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.de-melo\Google Drive\programming\ukimea-automation\bridge-bearings-schedule\output\"/>
    </mc:Choice>
  </mc:AlternateContent>
  <xr:revisionPtr revIDLastSave="0" documentId="13_ncr:1_{0F54ABB9-FB6A-4111-A17D-33BFF5D5A602}" xr6:coauthVersionLast="44" xr6:coauthVersionMax="44" xr10:uidLastSave="{00000000-0000-0000-0000-000000000000}"/>
  <bookViews>
    <workbookView xWindow="7455" yWindow="1425" windowWidth="27630" windowHeight="17970" tabRatio="813" activeTab="2" xr2:uid="{44BD8BE1-6E47-449C-AAED-A2ED109B9282}"/>
  </bookViews>
  <sheets>
    <sheet name="Oplegtabel" sheetId="10" r:id="rId1"/>
    <sheet name="bearing_forces" sheetId="26" r:id="rId2"/>
    <sheet name="bearing_displacement" sheetId="37" r:id="rId3"/>
    <sheet name="displacements" sheetId="44" r:id="rId4"/>
    <sheet name="reactions" sheetId="45" r:id="rId5"/>
    <sheet name="loads" sheetId="46" r:id="rId6"/>
    <sheet name="bearing_list" sheetId="34" r:id="rId7"/>
    <sheet name="case_list" sheetId="36" r:id="rId8"/>
  </sheets>
  <definedNames>
    <definedName name="Authorisation" localSheetId="2">#REF!</definedName>
    <definedName name="Authorisation" localSheetId="1">#REF!</definedName>
    <definedName name="Authorisation">#REF!</definedName>
    <definedName name="Checked" localSheetId="2">#REF!</definedName>
    <definedName name="Checked" localSheetId="1">#REF!</definedName>
    <definedName name="Checked">#REF!</definedName>
    <definedName name="Date" localSheetId="2">#REF!</definedName>
    <definedName name="Date" localSheetId="1">#REF!</definedName>
    <definedName name="Date">#REF!</definedName>
    <definedName name="DateMade" localSheetId="2">#REF!</definedName>
    <definedName name="DateMade" localSheetId="1">#REF!</definedName>
    <definedName name="DateMade">#REF!</definedName>
    <definedName name="Description" localSheetId="2">#REF!</definedName>
    <definedName name="Description" localSheetId="1">#REF!</definedName>
    <definedName name="Description">#REF!</definedName>
    <definedName name="Drawing_Reference" localSheetId="2">#REF!</definedName>
    <definedName name="Drawing_Reference" localSheetId="1">#REF!</definedName>
    <definedName name="Drawing_Reference">#REF!</definedName>
    <definedName name="Filename" localSheetId="2">#REF!</definedName>
    <definedName name="Filename" localSheetId="1">#REF!</definedName>
    <definedName name="Filename">#REF!</definedName>
    <definedName name="JobNumber" localSheetId="2">#REF!</definedName>
    <definedName name="JobNumber" localSheetId="1">#REF!</definedName>
    <definedName name="JobNumber">#REF!</definedName>
    <definedName name="JobTitle" localSheetId="2">#REF!</definedName>
    <definedName name="JobTitle" localSheetId="1">#REF!</definedName>
    <definedName name="JobTitle">#REF!</definedName>
    <definedName name="MadeBy" localSheetId="2">#REF!</definedName>
    <definedName name="MadeBy" localSheetId="1">#REF!</definedName>
    <definedName name="MadeBy">#REF!</definedName>
    <definedName name="Member_Location" localSheetId="2">#REF!</definedName>
    <definedName name="Member_Location" localSheetId="1">#REF!</definedName>
    <definedName name="Member_Location">#REF!</definedName>
    <definedName name="_xlnm.Print_Area" localSheetId="2">bearing_displacement!$A$1:$AL$214</definedName>
    <definedName name="_xlnm.Print_Area" localSheetId="1">bearing_forces!$A$1:$AA$279</definedName>
    <definedName name="_xlnm.Print_Area" localSheetId="0">Oplegtabel!$B$11:$J$49</definedName>
    <definedName name="_xlnm.Print_Titles" localSheetId="2">bearing_displacement!$B:$D</definedName>
    <definedName name="_xlnm.Print_Titles" localSheetId="1">bearing_forces!$B:$D</definedName>
    <definedName name="_xlnm.Print_Titles" localSheetId="0">Oplegtabel!#REF!</definedName>
    <definedName name="Rev" localSheetId="2">#REF!</definedName>
    <definedName name="Rev" localSheetId="1">#REF!</definedName>
    <definedName name="Rev">#REF!</definedName>
    <definedName name="Revision" localSheetId="2">#REF!</definedName>
    <definedName name="Revision" localSheetId="1">#REF!</definedName>
    <definedName name="Revision">#REF!</definedName>
    <definedName name="RevTable1" localSheetId="2">#REF!</definedName>
    <definedName name="RevTable1" localSheetId="1">#REF!</definedName>
    <definedName name="RevTable1">#REF!</definedName>
    <definedName name="SheetNo" localSheetId="2">#REF!</definedName>
    <definedName name="SheetNo" localSheetId="1">#REF!</definedName>
    <definedName name="SheetNo">#REF!</definedName>
    <definedName name="SheetTable1" localSheetId="2">#REF!</definedName>
    <definedName name="SheetTable1" localSheetId="1">#REF!</definedName>
    <definedName name="SheetTable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54" i="37" l="1"/>
  <c r="N167" i="37" s="1"/>
  <c r="N208" i="37"/>
  <c r="N207" i="37"/>
  <c r="N206" i="37"/>
  <c r="G255" i="26"/>
  <c r="H251" i="26"/>
  <c r="G257" i="26"/>
  <c r="G256" i="26"/>
  <c r="E255" i="26"/>
  <c r="E251" i="26"/>
  <c r="N203" i="37" l="1"/>
  <c r="N202" i="37"/>
  <c r="N205" i="37"/>
  <c r="N204" i="37"/>
  <c r="F166" i="37"/>
  <c r="G166" i="37"/>
  <c r="H166" i="37"/>
  <c r="I166" i="37"/>
  <c r="J166" i="37"/>
  <c r="K166" i="37"/>
  <c r="L166" i="37"/>
  <c r="M166" i="37"/>
  <c r="N166" i="37"/>
  <c r="O166" i="37"/>
  <c r="P166" i="37"/>
  <c r="Q166" i="37"/>
  <c r="R166" i="37"/>
  <c r="S166" i="37"/>
  <c r="T166" i="37"/>
  <c r="U166" i="37"/>
  <c r="V166" i="37"/>
  <c r="W166" i="37"/>
  <c r="X166" i="37"/>
  <c r="Y166" i="37"/>
  <c r="Z166" i="37"/>
  <c r="AA166" i="37"/>
  <c r="AB166" i="37"/>
  <c r="E166" i="37"/>
  <c r="E11" i="37" a="1"/>
  <c r="E11" i="37" s="1"/>
  <c r="F11" i="37" a="1"/>
  <c r="F11" i="37" s="1"/>
  <c r="G11" i="37" a="1"/>
  <c r="G11" i="37" s="1"/>
  <c r="H11" i="37" a="1"/>
  <c r="H11" i="37"/>
  <c r="I11" i="37" a="1"/>
  <c r="I11" i="37" s="1"/>
  <c r="J11" i="37" a="1"/>
  <c r="J11" i="37" s="1"/>
  <c r="K11" i="37" a="1"/>
  <c r="K11" i="37" s="1"/>
  <c r="L11" i="37" a="1"/>
  <c r="L11" i="37"/>
  <c r="M11" i="37" a="1"/>
  <c r="M11" i="37" s="1"/>
  <c r="N11" i="37" a="1"/>
  <c r="N11" i="37" s="1"/>
  <c r="O11" i="37" a="1"/>
  <c r="O11" i="37" s="1"/>
  <c r="P11" i="37" a="1"/>
  <c r="P11" i="37" s="1"/>
  <c r="Q11" i="37" a="1"/>
  <c r="Q11" i="37" s="1"/>
  <c r="R11" i="37" a="1"/>
  <c r="R11" i="37" s="1"/>
  <c r="S11" i="37" a="1"/>
  <c r="S11" i="37" s="1"/>
  <c r="T11" i="37" a="1"/>
  <c r="T11" i="37" s="1"/>
  <c r="U11" i="37" a="1"/>
  <c r="U11" i="37" s="1"/>
  <c r="V11" i="37" a="1"/>
  <c r="V11" i="37" s="1"/>
  <c r="W11" i="37" a="1"/>
  <c r="W11" i="37" s="1"/>
  <c r="X11" i="37" a="1"/>
  <c r="X11" i="37" s="1"/>
  <c r="Y11" i="37" a="1"/>
  <c r="Y11" i="37" s="1"/>
  <c r="Z11" i="37" a="1"/>
  <c r="Z11" i="37" s="1"/>
  <c r="AA11" i="37" a="1"/>
  <c r="AA11" i="37" s="1"/>
  <c r="AB11" i="37" a="1"/>
  <c r="AB11" i="37" s="1"/>
  <c r="D11" i="37"/>
  <c r="D121" i="37"/>
  <c r="D120" i="37"/>
  <c r="D119" i="37"/>
  <c r="D118" i="37"/>
  <c r="D117" i="37"/>
  <c r="D116" i="37"/>
  <c r="D115" i="37"/>
  <c r="D114" i="37"/>
  <c r="D113" i="37"/>
  <c r="D112" i="37"/>
  <c r="D111" i="37"/>
  <c r="D110" i="37"/>
  <c r="D109" i="37"/>
  <c r="D108" i="37"/>
  <c r="D107" i="37"/>
  <c r="D106" i="37"/>
  <c r="D105" i="37"/>
  <c r="D104" i="37"/>
  <c r="D103" i="37"/>
  <c r="D102" i="37"/>
  <c r="D101" i="37"/>
  <c r="D100" i="37"/>
  <c r="D99" i="37"/>
  <c r="D98" i="37"/>
  <c r="D97" i="37"/>
  <c r="D96" i="37"/>
  <c r="D95" i="37"/>
  <c r="D94" i="37"/>
  <c r="D93" i="37"/>
  <c r="D92" i="37"/>
  <c r="D91" i="37"/>
  <c r="D90" i="37"/>
  <c r="D89" i="37"/>
  <c r="D88" i="37"/>
  <c r="D87" i="37"/>
  <c r="D86" i="37"/>
  <c r="D85" i="37"/>
  <c r="D84" i="37"/>
  <c r="D83" i="37"/>
  <c r="D82" i="37"/>
  <c r="D81" i="37"/>
  <c r="D80" i="37"/>
  <c r="D79" i="37"/>
  <c r="D78" i="37"/>
  <c r="D77" i="37"/>
  <c r="D76" i="37"/>
  <c r="D75" i="37"/>
  <c r="D74" i="37"/>
  <c r="D73" i="37"/>
  <c r="D72" i="37"/>
  <c r="D71" i="37"/>
  <c r="D70" i="37"/>
  <c r="D69" i="37"/>
  <c r="D68" i="37"/>
  <c r="D67" i="37"/>
  <c r="D66" i="37"/>
  <c r="D65" i="37"/>
  <c r="D64" i="37"/>
  <c r="D63" i="37"/>
  <c r="D62" i="37"/>
  <c r="D61" i="37"/>
  <c r="D60" i="37"/>
  <c r="D59" i="37"/>
  <c r="D58" i="37"/>
  <c r="D57" i="37"/>
  <c r="D56" i="37"/>
  <c r="D55" i="37"/>
  <c r="D54" i="37"/>
  <c r="D53" i="37"/>
  <c r="D52" i="37"/>
  <c r="D51" i="37"/>
  <c r="D50" i="37"/>
  <c r="D49" i="37"/>
  <c r="D48" i="37"/>
  <c r="D47" i="37"/>
  <c r="D46" i="37"/>
  <c r="D45" i="37"/>
  <c r="D44" i="37"/>
  <c r="D43" i="37"/>
  <c r="D42" i="37"/>
  <c r="D41" i="37"/>
  <c r="D40" i="37"/>
  <c r="D39" i="37"/>
  <c r="D38" i="37"/>
  <c r="D37" i="37"/>
  <c r="D36" i="37"/>
  <c r="D35" i="37"/>
  <c r="D34" i="37"/>
  <c r="D32" i="37"/>
  <c r="D31" i="37"/>
  <c r="D30" i="37"/>
  <c r="D29" i="37"/>
  <c r="D28" i="37"/>
  <c r="D27" i="37"/>
  <c r="D26" i="37"/>
  <c r="D25" i="37"/>
  <c r="D24" i="37"/>
  <c r="D23" i="37"/>
  <c r="D22" i="37"/>
  <c r="D21" i="37"/>
  <c r="D20" i="37"/>
  <c r="D19" i="37"/>
  <c r="D18" i="37"/>
  <c r="D17" i="37"/>
  <c r="D16" i="37"/>
  <c r="D15" i="37"/>
  <c r="D14" i="37"/>
  <c r="D13" i="37"/>
  <c r="D10" i="37"/>
  <c r="D149" i="37" s="1"/>
  <c r="D9" i="37"/>
  <c r="D148" i="37" s="1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D66" i="26"/>
  <c r="D65" i="26"/>
  <c r="D64" i="26"/>
  <c r="D63" i="26"/>
  <c r="D62" i="26"/>
  <c r="D61" i="26"/>
  <c r="D60" i="26"/>
  <c r="D59" i="26"/>
  <c r="D58" i="26"/>
  <c r="D57" i="26"/>
  <c r="D56" i="26"/>
  <c r="D55" i="26"/>
  <c r="D54" i="26"/>
  <c r="D53" i="26"/>
  <c r="D52" i="26"/>
  <c r="D51" i="26"/>
  <c r="D50" i="26"/>
  <c r="D49" i="26"/>
  <c r="D48" i="26"/>
  <c r="D47" i="26"/>
  <c r="D46" i="26"/>
  <c r="D45" i="26"/>
  <c r="D44" i="26"/>
  <c r="D43" i="26"/>
  <c r="D42" i="26"/>
  <c r="D41" i="26"/>
  <c r="D40" i="26"/>
  <c r="D39" i="26"/>
  <c r="D38" i="26"/>
  <c r="D37" i="26"/>
  <c r="D35" i="26"/>
  <c r="D34" i="26"/>
  <c r="D33" i="26"/>
  <c r="D32" i="26"/>
  <c r="D31" i="26"/>
  <c r="D30" i="26"/>
  <c r="D29" i="26"/>
  <c r="D28" i="26"/>
  <c r="D27" i="26"/>
  <c r="D26" i="26"/>
  <c r="D25" i="26"/>
  <c r="D24" i="26"/>
  <c r="D23" i="26"/>
  <c r="D22" i="26"/>
  <c r="D21" i="26"/>
  <c r="D20" i="26"/>
  <c r="D19" i="26"/>
  <c r="D18" i="26"/>
  <c r="D17" i="26"/>
  <c r="D16" i="26"/>
  <c r="D15" i="26"/>
  <c r="D14" i="26"/>
  <c r="D13" i="26"/>
  <c r="D12" i="26"/>
  <c r="D10" i="26" a="1"/>
  <c r="D10" i="26" s="1"/>
  <c r="D9" i="26"/>
  <c r="P142" i="26" a="1"/>
  <c r="P142" i="26" s="1"/>
  <c r="O142" i="26" a="1"/>
  <c r="O142" i="26" s="1"/>
  <c r="N142" i="26" a="1"/>
  <c r="N142" i="26" s="1"/>
  <c r="M142" i="26" a="1"/>
  <c r="M142" i="26" s="1"/>
  <c r="L142" i="26" a="1"/>
  <c r="L142" i="26" s="1"/>
  <c r="K142" i="26" a="1"/>
  <c r="K142" i="26" s="1"/>
  <c r="J142" i="26" a="1"/>
  <c r="J142" i="26" s="1"/>
  <c r="I142" i="26" a="1"/>
  <c r="I142" i="26" s="1"/>
  <c r="H142" i="26" a="1"/>
  <c r="H142" i="26" s="1"/>
  <c r="G142" i="26" a="1"/>
  <c r="G142" i="26" s="1"/>
  <c r="F142" i="26" a="1"/>
  <c r="F142" i="26" s="1"/>
  <c r="E142" i="26" a="1"/>
  <c r="E142" i="26" s="1"/>
  <c r="P141" i="26" a="1"/>
  <c r="P141" i="26" s="1"/>
  <c r="O141" i="26" a="1"/>
  <c r="O141" i="26" s="1"/>
  <c r="N141" i="26" a="1"/>
  <c r="N141" i="26" s="1"/>
  <c r="M141" i="26" a="1"/>
  <c r="M141" i="26" s="1"/>
  <c r="L141" i="26" a="1"/>
  <c r="L141" i="26" s="1"/>
  <c r="K141" i="26" a="1"/>
  <c r="K141" i="26" s="1"/>
  <c r="J141" i="26" a="1"/>
  <c r="J141" i="26" s="1"/>
  <c r="I141" i="26" a="1"/>
  <c r="I141" i="26" s="1"/>
  <c r="H141" i="26" a="1"/>
  <c r="H141" i="26" s="1"/>
  <c r="G141" i="26" a="1"/>
  <c r="G141" i="26" s="1"/>
  <c r="F141" i="26" a="1"/>
  <c r="F141" i="26" s="1"/>
  <c r="E141" i="26" a="1"/>
  <c r="E141" i="26" s="1"/>
  <c r="P140" i="26" a="1"/>
  <c r="P140" i="26" s="1"/>
  <c r="O140" i="26" a="1"/>
  <c r="O140" i="26" s="1"/>
  <c r="N140" i="26" a="1"/>
  <c r="N140" i="26" s="1"/>
  <c r="M140" i="26" a="1"/>
  <c r="M140" i="26" s="1"/>
  <c r="L140" i="26" a="1"/>
  <c r="L140" i="26" s="1"/>
  <c r="K140" i="26" a="1"/>
  <c r="K140" i="26" s="1"/>
  <c r="J140" i="26" a="1"/>
  <c r="J140" i="26" s="1"/>
  <c r="I140" i="26" a="1"/>
  <c r="I140" i="26" s="1"/>
  <c r="H140" i="26" a="1"/>
  <c r="H140" i="26" s="1"/>
  <c r="G140" i="26" a="1"/>
  <c r="G140" i="26" s="1"/>
  <c r="F140" i="26" a="1"/>
  <c r="F140" i="26" s="1"/>
  <c r="E140" i="26" a="1"/>
  <c r="E140" i="26" s="1"/>
  <c r="P139" i="26" a="1"/>
  <c r="P139" i="26" s="1"/>
  <c r="O139" i="26" a="1"/>
  <c r="O139" i="26" s="1"/>
  <c r="N139" i="26" a="1"/>
  <c r="N139" i="26" s="1"/>
  <c r="M139" i="26" a="1"/>
  <c r="M139" i="26" s="1"/>
  <c r="L139" i="26" a="1"/>
  <c r="L139" i="26" s="1"/>
  <c r="K139" i="26" a="1"/>
  <c r="K139" i="26" s="1"/>
  <c r="J139" i="26" a="1"/>
  <c r="J139" i="26" s="1"/>
  <c r="I139" i="26" a="1"/>
  <c r="I139" i="26" s="1"/>
  <c r="H139" i="26" a="1"/>
  <c r="H139" i="26" s="1"/>
  <c r="G139" i="26" a="1"/>
  <c r="G139" i="26" s="1"/>
  <c r="F139" i="26" a="1"/>
  <c r="F139" i="26" s="1"/>
  <c r="E139" i="26" a="1"/>
  <c r="E139" i="26" s="1"/>
  <c r="P138" i="26" a="1"/>
  <c r="P138" i="26" s="1"/>
  <c r="O138" i="26" a="1"/>
  <c r="O138" i="26" s="1"/>
  <c r="N138" i="26" a="1"/>
  <c r="N138" i="26" s="1"/>
  <c r="M138" i="26" a="1"/>
  <c r="M138" i="26" s="1"/>
  <c r="L138" i="26" a="1"/>
  <c r="L138" i="26" s="1"/>
  <c r="K138" i="26" a="1"/>
  <c r="K138" i="26" s="1"/>
  <c r="J138" i="26" a="1"/>
  <c r="J138" i="26" s="1"/>
  <c r="I138" i="26" a="1"/>
  <c r="I138" i="26" s="1"/>
  <c r="H138" i="26" a="1"/>
  <c r="H138" i="26" s="1"/>
  <c r="G138" i="26" a="1"/>
  <c r="G138" i="26" s="1"/>
  <c r="F138" i="26" a="1"/>
  <c r="F138" i="26" s="1"/>
  <c r="E138" i="26" a="1"/>
  <c r="E138" i="26" s="1"/>
  <c r="P137" i="26" a="1"/>
  <c r="P137" i="26" s="1"/>
  <c r="O137" i="26" a="1"/>
  <c r="O137" i="26" s="1"/>
  <c r="N137" i="26" a="1"/>
  <c r="N137" i="26" s="1"/>
  <c r="M137" i="26" a="1"/>
  <c r="M137" i="26" s="1"/>
  <c r="L137" i="26" a="1"/>
  <c r="L137" i="26" s="1"/>
  <c r="K137" i="26" a="1"/>
  <c r="K137" i="26" s="1"/>
  <c r="J137" i="26" a="1"/>
  <c r="J137" i="26" s="1"/>
  <c r="I137" i="26" a="1"/>
  <c r="I137" i="26" s="1"/>
  <c r="H137" i="26" a="1"/>
  <c r="H137" i="26" s="1"/>
  <c r="G137" i="26" a="1"/>
  <c r="G137" i="26" s="1"/>
  <c r="F137" i="26" a="1"/>
  <c r="F137" i="26" s="1"/>
  <c r="E137" i="26" a="1"/>
  <c r="E137" i="26" s="1"/>
  <c r="P136" i="26" a="1"/>
  <c r="P136" i="26" s="1"/>
  <c r="O136" i="26" a="1"/>
  <c r="O136" i="26" s="1"/>
  <c r="N136" i="26" a="1"/>
  <c r="N136" i="26" s="1"/>
  <c r="M136" i="26" a="1"/>
  <c r="M136" i="26" s="1"/>
  <c r="L136" i="26" a="1"/>
  <c r="L136" i="26" s="1"/>
  <c r="K136" i="26" a="1"/>
  <c r="K136" i="26" s="1"/>
  <c r="J136" i="26" a="1"/>
  <c r="J136" i="26" s="1"/>
  <c r="I136" i="26" a="1"/>
  <c r="I136" i="26" s="1"/>
  <c r="H136" i="26" a="1"/>
  <c r="H136" i="26" s="1"/>
  <c r="G136" i="26" a="1"/>
  <c r="G136" i="26" s="1"/>
  <c r="F136" i="26" a="1"/>
  <c r="F136" i="26" s="1"/>
  <c r="E136" i="26" a="1"/>
  <c r="E136" i="26" s="1"/>
  <c r="P135" i="26" a="1"/>
  <c r="P135" i="26" s="1"/>
  <c r="O135" i="26" a="1"/>
  <c r="O135" i="26" s="1"/>
  <c r="N135" i="26" a="1"/>
  <c r="N135" i="26" s="1"/>
  <c r="M135" i="26" a="1"/>
  <c r="M135" i="26" s="1"/>
  <c r="L135" i="26" a="1"/>
  <c r="L135" i="26" s="1"/>
  <c r="K135" i="26" a="1"/>
  <c r="K135" i="26" s="1"/>
  <c r="J135" i="26" a="1"/>
  <c r="J135" i="26" s="1"/>
  <c r="I135" i="26" a="1"/>
  <c r="I135" i="26" s="1"/>
  <c r="H135" i="26" a="1"/>
  <c r="H135" i="26" s="1"/>
  <c r="G135" i="26" a="1"/>
  <c r="G135" i="26" s="1"/>
  <c r="F135" i="26" a="1"/>
  <c r="F135" i="26" s="1"/>
  <c r="E135" i="26" a="1"/>
  <c r="E135" i="26" s="1"/>
  <c r="P134" i="26" a="1"/>
  <c r="P134" i="26" s="1"/>
  <c r="O134" i="26" a="1"/>
  <c r="O134" i="26" s="1"/>
  <c r="N134" i="26" a="1"/>
  <c r="N134" i="26" s="1"/>
  <c r="M134" i="26" a="1"/>
  <c r="M134" i="26" s="1"/>
  <c r="L134" i="26" a="1"/>
  <c r="L134" i="26" s="1"/>
  <c r="K134" i="26" a="1"/>
  <c r="K134" i="26" s="1"/>
  <c r="J134" i="26" a="1"/>
  <c r="J134" i="26" s="1"/>
  <c r="I134" i="26" a="1"/>
  <c r="I134" i="26" s="1"/>
  <c r="H134" i="26" a="1"/>
  <c r="H134" i="26" s="1"/>
  <c r="G134" i="26" a="1"/>
  <c r="G134" i="26" s="1"/>
  <c r="F134" i="26" a="1"/>
  <c r="F134" i="26" s="1"/>
  <c r="E134" i="26" a="1"/>
  <c r="E134" i="26" s="1"/>
  <c r="P133" i="26" a="1"/>
  <c r="P133" i="26" s="1"/>
  <c r="O133" i="26" a="1"/>
  <c r="O133" i="26" s="1"/>
  <c r="N133" i="26" a="1"/>
  <c r="N133" i="26" s="1"/>
  <c r="M133" i="26" a="1"/>
  <c r="M133" i="26" s="1"/>
  <c r="L133" i="26" a="1"/>
  <c r="L133" i="26" s="1"/>
  <c r="K133" i="26" a="1"/>
  <c r="K133" i="26" s="1"/>
  <c r="J133" i="26" a="1"/>
  <c r="J133" i="26" s="1"/>
  <c r="I133" i="26" a="1"/>
  <c r="I133" i="26" s="1"/>
  <c r="H133" i="26" a="1"/>
  <c r="H133" i="26" s="1"/>
  <c r="G133" i="26" a="1"/>
  <c r="G133" i="26" s="1"/>
  <c r="F133" i="26" a="1"/>
  <c r="F133" i="26" s="1"/>
  <c r="E133" i="26" a="1"/>
  <c r="E133" i="26" s="1"/>
  <c r="P132" i="26" a="1"/>
  <c r="P132" i="26" s="1"/>
  <c r="O132" i="26" a="1"/>
  <c r="O132" i="26" s="1"/>
  <c r="N132" i="26" a="1"/>
  <c r="N132" i="26" s="1"/>
  <c r="M132" i="26" a="1"/>
  <c r="M132" i="26" s="1"/>
  <c r="L132" i="26" a="1"/>
  <c r="L132" i="26" s="1"/>
  <c r="K132" i="26" a="1"/>
  <c r="K132" i="26" s="1"/>
  <c r="J132" i="26" a="1"/>
  <c r="J132" i="26" s="1"/>
  <c r="I132" i="26" a="1"/>
  <c r="I132" i="26" s="1"/>
  <c r="H132" i="26" a="1"/>
  <c r="H132" i="26" s="1"/>
  <c r="G132" i="26" a="1"/>
  <c r="G132" i="26" s="1"/>
  <c r="F132" i="26" a="1"/>
  <c r="F132" i="26" s="1"/>
  <c r="E132" i="26" a="1"/>
  <c r="E132" i="26" s="1"/>
  <c r="P131" i="26" a="1"/>
  <c r="P131" i="26" s="1"/>
  <c r="O131" i="26" a="1"/>
  <c r="O131" i="26" s="1"/>
  <c r="N131" i="26" a="1"/>
  <c r="N131" i="26" s="1"/>
  <c r="M131" i="26" a="1"/>
  <c r="M131" i="26" s="1"/>
  <c r="L131" i="26" a="1"/>
  <c r="L131" i="26" s="1"/>
  <c r="K131" i="26" a="1"/>
  <c r="K131" i="26" s="1"/>
  <c r="J131" i="26" a="1"/>
  <c r="J131" i="26" s="1"/>
  <c r="I131" i="26" a="1"/>
  <c r="I131" i="26" s="1"/>
  <c r="H131" i="26" a="1"/>
  <c r="H131" i="26" s="1"/>
  <c r="G131" i="26" a="1"/>
  <c r="G131" i="26" s="1"/>
  <c r="F131" i="26" a="1"/>
  <c r="F131" i="26" s="1"/>
  <c r="E131" i="26" a="1"/>
  <c r="E131" i="26" s="1"/>
  <c r="P130" i="26" a="1"/>
  <c r="P130" i="26" s="1"/>
  <c r="O130" i="26" a="1"/>
  <c r="O130" i="26" s="1"/>
  <c r="N130" i="26" a="1"/>
  <c r="N130" i="26" s="1"/>
  <c r="M130" i="26" a="1"/>
  <c r="M130" i="26" s="1"/>
  <c r="L130" i="26" a="1"/>
  <c r="L130" i="26" s="1"/>
  <c r="K130" i="26" a="1"/>
  <c r="K130" i="26" s="1"/>
  <c r="J130" i="26" a="1"/>
  <c r="J130" i="26" s="1"/>
  <c r="I130" i="26" a="1"/>
  <c r="I130" i="26" s="1"/>
  <c r="H130" i="26" a="1"/>
  <c r="H130" i="26" s="1"/>
  <c r="G130" i="26" a="1"/>
  <c r="G130" i="26" s="1"/>
  <c r="F130" i="26" a="1"/>
  <c r="F130" i="26" s="1"/>
  <c r="E130" i="26" a="1"/>
  <c r="E130" i="26" s="1"/>
  <c r="P129" i="26" a="1"/>
  <c r="P129" i="26" s="1"/>
  <c r="O129" i="26" a="1"/>
  <c r="O129" i="26" s="1"/>
  <c r="N129" i="26" a="1"/>
  <c r="N129" i="26" s="1"/>
  <c r="M129" i="26" a="1"/>
  <c r="M129" i="26" s="1"/>
  <c r="L129" i="26" a="1"/>
  <c r="L129" i="26" s="1"/>
  <c r="K129" i="26" a="1"/>
  <c r="K129" i="26" s="1"/>
  <c r="J129" i="26" a="1"/>
  <c r="J129" i="26" s="1"/>
  <c r="I129" i="26" a="1"/>
  <c r="I129" i="26" s="1"/>
  <c r="H129" i="26" a="1"/>
  <c r="H129" i="26" s="1"/>
  <c r="G129" i="26" a="1"/>
  <c r="G129" i="26" s="1"/>
  <c r="F129" i="26" a="1"/>
  <c r="F129" i="26" s="1"/>
  <c r="E129" i="26" a="1"/>
  <c r="E129" i="26" s="1"/>
  <c r="P128" i="26" a="1"/>
  <c r="P128" i="26" s="1"/>
  <c r="O128" i="26" a="1"/>
  <c r="O128" i="26" s="1"/>
  <c r="N128" i="26" a="1"/>
  <c r="N128" i="26" s="1"/>
  <c r="M128" i="26" a="1"/>
  <c r="M128" i="26" s="1"/>
  <c r="L128" i="26" a="1"/>
  <c r="L128" i="26" s="1"/>
  <c r="K128" i="26" a="1"/>
  <c r="K128" i="26" s="1"/>
  <c r="J128" i="26" a="1"/>
  <c r="J128" i="26" s="1"/>
  <c r="I128" i="26" a="1"/>
  <c r="I128" i="26" s="1"/>
  <c r="H128" i="26" a="1"/>
  <c r="H128" i="26" s="1"/>
  <c r="G128" i="26" a="1"/>
  <c r="G128" i="26" s="1"/>
  <c r="F128" i="26" a="1"/>
  <c r="F128" i="26" s="1"/>
  <c r="E128" i="26" a="1"/>
  <c r="E128" i="26" s="1"/>
  <c r="P127" i="26" a="1"/>
  <c r="P127" i="26" s="1"/>
  <c r="O127" i="26" a="1"/>
  <c r="O127" i="26" s="1"/>
  <c r="N127" i="26" a="1"/>
  <c r="N127" i="26" s="1"/>
  <c r="M127" i="26" a="1"/>
  <c r="M127" i="26" s="1"/>
  <c r="L127" i="26" a="1"/>
  <c r="L127" i="26" s="1"/>
  <c r="K127" i="26" a="1"/>
  <c r="K127" i="26" s="1"/>
  <c r="J127" i="26" a="1"/>
  <c r="J127" i="26" s="1"/>
  <c r="I127" i="26" a="1"/>
  <c r="I127" i="26" s="1"/>
  <c r="H127" i="26" a="1"/>
  <c r="H127" i="26" s="1"/>
  <c r="G127" i="26" a="1"/>
  <c r="G127" i="26" s="1"/>
  <c r="F127" i="26" a="1"/>
  <c r="F127" i="26" s="1"/>
  <c r="E127" i="26" a="1"/>
  <c r="E127" i="26" s="1"/>
  <c r="P126" i="26" a="1"/>
  <c r="P126" i="26" s="1"/>
  <c r="O126" i="26" a="1"/>
  <c r="O126" i="26" s="1"/>
  <c r="N126" i="26" a="1"/>
  <c r="N126" i="26" s="1"/>
  <c r="M126" i="26" a="1"/>
  <c r="M126" i="26" s="1"/>
  <c r="L126" i="26" a="1"/>
  <c r="L126" i="26" s="1"/>
  <c r="K126" i="26" a="1"/>
  <c r="K126" i="26" s="1"/>
  <c r="J126" i="26" a="1"/>
  <c r="J126" i="26" s="1"/>
  <c r="I126" i="26" a="1"/>
  <c r="I126" i="26" s="1"/>
  <c r="H126" i="26" a="1"/>
  <c r="H126" i="26" s="1"/>
  <c r="G126" i="26" a="1"/>
  <c r="G126" i="26" s="1"/>
  <c r="F126" i="26" a="1"/>
  <c r="F126" i="26" s="1"/>
  <c r="E126" i="26" a="1"/>
  <c r="E126" i="26" s="1"/>
  <c r="P124" i="26" a="1"/>
  <c r="P124" i="26" s="1"/>
  <c r="O124" i="26" a="1"/>
  <c r="O124" i="26" s="1"/>
  <c r="N124" i="26" a="1"/>
  <c r="N124" i="26" s="1"/>
  <c r="M124" i="26" a="1"/>
  <c r="M124" i="26" s="1"/>
  <c r="L124" i="26" a="1"/>
  <c r="L124" i="26" s="1"/>
  <c r="K124" i="26" a="1"/>
  <c r="K124" i="26" s="1"/>
  <c r="J124" i="26" a="1"/>
  <c r="J124" i="26" s="1"/>
  <c r="I124" i="26" a="1"/>
  <c r="I124" i="26" s="1"/>
  <c r="H124" i="26" a="1"/>
  <c r="H124" i="26" s="1"/>
  <c r="G124" i="26" a="1"/>
  <c r="G124" i="26" s="1"/>
  <c r="F124" i="26" a="1"/>
  <c r="F124" i="26" s="1"/>
  <c r="E124" i="26" a="1"/>
  <c r="E124" i="26" s="1"/>
  <c r="P123" i="26" a="1"/>
  <c r="P123" i="26" s="1"/>
  <c r="O123" i="26" a="1"/>
  <c r="O123" i="26" s="1"/>
  <c r="N123" i="26" a="1"/>
  <c r="N123" i="26" s="1"/>
  <c r="M123" i="26" a="1"/>
  <c r="M123" i="26" s="1"/>
  <c r="L123" i="26" a="1"/>
  <c r="L123" i="26" s="1"/>
  <c r="K123" i="26" a="1"/>
  <c r="K123" i="26" s="1"/>
  <c r="J123" i="26" a="1"/>
  <c r="J123" i="26" s="1"/>
  <c r="I123" i="26" a="1"/>
  <c r="I123" i="26" s="1"/>
  <c r="H123" i="26" a="1"/>
  <c r="H123" i="26" s="1"/>
  <c r="G123" i="26" a="1"/>
  <c r="G123" i="26" s="1"/>
  <c r="F123" i="26" a="1"/>
  <c r="F123" i="26" s="1"/>
  <c r="E123" i="26" a="1"/>
  <c r="E123" i="26" s="1"/>
  <c r="P122" i="26" a="1"/>
  <c r="P122" i="26" s="1"/>
  <c r="O122" i="26" a="1"/>
  <c r="O122" i="26" s="1"/>
  <c r="N122" i="26" a="1"/>
  <c r="N122" i="26" s="1"/>
  <c r="M122" i="26" a="1"/>
  <c r="M122" i="26" s="1"/>
  <c r="L122" i="26" a="1"/>
  <c r="L122" i="26" s="1"/>
  <c r="K122" i="26" a="1"/>
  <c r="K122" i="26" s="1"/>
  <c r="J122" i="26" a="1"/>
  <c r="J122" i="26" s="1"/>
  <c r="I122" i="26" a="1"/>
  <c r="I122" i="26" s="1"/>
  <c r="H122" i="26" a="1"/>
  <c r="H122" i="26" s="1"/>
  <c r="G122" i="26" a="1"/>
  <c r="G122" i="26" s="1"/>
  <c r="F122" i="26" a="1"/>
  <c r="F122" i="26" s="1"/>
  <c r="E122" i="26" a="1"/>
  <c r="E122" i="26" s="1"/>
  <c r="P121" i="26" a="1"/>
  <c r="P121" i="26" s="1"/>
  <c r="O121" i="26" a="1"/>
  <c r="O121" i="26" s="1"/>
  <c r="N121" i="26" a="1"/>
  <c r="N121" i="26" s="1"/>
  <c r="M121" i="26" a="1"/>
  <c r="M121" i="26" s="1"/>
  <c r="L121" i="26" a="1"/>
  <c r="L121" i="26" s="1"/>
  <c r="K121" i="26" a="1"/>
  <c r="K121" i="26" s="1"/>
  <c r="J121" i="26" a="1"/>
  <c r="J121" i="26" s="1"/>
  <c r="I121" i="26" a="1"/>
  <c r="I121" i="26" s="1"/>
  <c r="H121" i="26" a="1"/>
  <c r="H121" i="26" s="1"/>
  <c r="G121" i="26" a="1"/>
  <c r="G121" i="26" s="1"/>
  <c r="F121" i="26" a="1"/>
  <c r="F121" i="26" s="1"/>
  <c r="E121" i="26" a="1"/>
  <c r="E121" i="26" s="1"/>
  <c r="P120" i="26" a="1"/>
  <c r="P120" i="26" s="1"/>
  <c r="O120" i="26" a="1"/>
  <c r="O120" i="26" s="1"/>
  <c r="N120" i="26" a="1"/>
  <c r="N120" i="26" s="1"/>
  <c r="M120" i="26" a="1"/>
  <c r="M120" i="26" s="1"/>
  <c r="L120" i="26" a="1"/>
  <c r="L120" i="26" s="1"/>
  <c r="K120" i="26" a="1"/>
  <c r="K120" i="26" s="1"/>
  <c r="J120" i="26" a="1"/>
  <c r="J120" i="26" s="1"/>
  <c r="I120" i="26" a="1"/>
  <c r="I120" i="26" s="1"/>
  <c r="H120" i="26" a="1"/>
  <c r="H120" i="26" s="1"/>
  <c r="G120" i="26" a="1"/>
  <c r="G120" i="26" s="1"/>
  <c r="F120" i="26" a="1"/>
  <c r="F120" i="26" s="1"/>
  <c r="E120" i="26" a="1"/>
  <c r="E120" i="26" s="1"/>
  <c r="P119" i="26" a="1"/>
  <c r="P119" i="26" s="1"/>
  <c r="O119" i="26" a="1"/>
  <c r="O119" i="26" s="1"/>
  <c r="N119" i="26" a="1"/>
  <c r="N119" i="26" s="1"/>
  <c r="M119" i="26" a="1"/>
  <c r="M119" i="26" s="1"/>
  <c r="L119" i="26" a="1"/>
  <c r="L119" i="26" s="1"/>
  <c r="K119" i="26" a="1"/>
  <c r="K119" i="26" s="1"/>
  <c r="J119" i="26" a="1"/>
  <c r="J119" i="26" s="1"/>
  <c r="I119" i="26" a="1"/>
  <c r="I119" i="26" s="1"/>
  <c r="H119" i="26" a="1"/>
  <c r="H119" i="26" s="1"/>
  <c r="G119" i="26" a="1"/>
  <c r="G119" i="26" s="1"/>
  <c r="F119" i="26" a="1"/>
  <c r="F119" i="26" s="1"/>
  <c r="E119" i="26" a="1"/>
  <c r="E119" i="26" s="1"/>
  <c r="P118" i="26" a="1"/>
  <c r="P118" i="26" s="1"/>
  <c r="O118" i="26" a="1"/>
  <c r="O118" i="26" s="1"/>
  <c r="N118" i="26" a="1"/>
  <c r="N118" i="26" s="1"/>
  <c r="M118" i="26" a="1"/>
  <c r="M118" i="26" s="1"/>
  <c r="L118" i="26" a="1"/>
  <c r="L118" i="26" s="1"/>
  <c r="K118" i="26" a="1"/>
  <c r="K118" i="26" s="1"/>
  <c r="J118" i="26" a="1"/>
  <c r="J118" i="26" s="1"/>
  <c r="I118" i="26" a="1"/>
  <c r="I118" i="26" s="1"/>
  <c r="H118" i="26" a="1"/>
  <c r="H118" i="26" s="1"/>
  <c r="G118" i="26" a="1"/>
  <c r="G118" i="26" s="1"/>
  <c r="F118" i="26" a="1"/>
  <c r="F118" i="26" s="1"/>
  <c r="E118" i="26" a="1"/>
  <c r="E118" i="26" s="1"/>
  <c r="P117" i="26" a="1"/>
  <c r="P117" i="26" s="1"/>
  <c r="O117" i="26" a="1"/>
  <c r="O117" i="26" s="1"/>
  <c r="N117" i="26" a="1"/>
  <c r="N117" i="26" s="1"/>
  <c r="M117" i="26" a="1"/>
  <c r="M117" i="26" s="1"/>
  <c r="L117" i="26" a="1"/>
  <c r="L117" i="26" s="1"/>
  <c r="K117" i="26" a="1"/>
  <c r="K117" i="26" s="1"/>
  <c r="J117" i="26" a="1"/>
  <c r="J117" i="26" s="1"/>
  <c r="I117" i="26" a="1"/>
  <c r="I117" i="26" s="1"/>
  <c r="H117" i="26" a="1"/>
  <c r="H117" i="26" s="1"/>
  <c r="G117" i="26" a="1"/>
  <c r="G117" i="26" s="1"/>
  <c r="F117" i="26" a="1"/>
  <c r="F117" i="26" s="1"/>
  <c r="E117" i="26" a="1"/>
  <c r="E117" i="26" s="1"/>
  <c r="P116" i="26" a="1"/>
  <c r="P116" i="26" s="1"/>
  <c r="O116" i="26" a="1"/>
  <c r="O116" i="26" s="1"/>
  <c r="N116" i="26" a="1"/>
  <c r="N116" i="26" s="1"/>
  <c r="M116" i="26" a="1"/>
  <c r="M116" i="26" s="1"/>
  <c r="L116" i="26" a="1"/>
  <c r="L116" i="26" s="1"/>
  <c r="K116" i="26" a="1"/>
  <c r="K116" i="26" s="1"/>
  <c r="J116" i="26" a="1"/>
  <c r="J116" i="26" s="1"/>
  <c r="I116" i="26" a="1"/>
  <c r="I116" i="26" s="1"/>
  <c r="H116" i="26" a="1"/>
  <c r="H116" i="26" s="1"/>
  <c r="G116" i="26" a="1"/>
  <c r="G116" i="26" s="1"/>
  <c r="F116" i="26" a="1"/>
  <c r="F116" i="26" s="1"/>
  <c r="E116" i="26" a="1"/>
  <c r="E116" i="26" s="1"/>
  <c r="P115" i="26" a="1"/>
  <c r="P115" i="26" s="1"/>
  <c r="O115" i="26" a="1"/>
  <c r="O115" i="26" s="1"/>
  <c r="N115" i="26" a="1"/>
  <c r="N115" i="26" s="1"/>
  <c r="M115" i="26" a="1"/>
  <c r="M115" i="26" s="1"/>
  <c r="L115" i="26" a="1"/>
  <c r="L115" i="26" s="1"/>
  <c r="K115" i="26" a="1"/>
  <c r="K115" i="26" s="1"/>
  <c r="J115" i="26" a="1"/>
  <c r="J115" i="26" s="1"/>
  <c r="I115" i="26" a="1"/>
  <c r="I115" i="26" s="1"/>
  <c r="H115" i="26" a="1"/>
  <c r="H115" i="26" s="1"/>
  <c r="G115" i="26" a="1"/>
  <c r="G115" i="26" s="1"/>
  <c r="F115" i="26" a="1"/>
  <c r="F115" i="26" s="1"/>
  <c r="E115" i="26" a="1"/>
  <c r="E115" i="26" s="1"/>
  <c r="P114" i="26" a="1"/>
  <c r="P114" i="26" s="1"/>
  <c r="O114" i="26" a="1"/>
  <c r="O114" i="26" s="1"/>
  <c r="N114" i="26" a="1"/>
  <c r="N114" i="26" s="1"/>
  <c r="M114" i="26" a="1"/>
  <c r="M114" i="26" s="1"/>
  <c r="L114" i="26" a="1"/>
  <c r="L114" i="26" s="1"/>
  <c r="K114" i="26" a="1"/>
  <c r="K114" i="26" s="1"/>
  <c r="J114" i="26" a="1"/>
  <c r="J114" i="26" s="1"/>
  <c r="I114" i="26" a="1"/>
  <c r="I114" i="26" s="1"/>
  <c r="H114" i="26" a="1"/>
  <c r="H114" i="26" s="1"/>
  <c r="G114" i="26" a="1"/>
  <c r="G114" i="26" s="1"/>
  <c r="F114" i="26" a="1"/>
  <c r="F114" i="26" s="1"/>
  <c r="E114" i="26" a="1"/>
  <c r="E114" i="26" s="1"/>
  <c r="P113" i="26" a="1"/>
  <c r="P113" i="26" s="1"/>
  <c r="O113" i="26" a="1"/>
  <c r="O113" i="26" s="1"/>
  <c r="N113" i="26" a="1"/>
  <c r="N113" i="26" s="1"/>
  <c r="M113" i="26" a="1"/>
  <c r="M113" i="26" s="1"/>
  <c r="L113" i="26" a="1"/>
  <c r="L113" i="26" s="1"/>
  <c r="K113" i="26" a="1"/>
  <c r="K113" i="26" s="1"/>
  <c r="J113" i="26" a="1"/>
  <c r="J113" i="26" s="1"/>
  <c r="I113" i="26" a="1"/>
  <c r="I113" i="26" s="1"/>
  <c r="H113" i="26" a="1"/>
  <c r="H113" i="26" s="1"/>
  <c r="G113" i="26" a="1"/>
  <c r="G113" i="26" s="1"/>
  <c r="F113" i="26" a="1"/>
  <c r="F113" i="26" s="1"/>
  <c r="E113" i="26" a="1"/>
  <c r="E113" i="26" s="1"/>
  <c r="P112" i="26" a="1"/>
  <c r="P112" i="26" s="1"/>
  <c r="O112" i="26" a="1"/>
  <c r="O112" i="26" s="1"/>
  <c r="N112" i="26" a="1"/>
  <c r="N112" i="26" s="1"/>
  <c r="M112" i="26" a="1"/>
  <c r="M112" i="26" s="1"/>
  <c r="L112" i="26" a="1"/>
  <c r="L112" i="26" s="1"/>
  <c r="K112" i="26" a="1"/>
  <c r="K112" i="26" s="1"/>
  <c r="J112" i="26" a="1"/>
  <c r="J112" i="26" s="1"/>
  <c r="I112" i="26" a="1"/>
  <c r="I112" i="26" s="1"/>
  <c r="H112" i="26" a="1"/>
  <c r="H112" i="26" s="1"/>
  <c r="G112" i="26" a="1"/>
  <c r="G112" i="26" s="1"/>
  <c r="F112" i="26" a="1"/>
  <c r="F112" i="26" s="1"/>
  <c r="E112" i="26" a="1"/>
  <c r="E112" i="26" s="1"/>
  <c r="P111" i="26" a="1"/>
  <c r="P111" i="26" s="1"/>
  <c r="O111" i="26" a="1"/>
  <c r="O111" i="26" s="1"/>
  <c r="N111" i="26" a="1"/>
  <c r="N111" i="26" s="1"/>
  <c r="M111" i="26" a="1"/>
  <c r="M111" i="26" s="1"/>
  <c r="L111" i="26" a="1"/>
  <c r="L111" i="26" s="1"/>
  <c r="K111" i="26" a="1"/>
  <c r="K111" i="26" s="1"/>
  <c r="J111" i="26" a="1"/>
  <c r="J111" i="26" s="1"/>
  <c r="I111" i="26" a="1"/>
  <c r="I111" i="26" s="1"/>
  <c r="H111" i="26" a="1"/>
  <c r="H111" i="26" s="1"/>
  <c r="G111" i="26" a="1"/>
  <c r="G111" i="26" s="1"/>
  <c r="F111" i="26" a="1"/>
  <c r="F111" i="26" s="1"/>
  <c r="E111" i="26" a="1"/>
  <c r="E111" i="26" s="1"/>
  <c r="P110" i="26" a="1"/>
  <c r="P110" i="26" s="1"/>
  <c r="O110" i="26" a="1"/>
  <c r="O110" i="26" s="1"/>
  <c r="N110" i="26" a="1"/>
  <c r="N110" i="26" s="1"/>
  <c r="M110" i="26" a="1"/>
  <c r="M110" i="26" s="1"/>
  <c r="L110" i="26" a="1"/>
  <c r="L110" i="26" s="1"/>
  <c r="K110" i="26" a="1"/>
  <c r="K110" i="26" s="1"/>
  <c r="J110" i="26" a="1"/>
  <c r="J110" i="26" s="1"/>
  <c r="I110" i="26" a="1"/>
  <c r="I110" i="26" s="1"/>
  <c r="H110" i="26" a="1"/>
  <c r="H110" i="26" s="1"/>
  <c r="G110" i="26" a="1"/>
  <c r="G110" i="26" s="1"/>
  <c r="F110" i="26" a="1"/>
  <c r="F110" i="26" s="1"/>
  <c r="E110" i="26" a="1"/>
  <c r="E110" i="26" s="1"/>
  <c r="P109" i="26" a="1"/>
  <c r="P109" i="26" s="1"/>
  <c r="O109" i="26" a="1"/>
  <c r="O109" i="26" s="1"/>
  <c r="N109" i="26" a="1"/>
  <c r="N109" i="26" s="1"/>
  <c r="M109" i="26" a="1"/>
  <c r="M109" i="26" s="1"/>
  <c r="L109" i="26" a="1"/>
  <c r="L109" i="26" s="1"/>
  <c r="K109" i="26" a="1"/>
  <c r="K109" i="26" s="1"/>
  <c r="J109" i="26" a="1"/>
  <c r="J109" i="26" s="1"/>
  <c r="I109" i="26" a="1"/>
  <c r="I109" i="26" s="1"/>
  <c r="H109" i="26" a="1"/>
  <c r="H109" i="26" s="1"/>
  <c r="G109" i="26" a="1"/>
  <c r="G109" i="26" s="1"/>
  <c r="F109" i="26"/>
  <c r="F109" i="26" a="1"/>
  <c r="E109" i="26" a="1"/>
  <c r="E109" i="26" s="1"/>
  <c r="P108" i="26" a="1"/>
  <c r="P108" i="26" s="1"/>
  <c r="O108" i="26" a="1"/>
  <c r="O108" i="26" s="1"/>
  <c r="N108" i="26" a="1"/>
  <c r="N108" i="26" s="1"/>
  <c r="M108" i="26" a="1"/>
  <c r="M108" i="26" s="1"/>
  <c r="L108" i="26" a="1"/>
  <c r="L108" i="26" s="1"/>
  <c r="K108" i="26" a="1"/>
  <c r="K108" i="26" s="1"/>
  <c r="J108" i="26" a="1"/>
  <c r="J108" i="26" s="1"/>
  <c r="I108" i="26" a="1"/>
  <c r="I108" i="26" s="1"/>
  <c r="H108" i="26" a="1"/>
  <c r="H108" i="26" s="1"/>
  <c r="G108" i="26" a="1"/>
  <c r="G108" i="26" s="1"/>
  <c r="F108" i="26" a="1"/>
  <c r="F108" i="26" s="1"/>
  <c r="E108" i="26" a="1"/>
  <c r="E108" i="26" s="1"/>
  <c r="P107" i="26" a="1"/>
  <c r="P107" i="26" s="1"/>
  <c r="O107" i="26" a="1"/>
  <c r="O107" i="26" s="1"/>
  <c r="N107" i="26" a="1"/>
  <c r="N107" i="26" s="1"/>
  <c r="M107" i="26" a="1"/>
  <c r="M107" i="26" s="1"/>
  <c r="L107" i="26" a="1"/>
  <c r="L107" i="26" s="1"/>
  <c r="K107" i="26" a="1"/>
  <c r="K107" i="26" s="1"/>
  <c r="J107" i="26" a="1"/>
  <c r="J107" i="26" s="1"/>
  <c r="I107" i="26" a="1"/>
  <c r="I107" i="26" s="1"/>
  <c r="H107" i="26" a="1"/>
  <c r="H107" i="26" s="1"/>
  <c r="G107" i="26" a="1"/>
  <c r="G107" i="26" s="1"/>
  <c r="F107" i="26" a="1"/>
  <c r="F107" i="26" s="1"/>
  <c r="E107" i="26" a="1"/>
  <c r="E107" i="26" s="1"/>
  <c r="P106" i="26" a="1"/>
  <c r="P106" i="26" s="1"/>
  <c r="O106" i="26" a="1"/>
  <c r="O106" i="26" s="1"/>
  <c r="N106" i="26" a="1"/>
  <c r="N106" i="26" s="1"/>
  <c r="M106" i="26" a="1"/>
  <c r="M106" i="26" s="1"/>
  <c r="L106" i="26" a="1"/>
  <c r="L106" i="26" s="1"/>
  <c r="K106" i="26" a="1"/>
  <c r="K106" i="26" s="1"/>
  <c r="J106" i="26" a="1"/>
  <c r="J106" i="26" s="1"/>
  <c r="I106" i="26" a="1"/>
  <c r="I106" i="26" s="1"/>
  <c r="H106" i="26" a="1"/>
  <c r="H106" i="26" s="1"/>
  <c r="G106" i="26" a="1"/>
  <c r="G106" i="26" s="1"/>
  <c r="F106" i="26" a="1"/>
  <c r="F106" i="26" s="1"/>
  <c r="E106" i="26" a="1"/>
  <c r="E106" i="26" s="1"/>
  <c r="P105" i="26" a="1"/>
  <c r="P105" i="26" s="1"/>
  <c r="O105" i="26" a="1"/>
  <c r="O105" i="26" s="1"/>
  <c r="N105" i="26" a="1"/>
  <c r="N105" i="26" s="1"/>
  <c r="M105" i="26" a="1"/>
  <c r="M105" i="26" s="1"/>
  <c r="L105" i="26" a="1"/>
  <c r="L105" i="26" s="1"/>
  <c r="K105" i="26" a="1"/>
  <c r="K105" i="26" s="1"/>
  <c r="J105" i="26" a="1"/>
  <c r="J105" i="26" s="1"/>
  <c r="I105" i="26" a="1"/>
  <c r="I105" i="26" s="1"/>
  <c r="H105" i="26" a="1"/>
  <c r="H105" i="26" s="1"/>
  <c r="G105" i="26" a="1"/>
  <c r="G105" i="26" s="1"/>
  <c r="F105" i="26" a="1"/>
  <c r="F105" i="26" s="1"/>
  <c r="E105" i="26" a="1"/>
  <c r="E105" i="26" s="1"/>
  <c r="P104" i="26" a="1"/>
  <c r="P104" i="26" s="1"/>
  <c r="O104" i="26" a="1"/>
  <c r="O104" i="26" s="1"/>
  <c r="N104" i="26" a="1"/>
  <c r="N104" i="26" s="1"/>
  <c r="M104" i="26" a="1"/>
  <c r="M104" i="26" s="1"/>
  <c r="L104" i="26" a="1"/>
  <c r="L104" i="26" s="1"/>
  <c r="K104" i="26" a="1"/>
  <c r="K104" i="26" s="1"/>
  <c r="J104" i="26" a="1"/>
  <c r="J104" i="26" s="1"/>
  <c r="I104" i="26" a="1"/>
  <c r="I104" i="26" s="1"/>
  <c r="H104" i="26" a="1"/>
  <c r="H104" i="26" s="1"/>
  <c r="G104" i="26" a="1"/>
  <c r="G104" i="26" s="1"/>
  <c r="F104" i="26" a="1"/>
  <c r="F104" i="26" s="1"/>
  <c r="E104" i="26" a="1"/>
  <c r="E104" i="26" s="1"/>
  <c r="P103" i="26" a="1"/>
  <c r="P103" i="26" s="1"/>
  <c r="O103" i="26" a="1"/>
  <c r="O103" i="26" s="1"/>
  <c r="N103" i="26" a="1"/>
  <c r="N103" i="26" s="1"/>
  <c r="M103" i="26" a="1"/>
  <c r="M103" i="26" s="1"/>
  <c r="L103" i="26" a="1"/>
  <c r="L103" i="26" s="1"/>
  <c r="K103" i="26" a="1"/>
  <c r="K103" i="26" s="1"/>
  <c r="J103" i="26" a="1"/>
  <c r="J103" i="26" s="1"/>
  <c r="I103" i="26" a="1"/>
  <c r="I103" i="26" s="1"/>
  <c r="H103" i="26" a="1"/>
  <c r="H103" i="26" s="1"/>
  <c r="G103" i="26" a="1"/>
  <c r="G103" i="26" s="1"/>
  <c r="F103" i="26" a="1"/>
  <c r="F103" i="26" s="1"/>
  <c r="E103" i="26" a="1"/>
  <c r="E103" i="26" s="1"/>
  <c r="P102" i="26" a="1"/>
  <c r="P102" i="26" s="1"/>
  <c r="O102" i="26" a="1"/>
  <c r="O102" i="26" s="1"/>
  <c r="N102" i="26" a="1"/>
  <c r="N102" i="26" s="1"/>
  <c r="M102" i="26" a="1"/>
  <c r="M102" i="26" s="1"/>
  <c r="L102" i="26" a="1"/>
  <c r="L102" i="26" s="1"/>
  <c r="K102" i="26" a="1"/>
  <c r="K102" i="26" s="1"/>
  <c r="J102" i="26" a="1"/>
  <c r="J102" i="26" s="1"/>
  <c r="I102" i="26" a="1"/>
  <c r="I102" i="26" s="1"/>
  <c r="H102" i="26" a="1"/>
  <c r="H102" i="26" s="1"/>
  <c r="G102" i="26" a="1"/>
  <c r="G102" i="26" s="1"/>
  <c r="F102" i="26" a="1"/>
  <c r="F102" i="26" s="1"/>
  <c r="E102" i="26" a="1"/>
  <c r="E102" i="26" s="1"/>
  <c r="P101" i="26" a="1"/>
  <c r="P101" i="26" s="1"/>
  <c r="O101" i="26" a="1"/>
  <c r="O101" i="26" s="1"/>
  <c r="N101" i="26" a="1"/>
  <c r="N101" i="26" s="1"/>
  <c r="M101" i="26" a="1"/>
  <c r="M101" i="26" s="1"/>
  <c r="L101" i="26" a="1"/>
  <c r="L101" i="26" s="1"/>
  <c r="K101" i="26" a="1"/>
  <c r="K101" i="26" s="1"/>
  <c r="J101" i="26" a="1"/>
  <c r="J101" i="26" s="1"/>
  <c r="I101" i="26" a="1"/>
  <c r="I101" i="26" s="1"/>
  <c r="H101" i="26" a="1"/>
  <c r="H101" i="26" s="1"/>
  <c r="G101" i="26" a="1"/>
  <c r="G101" i="26" s="1"/>
  <c r="F101" i="26" a="1"/>
  <c r="F101" i="26" s="1"/>
  <c r="E101" i="26" a="1"/>
  <c r="E101" i="26" s="1"/>
  <c r="P100" i="26" a="1"/>
  <c r="P100" i="26" s="1"/>
  <c r="O100" i="26" a="1"/>
  <c r="O100" i="26" s="1"/>
  <c r="N100" i="26" a="1"/>
  <c r="N100" i="26" s="1"/>
  <c r="M100" i="26" a="1"/>
  <c r="M100" i="26" s="1"/>
  <c r="L100" i="26" a="1"/>
  <c r="L100" i="26" s="1"/>
  <c r="K100" i="26" a="1"/>
  <c r="K100" i="26" s="1"/>
  <c r="J100" i="26" a="1"/>
  <c r="J100" i="26" s="1"/>
  <c r="I100" i="26" a="1"/>
  <c r="I100" i="26" s="1"/>
  <c r="H100" i="26" a="1"/>
  <c r="H100" i="26" s="1"/>
  <c r="G100" i="26" a="1"/>
  <c r="G100" i="26" s="1"/>
  <c r="F100" i="26" a="1"/>
  <c r="F100" i="26" s="1"/>
  <c r="E100" i="26" a="1"/>
  <c r="E100" i="26" s="1"/>
  <c r="P99" i="26" a="1"/>
  <c r="P99" i="26" s="1"/>
  <c r="O99" i="26" a="1"/>
  <c r="O99" i="26" s="1"/>
  <c r="N99" i="26" a="1"/>
  <c r="N99" i="26" s="1"/>
  <c r="M99" i="26" a="1"/>
  <c r="M99" i="26" s="1"/>
  <c r="L99" i="26" a="1"/>
  <c r="L99" i="26" s="1"/>
  <c r="K99" i="26" a="1"/>
  <c r="K99" i="26" s="1"/>
  <c r="J99" i="26" a="1"/>
  <c r="J99" i="26" s="1"/>
  <c r="I99" i="26" a="1"/>
  <c r="I99" i="26" s="1"/>
  <c r="H99" i="26" a="1"/>
  <c r="H99" i="26" s="1"/>
  <c r="G99" i="26" a="1"/>
  <c r="G99" i="26" s="1"/>
  <c r="F99" i="26" a="1"/>
  <c r="F99" i="26" s="1"/>
  <c r="E99" i="26" a="1"/>
  <c r="E99" i="26" s="1"/>
  <c r="P98" i="26" a="1"/>
  <c r="P98" i="26" s="1"/>
  <c r="O98" i="26" a="1"/>
  <c r="O98" i="26" s="1"/>
  <c r="N98" i="26" a="1"/>
  <c r="N98" i="26" s="1"/>
  <c r="M98" i="26" a="1"/>
  <c r="M98" i="26" s="1"/>
  <c r="L98" i="26" a="1"/>
  <c r="L98" i="26" s="1"/>
  <c r="K98" i="26" a="1"/>
  <c r="K98" i="26" s="1"/>
  <c r="J98" i="26" a="1"/>
  <c r="J98" i="26" s="1"/>
  <c r="I98" i="26" a="1"/>
  <c r="I98" i="26" s="1"/>
  <c r="H98" i="26" a="1"/>
  <c r="H98" i="26" s="1"/>
  <c r="G98" i="26" a="1"/>
  <c r="G98" i="26" s="1"/>
  <c r="F98" i="26" a="1"/>
  <c r="F98" i="26" s="1"/>
  <c r="E98" i="26" a="1"/>
  <c r="E98" i="26" s="1"/>
  <c r="P97" i="26" a="1"/>
  <c r="P97" i="26" s="1"/>
  <c r="O97" i="26" a="1"/>
  <c r="O97" i="26" s="1"/>
  <c r="N97" i="26" a="1"/>
  <c r="N97" i="26" s="1"/>
  <c r="M97" i="26" a="1"/>
  <c r="M97" i="26" s="1"/>
  <c r="L97" i="26" a="1"/>
  <c r="L97" i="26" s="1"/>
  <c r="K97" i="26" a="1"/>
  <c r="K97" i="26" s="1"/>
  <c r="J97" i="26" a="1"/>
  <c r="J97" i="26" s="1"/>
  <c r="I97" i="26" a="1"/>
  <c r="I97" i="26" s="1"/>
  <c r="H97" i="26" a="1"/>
  <c r="H97" i="26" s="1"/>
  <c r="G97" i="26" a="1"/>
  <c r="G97" i="26" s="1"/>
  <c r="F97" i="26" a="1"/>
  <c r="F97" i="26" s="1"/>
  <c r="E97" i="26" a="1"/>
  <c r="E97" i="26" s="1"/>
  <c r="P96" i="26" a="1"/>
  <c r="P96" i="26" s="1"/>
  <c r="O96" i="26" a="1"/>
  <c r="O96" i="26" s="1"/>
  <c r="N96" i="26" a="1"/>
  <c r="N96" i="26" s="1"/>
  <c r="M96" i="26" a="1"/>
  <c r="M96" i="26" s="1"/>
  <c r="L96" i="26" a="1"/>
  <c r="L96" i="26" s="1"/>
  <c r="K96" i="26" a="1"/>
  <c r="K96" i="26" s="1"/>
  <c r="J96" i="26" a="1"/>
  <c r="J96" i="26" s="1"/>
  <c r="I96" i="26" a="1"/>
  <c r="I96" i="26" s="1"/>
  <c r="H96" i="26" a="1"/>
  <c r="H96" i="26" s="1"/>
  <c r="G96" i="26" a="1"/>
  <c r="G96" i="26" s="1"/>
  <c r="F96" i="26" a="1"/>
  <c r="F96" i="26" s="1"/>
  <c r="E96" i="26" a="1"/>
  <c r="E96" i="26" s="1"/>
  <c r="P95" i="26" a="1"/>
  <c r="P95" i="26" s="1"/>
  <c r="O95" i="26"/>
  <c r="O95" i="26" a="1"/>
  <c r="N95" i="26" a="1"/>
  <c r="N95" i="26" s="1"/>
  <c r="M95" i="26" a="1"/>
  <c r="M95" i="26" s="1"/>
  <c r="L95" i="26" a="1"/>
  <c r="L95" i="26" s="1"/>
  <c r="K95" i="26"/>
  <c r="K95" i="26" a="1"/>
  <c r="J95" i="26" a="1"/>
  <c r="J95" i="26" s="1"/>
  <c r="I95" i="26" a="1"/>
  <c r="I95" i="26" s="1"/>
  <c r="H95" i="26" a="1"/>
  <c r="H95" i="26" s="1"/>
  <c r="G95" i="26" a="1"/>
  <c r="G95" i="26" s="1"/>
  <c r="F95" i="26" a="1"/>
  <c r="F95" i="26" s="1"/>
  <c r="E95" i="26" a="1"/>
  <c r="E95" i="26" s="1"/>
  <c r="P94" i="26" a="1"/>
  <c r="P94" i="26" s="1"/>
  <c r="O94" i="26" a="1"/>
  <c r="O94" i="26" s="1"/>
  <c r="N94" i="26" a="1"/>
  <c r="N94" i="26" s="1"/>
  <c r="M94" i="26" a="1"/>
  <c r="M94" i="26" s="1"/>
  <c r="L94" i="26" a="1"/>
  <c r="L94" i="26" s="1"/>
  <c r="K94" i="26" a="1"/>
  <c r="K94" i="26" s="1"/>
  <c r="J94" i="26" a="1"/>
  <c r="J94" i="26" s="1"/>
  <c r="I94" i="26" a="1"/>
  <c r="I94" i="26" s="1"/>
  <c r="H94" i="26" a="1"/>
  <c r="H94" i="26" s="1"/>
  <c r="G94" i="26" a="1"/>
  <c r="G94" i="26" s="1"/>
  <c r="F94" i="26" a="1"/>
  <c r="F94" i="26" s="1"/>
  <c r="E94" i="26" a="1"/>
  <c r="E94" i="26" s="1"/>
  <c r="P93" i="26" a="1"/>
  <c r="P93" i="26" s="1"/>
  <c r="O93" i="26" a="1"/>
  <c r="O93" i="26" s="1"/>
  <c r="N93" i="26" a="1"/>
  <c r="N93" i="26" s="1"/>
  <c r="M93" i="26" a="1"/>
  <c r="M93" i="26" s="1"/>
  <c r="L93" i="26" a="1"/>
  <c r="L93" i="26" s="1"/>
  <c r="K93" i="26" a="1"/>
  <c r="K93" i="26" s="1"/>
  <c r="J93" i="26" a="1"/>
  <c r="J93" i="26" s="1"/>
  <c r="I93" i="26" a="1"/>
  <c r="I93" i="26" s="1"/>
  <c r="H93" i="26" a="1"/>
  <c r="H93" i="26" s="1"/>
  <c r="G93" i="26" a="1"/>
  <c r="G93" i="26" s="1"/>
  <c r="F93" i="26" a="1"/>
  <c r="F93" i="26" s="1"/>
  <c r="E93" i="26" a="1"/>
  <c r="E93" i="26" s="1"/>
  <c r="P92" i="26" a="1"/>
  <c r="P92" i="26" s="1"/>
  <c r="O92" i="26" a="1"/>
  <c r="O92" i="26" s="1"/>
  <c r="N92" i="26" a="1"/>
  <c r="N92" i="26" s="1"/>
  <c r="M92" i="26" a="1"/>
  <c r="M92" i="26" s="1"/>
  <c r="L92" i="26" a="1"/>
  <c r="L92" i="26" s="1"/>
  <c r="K92" i="26" a="1"/>
  <c r="K92" i="26" s="1"/>
  <c r="J92" i="26" a="1"/>
  <c r="J92" i="26" s="1"/>
  <c r="I92" i="26" a="1"/>
  <c r="I92" i="26" s="1"/>
  <c r="H92" i="26" a="1"/>
  <c r="H92" i="26" s="1"/>
  <c r="G92" i="26" a="1"/>
  <c r="G92" i="26" s="1"/>
  <c r="F92" i="26" a="1"/>
  <c r="F92" i="26" s="1"/>
  <c r="E92" i="26" a="1"/>
  <c r="E92" i="26" s="1"/>
  <c r="P91" i="26" a="1"/>
  <c r="P91" i="26" s="1"/>
  <c r="O91" i="26" a="1"/>
  <c r="O91" i="26" s="1"/>
  <c r="N91" i="26" a="1"/>
  <c r="N91" i="26" s="1"/>
  <c r="M91" i="26"/>
  <c r="M91" i="26" a="1"/>
  <c r="L91" i="26" a="1"/>
  <c r="L91" i="26" s="1"/>
  <c r="K91" i="26" a="1"/>
  <c r="K91" i="26" s="1"/>
  <c r="J91" i="26" a="1"/>
  <c r="J91" i="26" s="1"/>
  <c r="I91" i="26" a="1"/>
  <c r="I91" i="26" s="1"/>
  <c r="H91" i="26" a="1"/>
  <c r="H91" i="26" s="1"/>
  <c r="G91" i="26" a="1"/>
  <c r="G91" i="26" s="1"/>
  <c r="F91" i="26" a="1"/>
  <c r="F91" i="26" s="1"/>
  <c r="E91" i="26" a="1"/>
  <c r="E91" i="26" s="1"/>
  <c r="P90" i="26" a="1"/>
  <c r="P90" i="26" s="1"/>
  <c r="O90" i="26" a="1"/>
  <c r="O90" i="26" s="1"/>
  <c r="N90" i="26" a="1"/>
  <c r="N90" i="26" s="1"/>
  <c r="M90" i="26" a="1"/>
  <c r="M90" i="26" s="1"/>
  <c r="L90" i="26" a="1"/>
  <c r="L90" i="26" s="1"/>
  <c r="K90" i="26" a="1"/>
  <c r="K90" i="26" s="1"/>
  <c r="J90" i="26" a="1"/>
  <c r="J90" i="26" s="1"/>
  <c r="I90" i="26" a="1"/>
  <c r="I90" i="26" s="1"/>
  <c r="H90" i="26" a="1"/>
  <c r="H90" i="26" s="1"/>
  <c r="G90" i="26" a="1"/>
  <c r="G90" i="26" s="1"/>
  <c r="F90" i="26" a="1"/>
  <c r="F90" i="26" s="1"/>
  <c r="E90" i="26" a="1"/>
  <c r="E90" i="26" s="1"/>
  <c r="P89" i="26" a="1"/>
  <c r="P89" i="26" s="1"/>
  <c r="O89" i="26" a="1"/>
  <c r="O89" i="26" s="1"/>
  <c r="N89" i="26" a="1"/>
  <c r="N89" i="26" s="1"/>
  <c r="M89" i="26" a="1"/>
  <c r="M89" i="26" s="1"/>
  <c r="L89" i="26"/>
  <c r="L89" i="26" a="1"/>
  <c r="K89" i="26"/>
  <c r="K89" i="26" a="1"/>
  <c r="J89" i="26" a="1"/>
  <c r="J89" i="26" s="1"/>
  <c r="I89" i="26" a="1"/>
  <c r="I89" i="26" s="1"/>
  <c r="H89" i="26" a="1"/>
  <c r="H89" i="26" s="1"/>
  <c r="G89" i="26" a="1"/>
  <c r="G89" i="26" s="1"/>
  <c r="F89" i="26" a="1"/>
  <c r="F89" i="26" s="1"/>
  <c r="E89" i="26" a="1"/>
  <c r="E89" i="26" s="1"/>
  <c r="P88" i="26" a="1"/>
  <c r="P88" i="26" s="1"/>
  <c r="O88" i="26" a="1"/>
  <c r="O88" i="26" s="1"/>
  <c r="N88" i="26" a="1"/>
  <c r="N88" i="26" s="1"/>
  <c r="M88" i="26" a="1"/>
  <c r="M88" i="26" s="1"/>
  <c r="L88" i="26" a="1"/>
  <c r="L88" i="26" s="1"/>
  <c r="K88" i="26" a="1"/>
  <c r="K88" i="26" s="1"/>
  <c r="J88" i="26" a="1"/>
  <c r="J88" i="26" s="1"/>
  <c r="I88" i="26"/>
  <c r="I88" i="26" a="1"/>
  <c r="H88" i="26" a="1"/>
  <c r="H88" i="26" s="1"/>
  <c r="G88" i="26" a="1"/>
  <c r="G88" i="26" s="1"/>
  <c r="F88" i="26" a="1"/>
  <c r="F88" i="26" s="1"/>
  <c r="E88" i="26" a="1"/>
  <c r="E88" i="26" s="1"/>
  <c r="P87" i="26" a="1"/>
  <c r="P87" i="26" s="1"/>
  <c r="O87" i="26" a="1"/>
  <c r="O87" i="26" s="1"/>
  <c r="N87" i="26" a="1"/>
  <c r="N87" i="26" s="1"/>
  <c r="M87" i="26" a="1"/>
  <c r="M87" i="26" s="1"/>
  <c r="L87" i="26" a="1"/>
  <c r="L87" i="26" s="1"/>
  <c r="K87" i="26" a="1"/>
  <c r="K87" i="26" s="1"/>
  <c r="J87" i="26" a="1"/>
  <c r="J87" i="26" s="1"/>
  <c r="I87" i="26" a="1"/>
  <c r="I87" i="26" s="1"/>
  <c r="H87" i="26" a="1"/>
  <c r="H87" i="26" s="1"/>
  <c r="G87" i="26" a="1"/>
  <c r="G87" i="26" s="1"/>
  <c r="F87" i="26" a="1"/>
  <c r="F87" i="26" s="1"/>
  <c r="E87" i="26" a="1"/>
  <c r="E87" i="26" s="1"/>
  <c r="P86" i="26" a="1"/>
  <c r="P86" i="26" s="1"/>
  <c r="O86" i="26" a="1"/>
  <c r="O86" i="26" s="1"/>
  <c r="N86" i="26" a="1"/>
  <c r="N86" i="26" s="1"/>
  <c r="M86" i="26" a="1"/>
  <c r="M86" i="26" s="1"/>
  <c r="L86" i="26" a="1"/>
  <c r="L86" i="26" s="1"/>
  <c r="K86" i="26" a="1"/>
  <c r="K86" i="26" s="1"/>
  <c r="J86" i="26" a="1"/>
  <c r="J86" i="26" s="1"/>
  <c r="I86" i="26" a="1"/>
  <c r="I86" i="26" s="1"/>
  <c r="H86" i="26" a="1"/>
  <c r="H86" i="26" s="1"/>
  <c r="G86" i="26" a="1"/>
  <c r="G86" i="26" s="1"/>
  <c r="F86" i="26" a="1"/>
  <c r="F86" i="26" s="1"/>
  <c r="E86" i="26" a="1"/>
  <c r="E86" i="26" s="1"/>
  <c r="P85" i="26" a="1"/>
  <c r="P85" i="26" s="1"/>
  <c r="O85" i="26" a="1"/>
  <c r="O85" i="26" s="1"/>
  <c r="N85" i="26" a="1"/>
  <c r="N85" i="26" s="1"/>
  <c r="M85" i="26"/>
  <c r="M85" i="26" a="1"/>
  <c r="L85" i="26" a="1"/>
  <c r="L85" i="26" s="1"/>
  <c r="K85" i="26" a="1"/>
  <c r="K85" i="26" s="1"/>
  <c r="J85" i="26" a="1"/>
  <c r="J85" i="26" s="1"/>
  <c r="I85" i="26" a="1"/>
  <c r="I85" i="26" s="1"/>
  <c r="H85" i="26" a="1"/>
  <c r="H85" i="26" s="1"/>
  <c r="G85" i="26" a="1"/>
  <c r="G85" i="26" s="1"/>
  <c r="F85" i="26" a="1"/>
  <c r="F85" i="26" s="1"/>
  <c r="E85" i="26" a="1"/>
  <c r="E85" i="26" s="1"/>
  <c r="P84" i="26" a="1"/>
  <c r="P84" i="26" s="1"/>
  <c r="O84" i="26" a="1"/>
  <c r="O84" i="26" s="1"/>
  <c r="N84" i="26" a="1"/>
  <c r="N84" i="26" s="1"/>
  <c r="M84" i="26" a="1"/>
  <c r="M84" i="26" s="1"/>
  <c r="L84" i="26" a="1"/>
  <c r="L84" i="26" s="1"/>
  <c r="K84" i="26" a="1"/>
  <c r="K84" i="26" s="1"/>
  <c r="J84" i="26" a="1"/>
  <c r="J84" i="26" s="1"/>
  <c r="I84" i="26" a="1"/>
  <c r="I84" i="26" s="1"/>
  <c r="H84" i="26" a="1"/>
  <c r="H84" i="26" s="1"/>
  <c r="G84" i="26"/>
  <c r="G84" i="26" a="1"/>
  <c r="F84" i="26" a="1"/>
  <c r="F84" i="26" s="1"/>
  <c r="E84" i="26" a="1"/>
  <c r="E84" i="26" s="1"/>
  <c r="P83" i="26" a="1"/>
  <c r="P83" i="26" s="1"/>
  <c r="O83" i="26" a="1"/>
  <c r="O83" i="26" s="1"/>
  <c r="N83" i="26" a="1"/>
  <c r="N83" i="26" s="1"/>
  <c r="M83" i="26" a="1"/>
  <c r="M83" i="26" s="1"/>
  <c r="L83" i="26" a="1"/>
  <c r="L83" i="26" s="1"/>
  <c r="K83" i="26" a="1"/>
  <c r="K83" i="26" s="1"/>
  <c r="J83" i="26" a="1"/>
  <c r="J83" i="26" s="1"/>
  <c r="I83" i="26" a="1"/>
  <c r="I83" i="26" s="1"/>
  <c r="H83" i="26" a="1"/>
  <c r="H83" i="26" s="1"/>
  <c r="G83" i="26" a="1"/>
  <c r="G83" i="26" s="1"/>
  <c r="F83" i="26" a="1"/>
  <c r="F83" i="26" s="1"/>
  <c r="E83" i="26" a="1"/>
  <c r="E83" i="26" s="1"/>
  <c r="P82" i="26" a="1"/>
  <c r="P82" i="26" s="1"/>
  <c r="O82" i="26" a="1"/>
  <c r="O82" i="26" s="1"/>
  <c r="N82" i="26" a="1"/>
  <c r="N82" i="26" s="1"/>
  <c r="M82" i="26" a="1"/>
  <c r="M82" i="26" s="1"/>
  <c r="L82" i="26" a="1"/>
  <c r="L82" i="26" s="1"/>
  <c r="K82" i="26" a="1"/>
  <c r="K82" i="26" s="1"/>
  <c r="J82" i="26" a="1"/>
  <c r="J82" i="26" s="1"/>
  <c r="I82" i="26" a="1"/>
  <c r="I82" i="26" s="1"/>
  <c r="H82" i="26" a="1"/>
  <c r="H82" i="26" s="1"/>
  <c r="G82" i="26" a="1"/>
  <c r="G82" i="26" s="1"/>
  <c r="F82" i="26" a="1"/>
  <c r="F82" i="26" s="1"/>
  <c r="E82" i="26" a="1"/>
  <c r="E82" i="26" s="1"/>
  <c r="P81" i="26" a="1"/>
  <c r="P81" i="26" s="1"/>
  <c r="O81" i="26" a="1"/>
  <c r="O81" i="26" s="1"/>
  <c r="N81" i="26" a="1"/>
  <c r="N81" i="26" s="1"/>
  <c r="M81" i="26" a="1"/>
  <c r="M81" i="26" s="1"/>
  <c r="L81" i="26"/>
  <c r="L81" i="26" a="1"/>
  <c r="K81" i="26" a="1"/>
  <c r="K81" i="26" s="1"/>
  <c r="J81" i="26" a="1"/>
  <c r="J81" i="26" s="1"/>
  <c r="I81" i="26" a="1"/>
  <c r="I81" i="26" s="1"/>
  <c r="H81" i="26" a="1"/>
  <c r="H81" i="26" s="1"/>
  <c r="G81" i="26" a="1"/>
  <c r="G81" i="26" s="1"/>
  <c r="F81" i="26" a="1"/>
  <c r="F81" i="26" s="1"/>
  <c r="E81" i="26" a="1"/>
  <c r="E81" i="26" s="1"/>
  <c r="P80" i="26" a="1"/>
  <c r="P80" i="26" s="1"/>
  <c r="O80" i="26" a="1"/>
  <c r="O80" i="26" s="1"/>
  <c r="N80" i="26" a="1"/>
  <c r="N80" i="26" s="1"/>
  <c r="M80" i="26" a="1"/>
  <c r="M80" i="26" s="1"/>
  <c r="L80" i="26" a="1"/>
  <c r="L80" i="26" s="1"/>
  <c r="K80" i="26" a="1"/>
  <c r="K80" i="26" s="1"/>
  <c r="J80" i="26" a="1"/>
  <c r="J80" i="26" s="1"/>
  <c r="I80" i="26"/>
  <c r="I80" i="26" a="1"/>
  <c r="H80" i="26" a="1"/>
  <c r="H80" i="26" s="1"/>
  <c r="G80" i="26" a="1"/>
  <c r="G80" i="26" s="1"/>
  <c r="F80" i="26" a="1"/>
  <c r="F80" i="26" s="1"/>
  <c r="E80" i="26" a="1"/>
  <c r="E80" i="26" s="1"/>
  <c r="P79" i="26" a="1"/>
  <c r="P79" i="26" s="1"/>
  <c r="O79" i="26" a="1"/>
  <c r="O79" i="26" s="1"/>
  <c r="N79" i="26" a="1"/>
  <c r="N79" i="26" s="1"/>
  <c r="M79" i="26" a="1"/>
  <c r="M79" i="26" s="1"/>
  <c r="L79" i="26" a="1"/>
  <c r="L79" i="26" s="1"/>
  <c r="K79" i="26" a="1"/>
  <c r="K79" i="26" s="1"/>
  <c r="J79" i="26" a="1"/>
  <c r="J79" i="26" s="1"/>
  <c r="I79" i="26" a="1"/>
  <c r="I79" i="26" s="1"/>
  <c r="H79" i="26" a="1"/>
  <c r="H79" i="26" s="1"/>
  <c r="G79" i="26" a="1"/>
  <c r="G79" i="26" s="1"/>
  <c r="F79" i="26" a="1"/>
  <c r="F79" i="26" s="1"/>
  <c r="E79" i="26" a="1"/>
  <c r="E79" i="26" s="1"/>
  <c r="P78" i="26"/>
  <c r="P78" i="26" a="1"/>
  <c r="O78" i="26" a="1"/>
  <c r="O78" i="26" s="1"/>
  <c r="N78" i="26" a="1"/>
  <c r="N78" i="26" s="1"/>
  <c r="M78" i="26" a="1"/>
  <c r="M78" i="26" s="1"/>
  <c r="L78" i="26" a="1"/>
  <c r="L78" i="26" s="1"/>
  <c r="K78" i="26" a="1"/>
  <c r="K78" i="26" s="1"/>
  <c r="J78" i="26" a="1"/>
  <c r="J78" i="26" s="1"/>
  <c r="I78" i="26" a="1"/>
  <c r="I78" i="26" s="1"/>
  <c r="H78" i="26" a="1"/>
  <c r="H78" i="26" s="1"/>
  <c r="G78" i="26" a="1"/>
  <c r="G78" i="26" s="1"/>
  <c r="F78" i="26" a="1"/>
  <c r="F78" i="26" s="1"/>
  <c r="E78" i="26" a="1"/>
  <c r="E78" i="26" s="1"/>
  <c r="P77" i="26" a="1"/>
  <c r="P77" i="26" s="1"/>
  <c r="O77" i="26" a="1"/>
  <c r="O77" i="26" s="1"/>
  <c r="N77" i="26" a="1"/>
  <c r="N77" i="26" s="1"/>
  <c r="M77" i="26"/>
  <c r="M77" i="26" a="1"/>
  <c r="L77" i="26" a="1"/>
  <c r="L77" i="26" s="1"/>
  <c r="K77" i="26" a="1"/>
  <c r="K77" i="26" s="1"/>
  <c r="J77" i="26" a="1"/>
  <c r="J77" i="26" s="1"/>
  <c r="I77" i="26" a="1"/>
  <c r="I77" i="26" s="1"/>
  <c r="H77" i="26" a="1"/>
  <c r="H77" i="26" s="1"/>
  <c r="G77" i="26" a="1"/>
  <c r="G77" i="26" s="1"/>
  <c r="F77" i="26" a="1"/>
  <c r="F77" i="26" s="1"/>
  <c r="E77" i="26" a="1"/>
  <c r="E77" i="26" s="1"/>
  <c r="P76" i="26" a="1"/>
  <c r="P76" i="26" s="1"/>
  <c r="O76" i="26" a="1"/>
  <c r="O76" i="26" s="1"/>
  <c r="N76" i="26" a="1"/>
  <c r="N76" i="26" s="1"/>
  <c r="M76" i="26" a="1"/>
  <c r="M76" i="26" s="1"/>
  <c r="L76" i="26" a="1"/>
  <c r="L76" i="26" s="1"/>
  <c r="K76" i="26" a="1"/>
  <c r="K76" i="26" s="1"/>
  <c r="J76" i="26" a="1"/>
  <c r="J76" i="26" s="1"/>
  <c r="I76" i="26" a="1"/>
  <c r="I76" i="26" s="1"/>
  <c r="H76" i="26" a="1"/>
  <c r="H76" i="26" s="1"/>
  <c r="G76" i="26"/>
  <c r="G76" i="26" a="1"/>
  <c r="F76" i="26" a="1"/>
  <c r="F76" i="26" s="1"/>
  <c r="E76" i="26" a="1"/>
  <c r="E76" i="26" s="1"/>
  <c r="P75" i="26" a="1"/>
  <c r="P75" i="26" s="1"/>
  <c r="O75" i="26" a="1"/>
  <c r="O75" i="26" s="1"/>
  <c r="N75" i="26" a="1"/>
  <c r="N75" i="26" s="1"/>
  <c r="M75" i="26" a="1"/>
  <c r="M75" i="26" s="1"/>
  <c r="L75" i="26" a="1"/>
  <c r="L75" i="26" s="1"/>
  <c r="K75" i="26" a="1"/>
  <c r="K75" i="26" s="1"/>
  <c r="J75" i="26" a="1"/>
  <c r="J75" i="26" s="1"/>
  <c r="I75" i="26" a="1"/>
  <c r="I75" i="26" s="1"/>
  <c r="H75" i="26" a="1"/>
  <c r="H75" i="26" s="1"/>
  <c r="G75" i="26" a="1"/>
  <c r="G75" i="26" s="1"/>
  <c r="F75" i="26" a="1"/>
  <c r="F75" i="26" s="1"/>
  <c r="E75" i="26"/>
  <c r="E75" i="26" a="1"/>
  <c r="P74" i="26" a="1"/>
  <c r="P74" i="26" s="1"/>
  <c r="O74" i="26" a="1"/>
  <c r="O74" i="26" s="1"/>
  <c r="N74" i="26" a="1"/>
  <c r="N74" i="26" s="1"/>
  <c r="M74" i="26" a="1"/>
  <c r="M74" i="26" s="1"/>
  <c r="L74" i="26" a="1"/>
  <c r="L74" i="26" s="1"/>
  <c r="K74" i="26" a="1"/>
  <c r="K74" i="26" s="1"/>
  <c r="J74" i="26" a="1"/>
  <c r="J74" i="26" s="1"/>
  <c r="I74" i="26" a="1"/>
  <c r="I74" i="26" s="1"/>
  <c r="H74" i="26" a="1"/>
  <c r="H74" i="26" s="1"/>
  <c r="G74" i="26" a="1"/>
  <c r="G74" i="26" s="1"/>
  <c r="F74" i="26" a="1"/>
  <c r="F74" i="26" s="1"/>
  <c r="E74" i="26" a="1"/>
  <c r="E74" i="26" s="1"/>
  <c r="P73" i="26" a="1"/>
  <c r="P73" i="26" s="1"/>
  <c r="O73" i="26" a="1"/>
  <c r="O73" i="26" s="1"/>
  <c r="N73" i="26" a="1"/>
  <c r="N73" i="26" s="1"/>
  <c r="M73" i="26" a="1"/>
  <c r="M73" i="26" s="1"/>
  <c r="L73" i="26"/>
  <c r="L73" i="26" a="1"/>
  <c r="K73" i="26"/>
  <c r="K73" i="26" a="1"/>
  <c r="J73" i="26" a="1"/>
  <c r="J73" i="26" s="1"/>
  <c r="I73" i="26" a="1"/>
  <c r="I73" i="26" s="1"/>
  <c r="H73" i="26" a="1"/>
  <c r="H73" i="26" s="1"/>
  <c r="G73" i="26" a="1"/>
  <c r="G73" i="26" s="1"/>
  <c r="F73" i="26" a="1"/>
  <c r="F73" i="26" s="1"/>
  <c r="E73" i="26" a="1"/>
  <c r="E73" i="26" s="1"/>
  <c r="P72" i="26" a="1"/>
  <c r="P72" i="26" s="1"/>
  <c r="O72" i="26" a="1"/>
  <c r="O72" i="26" s="1"/>
  <c r="N72" i="26" a="1"/>
  <c r="N72" i="26" s="1"/>
  <c r="M72" i="26" a="1"/>
  <c r="M72" i="26" s="1"/>
  <c r="L72" i="26" a="1"/>
  <c r="L72" i="26" s="1"/>
  <c r="K72" i="26" a="1"/>
  <c r="K72" i="26" s="1"/>
  <c r="J72" i="26" a="1"/>
  <c r="J72" i="26" s="1"/>
  <c r="I72" i="26" a="1"/>
  <c r="I72" i="26" s="1"/>
  <c r="H72" i="26" a="1"/>
  <c r="H72" i="26" s="1"/>
  <c r="G72" i="26" a="1"/>
  <c r="G72" i="26" s="1"/>
  <c r="F72" i="26" a="1"/>
  <c r="F72" i="26" s="1"/>
  <c r="E72" i="26" a="1"/>
  <c r="E72" i="26" s="1"/>
  <c r="P71" i="26" a="1"/>
  <c r="P71" i="26" s="1"/>
  <c r="O71" i="26" a="1"/>
  <c r="O71" i="26" s="1"/>
  <c r="N71" i="26" a="1"/>
  <c r="N71" i="26" s="1"/>
  <c r="M71" i="26" a="1"/>
  <c r="M71" i="26" s="1"/>
  <c r="L71" i="26" a="1"/>
  <c r="L71" i="26" s="1"/>
  <c r="K71" i="26" a="1"/>
  <c r="K71" i="26" s="1"/>
  <c r="J71" i="26" a="1"/>
  <c r="J71" i="26" s="1"/>
  <c r="I71" i="26" a="1"/>
  <c r="I71" i="26" s="1"/>
  <c r="H71" i="26" a="1"/>
  <c r="H71" i="26" s="1"/>
  <c r="G71" i="26" a="1"/>
  <c r="G71" i="26" s="1"/>
  <c r="F71" i="26" a="1"/>
  <c r="F71" i="26" s="1"/>
  <c r="E71" i="26" a="1"/>
  <c r="E71" i="26" s="1"/>
  <c r="P70" i="26" a="1"/>
  <c r="P70" i="26" s="1"/>
  <c r="O70" i="26" a="1"/>
  <c r="O70" i="26" s="1"/>
  <c r="N70" i="26" a="1"/>
  <c r="N70" i="26" s="1"/>
  <c r="M70" i="26" a="1"/>
  <c r="M70" i="26" s="1"/>
  <c r="L70" i="26" a="1"/>
  <c r="L70" i="26" s="1"/>
  <c r="K70" i="26" a="1"/>
  <c r="K70" i="26" s="1"/>
  <c r="J70" i="26" a="1"/>
  <c r="J70" i="26" s="1"/>
  <c r="I70" i="26" a="1"/>
  <c r="I70" i="26" s="1"/>
  <c r="H70" i="26" a="1"/>
  <c r="H70" i="26" s="1"/>
  <c r="G70" i="26" a="1"/>
  <c r="G70" i="26" s="1"/>
  <c r="F70" i="26" a="1"/>
  <c r="F70" i="26" s="1"/>
  <c r="E70" i="26" a="1"/>
  <c r="E70" i="26" s="1"/>
  <c r="P69" i="26" a="1"/>
  <c r="P69" i="26" s="1"/>
  <c r="O69" i="26" a="1"/>
  <c r="O69" i="26" s="1"/>
  <c r="N69" i="26" a="1"/>
  <c r="N69" i="26" s="1"/>
  <c r="M69" i="26" a="1"/>
  <c r="M69" i="26" s="1"/>
  <c r="L69" i="26" a="1"/>
  <c r="L69" i="26" s="1"/>
  <c r="K69" i="26" a="1"/>
  <c r="K69" i="26" s="1"/>
  <c r="J69" i="26" a="1"/>
  <c r="J69" i="26" s="1"/>
  <c r="I69" i="26" a="1"/>
  <c r="I69" i="26" s="1"/>
  <c r="H69" i="26" a="1"/>
  <c r="H69" i="26" s="1"/>
  <c r="G69" i="26" a="1"/>
  <c r="G69" i="26" s="1"/>
  <c r="F69" i="26" a="1"/>
  <c r="F69" i="26" s="1"/>
  <c r="E69" i="26" a="1"/>
  <c r="E69" i="26" s="1"/>
  <c r="P68" i="26" a="1"/>
  <c r="P68" i="26" s="1"/>
  <c r="O68" i="26" a="1"/>
  <c r="O68" i="26" s="1"/>
  <c r="N68" i="26" a="1"/>
  <c r="N68" i="26" s="1"/>
  <c r="M68" i="26" a="1"/>
  <c r="M68" i="26" s="1"/>
  <c r="L68" i="26" a="1"/>
  <c r="L68" i="26" s="1"/>
  <c r="K68" i="26" a="1"/>
  <c r="K68" i="26" s="1"/>
  <c r="J68" i="26" a="1"/>
  <c r="J68" i="26" s="1"/>
  <c r="I68" i="26" a="1"/>
  <c r="I68" i="26" s="1"/>
  <c r="H68" i="26"/>
  <c r="H68" i="26" a="1"/>
  <c r="G68" i="26"/>
  <c r="G68" i="26" a="1"/>
  <c r="F68" i="26" a="1"/>
  <c r="F68" i="26" s="1"/>
  <c r="E68" i="26" a="1"/>
  <c r="E68" i="26" s="1"/>
  <c r="P67" i="26" a="1"/>
  <c r="P67" i="26" s="1"/>
  <c r="O67" i="26" a="1"/>
  <c r="O67" i="26" s="1"/>
  <c r="N67" i="26" a="1"/>
  <c r="N67" i="26" s="1"/>
  <c r="M67" i="26" a="1"/>
  <c r="M67" i="26" s="1"/>
  <c r="L67" i="26" a="1"/>
  <c r="L67" i="26" s="1"/>
  <c r="K67" i="26" a="1"/>
  <c r="K67" i="26" s="1"/>
  <c r="J67" i="26" a="1"/>
  <c r="J67" i="26" s="1"/>
  <c r="I67" i="26" a="1"/>
  <c r="I67" i="26" s="1"/>
  <c r="H67" i="26" a="1"/>
  <c r="H67" i="26" s="1"/>
  <c r="G67" i="26" a="1"/>
  <c r="G67" i="26" s="1"/>
  <c r="F67" i="26" a="1"/>
  <c r="F67" i="26" s="1"/>
  <c r="E67" i="26" a="1"/>
  <c r="E67" i="26" s="1"/>
  <c r="P66" i="26" a="1"/>
  <c r="P66" i="26" s="1"/>
  <c r="O66" i="26" a="1"/>
  <c r="O66" i="26" s="1"/>
  <c r="N66" i="26" a="1"/>
  <c r="N66" i="26" s="1"/>
  <c r="M66" i="26" a="1"/>
  <c r="M66" i="26" s="1"/>
  <c r="L66" i="26" a="1"/>
  <c r="L66" i="26" s="1"/>
  <c r="K66" i="26" a="1"/>
  <c r="K66" i="26" s="1"/>
  <c r="J66" i="26" a="1"/>
  <c r="J66" i="26" s="1"/>
  <c r="I66" i="26" a="1"/>
  <c r="I66" i="26" s="1"/>
  <c r="H66" i="26" a="1"/>
  <c r="H66" i="26" s="1"/>
  <c r="G66" i="26" a="1"/>
  <c r="G66" i="26" s="1"/>
  <c r="F66" i="26" a="1"/>
  <c r="F66" i="26" s="1"/>
  <c r="E66" i="26" a="1"/>
  <c r="E66" i="26" s="1"/>
  <c r="P65" i="26" a="1"/>
  <c r="P65" i="26" s="1"/>
  <c r="O65" i="26" a="1"/>
  <c r="O65" i="26" s="1"/>
  <c r="N65" i="26" a="1"/>
  <c r="N65" i="26" s="1"/>
  <c r="M65" i="26" a="1"/>
  <c r="M65" i="26" s="1"/>
  <c r="L65" i="26" a="1"/>
  <c r="L65" i="26" s="1"/>
  <c r="K65" i="26" a="1"/>
  <c r="K65" i="26" s="1"/>
  <c r="J65" i="26" a="1"/>
  <c r="J65" i="26" s="1"/>
  <c r="I65" i="26"/>
  <c r="I65" i="26" a="1"/>
  <c r="H65" i="26" a="1"/>
  <c r="H65" i="26" s="1"/>
  <c r="G65" i="26" a="1"/>
  <c r="G65" i="26" s="1"/>
  <c r="F65" i="26" a="1"/>
  <c r="F65" i="26" s="1"/>
  <c r="E65" i="26" a="1"/>
  <c r="E65" i="26" s="1"/>
  <c r="P64" i="26" a="1"/>
  <c r="P64" i="26" s="1"/>
  <c r="O64" i="26" a="1"/>
  <c r="O64" i="26" s="1"/>
  <c r="N64" i="26" a="1"/>
  <c r="N64" i="26" s="1"/>
  <c r="M64" i="26" a="1"/>
  <c r="M64" i="26" s="1"/>
  <c r="L64" i="26" a="1"/>
  <c r="L64" i="26" s="1"/>
  <c r="K64" i="26" a="1"/>
  <c r="K64" i="26" s="1"/>
  <c r="J64" i="26" a="1"/>
  <c r="J64" i="26" s="1"/>
  <c r="I64" i="26" a="1"/>
  <c r="I64" i="26" s="1"/>
  <c r="H64" i="26"/>
  <c r="H64" i="26" a="1"/>
  <c r="G64" i="26" a="1"/>
  <c r="G64" i="26" s="1"/>
  <c r="F64" i="26" a="1"/>
  <c r="F64" i="26" s="1"/>
  <c r="E64" i="26" a="1"/>
  <c r="E64" i="26" s="1"/>
  <c r="P63" i="26" a="1"/>
  <c r="P63" i="26" s="1"/>
  <c r="O63" i="26" a="1"/>
  <c r="O63" i="26" s="1"/>
  <c r="N63" i="26" a="1"/>
  <c r="N63" i="26" s="1"/>
  <c r="M63" i="26" a="1"/>
  <c r="M63" i="26" s="1"/>
  <c r="L63" i="26" a="1"/>
  <c r="L63" i="26" s="1"/>
  <c r="K63" i="26" a="1"/>
  <c r="K63" i="26" s="1"/>
  <c r="J63" i="26" a="1"/>
  <c r="J63" i="26" s="1"/>
  <c r="I63" i="26" a="1"/>
  <c r="I63" i="26" s="1"/>
  <c r="H63" i="26" a="1"/>
  <c r="H63" i="26" s="1"/>
  <c r="G63" i="26"/>
  <c r="G63" i="26" a="1"/>
  <c r="F63" i="26" a="1"/>
  <c r="F63" i="26" s="1"/>
  <c r="E63" i="26" a="1"/>
  <c r="E63" i="26" s="1"/>
  <c r="P62" i="26"/>
  <c r="P62" i="26" a="1"/>
  <c r="O62" i="26" a="1"/>
  <c r="O62" i="26" s="1"/>
  <c r="N62" i="26"/>
  <c r="N62" i="26" a="1"/>
  <c r="M62" i="26" a="1"/>
  <c r="M62" i="26" s="1"/>
  <c r="L62" i="26" a="1"/>
  <c r="L62" i="26" s="1"/>
  <c r="K62" i="26" a="1"/>
  <c r="K62" i="26" s="1"/>
  <c r="J62" i="26" a="1"/>
  <c r="J62" i="26" s="1"/>
  <c r="I62" i="26" a="1"/>
  <c r="I62" i="26" s="1"/>
  <c r="H62" i="26" a="1"/>
  <c r="H62" i="26" s="1"/>
  <c r="G62" i="26" a="1"/>
  <c r="G62" i="26" s="1"/>
  <c r="F62" i="26" a="1"/>
  <c r="F62" i="26" s="1"/>
  <c r="E62" i="26" a="1"/>
  <c r="E62" i="26" s="1"/>
  <c r="P61" i="26" a="1"/>
  <c r="P61" i="26" s="1"/>
  <c r="O61" i="26" a="1"/>
  <c r="O61" i="26" s="1"/>
  <c r="N61" i="26" a="1"/>
  <c r="N61" i="26" s="1"/>
  <c r="M61" i="26" a="1"/>
  <c r="M61" i="26" s="1"/>
  <c r="L61" i="26" a="1"/>
  <c r="L61" i="26" s="1"/>
  <c r="K61" i="26" a="1"/>
  <c r="K61" i="26" s="1"/>
  <c r="J61" i="26" a="1"/>
  <c r="J61" i="26" s="1"/>
  <c r="I61" i="26" a="1"/>
  <c r="I61" i="26" s="1"/>
  <c r="H61" i="26"/>
  <c r="H61" i="26" a="1"/>
  <c r="G61" i="26" a="1"/>
  <c r="G61" i="26" s="1"/>
  <c r="F61" i="26" a="1"/>
  <c r="F61" i="26" s="1"/>
  <c r="E61" i="26" a="1"/>
  <c r="E61" i="26" s="1"/>
  <c r="P60" i="26" a="1"/>
  <c r="P60" i="26" s="1"/>
  <c r="O60" i="26" a="1"/>
  <c r="O60" i="26" s="1"/>
  <c r="N60" i="26" a="1"/>
  <c r="N60" i="26" s="1"/>
  <c r="M60" i="26" a="1"/>
  <c r="M60" i="26" s="1"/>
  <c r="L60" i="26" a="1"/>
  <c r="L60" i="26" s="1"/>
  <c r="K60" i="26" a="1"/>
  <c r="K60" i="26" s="1"/>
  <c r="J60" i="26" a="1"/>
  <c r="J60" i="26" s="1"/>
  <c r="I60" i="26" a="1"/>
  <c r="I60" i="26" s="1"/>
  <c r="H60" i="26"/>
  <c r="H60" i="26" a="1"/>
  <c r="G60" i="26"/>
  <c r="G60" i="26" a="1"/>
  <c r="F60" i="26" a="1"/>
  <c r="F60" i="26" s="1"/>
  <c r="E60" i="26" a="1"/>
  <c r="E60" i="26" s="1"/>
  <c r="P59" i="26" a="1"/>
  <c r="P59" i="26" s="1"/>
  <c r="O59" i="26" a="1"/>
  <c r="O59" i="26" s="1"/>
  <c r="N59" i="26" a="1"/>
  <c r="N59" i="26" s="1"/>
  <c r="M59" i="26" a="1"/>
  <c r="M59" i="26" s="1"/>
  <c r="L59" i="26" a="1"/>
  <c r="L59" i="26" s="1"/>
  <c r="K59" i="26" a="1"/>
  <c r="K59" i="26" s="1"/>
  <c r="J59" i="26" a="1"/>
  <c r="J59" i="26" s="1"/>
  <c r="I59" i="26" a="1"/>
  <c r="I59" i="26" s="1"/>
  <c r="H59" i="26" a="1"/>
  <c r="H59" i="26" s="1"/>
  <c r="G59" i="26" a="1"/>
  <c r="G59" i="26" s="1"/>
  <c r="F59" i="26" a="1"/>
  <c r="F59" i="26" s="1"/>
  <c r="E59" i="26" a="1"/>
  <c r="E59" i="26" s="1"/>
  <c r="P58" i="26"/>
  <c r="P58" i="26" a="1"/>
  <c r="O58" i="26" a="1"/>
  <c r="O58" i="26" s="1"/>
  <c r="N58" i="26" a="1"/>
  <c r="N58" i="26" s="1"/>
  <c r="M58" i="26" a="1"/>
  <c r="M58" i="26" s="1"/>
  <c r="L58" i="26"/>
  <c r="L58" i="26" a="1"/>
  <c r="K58" i="26" a="1"/>
  <c r="K58" i="26" s="1"/>
  <c r="J58" i="26" a="1"/>
  <c r="J58" i="26" s="1"/>
  <c r="I58" i="26" a="1"/>
  <c r="I58" i="26" s="1"/>
  <c r="H58" i="26" a="1"/>
  <c r="H58" i="26" s="1"/>
  <c r="G58" i="26" a="1"/>
  <c r="G58" i="26" s="1"/>
  <c r="F58" i="26" a="1"/>
  <c r="F58" i="26" s="1"/>
  <c r="E58" i="26" a="1"/>
  <c r="E58" i="26" s="1"/>
  <c r="P57" i="26" a="1"/>
  <c r="P57" i="26" s="1"/>
  <c r="O57" i="26"/>
  <c r="O57" i="26" a="1"/>
  <c r="N57" i="26" a="1"/>
  <c r="N57" i="26" s="1"/>
  <c r="M57" i="26" a="1"/>
  <c r="M57" i="26" s="1"/>
  <c r="L57" i="26"/>
  <c r="L57" i="26" a="1"/>
  <c r="K57" i="26"/>
  <c r="K57" i="26" a="1"/>
  <c r="J57" i="26"/>
  <c r="J57" i="26" a="1"/>
  <c r="I57" i="26" a="1"/>
  <c r="I57" i="26" s="1"/>
  <c r="H57" i="26" a="1"/>
  <c r="H57" i="26" s="1"/>
  <c r="G57" i="26" a="1"/>
  <c r="G57" i="26" s="1"/>
  <c r="F57" i="26" a="1"/>
  <c r="F57" i="26" s="1"/>
  <c r="E57" i="26" a="1"/>
  <c r="E57" i="26" s="1"/>
  <c r="P56" i="26" a="1"/>
  <c r="P56" i="26" s="1"/>
  <c r="O56" i="26"/>
  <c r="O56" i="26" a="1"/>
  <c r="N56" i="26" a="1"/>
  <c r="N56" i="26" s="1"/>
  <c r="M56" i="26" a="1"/>
  <c r="M56" i="26" s="1"/>
  <c r="L56" i="26" a="1"/>
  <c r="L56" i="26" s="1"/>
  <c r="K56" i="26" a="1"/>
  <c r="K56" i="26" s="1"/>
  <c r="J56" i="26" a="1"/>
  <c r="J56" i="26" s="1"/>
  <c r="I56" i="26" a="1"/>
  <c r="I56" i="26" s="1"/>
  <c r="H56" i="26" a="1"/>
  <c r="H56" i="26" s="1"/>
  <c r="G56" i="26" a="1"/>
  <c r="G56" i="26" s="1"/>
  <c r="F56" i="26" a="1"/>
  <c r="F56" i="26" s="1"/>
  <c r="E56" i="26" a="1"/>
  <c r="E56" i="26" s="1"/>
  <c r="P55" i="26"/>
  <c r="P55" i="26" a="1"/>
  <c r="O55" i="26" a="1"/>
  <c r="O55" i="26" s="1"/>
  <c r="N55" i="26" a="1"/>
  <c r="N55" i="26" s="1"/>
  <c r="M55" i="26" a="1"/>
  <c r="M55" i="26" s="1"/>
  <c r="L55" i="26" a="1"/>
  <c r="L55" i="26" s="1"/>
  <c r="K55" i="26" a="1"/>
  <c r="K55" i="26" s="1"/>
  <c r="J55" i="26" a="1"/>
  <c r="J55" i="26" s="1"/>
  <c r="I55" i="26" a="1"/>
  <c r="I55" i="26" s="1"/>
  <c r="H55" i="26" a="1"/>
  <c r="H55" i="26" s="1"/>
  <c r="G55" i="26" a="1"/>
  <c r="G55" i="26" s="1"/>
  <c r="F55" i="26" a="1"/>
  <c r="F55" i="26" s="1"/>
  <c r="E55" i="26" a="1"/>
  <c r="E55" i="26" s="1"/>
  <c r="P54" i="26" a="1"/>
  <c r="P54" i="26" s="1"/>
  <c r="O54" i="26" a="1"/>
  <c r="O54" i="26" s="1"/>
  <c r="N54" i="26" a="1"/>
  <c r="N54" i="26" s="1"/>
  <c r="M54" i="26" a="1"/>
  <c r="M54" i="26" s="1"/>
  <c r="L54" i="26" a="1"/>
  <c r="L54" i="26" s="1"/>
  <c r="K54" i="26" a="1"/>
  <c r="K54" i="26" s="1"/>
  <c r="J54" i="26"/>
  <c r="J54" i="26" a="1"/>
  <c r="I54" i="26" a="1"/>
  <c r="I54" i="26" s="1"/>
  <c r="H54" i="26" a="1"/>
  <c r="H54" i="26" s="1"/>
  <c r="G54" i="26" a="1"/>
  <c r="G54" i="26" s="1"/>
  <c r="F54" i="26" a="1"/>
  <c r="F54" i="26" s="1"/>
  <c r="E54" i="26" a="1"/>
  <c r="E54" i="26" s="1"/>
  <c r="P53" i="26" a="1"/>
  <c r="P53" i="26" s="1"/>
  <c r="O53" i="26" a="1"/>
  <c r="O53" i="26" s="1"/>
  <c r="N53" i="26" a="1"/>
  <c r="N53" i="26" s="1"/>
  <c r="M53" i="26" a="1"/>
  <c r="M53" i="26" s="1"/>
  <c r="L53" i="26"/>
  <c r="L53" i="26" a="1"/>
  <c r="K53" i="26" a="1"/>
  <c r="K53" i="26" s="1"/>
  <c r="J53" i="26"/>
  <c r="J53" i="26" a="1"/>
  <c r="I53" i="26" a="1"/>
  <c r="I53" i="26" s="1"/>
  <c r="H53" i="26" a="1"/>
  <c r="H53" i="26" s="1"/>
  <c r="G53" i="26" a="1"/>
  <c r="G53" i="26" s="1"/>
  <c r="F53" i="26" a="1"/>
  <c r="F53" i="26" s="1"/>
  <c r="E53" i="26" a="1"/>
  <c r="E53" i="26" s="1"/>
  <c r="P52" i="26" a="1"/>
  <c r="P52" i="26" s="1"/>
  <c r="O52" i="26" a="1"/>
  <c r="O52" i="26" s="1"/>
  <c r="N52" i="26" a="1"/>
  <c r="N52" i="26" s="1"/>
  <c r="M52" i="26" a="1"/>
  <c r="M52" i="26" s="1"/>
  <c r="L52" i="26" a="1"/>
  <c r="L52" i="26" s="1"/>
  <c r="K52" i="26" a="1"/>
  <c r="K52" i="26" s="1"/>
  <c r="J52" i="26" a="1"/>
  <c r="J52" i="26" s="1"/>
  <c r="I52" i="26" a="1"/>
  <c r="I52" i="26" s="1"/>
  <c r="H52" i="26" a="1"/>
  <c r="H52" i="26" s="1"/>
  <c r="G52" i="26"/>
  <c r="G52" i="26" a="1"/>
  <c r="F52" i="26" a="1"/>
  <c r="F52" i="26" s="1"/>
  <c r="E52" i="26" a="1"/>
  <c r="E52" i="26" s="1"/>
  <c r="P51" i="26" a="1"/>
  <c r="P51" i="26" s="1"/>
  <c r="O51" i="26" a="1"/>
  <c r="O51" i="26" s="1"/>
  <c r="N51" i="26" a="1"/>
  <c r="N51" i="26" s="1"/>
  <c r="M51" i="26" a="1"/>
  <c r="M51" i="26" s="1"/>
  <c r="L51" i="26"/>
  <c r="L51" i="26" a="1"/>
  <c r="K51" i="26" a="1"/>
  <c r="K51" i="26" s="1"/>
  <c r="J51" i="26"/>
  <c r="J51" i="26" a="1"/>
  <c r="I51" i="26" a="1"/>
  <c r="I51" i="26" s="1"/>
  <c r="H51" i="26" a="1"/>
  <c r="H51" i="26" s="1"/>
  <c r="G51" i="26" a="1"/>
  <c r="G51" i="26" s="1"/>
  <c r="F51" i="26" a="1"/>
  <c r="F51" i="26" s="1"/>
  <c r="E51" i="26" a="1"/>
  <c r="E51" i="26" s="1"/>
  <c r="P50" i="26" a="1"/>
  <c r="P50" i="26" s="1"/>
  <c r="O50" i="26" a="1"/>
  <c r="O50" i="26" s="1"/>
  <c r="N50" i="26" a="1"/>
  <c r="N50" i="26" s="1"/>
  <c r="M50" i="26" a="1"/>
  <c r="M50" i="26" s="1"/>
  <c r="L50" i="26" a="1"/>
  <c r="L50" i="26" s="1"/>
  <c r="K50" i="26" a="1"/>
  <c r="K50" i="26" s="1"/>
  <c r="J50" i="26" a="1"/>
  <c r="J50" i="26" s="1"/>
  <c r="I50" i="26" a="1"/>
  <c r="I50" i="26" s="1"/>
  <c r="H50" i="26" a="1"/>
  <c r="H50" i="26" s="1"/>
  <c r="G50" i="26" a="1"/>
  <c r="G50" i="26" s="1"/>
  <c r="F50" i="26" a="1"/>
  <c r="F50" i="26" s="1"/>
  <c r="E50" i="26" a="1"/>
  <c r="E50" i="26" s="1"/>
  <c r="P49" i="26" a="1"/>
  <c r="P49" i="26" s="1"/>
  <c r="O49" i="26" a="1"/>
  <c r="O49" i="26" s="1"/>
  <c r="N49" i="26" a="1"/>
  <c r="N49" i="26" s="1"/>
  <c r="M49" i="26" a="1"/>
  <c r="M49" i="26" s="1"/>
  <c r="L49" i="26" a="1"/>
  <c r="L49" i="26" s="1"/>
  <c r="K49" i="26" a="1"/>
  <c r="K49" i="26" s="1"/>
  <c r="J49" i="26" a="1"/>
  <c r="J49" i="26" s="1"/>
  <c r="I49" i="26" a="1"/>
  <c r="I49" i="26" s="1"/>
  <c r="H49" i="26" a="1"/>
  <c r="H49" i="26" s="1"/>
  <c r="G49" i="26" a="1"/>
  <c r="G49" i="26" s="1"/>
  <c r="F49" i="26"/>
  <c r="F49" i="26" a="1"/>
  <c r="E49" i="26" a="1"/>
  <c r="E49" i="26" s="1"/>
  <c r="P48" i="26" a="1"/>
  <c r="P48" i="26" s="1"/>
  <c r="O48" i="26" a="1"/>
  <c r="O48" i="26" s="1"/>
  <c r="N48" i="26" a="1"/>
  <c r="N48" i="26" s="1"/>
  <c r="M48" i="26" a="1"/>
  <c r="M48" i="26" s="1"/>
  <c r="L48" i="26" a="1"/>
  <c r="L48" i="26" s="1"/>
  <c r="K48" i="26" a="1"/>
  <c r="K48" i="26" s="1"/>
  <c r="J48" i="26" a="1"/>
  <c r="J48" i="26" s="1"/>
  <c r="I48" i="26" a="1"/>
  <c r="I48" i="26" s="1"/>
  <c r="H48" i="26" a="1"/>
  <c r="H48" i="26" s="1"/>
  <c r="G48" i="26"/>
  <c r="G48" i="26" a="1"/>
  <c r="F48" i="26" a="1"/>
  <c r="F48" i="26" s="1"/>
  <c r="E48" i="26" a="1"/>
  <c r="E48" i="26" s="1"/>
  <c r="P47" i="26" a="1"/>
  <c r="P47" i="26" s="1"/>
  <c r="O47" i="26" a="1"/>
  <c r="O47" i="26" s="1"/>
  <c r="N47" i="26" a="1"/>
  <c r="N47" i="26" s="1"/>
  <c r="M47" i="26" a="1"/>
  <c r="M47" i="26" s="1"/>
  <c r="L47" i="26" a="1"/>
  <c r="L47" i="26" s="1"/>
  <c r="K47" i="26"/>
  <c r="K47" i="26" a="1"/>
  <c r="J47" i="26" a="1"/>
  <c r="J47" i="26" s="1"/>
  <c r="I47" i="26" a="1"/>
  <c r="I47" i="26" s="1"/>
  <c r="H47" i="26" a="1"/>
  <c r="H47" i="26" s="1"/>
  <c r="G47" i="26"/>
  <c r="G47" i="26" a="1"/>
  <c r="F47" i="26" a="1"/>
  <c r="F47" i="26" s="1"/>
  <c r="E47" i="26" a="1"/>
  <c r="E47" i="26" s="1"/>
  <c r="P46" i="26" a="1"/>
  <c r="P46" i="26" s="1"/>
  <c r="O46" i="26" a="1"/>
  <c r="O46" i="26" s="1"/>
  <c r="N46" i="26"/>
  <c r="N46" i="26" a="1"/>
  <c r="M46" i="26" a="1"/>
  <c r="M46" i="26" s="1"/>
  <c r="L46" i="26" a="1"/>
  <c r="L46" i="26" s="1"/>
  <c r="K46" i="26" a="1"/>
  <c r="K46" i="26" s="1"/>
  <c r="J46" i="26" a="1"/>
  <c r="J46" i="26" s="1"/>
  <c r="I46" i="26" a="1"/>
  <c r="I46" i="26" s="1"/>
  <c r="H46" i="26"/>
  <c r="H46" i="26" a="1"/>
  <c r="G46" i="26"/>
  <c r="G46" i="26" a="1"/>
  <c r="F46" i="26" a="1"/>
  <c r="F46" i="26" s="1"/>
  <c r="E46" i="26" a="1"/>
  <c r="E46" i="26" s="1"/>
  <c r="P45" i="26" a="1"/>
  <c r="P45" i="26" s="1"/>
  <c r="O45" i="26" a="1"/>
  <c r="O45" i="26" s="1"/>
  <c r="N45" i="26" a="1"/>
  <c r="N45" i="26" s="1"/>
  <c r="M45" i="26" a="1"/>
  <c r="M45" i="26" s="1"/>
  <c r="L45" i="26" a="1"/>
  <c r="L45" i="26" s="1"/>
  <c r="K45" i="26" a="1"/>
  <c r="K45" i="26" s="1"/>
  <c r="J45" i="26" a="1"/>
  <c r="J45" i="26" s="1"/>
  <c r="I45" i="26" a="1"/>
  <c r="I45" i="26" s="1"/>
  <c r="H45" i="26" a="1"/>
  <c r="H45" i="26" s="1"/>
  <c r="G45" i="26" a="1"/>
  <c r="G45" i="26" s="1"/>
  <c r="F45" i="26" a="1"/>
  <c r="F45" i="26" s="1"/>
  <c r="E45" i="26" a="1"/>
  <c r="E45" i="26" s="1"/>
  <c r="P44" i="26" a="1"/>
  <c r="P44" i="26" s="1"/>
  <c r="O44" i="26" a="1"/>
  <c r="O44" i="26" s="1"/>
  <c r="N44" i="26" a="1"/>
  <c r="N44" i="26" s="1"/>
  <c r="M44" i="26" a="1"/>
  <c r="M44" i="26" s="1"/>
  <c r="L44" i="26" a="1"/>
  <c r="L44" i="26" s="1"/>
  <c r="K44" i="26" a="1"/>
  <c r="K44" i="26" s="1"/>
  <c r="J44" i="26" a="1"/>
  <c r="J44" i="26" s="1"/>
  <c r="I44" i="26" a="1"/>
  <c r="I44" i="26" s="1"/>
  <c r="H44" i="26" a="1"/>
  <c r="H44" i="26" s="1"/>
  <c r="G44" i="26" a="1"/>
  <c r="G44" i="26" s="1"/>
  <c r="F44" i="26" a="1"/>
  <c r="F44" i="26" s="1"/>
  <c r="E44" i="26" a="1"/>
  <c r="E44" i="26" s="1"/>
  <c r="P43" i="26" a="1"/>
  <c r="P43" i="26" s="1"/>
  <c r="O43" i="26" a="1"/>
  <c r="O43" i="26" s="1"/>
  <c r="N43" i="26" a="1"/>
  <c r="N43" i="26" s="1"/>
  <c r="M43" i="26" a="1"/>
  <c r="M43" i="26" s="1"/>
  <c r="L43" i="26" a="1"/>
  <c r="L43" i="26" s="1"/>
  <c r="K43" i="26" a="1"/>
  <c r="K43" i="26" s="1"/>
  <c r="J43" i="26" a="1"/>
  <c r="J43" i="26" s="1"/>
  <c r="I43" i="26" a="1"/>
  <c r="I43" i="26" s="1"/>
  <c r="H43" i="26" a="1"/>
  <c r="H43" i="26" s="1"/>
  <c r="G43" i="26" a="1"/>
  <c r="G43" i="26" s="1"/>
  <c r="F43" i="26" a="1"/>
  <c r="F43" i="26" s="1"/>
  <c r="E43" i="26" a="1"/>
  <c r="E43" i="26" s="1"/>
  <c r="P42" i="26" a="1"/>
  <c r="P42" i="26" s="1"/>
  <c r="O42" i="26" a="1"/>
  <c r="O42" i="26" s="1"/>
  <c r="N42" i="26" a="1"/>
  <c r="N42" i="26" s="1"/>
  <c r="M42" i="26" a="1"/>
  <c r="M42" i="26" s="1"/>
  <c r="L42" i="26" a="1"/>
  <c r="L42" i="26" s="1"/>
  <c r="K42" i="26" a="1"/>
  <c r="K42" i="26" s="1"/>
  <c r="J42" i="26" a="1"/>
  <c r="J42" i="26" s="1"/>
  <c r="I42" i="26" a="1"/>
  <c r="I42" i="26" s="1"/>
  <c r="H42" i="26" a="1"/>
  <c r="H42" i="26" s="1"/>
  <c r="G42" i="26" a="1"/>
  <c r="G42" i="26" s="1"/>
  <c r="F42" i="26" a="1"/>
  <c r="F42" i="26" s="1"/>
  <c r="E42" i="26" a="1"/>
  <c r="E42" i="26" s="1"/>
  <c r="P41" i="26" a="1"/>
  <c r="P41" i="26" s="1"/>
  <c r="O41" i="26" a="1"/>
  <c r="O41" i="26" s="1"/>
  <c r="N41" i="26" a="1"/>
  <c r="N41" i="26" s="1"/>
  <c r="M41" i="26" a="1"/>
  <c r="M41" i="26" s="1"/>
  <c r="L41" i="26" a="1"/>
  <c r="L41" i="26" s="1"/>
  <c r="K41" i="26" a="1"/>
  <c r="K41" i="26" s="1"/>
  <c r="J41" i="26" a="1"/>
  <c r="J41" i="26" s="1"/>
  <c r="I41" i="26" a="1"/>
  <c r="I41" i="26" s="1"/>
  <c r="H41" i="26" a="1"/>
  <c r="H41" i="26" s="1"/>
  <c r="G41" i="26" a="1"/>
  <c r="G41" i="26" s="1"/>
  <c r="F41" i="26" a="1"/>
  <c r="F41" i="26" s="1"/>
  <c r="E41" i="26" a="1"/>
  <c r="E41" i="26" s="1"/>
  <c r="P40" i="26" a="1"/>
  <c r="P40" i="26" s="1"/>
  <c r="O40" i="26" a="1"/>
  <c r="O40" i="26" s="1"/>
  <c r="N40" i="26" a="1"/>
  <c r="N40" i="26" s="1"/>
  <c r="M40" i="26" a="1"/>
  <c r="M40" i="26" s="1"/>
  <c r="L40" i="26" a="1"/>
  <c r="L40" i="26" s="1"/>
  <c r="K40" i="26" a="1"/>
  <c r="K40" i="26" s="1"/>
  <c r="J40" i="26" a="1"/>
  <c r="J40" i="26" s="1"/>
  <c r="I40" i="26" a="1"/>
  <c r="I40" i="26" s="1"/>
  <c r="H40" i="26" a="1"/>
  <c r="H40" i="26" s="1"/>
  <c r="G40" i="26" a="1"/>
  <c r="G40" i="26" s="1"/>
  <c r="F40" i="26" a="1"/>
  <c r="F40" i="26" s="1"/>
  <c r="E40" i="26" a="1"/>
  <c r="E40" i="26" s="1"/>
  <c r="P39" i="26" a="1"/>
  <c r="P39" i="26" s="1"/>
  <c r="O39" i="26" a="1"/>
  <c r="O39" i="26" s="1"/>
  <c r="N39" i="26" a="1"/>
  <c r="N39" i="26" s="1"/>
  <c r="M39" i="26" a="1"/>
  <c r="M39" i="26" s="1"/>
  <c r="L39" i="26" a="1"/>
  <c r="L39" i="26" s="1"/>
  <c r="K39" i="26" a="1"/>
  <c r="K39" i="26" s="1"/>
  <c r="J39" i="26" a="1"/>
  <c r="J39" i="26" s="1"/>
  <c r="I39" i="26" a="1"/>
  <c r="I39" i="26" s="1"/>
  <c r="H39" i="26" a="1"/>
  <c r="H39" i="26" s="1"/>
  <c r="G39" i="26" a="1"/>
  <c r="G39" i="26" s="1"/>
  <c r="F39" i="26" a="1"/>
  <c r="F39" i="26" s="1"/>
  <c r="E39" i="26" a="1"/>
  <c r="E39" i="26" s="1"/>
  <c r="P38" i="26" a="1"/>
  <c r="P38" i="26" s="1"/>
  <c r="O38" i="26" a="1"/>
  <c r="O38" i="26" s="1"/>
  <c r="N38" i="26" a="1"/>
  <c r="N38" i="26" s="1"/>
  <c r="M38" i="26" a="1"/>
  <c r="M38" i="26" s="1"/>
  <c r="L38" i="26" a="1"/>
  <c r="L38" i="26" s="1"/>
  <c r="K38" i="26" a="1"/>
  <c r="K38" i="26" s="1"/>
  <c r="J38" i="26" a="1"/>
  <c r="J38" i="26" s="1"/>
  <c r="I38" i="26" a="1"/>
  <c r="I38" i="26" s="1"/>
  <c r="H38" i="26" a="1"/>
  <c r="H38" i="26" s="1"/>
  <c r="G38" i="26" a="1"/>
  <c r="G38" i="26" s="1"/>
  <c r="F38" i="26" a="1"/>
  <c r="F38" i="26" s="1"/>
  <c r="E38" i="26" a="1"/>
  <c r="E38" i="26" s="1"/>
  <c r="P37" i="26" a="1"/>
  <c r="P37" i="26" s="1"/>
  <c r="O37" i="26" a="1"/>
  <c r="O37" i="26" s="1"/>
  <c r="N37" i="26" a="1"/>
  <c r="N37" i="26" s="1"/>
  <c r="M37" i="26" a="1"/>
  <c r="M37" i="26" s="1"/>
  <c r="L37" i="26" a="1"/>
  <c r="L37" i="26" s="1"/>
  <c r="K37" i="26" a="1"/>
  <c r="K37" i="26" s="1"/>
  <c r="J37" i="26" a="1"/>
  <c r="J37" i="26" s="1"/>
  <c r="I37" i="26" a="1"/>
  <c r="I37" i="26" s="1"/>
  <c r="H37" i="26" a="1"/>
  <c r="H37" i="26" s="1"/>
  <c r="G37" i="26" a="1"/>
  <c r="G37" i="26" s="1"/>
  <c r="F37" i="26" a="1"/>
  <c r="F37" i="26" s="1"/>
  <c r="E37" i="26" a="1"/>
  <c r="E37" i="26" s="1"/>
  <c r="P35" i="26" a="1"/>
  <c r="P35" i="26" s="1"/>
  <c r="O35" i="26" a="1"/>
  <c r="O35" i="26" s="1"/>
  <c r="N35" i="26" a="1"/>
  <c r="N35" i="26" s="1"/>
  <c r="M35" i="26" a="1"/>
  <c r="M35" i="26" s="1"/>
  <c r="L35" i="26" a="1"/>
  <c r="L35" i="26" s="1"/>
  <c r="K35" i="26" a="1"/>
  <c r="K35" i="26" s="1"/>
  <c r="J35" i="26" a="1"/>
  <c r="J35" i="26" s="1"/>
  <c r="I35" i="26" a="1"/>
  <c r="I35" i="26" s="1"/>
  <c r="H35" i="26" a="1"/>
  <c r="H35" i="26" s="1"/>
  <c r="G35" i="26" a="1"/>
  <c r="G35" i="26" s="1"/>
  <c r="F35" i="26" a="1"/>
  <c r="F35" i="26" s="1"/>
  <c r="E35" i="26" a="1"/>
  <c r="E35" i="26" s="1"/>
  <c r="P34" i="26" a="1"/>
  <c r="P34" i="26" s="1"/>
  <c r="O34" i="26" a="1"/>
  <c r="O34" i="26" s="1"/>
  <c r="N34" i="26" a="1"/>
  <c r="N34" i="26" s="1"/>
  <c r="M34" i="26" a="1"/>
  <c r="M34" i="26" s="1"/>
  <c r="L34" i="26" a="1"/>
  <c r="L34" i="26" s="1"/>
  <c r="K34" i="26" a="1"/>
  <c r="K34" i="26" s="1"/>
  <c r="J34" i="26" a="1"/>
  <c r="J34" i="26" s="1"/>
  <c r="I34" i="26" a="1"/>
  <c r="I34" i="26" s="1"/>
  <c r="H34" i="26" a="1"/>
  <c r="H34" i="26" s="1"/>
  <c r="G34" i="26" a="1"/>
  <c r="G34" i="26" s="1"/>
  <c r="F34" i="26" a="1"/>
  <c r="F34" i="26" s="1"/>
  <c r="E34" i="26" a="1"/>
  <c r="E34" i="26" s="1"/>
  <c r="P33" i="26" a="1"/>
  <c r="P33" i="26" s="1"/>
  <c r="O33" i="26" a="1"/>
  <c r="O33" i="26" s="1"/>
  <c r="N33" i="26" a="1"/>
  <c r="N33" i="26" s="1"/>
  <c r="M33" i="26" a="1"/>
  <c r="M33" i="26" s="1"/>
  <c r="L33" i="26" a="1"/>
  <c r="L33" i="26" s="1"/>
  <c r="K33" i="26" a="1"/>
  <c r="K33" i="26" s="1"/>
  <c r="J33" i="26" a="1"/>
  <c r="J33" i="26" s="1"/>
  <c r="I33" i="26" a="1"/>
  <c r="I33" i="26" s="1"/>
  <c r="H33" i="26" a="1"/>
  <c r="H33" i="26" s="1"/>
  <c r="G33" i="26" a="1"/>
  <c r="G33" i="26" s="1"/>
  <c r="F33" i="26" a="1"/>
  <c r="F33" i="26" s="1"/>
  <c r="E33" i="26" a="1"/>
  <c r="E33" i="26" s="1"/>
  <c r="P32" i="26" a="1"/>
  <c r="P32" i="26" s="1"/>
  <c r="O32" i="26" a="1"/>
  <c r="O32" i="26" s="1"/>
  <c r="N32" i="26" a="1"/>
  <c r="N32" i="26" s="1"/>
  <c r="M32" i="26" a="1"/>
  <c r="M32" i="26" s="1"/>
  <c r="L32" i="26" a="1"/>
  <c r="L32" i="26" s="1"/>
  <c r="K32" i="26" a="1"/>
  <c r="K32" i="26" s="1"/>
  <c r="J32" i="26" a="1"/>
  <c r="J32" i="26" s="1"/>
  <c r="I32" i="26" a="1"/>
  <c r="I32" i="26" s="1"/>
  <c r="H32" i="26" a="1"/>
  <c r="H32" i="26" s="1"/>
  <c r="G32" i="26" a="1"/>
  <c r="G32" i="26" s="1"/>
  <c r="F32" i="26" a="1"/>
  <c r="F32" i="26" s="1"/>
  <c r="E32" i="26" a="1"/>
  <c r="E32" i="26" s="1"/>
  <c r="P31" i="26" a="1"/>
  <c r="P31" i="26" s="1"/>
  <c r="O31" i="26" a="1"/>
  <c r="O31" i="26" s="1"/>
  <c r="N31" i="26" a="1"/>
  <c r="N31" i="26" s="1"/>
  <c r="M31" i="26" a="1"/>
  <c r="M31" i="26" s="1"/>
  <c r="L31" i="26" a="1"/>
  <c r="L31" i="26" s="1"/>
  <c r="K31" i="26" a="1"/>
  <c r="K31" i="26" s="1"/>
  <c r="J31" i="26" a="1"/>
  <c r="J31" i="26" s="1"/>
  <c r="I31" i="26" a="1"/>
  <c r="I31" i="26" s="1"/>
  <c r="H31" i="26" a="1"/>
  <c r="H31" i="26" s="1"/>
  <c r="G31" i="26" a="1"/>
  <c r="G31" i="26" s="1"/>
  <c r="F31" i="26" a="1"/>
  <c r="F31" i="26" s="1"/>
  <c r="E31" i="26" a="1"/>
  <c r="E31" i="26" s="1"/>
  <c r="P30" i="26" a="1"/>
  <c r="P30" i="26" s="1"/>
  <c r="O30" i="26" a="1"/>
  <c r="O30" i="26" s="1"/>
  <c r="N30" i="26" a="1"/>
  <c r="N30" i="26" s="1"/>
  <c r="M30" i="26" a="1"/>
  <c r="M30" i="26" s="1"/>
  <c r="L30" i="26" a="1"/>
  <c r="L30" i="26" s="1"/>
  <c r="K30" i="26" a="1"/>
  <c r="K30" i="26" s="1"/>
  <c r="J30" i="26" a="1"/>
  <c r="J30" i="26" s="1"/>
  <c r="I30" i="26" a="1"/>
  <c r="I30" i="26" s="1"/>
  <c r="H30" i="26" a="1"/>
  <c r="H30" i="26" s="1"/>
  <c r="G30" i="26" a="1"/>
  <c r="G30" i="26" s="1"/>
  <c r="F30" i="26" a="1"/>
  <c r="F30" i="26" s="1"/>
  <c r="E30" i="26" a="1"/>
  <c r="E30" i="26" s="1"/>
  <c r="P29" i="26" a="1"/>
  <c r="P29" i="26" s="1"/>
  <c r="O29" i="26" a="1"/>
  <c r="O29" i="26" s="1"/>
  <c r="N29" i="26" a="1"/>
  <c r="N29" i="26" s="1"/>
  <c r="M29" i="26" a="1"/>
  <c r="M29" i="26" s="1"/>
  <c r="L29" i="26" a="1"/>
  <c r="L29" i="26" s="1"/>
  <c r="K29" i="26" a="1"/>
  <c r="K29" i="26" s="1"/>
  <c r="J29" i="26" a="1"/>
  <c r="J29" i="26" s="1"/>
  <c r="I29" i="26" a="1"/>
  <c r="I29" i="26" s="1"/>
  <c r="H29" i="26" a="1"/>
  <c r="H29" i="26" s="1"/>
  <c r="G29" i="26" a="1"/>
  <c r="G29" i="26" s="1"/>
  <c r="F29" i="26" a="1"/>
  <c r="F29" i="26" s="1"/>
  <c r="E29" i="26" a="1"/>
  <c r="E29" i="26" s="1"/>
  <c r="P28" i="26" a="1"/>
  <c r="P28" i="26" s="1"/>
  <c r="O28" i="26" a="1"/>
  <c r="O28" i="26" s="1"/>
  <c r="N28" i="26" a="1"/>
  <c r="N28" i="26" s="1"/>
  <c r="M28" i="26" a="1"/>
  <c r="M28" i="26" s="1"/>
  <c r="L28" i="26" a="1"/>
  <c r="L28" i="26" s="1"/>
  <c r="K28" i="26" a="1"/>
  <c r="K28" i="26" s="1"/>
  <c r="J28" i="26" a="1"/>
  <c r="J28" i="26" s="1"/>
  <c r="I28" i="26" a="1"/>
  <c r="I28" i="26" s="1"/>
  <c r="H28" i="26" a="1"/>
  <c r="H28" i="26" s="1"/>
  <c r="G28" i="26" a="1"/>
  <c r="G28" i="26" s="1"/>
  <c r="F28" i="26" a="1"/>
  <c r="F28" i="26" s="1"/>
  <c r="E28" i="26" a="1"/>
  <c r="E28" i="26" s="1"/>
  <c r="P27" i="26" a="1"/>
  <c r="P27" i="26" s="1"/>
  <c r="O27" i="26" a="1"/>
  <c r="O27" i="26" s="1"/>
  <c r="N27" i="26" a="1"/>
  <c r="N27" i="26" s="1"/>
  <c r="M27" i="26" a="1"/>
  <c r="M27" i="26" s="1"/>
  <c r="L27" i="26" a="1"/>
  <c r="L27" i="26" s="1"/>
  <c r="K27" i="26" a="1"/>
  <c r="K27" i="26" s="1"/>
  <c r="J27" i="26" a="1"/>
  <c r="J27" i="26" s="1"/>
  <c r="I27" i="26" a="1"/>
  <c r="I27" i="26" s="1"/>
  <c r="H27" i="26" a="1"/>
  <c r="H27" i="26" s="1"/>
  <c r="G27" i="26" a="1"/>
  <c r="G27" i="26" s="1"/>
  <c r="F27" i="26" a="1"/>
  <c r="F27" i="26" s="1"/>
  <c r="E27" i="26" a="1"/>
  <c r="E27" i="26" s="1"/>
  <c r="P26" i="26" a="1"/>
  <c r="P26" i="26" s="1"/>
  <c r="O26" i="26" a="1"/>
  <c r="O26" i="26" s="1"/>
  <c r="N26" i="26" a="1"/>
  <c r="N26" i="26" s="1"/>
  <c r="M26" i="26" a="1"/>
  <c r="M26" i="26" s="1"/>
  <c r="L26" i="26" a="1"/>
  <c r="L26" i="26" s="1"/>
  <c r="K26" i="26" a="1"/>
  <c r="K26" i="26" s="1"/>
  <c r="J26" i="26" a="1"/>
  <c r="J26" i="26" s="1"/>
  <c r="I26" i="26" a="1"/>
  <c r="I26" i="26" s="1"/>
  <c r="H26" i="26" a="1"/>
  <c r="H26" i="26" s="1"/>
  <c r="G26" i="26" a="1"/>
  <c r="G26" i="26" s="1"/>
  <c r="F26" i="26" a="1"/>
  <c r="F26" i="26" s="1"/>
  <c r="E26" i="26" a="1"/>
  <c r="E26" i="26" s="1"/>
  <c r="P25" i="26" a="1"/>
  <c r="P25" i="26" s="1"/>
  <c r="O25" i="26" a="1"/>
  <c r="O25" i="26" s="1"/>
  <c r="N25" i="26" a="1"/>
  <c r="N25" i="26" s="1"/>
  <c r="M25" i="26" a="1"/>
  <c r="M25" i="26" s="1"/>
  <c r="L25" i="26" a="1"/>
  <c r="L25" i="26" s="1"/>
  <c r="K25" i="26" a="1"/>
  <c r="K25" i="26" s="1"/>
  <c r="J25" i="26" a="1"/>
  <c r="J25" i="26" s="1"/>
  <c r="I25" i="26" a="1"/>
  <c r="I25" i="26" s="1"/>
  <c r="H25" i="26" a="1"/>
  <c r="H25" i="26" s="1"/>
  <c r="G25" i="26" a="1"/>
  <c r="G25" i="26" s="1"/>
  <c r="F25" i="26" a="1"/>
  <c r="F25" i="26" s="1"/>
  <c r="E25" i="26" a="1"/>
  <c r="E25" i="26" s="1"/>
  <c r="P24" i="26" a="1"/>
  <c r="P24" i="26" s="1"/>
  <c r="O24" i="26" a="1"/>
  <c r="O24" i="26" s="1"/>
  <c r="N24" i="26" a="1"/>
  <c r="N24" i="26" s="1"/>
  <c r="M24" i="26" a="1"/>
  <c r="M24" i="26" s="1"/>
  <c r="L24" i="26" a="1"/>
  <c r="L24" i="26" s="1"/>
  <c r="K24" i="26" a="1"/>
  <c r="K24" i="26" s="1"/>
  <c r="J24" i="26" a="1"/>
  <c r="J24" i="26" s="1"/>
  <c r="I24" i="26" a="1"/>
  <c r="I24" i="26" s="1"/>
  <c r="H24" i="26" a="1"/>
  <c r="H24" i="26" s="1"/>
  <c r="G24" i="26" a="1"/>
  <c r="G24" i="26" s="1"/>
  <c r="F24" i="26" a="1"/>
  <c r="F24" i="26" s="1"/>
  <c r="E24" i="26" a="1"/>
  <c r="E24" i="26" s="1"/>
  <c r="P23" i="26" a="1"/>
  <c r="P23" i="26" s="1"/>
  <c r="O23" i="26" a="1"/>
  <c r="O23" i="26" s="1"/>
  <c r="N23" i="26" a="1"/>
  <c r="N23" i="26" s="1"/>
  <c r="M23" i="26" a="1"/>
  <c r="M23" i="26" s="1"/>
  <c r="L23" i="26" a="1"/>
  <c r="L23" i="26" s="1"/>
  <c r="K23" i="26" a="1"/>
  <c r="K23" i="26" s="1"/>
  <c r="J23" i="26" a="1"/>
  <c r="J23" i="26" s="1"/>
  <c r="I23" i="26" a="1"/>
  <c r="I23" i="26" s="1"/>
  <c r="H23" i="26" a="1"/>
  <c r="H23" i="26" s="1"/>
  <c r="G23" i="26" a="1"/>
  <c r="G23" i="26" s="1"/>
  <c r="F23" i="26" a="1"/>
  <c r="F23" i="26" s="1"/>
  <c r="E23" i="26" a="1"/>
  <c r="E23" i="26" s="1"/>
  <c r="P22" i="26" a="1"/>
  <c r="P22" i="26" s="1"/>
  <c r="O22" i="26" a="1"/>
  <c r="O22" i="26" s="1"/>
  <c r="N22" i="26" a="1"/>
  <c r="N22" i="26" s="1"/>
  <c r="M22" i="26" a="1"/>
  <c r="M22" i="26" s="1"/>
  <c r="L22" i="26" a="1"/>
  <c r="L22" i="26" s="1"/>
  <c r="K22" i="26" a="1"/>
  <c r="K22" i="26" s="1"/>
  <c r="J22" i="26" a="1"/>
  <c r="J22" i="26" s="1"/>
  <c r="I22" i="26" a="1"/>
  <c r="I22" i="26" s="1"/>
  <c r="H22" i="26" a="1"/>
  <c r="H22" i="26" s="1"/>
  <c r="G22" i="26" a="1"/>
  <c r="G22" i="26" s="1"/>
  <c r="F22" i="26" a="1"/>
  <c r="F22" i="26" s="1"/>
  <c r="E22" i="26" a="1"/>
  <c r="E22" i="26" s="1"/>
  <c r="P21" i="26" a="1"/>
  <c r="P21" i="26" s="1"/>
  <c r="O21" i="26" a="1"/>
  <c r="O21" i="26" s="1"/>
  <c r="N21" i="26" a="1"/>
  <c r="N21" i="26" s="1"/>
  <c r="M21" i="26" a="1"/>
  <c r="M21" i="26" s="1"/>
  <c r="L21" i="26" a="1"/>
  <c r="L21" i="26" s="1"/>
  <c r="K21" i="26" a="1"/>
  <c r="K21" i="26" s="1"/>
  <c r="J21" i="26" a="1"/>
  <c r="J21" i="26" s="1"/>
  <c r="I21" i="26" a="1"/>
  <c r="I21" i="26" s="1"/>
  <c r="H21" i="26" a="1"/>
  <c r="H21" i="26" s="1"/>
  <c r="G21" i="26" a="1"/>
  <c r="G21" i="26" s="1"/>
  <c r="F21" i="26" a="1"/>
  <c r="F21" i="26" s="1"/>
  <c r="E21" i="26" a="1"/>
  <c r="E21" i="26" s="1"/>
  <c r="P20" i="26" a="1"/>
  <c r="P20" i="26" s="1"/>
  <c r="O20" i="26" a="1"/>
  <c r="O20" i="26" s="1"/>
  <c r="N20" i="26" a="1"/>
  <c r="N20" i="26" s="1"/>
  <c r="M20" i="26" a="1"/>
  <c r="M20" i="26" s="1"/>
  <c r="L20" i="26" a="1"/>
  <c r="L20" i="26" s="1"/>
  <c r="K20" i="26" a="1"/>
  <c r="K20" i="26" s="1"/>
  <c r="J20" i="26" a="1"/>
  <c r="J20" i="26" s="1"/>
  <c r="I20" i="26" a="1"/>
  <c r="I20" i="26" s="1"/>
  <c r="H20" i="26" a="1"/>
  <c r="H20" i="26" s="1"/>
  <c r="G20" i="26" a="1"/>
  <c r="G20" i="26" s="1"/>
  <c r="F20" i="26" a="1"/>
  <c r="F20" i="26" s="1"/>
  <c r="E20" i="26" a="1"/>
  <c r="E20" i="26" s="1"/>
  <c r="P19" i="26" a="1"/>
  <c r="P19" i="26" s="1"/>
  <c r="O19" i="26" a="1"/>
  <c r="O19" i="26" s="1"/>
  <c r="N19" i="26" a="1"/>
  <c r="N19" i="26" s="1"/>
  <c r="M19" i="26" a="1"/>
  <c r="M19" i="26" s="1"/>
  <c r="L19" i="26" a="1"/>
  <c r="L19" i="26" s="1"/>
  <c r="K19" i="26" a="1"/>
  <c r="K19" i="26" s="1"/>
  <c r="J19" i="26" a="1"/>
  <c r="J19" i="26" s="1"/>
  <c r="I19" i="26" a="1"/>
  <c r="I19" i="26" s="1"/>
  <c r="H19" i="26" a="1"/>
  <c r="H19" i="26" s="1"/>
  <c r="G19" i="26" a="1"/>
  <c r="G19" i="26" s="1"/>
  <c r="F19" i="26" a="1"/>
  <c r="F19" i="26" s="1"/>
  <c r="E19" i="26" a="1"/>
  <c r="E19" i="26" s="1"/>
  <c r="P18" i="26" a="1"/>
  <c r="P18" i="26" s="1"/>
  <c r="O18" i="26" a="1"/>
  <c r="O18" i="26" s="1"/>
  <c r="N18" i="26" a="1"/>
  <c r="N18" i="26" s="1"/>
  <c r="M18" i="26" a="1"/>
  <c r="M18" i="26" s="1"/>
  <c r="L18" i="26" a="1"/>
  <c r="L18" i="26" s="1"/>
  <c r="K18" i="26" a="1"/>
  <c r="K18" i="26" s="1"/>
  <c r="J18" i="26" a="1"/>
  <c r="J18" i="26" s="1"/>
  <c r="I18" i="26" a="1"/>
  <c r="I18" i="26" s="1"/>
  <c r="H18" i="26" a="1"/>
  <c r="H18" i="26" s="1"/>
  <c r="G18" i="26" a="1"/>
  <c r="G18" i="26" s="1"/>
  <c r="F18" i="26" a="1"/>
  <c r="F18" i="26" s="1"/>
  <c r="E18" i="26" a="1"/>
  <c r="E18" i="26" s="1"/>
  <c r="P17" i="26" a="1"/>
  <c r="P17" i="26" s="1"/>
  <c r="O17" i="26" a="1"/>
  <c r="O17" i="26" s="1"/>
  <c r="N17" i="26" a="1"/>
  <c r="N17" i="26" s="1"/>
  <c r="M17" i="26" a="1"/>
  <c r="M17" i="26" s="1"/>
  <c r="L17" i="26" a="1"/>
  <c r="L17" i="26" s="1"/>
  <c r="K17" i="26" a="1"/>
  <c r="K17" i="26" s="1"/>
  <c r="J17" i="26" a="1"/>
  <c r="J17" i="26" s="1"/>
  <c r="I17" i="26" a="1"/>
  <c r="I17" i="26" s="1"/>
  <c r="H17" i="26" a="1"/>
  <c r="H17" i="26" s="1"/>
  <c r="G17" i="26" a="1"/>
  <c r="G17" i="26" s="1"/>
  <c r="F17" i="26" a="1"/>
  <c r="F17" i="26" s="1"/>
  <c r="E17" i="26" a="1"/>
  <c r="E17" i="26" s="1"/>
  <c r="P16" i="26" a="1"/>
  <c r="P16" i="26" s="1"/>
  <c r="O16" i="26" a="1"/>
  <c r="O16" i="26" s="1"/>
  <c r="N16" i="26" a="1"/>
  <c r="N16" i="26" s="1"/>
  <c r="M16" i="26" a="1"/>
  <c r="M16" i="26" s="1"/>
  <c r="L16" i="26" a="1"/>
  <c r="L16" i="26" s="1"/>
  <c r="K16" i="26" a="1"/>
  <c r="K16" i="26" s="1"/>
  <c r="J16" i="26" a="1"/>
  <c r="J16" i="26" s="1"/>
  <c r="I16" i="26" a="1"/>
  <c r="I16" i="26" s="1"/>
  <c r="H16" i="26" a="1"/>
  <c r="H16" i="26" s="1"/>
  <c r="G16" i="26" a="1"/>
  <c r="G16" i="26" s="1"/>
  <c r="F16" i="26" a="1"/>
  <c r="F16" i="26" s="1"/>
  <c r="E16" i="26" a="1"/>
  <c r="E16" i="26" s="1"/>
  <c r="P15" i="26" a="1"/>
  <c r="P15" i="26" s="1"/>
  <c r="O15" i="26" a="1"/>
  <c r="O15" i="26" s="1"/>
  <c r="N15" i="26" a="1"/>
  <c r="N15" i="26" s="1"/>
  <c r="M15" i="26" a="1"/>
  <c r="M15" i="26" s="1"/>
  <c r="L15" i="26" a="1"/>
  <c r="L15" i="26" s="1"/>
  <c r="K15" i="26" a="1"/>
  <c r="K15" i="26" s="1"/>
  <c r="J15" i="26" a="1"/>
  <c r="J15" i="26" s="1"/>
  <c r="I15" i="26" a="1"/>
  <c r="I15" i="26" s="1"/>
  <c r="H15" i="26" a="1"/>
  <c r="H15" i="26" s="1"/>
  <c r="G15" i="26" a="1"/>
  <c r="G15" i="26" s="1"/>
  <c r="F15" i="26" a="1"/>
  <c r="F15" i="26" s="1"/>
  <c r="E15" i="26" a="1"/>
  <c r="E15" i="26" s="1"/>
  <c r="P14" i="26" a="1"/>
  <c r="P14" i="26" s="1"/>
  <c r="O14" i="26" a="1"/>
  <c r="O14" i="26" s="1"/>
  <c r="N14" i="26" a="1"/>
  <c r="N14" i="26" s="1"/>
  <c r="M14" i="26" a="1"/>
  <c r="M14" i="26" s="1"/>
  <c r="L14" i="26" a="1"/>
  <c r="L14" i="26" s="1"/>
  <c r="K14" i="26" a="1"/>
  <c r="K14" i="26" s="1"/>
  <c r="J14" i="26" a="1"/>
  <c r="J14" i="26" s="1"/>
  <c r="I14" i="26" a="1"/>
  <c r="I14" i="26" s="1"/>
  <c r="H14" i="26" a="1"/>
  <c r="H14" i="26" s="1"/>
  <c r="G14" i="26" a="1"/>
  <c r="G14" i="26" s="1"/>
  <c r="F14" i="26" a="1"/>
  <c r="F14" i="26" s="1"/>
  <c r="E14" i="26" a="1"/>
  <c r="E14" i="26" s="1"/>
  <c r="P13" i="26" a="1"/>
  <c r="P13" i="26" s="1"/>
  <c r="O13" i="26" a="1"/>
  <c r="O13" i="26" s="1"/>
  <c r="N13" i="26" a="1"/>
  <c r="N13" i="26" s="1"/>
  <c r="M13" i="26" a="1"/>
  <c r="M13" i="26" s="1"/>
  <c r="L13" i="26" a="1"/>
  <c r="L13" i="26" s="1"/>
  <c r="K13" i="26" a="1"/>
  <c r="K13" i="26" s="1"/>
  <c r="J13" i="26" a="1"/>
  <c r="J13" i="26" s="1"/>
  <c r="I13" i="26" a="1"/>
  <c r="I13" i="26" s="1"/>
  <c r="H13" i="26" a="1"/>
  <c r="H13" i="26" s="1"/>
  <c r="G13" i="26" a="1"/>
  <c r="G13" i="26" s="1"/>
  <c r="F13" i="26" a="1"/>
  <c r="F13" i="26" s="1"/>
  <c r="E13" i="26" a="1"/>
  <c r="E13" i="26" s="1"/>
  <c r="P12" i="26" a="1"/>
  <c r="P12" i="26" s="1"/>
  <c r="O12" i="26" a="1"/>
  <c r="O12" i="26" s="1"/>
  <c r="N12" i="26" a="1"/>
  <c r="N12" i="26" s="1"/>
  <c r="M12" i="26" a="1"/>
  <c r="M12" i="26" s="1"/>
  <c r="L12" i="26" a="1"/>
  <c r="L12" i="26" s="1"/>
  <c r="K12" i="26" a="1"/>
  <c r="K12" i="26" s="1"/>
  <c r="J12" i="26" a="1"/>
  <c r="J12" i="26" s="1"/>
  <c r="I12" i="26" a="1"/>
  <c r="I12" i="26" s="1"/>
  <c r="H12" i="26" a="1"/>
  <c r="H12" i="26" s="1"/>
  <c r="G12" i="26" a="1"/>
  <c r="G12" i="26" s="1"/>
  <c r="F12" i="26" a="1"/>
  <c r="F12" i="26" s="1"/>
  <c r="E12" i="26" a="1"/>
  <c r="E12" i="26" s="1"/>
  <c r="P9" i="26" a="1"/>
  <c r="P10" i="26" s="1"/>
  <c r="O9" i="26" a="1"/>
  <c r="O10" i="26" s="1"/>
  <c r="N9" i="26" a="1"/>
  <c r="N10" i="26" s="1"/>
  <c r="M9" i="26" a="1"/>
  <c r="M9" i="26" s="1"/>
  <c r="L9" i="26" a="1"/>
  <c r="L10" i="26" s="1"/>
  <c r="K9" i="26" a="1"/>
  <c r="K10" i="26" s="1"/>
  <c r="J9" i="26" a="1"/>
  <c r="J10" i="26" s="1"/>
  <c r="I9" i="26" a="1"/>
  <c r="I10" i="26" s="1"/>
  <c r="H9" i="26" a="1"/>
  <c r="H10" i="26" s="1"/>
  <c r="G9" i="26" a="1"/>
  <c r="G10" i="26" s="1"/>
  <c r="F9" i="26" a="1"/>
  <c r="F9" i="26" s="1"/>
  <c r="E9" i="26" a="1"/>
  <c r="E9" i="26" s="1"/>
  <c r="O9" i="26" l="1"/>
  <c r="N9" i="26"/>
  <c r="P9" i="26"/>
  <c r="L9" i="26"/>
  <c r="M10" i="26"/>
  <c r="K9" i="26"/>
  <c r="I9" i="26"/>
  <c r="H9" i="26"/>
  <c r="J9" i="26"/>
  <c r="G9" i="26"/>
  <c r="F10" i="26"/>
  <c r="E10" i="26"/>
  <c r="F150" i="26" l="1" a="1"/>
  <c r="G150" i="26" a="1"/>
  <c r="H150" i="26" a="1"/>
  <c r="I150" i="26" a="1"/>
  <c r="J150" i="26" a="1"/>
  <c r="K150" i="26" a="1"/>
  <c r="L150" i="26" a="1"/>
  <c r="M150" i="26" a="1"/>
  <c r="N150" i="26" a="1"/>
  <c r="O150" i="26" a="1"/>
  <c r="P150" i="26" a="1"/>
  <c r="F151" i="26" a="1"/>
  <c r="G151" i="26" a="1"/>
  <c r="H151" i="26" a="1"/>
  <c r="I151" i="26" a="1"/>
  <c r="J151" i="26" a="1"/>
  <c r="K151" i="26" a="1"/>
  <c r="L151" i="26" a="1"/>
  <c r="M151" i="26" a="1"/>
  <c r="N151" i="26" a="1"/>
  <c r="O151" i="26" a="1"/>
  <c r="P151" i="26" a="1"/>
  <c r="E151" i="26" a="1"/>
  <c r="E150" i="26" a="1"/>
  <c r="AH184" i="37" l="1"/>
  <c r="AJ184" i="37"/>
  <c r="AJ185" i="37"/>
  <c r="AH186" i="37"/>
  <c r="AJ186" i="37"/>
  <c r="AH187" i="37"/>
  <c r="AJ187" i="37"/>
  <c r="AH200" i="37"/>
  <c r="AI200" i="37"/>
  <c r="AJ200" i="37"/>
  <c r="AI201" i="37"/>
  <c r="AJ201" i="37"/>
  <c r="AH202" i="37"/>
  <c r="AI202" i="37"/>
  <c r="AH203" i="37"/>
  <c r="AI203" i="37"/>
  <c r="AJ203" i="37"/>
  <c r="Q160" i="37" l="1"/>
  <c r="E160" i="37"/>
  <c r="D149" i="26" l="1"/>
  <c r="D148" i="26"/>
  <c r="AB7" i="37" a="1"/>
  <c r="AB7" i="37" s="1"/>
  <c r="AA7" i="37" a="1"/>
  <c r="AA7" i="37" s="1"/>
  <c r="Z7" i="37" a="1"/>
  <c r="Z7" i="37" s="1"/>
  <c r="Y7" i="37" a="1"/>
  <c r="Y7" i="37" s="1"/>
  <c r="X7" i="37" a="1"/>
  <c r="X7" i="37" s="1"/>
  <c r="W7" i="37" a="1"/>
  <c r="W7" i="37" s="1"/>
  <c r="V7" i="37" a="1"/>
  <c r="V7" i="37" s="1"/>
  <c r="U7" i="37" a="1"/>
  <c r="U7" i="37" s="1"/>
  <c r="T7" i="37" a="1"/>
  <c r="T7" i="37" s="1"/>
  <c r="S7" i="37" a="1"/>
  <c r="S7" i="37" s="1"/>
  <c r="R7" i="37" a="1"/>
  <c r="R7" i="37" s="1"/>
  <c r="Q7" i="37" a="1"/>
  <c r="Q7" i="37" s="1"/>
  <c r="AB6" i="37" a="1"/>
  <c r="AB6" i="37" s="1"/>
  <c r="AA6" i="37" a="1"/>
  <c r="AA6" i="37" s="1"/>
  <c r="Z6" i="37" a="1"/>
  <c r="Z6" i="37" s="1"/>
  <c r="Y6" i="37" a="1"/>
  <c r="Y6" i="37" s="1"/>
  <c r="X6" i="37" a="1"/>
  <c r="X6" i="37" s="1"/>
  <c r="W6" i="37" a="1"/>
  <c r="W6" i="37" s="1"/>
  <c r="V6" i="37" a="1"/>
  <c r="V6" i="37" s="1"/>
  <c r="U6" i="37" a="1"/>
  <c r="U6" i="37" s="1"/>
  <c r="T6" i="37" a="1"/>
  <c r="T6" i="37" s="1"/>
  <c r="S6" i="37" a="1"/>
  <c r="S6" i="37" s="1"/>
  <c r="R6" i="37" a="1"/>
  <c r="R6" i="37" s="1"/>
  <c r="Q6" i="37" a="1"/>
  <c r="Q6" i="37" s="1"/>
  <c r="AB5" i="37" a="1"/>
  <c r="AB5" i="37" s="1"/>
  <c r="AA5" i="37" a="1"/>
  <c r="AA5" i="37" s="1"/>
  <c r="Z5" i="37" a="1"/>
  <c r="Z5" i="37" s="1"/>
  <c r="Y5" i="37" a="1"/>
  <c r="Y5" i="37" s="1"/>
  <c r="X5" i="37" a="1"/>
  <c r="X5" i="37" s="1"/>
  <c r="W5" i="37" a="1"/>
  <c r="W5" i="37" s="1"/>
  <c r="V5" i="37" a="1"/>
  <c r="V5" i="37" s="1"/>
  <c r="U5" i="37" a="1"/>
  <c r="U5" i="37" s="1"/>
  <c r="T5" i="37" a="1"/>
  <c r="T5" i="37" s="1"/>
  <c r="S5" i="37" a="1"/>
  <c r="S5" i="37" s="1"/>
  <c r="R5" i="37" a="1"/>
  <c r="R5" i="37" s="1"/>
  <c r="Q5" i="37" a="1"/>
  <c r="Q5" i="37" s="1"/>
  <c r="AB4" i="37" a="1"/>
  <c r="AB4" i="37" s="1"/>
  <c r="AA4" i="37" a="1"/>
  <c r="AA4" i="37" s="1"/>
  <c r="Z4" i="37" a="1"/>
  <c r="Z4" i="37" s="1"/>
  <c r="Y4" i="37" a="1"/>
  <c r="Y4" i="37" s="1"/>
  <c r="X4" i="37" a="1"/>
  <c r="X4" i="37" s="1"/>
  <c r="W4" i="37" a="1"/>
  <c r="W4" i="37" s="1"/>
  <c r="V4" i="37" a="1"/>
  <c r="V4" i="37" s="1"/>
  <c r="U4" i="37" a="1"/>
  <c r="U4" i="37" s="1"/>
  <c r="T4" i="37" a="1"/>
  <c r="T4" i="37" s="1"/>
  <c r="S4" i="37" a="1"/>
  <c r="S4" i="37" s="1"/>
  <c r="R4" i="37" a="1"/>
  <c r="R4" i="37" s="1"/>
  <c r="Q4" i="37" a="1"/>
  <c r="Q4" i="37" s="1"/>
  <c r="W213" i="37" l="1"/>
  <c r="W139" i="37" a="1"/>
  <c r="W139" i="37" s="1"/>
  <c r="W131" i="37" a="1"/>
  <c r="W131" i="37" s="1"/>
  <c r="W130" i="37" a="1"/>
  <c r="W130" i="37" s="1"/>
  <c r="W129" i="37" a="1"/>
  <c r="W129" i="37" s="1"/>
  <c r="W128" i="37" a="1"/>
  <c r="W128" i="37" s="1"/>
  <c r="W127" i="37" a="1"/>
  <c r="W127" i="37" s="1"/>
  <c r="W126" i="37" a="1"/>
  <c r="W126" i="37" s="1"/>
  <c r="W125" i="37" a="1"/>
  <c r="W125" i="37" s="1"/>
  <c r="W124" i="37" a="1"/>
  <c r="W124" i="37" s="1"/>
  <c r="W144" i="37" a="1"/>
  <c r="W144" i="37" s="1"/>
  <c r="W136" i="37" a="1"/>
  <c r="W136" i="37" s="1"/>
  <c r="W141" i="37" a="1"/>
  <c r="W141" i="37" s="1"/>
  <c r="W133" i="37" a="1"/>
  <c r="W133" i="37" s="1"/>
  <c r="W138" i="37" a="1"/>
  <c r="W138" i="37" s="1"/>
  <c r="W143" i="37" a="1"/>
  <c r="W143" i="37" s="1"/>
  <c r="W135" i="37" a="1"/>
  <c r="W135" i="37" s="1"/>
  <c r="W146" i="37" a="1"/>
  <c r="W146" i="37" s="1"/>
  <c r="W140" i="37" a="1"/>
  <c r="W140" i="37" s="1"/>
  <c r="W137" i="37" a="1"/>
  <c r="W137" i="37" s="1"/>
  <c r="W132" i="37" a="1"/>
  <c r="W132" i="37" s="1"/>
  <c r="W145" i="37" a="1"/>
  <c r="W145" i="37" s="1"/>
  <c r="W142" i="37" a="1"/>
  <c r="W142" i="37" s="1"/>
  <c r="W134" i="37" a="1"/>
  <c r="W134" i="37" s="1"/>
  <c r="W103" i="37" a="1"/>
  <c r="W103" i="37" s="1"/>
  <c r="W123" i="37" a="1"/>
  <c r="W123" i="37" s="1"/>
  <c r="W104" i="37" a="1"/>
  <c r="W104" i="37" s="1"/>
  <c r="W102" i="37" a="1"/>
  <c r="W102" i="37" s="1"/>
  <c r="W105" i="37" a="1"/>
  <c r="W105" i="37" s="1"/>
  <c r="W101" i="37" a="1"/>
  <c r="W101" i="37" s="1"/>
  <c r="W106" i="37" a="1"/>
  <c r="W106" i="37" s="1"/>
  <c r="W100" i="37" a="1"/>
  <c r="W100" i="37" s="1"/>
  <c r="W99" i="37" a="1"/>
  <c r="W99" i="37" s="1"/>
  <c r="W98" i="37" a="1"/>
  <c r="W98" i="37" s="1"/>
  <c r="W120" i="37" a="1"/>
  <c r="W120" i="37" s="1"/>
  <c r="W119" i="37" a="1"/>
  <c r="W119" i="37" s="1"/>
  <c r="W118" i="37" a="1"/>
  <c r="W118" i="37" s="1"/>
  <c r="W117" i="37" a="1"/>
  <c r="W117" i="37" s="1"/>
  <c r="W116" i="37" a="1"/>
  <c r="W116" i="37" s="1"/>
  <c r="W115" i="37" a="1"/>
  <c r="W115" i="37" s="1"/>
  <c r="W114" i="37" a="1"/>
  <c r="W114" i="37" s="1"/>
  <c r="W113" i="37" a="1"/>
  <c r="W113" i="37" s="1"/>
  <c r="W112" i="37" a="1"/>
  <c r="W112" i="37" s="1"/>
  <c r="W111" i="37" a="1"/>
  <c r="W111" i="37" s="1"/>
  <c r="W110" i="37" a="1"/>
  <c r="W110" i="37" s="1"/>
  <c r="W109" i="37" a="1"/>
  <c r="W109" i="37" s="1"/>
  <c r="W108" i="37" a="1"/>
  <c r="W108" i="37" s="1"/>
  <c r="W107" i="37" a="1"/>
  <c r="W107" i="37" s="1"/>
  <c r="W121" i="37" a="1"/>
  <c r="W121" i="37" s="1"/>
  <c r="W90" i="37" a="1"/>
  <c r="W90" i="37" s="1"/>
  <c r="W89" i="37" a="1"/>
  <c r="W89" i="37" s="1"/>
  <c r="W83" i="37" a="1"/>
  <c r="W83" i="37" s="1"/>
  <c r="W78" i="37" a="1"/>
  <c r="W78" i="37" s="1"/>
  <c r="W97" i="37" a="1"/>
  <c r="W97" i="37" s="1"/>
  <c r="W96" i="37" a="1"/>
  <c r="W96" i="37" s="1"/>
  <c r="W85" i="37" a="1"/>
  <c r="W85" i="37" s="1"/>
  <c r="W95" i="37" a="1"/>
  <c r="W95" i="37" s="1"/>
  <c r="W84" i="37" a="1"/>
  <c r="W84" i="37" s="1"/>
  <c r="W94" i="37" a="1"/>
  <c r="W94" i="37" s="1"/>
  <c r="W86" i="37" a="1"/>
  <c r="W86" i="37" s="1"/>
  <c r="W82" i="37" a="1"/>
  <c r="W82" i="37" s="1"/>
  <c r="W93" i="37" a="1"/>
  <c r="W93" i="37" s="1"/>
  <c r="W87" i="37" a="1"/>
  <c r="W87" i="37" s="1"/>
  <c r="W80" i="37" a="1"/>
  <c r="W80" i="37" s="1"/>
  <c r="W92" i="37" a="1"/>
  <c r="W92" i="37" s="1"/>
  <c r="W91" i="37" a="1"/>
  <c r="W91" i="37" s="1"/>
  <c r="W88" i="37" a="1"/>
  <c r="W88" i="37" s="1"/>
  <c r="W76" i="37" a="1"/>
  <c r="W76" i="37" s="1"/>
  <c r="W70" i="37" a="1"/>
  <c r="W70" i="37" s="1"/>
  <c r="W79" i="37" a="1"/>
  <c r="W79" i="37" s="1"/>
  <c r="W71" i="37" a="1"/>
  <c r="W71" i="37" s="1"/>
  <c r="W59" i="37" a="1"/>
  <c r="W59" i="37" s="1"/>
  <c r="W58" i="37" a="1"/>
  <c r="W58" i="37" s="1"/>
  <c r="W72" i="37" a="1"/>
  <c r="W72" i="37" s="1"/>
  <c r="W67" i="37" a="1"/>
  <c r="W67" i="37" s="1"/>
  <c r="W66" i="37" a="1"/>
  <c r="W66" i="37" s="1"/>
  <c r="W81" i="37" a="1"/>
  <c r="W81" i="37" s="1"/>
  <c r="W73" i="37" a="1"/>
  <c r="W73" i="37" s="1"/>
  <c r="W65" i="37" a="1"/>
  <c r="W65" i="37" s="1"/>
  <c r="W60" i="37" a="1"/>
  <c r="W60" i="37" s="1"/>
  <c r="W74" i="37" a="1"/>
  <c r="W74" i="37" s="1"/>
  <c r="W61" i="37" a="1"/>
  <c r="W61" i="37" s="1"/>
  <c r="W77" i="37" a="1"/>
  <c r="W77" i="37" s="1"/>
  <c r="W75" i="37" a="1"/>
  <c r="W75" i="37" s="1"/>
  <c r="W68" i="37" a="1"/>
  <c r="W68" i="37" s="1"/>
  <c r="W64" i="37" a="1"/>
  <c r="W64" i="37" s="1"/>
  <c r="W69" i="37" a="1"/>
  <c r="W69" i="37" s="1"/>
  <c r="W50" i="37" a="1"/>
  <c r="W50" i="37" s="1"/>
  <c r="W48" i="37" a="1"/>
  <c r="W48" i="37" s="1"/>
  <c r="W44" i="37" a="1"/>
  <c r="W44" i="37" s="1"/>
  <c r="W39" i="37" a="1"/>
  <c r="W39" i="37" s="1"/>
  <c r="W63" i="37" a="1"/>
  <c r="W63" i="37" s="1"/>
  <c r="W55" i="37" a="1"/>
  <c r="W55" i="37" s="1"/>
  <c r="W45" i="37" a="1"/>
  <c r="W45" i="37" s="1"/>
  <c r="W37" i="37" a="1"/>
  <c r="W37" i="37" s="1"/>
  <c r="W53" i="37" a="1"/>
  <c r="W53" i="37" s="1"/>
  <c r="W35" i="37" a="1"/>
  <c r="W35" i="37" s="1"/>
  <c r="W51" i="37" a="1"/>
  <c r="W51" i="37" s="1"/>
  <c r="W46" i="37" a="1"/>
  <c r="W46" i="37" s="1"/>
  <c r="W40" i="37" a="1"/>
  <c r="W40" i="37" s="1"/>
  <c r="W56" i="37" a="1"/>
  <c r="W56" i="37" s="1"/>
  <c r="W49" i="37" a="1"/>
  <c r="W49" i="37" s="1"/>
  <c r="W38" i="37" a="1"/>
  <c r="W38" i="37" s="1"/>
  <c r="W62" i="37" a="1"/>
  <c r="W62" i="37" s="1"/>
  <c r="W57" i="37" a="1"/>
  <c r="W57" i="37" s="1"/>
  <c r="W47" i="37" a="1"/>
  <c r="W47" i="37" s="1"/>
  <c r="W36" i="37" a="1"/>
  <c r="W36" i="37" s="1"/>
  <c r="W54" i="37" a="1"/>
  <c r="W54" i="37" s="1"/>
  <c r="W52" i="37" a="1"/>
  <c r="W52" i="37" s="1"/>
  <c r="W42" i="37" a="1"/>
  <c r="W42" i="37" s="1"/>
  <c r="W41" i="37" a="1"/>
  <c r="W41" i="37" s="1"/>
  <c r="W43" i="37" a="1"/>
  <c r="W43" i="37" s="1"/>
  <c r="W21" i="37" a="1"/>
  <c r="W21" i="37" s="1"/>
  <c r="W20" i="37" a="1"/>
  <c r="W20" i="37" s="1"/>
  <c r="W34" i="37" a="1"/>
  <c r="W34" i="37" s="1"/>
  <c r="W30" i="37" a="1"/>
  <c r="W30" i="37" s="1"/>
  <c r="W24" i="37" a="1"/>
  <c r="W24" i="37" s="1"/>
  <c r="W18" i="37" a="1"/>
  <c r="W18" i="37" s="1"/>
  <c r="W17" i="37" a="1"/>
  <c r="W17" i="37" s="1"/>
  <c r="W16" i="37" a="1"/>
  <c r="W16" i="37" s="1"/>
  <c r="W15" i="37" a="1"/>
  <c r="W15" i="37" s="1"/>
  <c r="W14" i="37" a="1"/>
  <c r="W14" i="37" s="1"/>
  <c r="W13" i="37" a="1"/>
  <c r="W13" i="37" s="1"/>
  <c r="W10" i="37" a="1"/>
  <c r="W10" i="37" s="1"/>
  <c r="W29" i="37" a="1"/>
  <c r="W29" i="37" s="1"/>
  <c r="W26" i="37" a="1"/>
  <c r="W26" i="37" s="1"/>
  <c r="W32" i="37" a="1"/>
  <c r="W32" i="37" s="1"/>
  <c r="W31" i="37" a="1"/>
  <c r="W31" i="37" s="1"/>
  <c r="W28" i="37" a="1"/>
  <c r="W28" i="37" s="1"/>
  <c r="W23" i="37" a="1"/>
  <c r="W23" i="37" s="1"/>
  <c r="W27" i="37" a="1"/>
  <c r="W27" i="37" s="1"/>
  <c r="W22" i="37" a="1"/>
  <c r="W22" i="37" s="1"/>
  <c r="W25" i="37" a="1"/>
  <c r="W25" i="37" s="1"/>
  <c r="W19" i="37" a="1"/>
  <c r="W19" i="37" s="1"/>
  <c r="W9" i="37" a="1"/>
  <c r="W9" i="37" s="1"/>
  <c r="W164" i="37" s="1"/>
  <c r="X213" i="37"/>
  <c r="X144" i="37" a="1"/>
  <c r="X144" i="37" s="1"/>
  <c r="X136" i="37" a="1"/>
  <c r="X136" i="37" s="1"/>
  <c r="X141" i="37" a="1"/>
  <c r="X141" i="37" s="1"/>
  <c r="X133" i="37" a="1"/>
  <c r="X133" i="37" s="1"/>
  <c r="X138" i="37" a="1"/>
  <c r="X138" i="37" s="1"/>
  <c r="X143" i="37" a="1"/>
  <c r="X143" i="37" s="1"/>
  <c r="X135" i="37" a="1"/>
  <c r="X135" i="37" s="1"/>
  <c r="X146" i="37" a="1"/>
  <c r="X146" i="37" s="1"/>
  <c r="X140" i="37" a="1"/>
  <c r="X140" i="37" s="1"/>
  <c r="X137" i="37" a="1"/>
  <c r="X137" i="37" s="1"/>
  <c r="X132" i="37" a="1"/>
  <c r="X132" i="37" s="1"/>
  <c r="X145" i="37" a="1"/>
  <c r="X145" i="37" s="1"/>
  <c r="X142" i="37" a="1"/>
  <c r="X142" i="37" s="1"/>
  <c r="X134" i="37" a="1"/>
  <c r="X134" i="37" s="1"/>
  <c r="X139" i="37" a="1"/>
  <c r="X139" i="37" s="1"/>
  <c r="X131" i="37" a="1"/>
  <c r="X131" i="37" s="1"/>
  <c r="X130" i="37" a="1"/>
  <c r="X130" i="37" s="1"/>
  <c r="X129" i="37" a="1"/>
  <c r="X129" i="37" s="1"/>
  <c r="X128" i="37" a="1"/>
  <c r="X128" i="37" s="1"/>
  <c r="X127" i="37" a="1"/>
  <c r="X127" i="37" s="1"/>
  <c r="X126" i="37" a="1"/>
  <c r="X126" i="37" s="1"/>
  <c r="X125" i="37" a="1"/>
  <c r="X125" i="37" s="1"/>
  <c r="X124" i="37" a="1"/>
  <c r="X124" i="37" s="1"/>
  <c r="X103" i="37" a="1"/>
  <c r="X103" i="37" s="1"/>
  <c r="X123" i="37" a="1"/>
  <c r="X123" i="37" s="1"/>
  <c r="X104" i="37" a="1"/>
  <c r="X104" i="37" s="1"/>
  <c r="X102" i="37" a="1"/>
  <c r="X102" i="37" s="1"/>
  <c r="X105" i="37" a="1"/>
  <c r="X105" i="37" s="1"/>
  <c r="X101" i="37" a="1"/>
  <c r="X101" i="37" s="1"/>
  <c r="X106" i="37" a="1"/>
  <c r="X106" i="37" s="1"/>
  <c r="X100" i="37" a="1"/>
  <c r="X100" i="37" s="1"/>
  <c r="X99" i="37" a="1"/>
  <c r="X99" i="37" s="1"/>
  <c r="X120" i="37" a="1"/>
  <c r="X120" i="37" s="1"/>
  <c r="X119" i="37" a="1"/>
  <c r="X119" i="37" s="1"/>
  <c r="X118" i="37" a="1"/>
  <c r="X118" i="37" s="1"/>
  <c r="X117" i="37" a="1"/>
  <c r="X117" i="37" s="1"/>
  <c r="X116" i="37" a="1"/>
  <c r="X116" i="37" s="1"/>
  <c r="X115" i="37" a="1"/>
  <c r="X115" i="37" s="1"/>
  <c r="X114" i="37" a="1"/>
  <c r="X114" i="37" s="1"/>
  <c r="X113" i="37" a="1"/>
  <c r="X113" i="37" s="1"/>
  <c r="X112" i="37" a="1"/>
  <c r="X112" i="37" s="1"/>
  <c r="X111" i="37" a="1"/>
  <c r="X111" i="37" s="1"/>
  <c r="X110" i="37" a="1"/>
  <c r="X110" i="37" s="1"/>
  <c r="X109" i="37" a="1"/>
  <c r="X109" i="37" s="1"/>
  <c r="X108" i="37" a="1"/>
  <c r="X108" i="37" s="1"/>
  <c r="X107" i="37" a="1"/>
  <c r="X107" i="37" s="1"/>
  <c r="X121" i="37" a="1"/>
  <c r="X121" i="37" s="1"/>
  <c r="X81" i="37" a="1"/>
  <c r="X81" i="37" s="1"/>
  <c r="X79" i="37" a="1"/>
  <c r="X79" i="37" s="1"/>
  <c r="X97" i="37" a="1"/>
  <c r="X97" i="37" s="1"/>
  <c r="X96" i="37" a="1"/>
  <c r="X96" i="37" s="1"/>
  <c r="X85" i="37" a="1"/>
  <c r="X85" i="37" s="1"/>
  <c r="X84" i="37" a="1"/>
  <c r="X84" i="37" s="1"/>
  <c r="X95" i="37" a="1"/>
  <c r="X95" i="37" s="1"/>
  <c r="X86" i="37" a="1"/>
  <c r="X86" i="37" s="1"/>
  <c r="X94" i="37" a="1"/>
  <c r="X94" i="37" s="1"/>
  <c r="X82" i="37" a="1"/>
  <c r="X82" i="37" s="1"/>
  <c r="X80" i="37" a="1"/>
  <c r="X80" i="37" s="1"/>
  <c r="X93" i="37" a="1"/>
  <c r="X93" i="37" s="1"/>
  <c r="X92" i="37" a="1"/>
  <c r="X92" i="37" s="1"/>
  <c r="X88" i="37" a="1"/>
  <c r="X88" i="37" s="1"/>
  <c r="X87" i="37" a="1"/>
  <c r="X87" i="37" s="1"/>
  <c r="X98" i="37" a="1"/>
  <c r="X98" i="37" s="1"/>
  <c r="X91" i="37" a="1"/>
  <c r="X91" i="37" s="1"/>
  <c r="X90" i="37" a="1"/>
  <c r="X90" i="37" s="1"/>
  <c r="X78" i="37" a="1"/>
  <c r="X78" i="37" s="1"/>
  <c r="X89" i="37" a="1"/>
  <c r="X89" i="37" s="1"/>
  <c r="X83" i="37" a="1"/>
  <c r="X83" i="37" s="1"/>
  <c r="X71" i="37" a="1"/>
  <c r="X71" i="37" s="1"/>
  <c r="X59" i="37" a="1"/>
  <c r="X59" i="37" s="1"/>
  <c r="X72" i="37" a="1"/>
  <c r="X72" i="37" s="1"/>
  <c r="X58" i="37" a="1"/>
  <c r="X58" i="37" s="1"/>
  <c r="X73" i="37" a="1"/>
  <c r="X73" i="37" s="1"/>
  <c r="X67" i="37" a="1"/>
  <c r="X67" i="37" s="1"/>
  <c r="X66" i="37" a="1"/>
  <c r="X66" i="37" s="1"/>
  <c r="X65" i="37" a="1"/>
  <c r="X65" i="37" s="1"/>
  <c r="X74" i="37" a="1"/>
  <c r="X74" i="37" s="1"/>
  <c r="X61" i="37" a="1"/>
  <c r="X61" i="37" s="1"/>
  <c r="X60" i="37" a="1"/>
  <c r="X60" i="37" s="1"/>
  <c r="X68" i="37" a="1"/>
  <c r="X68" i="37" s="1"/>
  <c r="X64" i="37" a="1"/>
  <c r="X64" i="37" s="1"/>
  <c r="X77" i="37" a="1"/>
  <c r="X77" i="37" s="1"/>
  <c r="X75" i="37" a="1"/>
  <c r="X75" i="37" s="1"/>
  <c r="X69" i="37" a="1"/>
  <c r="X69" i="37" s="1"/>
  <c r="X63" i="37" a="1"/>
  <c r="X63" i="37" s="1"/>
  <c r="X62" i="37" a="1"/>
  <c r="X62" i="37" s="1"/>
  <c r="X57" i="37" a="1"/>
  <c r="X57" i="37" s="1"/>
  <c r="X76" i="37" a="1"/>
  <c r="X76" i="37" s="1"/>
  <c r="X70" i="37" a="1"/>
  <c r="X70" i="37" s="1"/>
  <c r="X55" i="37" a="1"/>
  <c r="X55" i="37" s="1"/>
  <c r="X45" i="37" a="1"/>
  <c r="X45" i="37" s="1"/>
  <c r="X37" i="37" a="1"/>
  <c r="X37" i="37" s="1"/>
  <c r="X53" i="37" a="1"/>
  <c r="X53" i="37" s="1"/>
  <c r="X51" i="37" a="1"/>
  <c r="X51" i="37" s="1"/>
  <c r="X46" i="37" a="1"/>
  <c r="X46" i="37" s="1"/>
  <c r="X40" i="37" a="1"/>
  <c r="X40" i="37" s="1"/>
  <c r="X56" i="37" a="1"/>
  <c r="X56" i="37" s="1"/>
  <c r="X49" i="37" a="1"/>
  <c r="X49" i="37" s="1"/>
  <c r="X38" i="37" a="1"/>
  <c r="X38" i="37" s="1"/>
  <c r="X47" i="37" a="1"/>
  <c r="X47" i="37" s="1"/>
  <c r="X36" i="37" a="1"/>
  <c r="X36" i="37" s="1"/>
  <c r="X54" i="37" a="1"/>
  <c r="X54" i="37" s="1"/>
  <c r="X52" i="37" a="1"/>
  <c r="X52" i="37" s="1"/>
  <c r="X42" i="37" a="1"/>
  <c r="X42" i="37" s="1"/>
  <c r="X41" i="37" a="1"/>
  <c r="X41" i="37" s="1"/>
  <c r="X43" i="37" a="1"/>
  <c r="X43" i="37" s="1"/>
  <c r="X50" i="37" a="1"/>
  <c r="X50" i="37" s="1"/>
  <c r="X48" i="37" a="1"/>
  <c r="X48" i="37" s="1"/>
  <c r="X44" i="37" a="1"/>
  <c r="X44" i="37" s="1"/>
  <c r="X39" i="37" a="1"/>
  <c r="X39" i="37" s="1"/>
  <c r="X20" i="37" a="1"/>
  <c r="X20" i="37" s="1"/>
  <c r="X34" i="37" a="1"/>
  <c r="X34" i="37" s="1"/>
  <c r="X30" i="37" a="1"/>
  <c r="X30" i="37" s="1"/>
  <c r="X24" i="37" a="1"/>
  <c r="X24" i="37" s="1"/>
  <c r="X18" i="37" a="1"/>
  <c r="X18" i="37" s="1"/>
  <c r="X17" i="37" a="1"/>
  <c r="X17" i="37" s="1"/>
  <c r="X16" i="37" a="1"/>
  <c r="X16" i="37" s="1"/>
  <c r="X15" i="37" a="1"/>
  <c r="X15" i="37" s="1"/>
  <c r="X14" i="37" a="1"/>
  <c r="X14" i="37" s="1"/>
  <c r="X13" i="37" a="1"/>
  <c r="X13" i="37" s="1"/>
  <c r="X10" i="37" a="1"/>
  <c r="X10" i="37" s="1"/>
  <c r="X165" i="37" s="1"/>
  <c r="X29" i="37" a="1"/>
  <c r="X29" i="37" s="1"/>
  <c r="X26" i="37" a="1"/>
  <c r="X26" i="37" s="1"/>
  <c r="X32" i="37" a="1"/>
  <c r="X32" i="37" s="1"/>
  <c r="X31" i="37" a="1"/>
  <c r="X31" i="37" s="1"/>
  <c r="X28" i="37" a="1"/>
  <c r="X28" i="37" s="1"/>
  <c r="X23" i="37" a="1"/>
  <c r="X23" i="37" s="1"/>
  <c r="X27" i="37" a="1"/>
  <c r="X27" i="37" s="1"/>
  <c r="X22" i="37" a="1"/>
  <c r="X22" i="37" s="1"/>
  <c r="X35" i="37" a="1"/>
  <c r="X35" i="37" s="1"/>
  <c r="X25" i="37" a="1"/>
  <c r="X25" i="37" s="1"/>
  <c r="X19" i="37" a="1"/>
  <c r="X19" i="37" s="1"/>
  <c r="X21" i="37" a="1"/>
  <c r="X21" i="37" s="1"/>
  <c r="X9" i="37" a="1"/>
  <c r="X9" i="37" s="1"/>
  <c r="Q213" i="37"/>
  <c r="Q144" i="37" a="1"/>
  <c r="Q144" i="37" s="1"/>
  <c r="Q136" i="37" a="1"/>
  <c r="Q136" i="37" s="1"/>
  <c r="Q141" i="37" a="1"/>
  <c r="Q141" i="37" s="1"/>
  <c r="Q133" i="37" a="1"/>
  <c r="Q133" i="37" s="1"/>
  <c r="Q138" i="37" a="1"/>
  <c r="Q138" i="37" s="1"/>
  <c r="Q143" i="37" a="1"/>
  <c r="Q143" i="37" s="1"/>
  <c r="Q135" i="37" a="1"/>
  <c r="Q135" i="37" s="1"/>
  <c r="Q146" i="37" a="1"/>
  <c r="Q146" i="37" s="1"/>
  <c r="Q140" i="37" a="1"/>
  <c r="Q140" i="37" s="1"/>
  <c r="Q145" i="37" a="1"/>
  <c r="Q145" i="37" s="1"/>
  <c r="Q137" i="37" a="1"/>
  <c r="Q137" i="37" s="1"/>
  <c r="Q142" i="37" a="1"/>
  <c r="Q142" i="37" s="1"/>
  <c r="Q134" i="37" a="1"/>
  <c r="Q134" i="37" s="1"/>
  <c r="Q132" i="37" a="1"/>
  <c r="Q132" i="37" s="1"/>
  <c r="Q131" i="37" a="1"/>
  <c r="Q131" i="37" s="1"/>
  <c r="Q130" i="37" a="1"/>
  <c r="Q130" i="37" s="1"/>
  <c r="Q129" i="37" a="1"/>
  <c r="Q129" i="37" s="1"/>
  <c r="Q128" i="37" a="1"/>
  <c r="Q128" i="37" s="1"/>
  <c r="Q127" i="37" a="1"/>
  <c r="Q127" i="37" s="1"/>
  <c r="Q126" i="37" a="1"/>
  <c r="Q126" i="37" s="1"/>
  <c r="Q125" i="37" a="1"/>
  <c r="Q125" i="37" s="1"/>
  <c r="Q139" i="37" a="1"/>
  <c r="Q139" i="37" s="1"/>
  <c r="Q104" i="37" a="1"/>
  <c r="Q104" i="37" s="1"/>
  <c r="Q103" i="37" a="1"/>
  <c r="Q103" i="37" s="1"/>
  <c r="Q124" i="37" a="1"/>
  <c r="Q124" i="37" s="1"/>
  <c r="Q105" i="37" a="1"/>
  <c r="Q105" i="37" s="1"/>
  <c r="Q102" i="37" a="1"/>
  <c r="Q102" i="37" s="1"/>
  <c r="Q121" i="37" a="1"/>
  <c r="Q121" i="37" s="1"/>
  <c r="Q120" i="37" a="1"/>
  <c r="Q120" i="37" s="1"/>
  <c r="Q119" i="37" a="1"/>
  <c r="Q119" i="37" s="1"/>
  <c r="Q118" i="37" a="1"/>
  <c r="Q118" i="37" s="1"/>
  <c r="Q117" i="37" a="1"/>
  <c r="Q117" i="37" s="1"/>
  <c r="Q116" i="37" a="1"/>
  <c r="Q116" i="37" s="1"/>
  <c r="Q115" i="37" a="1"/>
  <c r="Q115" i="37" s="1"/>
  <c r="Q114" i="37" a="1"/>
  <c r="Q114" i="37" s="1"/>
  <c r="Q113" i="37" a="1"/>
  <c r="Q113" i="37" s="1"/>
  <c r="Q112" i="37" a="1"/>
  <c r="Q112" i="37" s="1"/>
  <c r="Q111" i="37" a="1"/>
  <c r="Q111" i="37" s="1"/>
  <c r="Q110" i="37" a="1"/>
  <c r="Q110" i="37" s="1"/>
  <c r="Q109" i="37" a="1"/>
  <c r="Q109" i="37" s="1"/>
  <c r="Q108" i="37" a="1"/>
  <c r="Q108" i="37" s="1"/>
  <c r="Q101" i="37" a="1"/>
  <c r="Q101" i="37" s="1"/>
  <c r="Q100" i="37" a="1"/>
  <c r="Q100" i="37" s="1"/>
  <c r="Q107" i="37" a="1"/>
  <c r="Q107" i="37" s="1"/>
  <c r="Q106" i="37" a="1"/>
  <c r="Q106" i="37" s="1"/>
  <c r="Q99" i="37" a="1"/>
  <c r="Q99" i="37" s="1"/>
  <c r="Q98" i="37" a="1"/>
  <c r="Q98" i="37" s="1"/>
  <c r="Q123" i="37" a="1"/>
  <c r="Q123" i="37" s="1"/>
  <c r="Q90" i="37" a="1"/>
  <c r="Q90" i="37" s="1"/>
  <c r="Q89" i="37" a="1"/>
  <c r="Q89" i="37" s="1"/>
  <c r="Q79" i="37" a="1"/>
  <c r="Q79" i="37" s="1"/>
  <c r="Q97" i="37" a="1"/>
  <c r="Q97" i="37" s="1"/>
  <c r="Q96" i="37" a="1"/>
  <c r="Q96" i="37" s="1"/>
  <c r="Q85" i="37" a="1"/>
  <c r="Q85" i="37" s="1"/>
  <c r="Q82" i="37" a="1"/>
  <c r="Q82" i="37" s="1"/>
  <c r="Q95" i="37" a="1"/>
  <c r="Q95" i="37" s="1"/>
  <c r="Q86" i="37" a="1"/>
  <c r="Q86" i="37" s="1"/>
  <c r="Q84" i="37" a="1"/>
  <c r="Q84" i="37" s="1"/>
  <c r="Q87" i="37" a="1"/>
  <c r="Q87" i="37" s="1"/>
  <c r="Q80" i="37" a="1"/>
  <c r="Q80" i="37" s="1"/>
  <c r="Q94" i="37" a="1"/>
  <c r="Q94" i="37" s="1"/>
  <c r="Q92" i="37" a="1"/>
  <c r="Q92" i="37" s="1"/>
  <c r="Q91" i="37" a="1"/>
  <c r="Q91" i="37" s="1"/>
  <c r="Q88" i="37" a="1"/>
  <c r="Q88" i="37" s="1"/>
  <c r="Q78" i="37" a="1"/>
  <c r="Q78" i="37" s="1"/>
  <c r="Q93" i="37" a="1"/>
  <c r="Q93" i="37" s="1"/>
  <c r="Q83" i="37" a="1"/>
  <c r="Q83" i="37" s="1"/>
  <c r="Q71" i="37" a="1"/>
  <c r="Q71" i="37" s="1"/>
  <c r="Q58" i="37" a="1"/>
  <c r="Q58" i="37" s="1"/>
  <c r="Q72" i="37" a="1"/>
  <c r="Q72" i="37" s="1"/>
  <c r="Q59" i="37" a="1"/>
  <c r="Q59" i="37" s="1"/>
  <c r="Q67" i="37" a="1"/>
  <c r="Q67" i="37" s="1"/>
  <c r="Q60" i="37" a="1"/>
  <c r="Q60" i="37" s="1"/>
  <c r="Q73" i="37" a="1"/>
  <c r="Q73" i="37" s="1"/>
  <c r="Q66" i="37" a="1"/>
  <c r="Q66" i="37" s="1"/>
  <c r="Q77" i="37" a="1"/>
  <c r="Q77" i="37" s="1"/>
  <c r="Q74" i="37" a="1"/>
  <c r="Q74" i="37" s="1"/>
  <c r="Q68" i="37" a="1"/>
  <c r="Q68" i="37" s="1"/>
  <c r="Q81" i="37" a="1"/>
  <c r="Q81" i="37" s="1"/>
  <c r="Q75" i="37" a="1"/>
  <c r="Q75" i="37" s="1"/>
  <c r="Q65" i="37" a="1"/>
  <c r="Q65" i="37" s="1"/>
  <c r="Q64" i="37" a="1"/>
  <c r="Q64" i="37" s="1"/>
  <c r="Q61" i="37" a="1"/>
  <c r="Q61" i="37" s="1"/>
  <c r="Q76" i="37" a="1"/>
  <c r="Q76" i="37" s="1"/>
  <c r="Q69" i="37" a="1"/>
  <c r="Q69" i="37" s="1"/>
  <c r="Q70" i="37" a="1"/>
  <c r="Q70" i="37" s="1"/>
  <c r="Q55" i="37" a="1"/>
  <c r="Q55" i="37" s="1"/>
  <c r="Q48" i="37" a="1"/>
  <c r="Q48" i="37" s="1"/>
  <c r="Q44" i="37" a="1"/>
  <c r="Q44" i="37" s="1"/>
  <c r="Q37" i="37" a="1"/>
  <c r="Q37" i="37" s="1"/>
  <c r="Q63" i="37" a="1"/>
  <c r="Q63" i="37" s="1"/>
  <c r="Q57" i="37" a="1"/>
  <c r="Q57" i="37" s="1"/>
  <c r="Q53" i="37" a="1"/>
  <c r="Q53" i="37" s="1"/>
  <c r="Q51" i="37" a="1"/>
  <c r="Q51" i="37" s="1"/>
  <c r="Q46" i="37" a="1"/>
  <c r="Q46" i="37" s="1"/>
  <c r="Q45" i="37" a="1"/>
  <c r="Q45" i="37" s="1"/>
  <c r="Q40" i="37" a="1"/>
  <c r="Q40" i="37" s="1"/>
  <c r="Q38" i="37" a="1"/>
  <c r="Q38" i="37" s="1"/>
  <c r="Q56" i="37" a="1"/>
  <c r="Q56" i="37" s="1"/>
  <c r="Q54" i="37" a="1"/>
  <c r="Q54" i="37" s="1"/>
  <c r="Q49" i="37" a="1"/>
  <c r="Q49" i="37" s="1"/>
  <c r="Q47" i="37" a="1"/>
  <c r="Q47" i="37" s="1"/>
  <c r="Q36" i="37" a="1"/>
  <c r="Q36" i="37" s="1"/>
  <c r="Q62" i="37" a="1"/>
  <c r="Q62" i="37" s="1"/>
  <c r="Q52" i="37" a="1"/>
  <c r="Q52" i="37" s="1"/>
  <c r="Q50" i="37" a="1"/>
  <c r="Q50" i="37" s="1"/>
  <c r="Q42" i="37" a="1"/>
  <c r="Q42" i="37" s="1"/>
  <c r="Q41" i="37" a="1"/>
  <c r="Q41" i="37" s="1"/>
  <c r="Q43" i="37" a="1"/>
  <c r="Q43" i="37" s="1"/>
  <c r="Q39" i="37" a="1"/>
  <c r="Q39" i="37" s="1"/>
  <c r="Q25" i="37" a="1"/>
  <c r="Q25" i="37" s="1"/>
  <c r="Q18" i="37" a="1"/>
  <c r="Q18" i="37" s="1"/>
  <c r="Q17" i="37" a="1"/>
  <c r="Q17" i="37" s="1"/>
  <c r="Q16" i="37" a="1"/>
  <c r="Q16" i="37" s="1"/>
  <c r="Q15" i="37" a="1"/>
  <c r="Q15" i="37" s="1"/>
  <c r="Q14" i="37" a="1"/>
  <c r="Q14" i="37" s="1"/>
  <c r="Q13" i="37" a="1"/>
  <c r="Q13" i="37" s="1"/>
  <c r="Q10" i="37" a="1"/>
  <c r="Q10" i="37" s="1"/>
  <c r="Q34" i="37" a="1"/>
  <c r="Q34" i="37" s="1"/>
  <c r="Q21" i="37" a="1"/>
  <c r="Q21" i="37" s="1"/>
  <c r="Q20" i="37" a="1"/>
  <c r="Q20" i="37" s="1"/>
  <c r="Q30" i="37" a="1"/>
  <c r="Q30" i="37" s="1"/>
  <c r="Q29" i="37" a="1"/>
  <c r="Q29" i="37" s="1"/>
  <c r="Q24" i="37" a="1"/>
  <c r="Q24" i="37" s="1"/>
  <c r="Q32" i="37" a="1"/>
  <c r="Q32" i="37" s="1"/>
  <c r="Q31" i="37" a="1"/>
  <c r="Q31" i="37" s="1"/>
  <c r="Q28" i="37" a="1"/>
  <c r="Q28" i="37" s="1"/>
  <c r="Q35" i="37" a="1"/>
  <c r="Q35" i="37" s="1"/>
  <c r="Q27" i="37" a="1"/>
  <c r="Q27" i="37" s="1"/>
  <c r="Q26" i="37" a="1"/>
  <c r="Q26" i="37" s="1"/>
  <c r="Q23" i="37" a="1"/>
  <c r="Q23" i="37" s="1"/>
  <c r="Q22" i="37" a="1"/>
  <c r="Q22" i="37" s="1"/>
  <c r="Q19" i="37" a="1"/>
  <c r="Q19" i="37" s="1"/>
  <c r="Q9" i="37" a="1"/>
  <c r="Q9" i="37" s="1"/>
  <c r="Y213" i="37"/>
  <c r="Y141" i="37" a="1"/>
  <c r="Y141" i="37" s="1"/>
  <c r="Y133" i="37" a="1"/>
  <c r="Y133" i="37" s="1"/>
  <c r="Y138" i="37" a="1"/>
  <c r="Y138" i="37" s="1"/>
  <c r="Y143" i="37" a="1"/>
  <c r="Y143" i="37" s="1"/>
  <c r="Y135" i="37" a="1"/>
  <c r="Y135" i="37" s="1"/>
  <c r="Y146" i="37" a="1"/>
  <c r="Y146" i="37" s="1"/>
  <c r="Y140" i="37" a="1"/>
  <c r="Y140" i="37" s="1"/>
  <c r="Y132" i="37" a="1"/>
  <c r="Y132" i="37" s="1"/>
  <c r="Y137" i="37" a="1"/>
  <c r="Y137" i="37" s="1"/>
  <c r="Y145" i="37" a="1"/>
  <c r="Y145" i="37" s="1"/>
  <c r="Y142" i="37" a="1"/>
  <c r="Y142" i="37" s="1"/>
  <c r="Y134" i="37" a="1"/>
  <c r="Y134" i="37" s="1"/>
  <c r="Y139" i="37" a="1"/>
  <c r="Y139" i="37" s="1"/>
  <c r="Y131" i="37" a="1"/>
  <c r="Y131" i="37" s="1"/>
  <c r="Y130" i="37" a="1"/>
  <c r="Y130" i="37" s="1"/>
  <c r="Y129" i="37" a="1"/>
  <c r="Y129" i="37" s="1"/>
  <c r="Y128" i="37" a="1"/>
  <c r="Y128" i="37" s="1"/>
  <c r="Y127" i="37" a="1"/>
  <c r="Y127" i="37" s="1"/>
  <c r="Y126" i="37" a="1"/>
  <c r="Y126" i="37" s="1"/>
  <c r="Y125" i="37" a="1"/>
  <c r="Y125" i="37" s="1"/>
  <c r="Y144" i="37" a="1"/>
  <c r="Y144" i="37" s="1"/>
  <c r="Y136" i="37" a="1"/>
  <c r="Y136" i="37" s="1"/>
  <c r="Y123" i="37" a="1"/>
  <c r="Y123" i="37" s="1"/>
  <c r="Y105" i="37" a="1"/>
  <c r="Y105" i="37" s="1"/>
  <c r="Y102" i="37" a="1"/>
  <c r="Y102" i="37" s="1"/>
  <c r="Y101" i="37" a="1"/>
  <c r="Y101" i="37" s="1"/>
  <c r="Y124" i="37" a="1"/>
  <c r="Y124" i="37" s="1"/>
  <c r="Y100" i="37" a="1"/>
  <c r="Y100" i="37" s="1"/>
  <c r="Y106" i="37" a="1"/>
  <c r="Y106" i="37" s="1"/>
  <c r="Y99" i="37" a="1"/>
  <c r="Y99" i="37" s="1"/>
  <c r="Y120" i="37" a="1"/>
  <c r="Y120" i="37" s="1"/>
  <c r="Y119" i="37" a="1"/>
  <c r="Y119" i="37" s="1"/>
  <c r="Y118" i="37" a="1"/>
  <c r="Y118" i="37" s="1"/>
  <c r="Y117" i="37" a="1"/>
  <c r="Y117" i="37" s="1"/>
  <c r="Y116" i="37" a="1"/>
  <c r="Y116" i="37" s="1"/>
  <c r="Y115" i="37" a="1"/>
  <c r="Y115" i="37" s="1"/>
  <c r="Y114" i="37" a="1"/>
  <c r="Y114" i="37" s="1"/>
  <c r="Y113" i="37" a="1"/>
  <c r="Y113" i="37" s="1"/>
  <c r="Y112" i="37" a="1"/>
  <c r="Y112" i="37" s="1"/>
  <c r="Y111" i="37" a="1"/>
  <c r="Y111" i="37" s="1"/>
  <c r="Y110" i="37" a="1"/>
  <c r="Y110" i="37" s="1"/>
  <c r="Y109" i="37" a="1"/>
  <c r="Y109" i="37" s="1"/>
  <c r="Y108" i="37" a="1"/>
  <c r="Y108" i="37" s="1"/>
  <c r="Y107" i="37" a="1"/>
  <c r="Y107" i="37" s="1"/>
  <c r="Y121" i="37" a="1"/>
  <c r="Y121" i="37" s="1"/>
  <c r="Y104" i="37" a="1"/>
  <c r="Y104" i="37" s="1"/>
  <c r="Y103" i="37" a="1"/>
  <c r="Y103" i="37" s="1"/>
  <c r="Y96" i="37" a="1"/>
  <c r="Y96" i="37" s="1"/>
  <c r="Y85" i="37" a="1"/>
  <c r="Y85" i="37" s="1"/>
  <c r="Y84" i="37" a="1"/>
  <c r="Y84" i="37" s="1"/>
  <c r="Y95" i="37" a="1"/>
  <c r="Y95" i="37" s="1"/>
  <c r="Y86" i="37" a="1"/>
  <c r="Y86" i="37" s="1"/>
  <c r="Y94" i="37" a="1"/>
  <c r="Y94" i="37" s="1"/>
  <c r="Y93" i="37" a="1"/>
  <c r="Y93" i="37" s="1"/>
  <c r="Y92" i="37" a="1"/>
  <c r="Y92" i="37" s="1"/>
  <c r="Y87" i="37" a="1"/>
  <c r="Y87" i="37" s="1"/>
  <c r="Y82" i="37" a="1"/>
  <c r="Y82" i="37" s="1"/>
  <c r="Y80" i="37" a="1"/>
  <c r="Y80" i="37" s="1"/>
  <c r="Y77" i="37" a="1"/>
  <c r="Y77" i="37" s="1"/>
  <c r="Y91" i="37" a="1"/>
  <c r="Y91" i="37" s="1"/>
  <c r="Y88" i="37" a="1"/>
  <c r="Y88" i="37" s="1"/>
  <c r="Y98" i="37" a="1"/>
  <c r="Y98" i="37" s="1"/>
  <c r="Y90" i="37" a="1"/>
  <c r="Y90" i="37" s="1"/>
  <c r="Y89" i="37" a="1"/>
  <c r="Y89" i="37" s="1"/>
  <c r="Y83" i="37" a="1"/>
  <c r="Y83" i="37" s="1"/>
  <c r="Y79" i="37" a="1"/>
  <c r="Y79" i="37" s="1"/>
  <c r="Y97" i="37" a="1"/>
  <c r="Y97" i="37" s="1"/>
  <c r="Y81" i="37" a="1"/>
  <c r="Y81" i="37" s="1"/>
  <c r="Y73" i="37" a="1"/>
  <c r="Y73" i="37" s="1"/>
  <c r="Y67" i="37" a="1"/>
  <c r="Y67" i="37" s="1"/>
  <c r="Y58" i="37" a="1"/>
  <c r="Y58" i="37" s="1"/>
  <c r="Y66" i="37" a="1"/>
  <c r="Y66" i="37" s="1"/>
  <c r="Y65" i="37" a="1"/>
  <c r="Y65" i="37" s="1"/>
  <c r="Y60" i="37" a="1"/>
  <c r="Y60" i="37" s="1"/>
  <c r="Y78" i="37" a="1"/>
  <c r="Y78" i="37" s="1"/>
  <c r="Y74" i="37" a="1"/>
  <c r="Y74" i="37" s="1"/>
  <c r="Y68" i="37" a="1"/>
  <c r="Y68" i="37" s="1"/>
  <c r="Y64" i="37" a="1"/>
  <c r="Y64" i="37" s="1"/>
  <c r="Y61" i="37" a="1"/>
  <c r="Y61" i="37" s="1"/>
  <c r="Y75" i="37" a="1"/>
  <c r="Y75" i="37" s="1"/>
  <c r="Y69" i="37" a="1"/>
  <c r="Y69" i="37" s="1"/>
  <c r="Y63" i="37" a="1"/>
  <c r="Y63" i="37" s="1"/>
  <c r="Y62" i="37" a="1"/>
  <c r="Y62" i="37" s="1"/>
  <c r="Y76" i="37" a="1"/>
  <c r="Y76" i="37" s="1"/>
  <c r="Y70" i="37" a="1"/>
  <c r="Y70" i="37" s="1"/>
  <c r="Y71" i="37" a="1"/>
  <c r="Y71" i="37" s="1"/>
  <c r="Y72" i="37" a="1"/>
  <c r="Y72" i="37" s="1"/>
  <c r="Y53" i="37" a="1"/>
  <c r="Y53" i="37" s="1"/>
  <c r="Y51" i="37" a="1"/>
  <c r="Y51" i="37" s="1"/>
  <c r="Y59" i="37" a="1"/>
  <c r="Y59" i="37" s="1"/>
  <c r="Y46" i="37" a="1"/>
  <c r="Y46" i="37" s="1"/>
  <c r="Y40" i="37" a="1"/>
  <c r="Y40" i="37" s="1"/>
  <c r="Y56" i="37" a="1"/>
  <c r="Y56" i="37" s="1"/>
  <c r="Y49" i="37" a="1"/>
  <c r="Y49" i="37" s="1"/>
  <c r="Y47" i="37" a="1"/>
  <c r="Y47" i="37" s="1"/>
  <c r="Y38" i="37" a="1"/>
  <c r="Y38" i="37" s="1"/>
  <c r="Y41" i="37" a="1"/>
  <c r="Y41" i="37" s="1"/>
  <c r="Y36" i="37" a="1"/>
  <c r="Y36" i="37" s="1"/>
  <c r="Y57" i="37" a="1"/>
  <c r="Y57" i="37" s="1"/>
  <c r="Y54" i="37" a="1"/>
  <c r="Y54" i="37" s="1"/>
  <c r="Y52" i="37" a="1"/>
  <c r="Y52" i="37" s="1"/>
  <c r="Y43" i="37" a="1"/>
  <c r="Y43" i="37" s="1"/>
  <c r="Y42" i="37" a="1"/>
  <c r="Y42" i="37" s="1"/>
  <c r="Y39" i="37" a="1"/>
  <c r="Y39" i="37" s="1"/>
  <c r="Y55" i="37" a="1"/>
  <c r="Y55" i="37" s="1"/>
  <c r="Y50" i="37" a="1"/>
  <c r="Y50" i="37" s="1"/>
  <c r="Y48" i="37" a="1"/>
  <c r="Y48" i="37" s="1"/>
  <c r="Y44" i="37" a="1"/>
  <c r="Y44" i="37" s="1"/>
  <c r="Y45" i="37" a="1"/>
  <c r="Y45" i="37" s="1"/>
  <c r="Y37" i="37" a="1"/>
  <c r="Y37" i="37" s="1"/>
  <c r="Y35" i="37" a="1"/>
  <c r="Y35" i="37" s="1"/>
  <c r="Y34" i="37" a="1"/>
  <c r="Y34" i="37" s="1"/>
  <c r="Y30" i="37" a="1"/>
  <c r="Y30" i="37" s="1"/>
  <c r="Y29" i="37" a="1"/>
  <c r="Y29" i="37" s="1"/>
  <c r="Y18" i="37" a="1"/>
  <c r="Y18" i="37" s="1"/>
  <c r="Y17" i="37" a="1"/>
  <c r="Y17" i="37" s="1"/>
  <c r="Y16" i="37" a="1"/>
  <c r="Y16" i="37" s="1"/>
  <c r="Y15" i="37" a="1"/>
  <c r="Y15" i="37" s="1"/>
  <c r="Y14" i="37" a="1"/>
  <c r="Y14" i="37" s="1"/>
  <c r="Y13" i="37" a="1"/>
  <c r="Y13" i="37" s="1"/>
  <c r="Y10" i="37" a="1"/>
  <c r="Y10" i="37" s="1"/>
  <c r="Y32" i="37" a="1"/>
  <c r="Y32" i="37" s="1"/>
  <c r="Y28" i="37" a="1"/>
  <c r="Y28" i="37" s="1"/>
  <c r="Y26" i="37" a="1"/>
  <c r="Y26" i="37" s="1"/>
  <c r="Y31" i="37" a="1"/>
  <c r="Y31" i="37" s="1"/>
  <c r="Y23" i="37" a="1"/>
  <c r="Y23" i="37" s="1"/>
  <c r="Y27" i="37" a="1"/>
  <c r="Y27" i="37" s="1"/>
  <c r="Y22" i="37" a="1"/>
  <c r="Y22" i="37" s="1"/>
  <c r="Y25" i="37" a="1"/>
  <c r="Y25" i="37" s="1"/>
  <c r="Y21" i="37" a="1"/>
  <c r="Y21" i="37" s="1"/>
  <c r="Y19" i="37" a="1"/>
  <c r="Y19" i="37" s="1"/>
  <c r="Y24" i="37" a="1"/>
  <c r="Y24" i="37" s="1"/>
  <c r="Y20" i="37" a="1"/>
  <c r="Y20" i="37" s="1"/>
  <c r="Y9" i="37" a="1"/>
  <c r="Y9" i="37" s="1"/>
  <c r="R213" i="37"/>
  <c r="R141" i="37" a="1"/>
  <c r="R141" i="37" s="1"/>
  <c r="R133" i="37" a="1"/>
  <c r="R133" i="37" s="1"/>
  <c r="R138" i="37" a="1"/>
  <c r="R138" i="37" s="1"/>
  <c r="R143" i="37" a="1"/>
  <c r="R143" i="37" s="1"/>
  <c r="R135" i="37" a="1"/>
  <c r="R135" i="37" s="1"/>
  <c r="R146" i="37" a="1"/>
  <c r="R146" i="37" s="1"/>
  <c r="R140" i="37" a="1"/>
  <c r="R140" i="37" s="1"/>
  <c r="R145" i="37" a="1"/>
  <c r="R145" i="37" s="1"/>
  <c r="R137" i="37" a="1"/>
  <c r="R137" i="37" s="1"/>
  <c r="R142" i="37" a="1"/>
  <c r="R142" i="37" s="1"/>
  <c r="R134" i="37" a="1"/>
  <c r="R134" i="37" s="1"/>
  <c r="R132" i="37" a="1"/>
  <c r="R132" i="37" s="1"/>
  <c r="R131" i="37" a="1"/>
  <c r="R131" i="37" s="1"/>
  <c r="R130" i="37" a="1"/>
  <c r="R130" i="37" s="1"/>
  <c r="R129" i="37" a="1"/>
  <c r="R129" i="37" s="1"/>
  <c r="R128" i="37" a="1"/>
  <c r="R128" i="37" s="1"/>
  <c r="R127" i="37" a="1"/>
  <c r="R127" i="37" s="1"/>
  <c r="R126" i="37" a="1"/>
  <c r="R126" i="37" s="1"/>
  <c r="R125" i="37" a="1"/>
  <c r="R125" i="37" s="1"/>
  <c r="R124" i="37" a="1"/>
  <c r="R124" i="37" s="1"/>
  <c r="R139" i="37" a="1"/>
  <c r="R139" i="37" s="1"/>
  <c r="R144" i="37" a="1"/>
  <c r="R144" i="37" s="1"/>
  <c r="R136" i="37" a="1"/>
  <c r="R136" i="37" s="1"/>
  <c r="R104" i="37" a="1"/>
  <c r="R104" i="37" s="1"/>
  <c r="R102" i="37" a="1"/>
  <c r="R102" i="37" s="1"/>
  <c r="R105" i="37" a="1"/>
  <c r="R105" i="37" s="1"/>
  <c r="R121" i="37" a="1"/>
  <c r="R121" i="37" s="1"/>
  <c r="R120" i="37" a="1"/>
  <c r="R120" i="37" s="1"/>
  <c r="R119" i="37" a="1"/>
  <c r="R119" i="37" s="1"/>
  <c r="R118" i="37" a="1"/>
  <c r="R118" i="37" s="1"/>
  <c r="R117" i="37" a="1"/>
  <c r="R117" i="37" s="1"/>
  <c r="R116" i="37" a="1"/>
  <c r="R116" i="37" s="1"/>
  <c r="R115" i="37" a="1"/>
  <c r="R115" i="37" s="1"/>
  <c r="R114" i="37" a="1"/>
  <c r="R114" i="37" s="1"/>
  <c r="R113" i="37" a="1"/>
  <c r="R113" i="37" s="1"/>
  <c r="R112" i="37" a="1"/>
  <c r="R112" i="37" s="1"/>
  <c r="R111" i="37" a="1"/>
  <c r="R111" i="37" s="1"/>
  <c r="R110" i="37" a="1"/>
  <c r="R110" i="37" s="1"/>
  <c r="R109" i="37" a="1"/>
  <c r="R109" i="37" s="1"/>
  <c r="R108" i="37" a="1"/>
  <c r="R108" i="37" s="1"/>
  <c r="R107" i="37" a="1"/>
  <c r="R107" i="37" s="1"/>
  <c r="R106" i="37" a="1"/>
  <c r="R106" i="37" s="1"/>
  <c r="R101" i="37" a="1"/>
  <c r="R101" i="37" s="1"/>
  <c r="R100" i="37" a="1"/>
  <c r="R100" i="37" s="1"/>
  <c r="R123" i="37" a="1"/>
  <c r="R123" i="37" s="1"/>
  <c r="R103" i="37" a="1"/>
  <c r="R103" i="37" s="1"/>
  <c r="R98" i="37" a="1"/>
  <c r="R98" i="37" s="1"/>
  <c r="R85" i="37" a="1"/>
  <c r="R85" i="37" s="1"/>
  <c r="R97" i="37" a="1"/>
  <c r="R97" i="37" s="1"/>
  <c r="R96" i="37" a="1"/>
  <c r="R96" i="37" s="1"/>
  <c r="R95" i="37" a="1"/>
  <c r="R95" i="37" s="1"/>
  <c r="R82" i="37" a="1"/>
  <c r="R82" i="37" s="1"/>
  <c r="R99" i="37" a="1"/>
  <c r="R99" i="37" s="1"/>
  <c r="R87" i="37" a="1"/>
  <c r="R87" i="37" s="1"/>
  <c r="R86" i="37" a="1"/>
  <c r="R86" i="37" s="1"/>
  <c r="R84" i="37" a="1"/>
  <c r="R84" i="37" s="1"/>
  <c r="R94" i="37" a="1"/>
  <c r="R94" i="37" s="1"/>
  <c r="R91" i="37" a="1"/>
  <c r="R91" i="37" s="1"/>
  <c r="R80" i="37" a="1"/>
  <c r="R80" i="37" s="1"/>
  <c r="R77" i="37" a="1"/>
  <c r="R77" i="37" s="1"/>
  <c r="R93" i="37" a="1"/>
  <c r="R93" i="37" s="1"/>
  <c r="R92" i="37" a="1"/>
  <c r="R92" i="37" s="1"/>
  <c r="R88" i="37" a="1"/>
  <c r="R88" i="37" s="1"/>
  <c r="R90" i="37" a="1"/>
  <c r="R90" i="37" s="1"/>
  <c r="R89" i="37" a="1"/>
  <c r="R89" i="37" s="1"/>
  <c r="R83" i="37" a="1"/>
  <c r="R83" i="37" s="1"/>
  <c r="R81" i="37" a="1"/>
  <c r="R81" i="37" s="1"/>
  <c r="R79" i="37" a="1"/>
  <c r="R79" i="37" s="1"/>
  <c r="R72" i="37" a="1"/>
  <c r="R72" i="37" s="1"/>
  <c r="R59" i="37" a="1"/>
  <c r="R59" i="37" s="1"/>
  <c r="R73" i="37" a="1"/>
  <c r="R73" i="37" s="1"/>
  <c r="R67" i="37" a="1"/>
  <c r="R67" i="37" s="1"/>
  <c r="R66" i="37" a="1"/>
  <c r="R66" i="37" s="1"/>
  <c r="R60" i="37" a="1"/>
  <c r="R60" i="37" s="1"/>
  <c r="R74" i="37" a="1"/>
  <c r="R74" i="37" s="1"/>
  <c r="R75" i="37" a="1"/>
  <c r="R75" i="37" s="1"/>
  <c r="R68" i="37" a="1"/>
  <c r="R68" i="37" s="1"/>
  <c r="R65" i="37" a="1"/>
  <c r="R65" i="37" s="1"/>
  <c r="R69" i="37" a="1"/>
  <c r="R69" i="37" s="1"/>
  <c r="R64" i="37" a="1"/>
  <c r="R64" i="37" s="1"/>
  <c r="R62" i="37" a="1"/>
  <c r="R62" i="37" s="1"/>
  <c r="R61" i="37" a="1"/>
  <c r="R61" i="37" s="1"/>
  <c r="R76" i="37" a="1"/>
  <c r="R76" i="37" s="1"/>
  <c r="R70" i="37" a="1"/>
  <c r="R70" i="37" s="1"/>
  <c r="R63" i="37" a="1"/>
  <c r="R63" i="37" s="1"/>
  <c r="R78" i="37" a="1"/>
  <c r="R78" i="37" s="1"/>
  <c r="R71" i="37" a="1"/>
  <c r="R71" i="37" s="1"/>
  <c r="R58" i="37" a="1"/>
  <c r="R58" i="37" s="1"/>
  <c r="R53" i="37" a="1"/>
  <c r="R53" i="37" s="1"/>
  <c r="R45" i="37" a="1"/>
  <c r="R45" i="37" s="1"/>
  <c r="R57" i="37" a="1"/>
  <c r="R57" i="37" s="1"/>
  <c r="R51" i="37" a="1"/>
  <c r="R51" i="37" s="1"/>
  <c r="R46" i="37" a="1"/>
  <c r="R46" i="37" s="1"/>
  <c r="R49" i="37" a="1"/>
  <c r="R49" i="37" s="1"/>
  <c r="R40" i="37" a="1"/>
  <c r="R40" i="37" s="1"/>
  <c r="R38" i="37" a="1"/>
  <c r="R38" i="37" s="1"/>
  <c r="R56" i="37" a="1"/>
  <c r="R56" i="37" s="1"/>
  <c r="R54" i="37" a="1"/>
  <c r="R54" i="37" s="1"/>
  <c r="R47" i="37" a="1"/>
  <c r="R47" i="37" s="1"/>
  <c r="R42" i="37" a="1"/>
  <c r="R42" i="37" s="1"/>
  <c r="R41" i="37" a="1"/>
  <c r="R41" i="37" s="1"/>
  <c r="R36" i="37" a="1"/>
  <c r="R36" i="37" s="1"/>
  <c r="R52" i="37" a="1"/>
  <c r="R52" i="37" s="1"/>
  <c r="R50" i="37" a="1"/>
  <c r="R50" i="37" s="1"/>
  <c r="R43" i="37" a="1"/>
  <c r="R43" i="37" s="1"/>
  <c r="R39" i="37" a="1"/>
  <c r="R39" i="37" s="1"/>
  <c r="R37" i="37" a="1"/>
  <c r="R37" i="37" s="1"/>
  <c r="R55" i="37" a="1"/>
  <c r="R55" i="37" s="1"/>
  <c r="R48" i="37" a="1"/>
  <c r="R48" i="37" s="1"/>
  <c r="R44" i="37" a="1"/>
  <c r="R44" i="37" s="1"/>
  <c r="R34" i="37" a="1"/>
  <c r="R34" i="37" s="1"/>
  <c r="R31" i="37" a="1"/>
  <c r="R31" i="37" s="1"/>
  <c r="R30" i="37" a="1"/>
  <c r="R30" i="37" s="1"/>
  <c r="R29" i="37" a="1"/>
  <c r="R29" i="37" s="1"/>
  <c r="R24" i="37" a="1"/>
  <c r="R24" i="37" s="1"/>
  <c r="R32" i="37" a="1"/>
  <c r="R32" i="37" s="1"/>
  <c r="R28" i="37" a="1"/>
  <c r="R28" i="37" s="1"/>
  <c r="R27" i="37" a="1"/>
  <c r="R27" i="37" s="1"/>
  <c r="R26" i="37" a="1"/>
  <c r="R26" i="37" s="1"/>
  <c r="R23" i="37" a="1"/>
  <c r="R23" i="37" s="1"/>
  <c r="R35" i="37" a="1"/>
  <c r="R35" i="37" s="1"/>
  <c r="R22" i="37" a="1"/>
  <c r="R22" i="37" s="1"/>
  <c r="R19" i="37" a="1"/>
  <c r="R19" i="37" s="1"/>
  <c r="R25" i="37" a="1"/>
  <c r="R25" i="37" s="1"/>
  <c r="R21" i="37" a="1"/>
  <c r="R21" i="37" s="1"/>
  <c r="R20" i="37" a="1"/>
  <c r="R20" i="37" s="1"/>
  <c r="R18" i="37" a="1"/>
  <c r="R18" i="37" s="1"/>
  <c r="R17" i="37" a="1"/>
  <c r="R17" i="37" s="1"/>
  <c r="R16" i="37" a="1"/>
  <c r="R16" i="37" s="1"/>
  <c r="R15" i="37" a="1"/>
  <c r="R15" i="37" s="1"/>
  <c r="R14" i="37" a="1"/>
  <c r="R14" i="37" s="1"/>
  <c r="R13" i="37" a="1"/>
  <c r="R13" i="37" s="1"/>
  <c r="R10" i="37" a="1"/>
  <c r="R10" i="37" s="1"/>
  <c r="R9" i="37" a="1"/>
  <c r="R9" i="37" s="1"/>
  <c r="R148" i="37" s="1"/>
  <c r="Z213" i="37"/>
  <c r="Z138" i="37" a="1"/>
  <c r="Z138" i="37" s="1"/>
  <c r="Z143" i="37" a="1"/>
  <c r="Z143" i="37" s="1"/>
  <c r="Z135" i="37" a="1"/>
  <c r="Z135" i="37" s="1"/>
  <c r="Z146" i="37" a="1"/>
  <c r="Z146" i="37" s="1"/>
  <c r="Z140" i="37" a="1"/>
  <c r="Z140" i="37" s="1"/>
  <c r="Z132" i="37" a="1"/>
  <c r="Z132" i="37" s="1"/>
  <c r="Z137" i="37" a="1"/>
  <c r="Z137" i="37" s="1"/>
  <c r="Z145" i="37" a="1"/>
  <c r="Z145" i="37" s="1"/>
  <c r="Z142" i="37" a="1"/>
  <c r="Z142" i="37" s="1"/>
  <c r="Z134" i="37" a="1"/>
  <c r="Z134" i="37" s="1"/>
  <c r="Z139" i="37" a="1"/>
  <c r="Z139" i="37" s="1"/>
  <c r="Z131" i="37" a="1"/>
  <c r="Z131" i="37" s="1"/>
  <c r="Z130" i="37" a="1"/>
  <c r="Z130" i="37" s="1"/>
  <c r="Z129" i="37" a="1"/>
  <c r="Z129" i="37" s="1"/>
  <c r="Z128" i="37" a="1"/>
  <c r="Z128" i="37" s="1"/>
  <c r="Z127" i="37" a="1"/>
  <c r="Z127" i="37" s="1"/>
  <c r="Z126" i="37" a="1"/>
  <c r="Z126" i="37" s="1"/>
  <c r="Z125" i="37" a="1"/>
  <c r="Z125" i="37" s="1"/>
  <c r="Z124" i="37" a="1"/>
  <c r="Z124" i="37" s="1"/>
  <c r="Z144" i="37" a="1"/>
  <c r="Z144" i="37" s="1"/>
  <c r="Z136" i="37" a="1"/>
  <c r="Z136" i="37" s="1"/>
  <c r="Z141" i="37" a="1"/>
  <c r="Z141" i="37" s="1"/>
  <c r="Z133" i="37" a="1"/>
  <c r="Z133" i="37" s="1"/>
  <c r="Z106" i="37" a="1"/>
  <c r="Z106" i="37" s="1"/>
  <c r="Z99" i="37" a="1"/>
  <c r="Z99" i="37" s="1"/>
  <c r="Z98" i="37" a="1"/>
  <c r="Z98" i="37" s="1"/>
  <c r="Z120" i="37" a="1"/>
  <c r="Z120" i="37" s="1"/>
  <c r="Z119" i="37" a="1"/>
  <c r="Z119" i="37" s="1"/>
  <c r="Z118" i="37" a="1"/>
  <c r="Z118" i="37" s="1"/>
  <c r="Z117" i="37" a="1"/>
  <c r="Z117" i="37" s="1"/>
  <c r="Z116" i="37" a="1"/>
  <c r="Z116" i="37" s="1"/>
  <c r="Z115" i="37" a="1"/>
  <c r="Z115" i="37" s="1"/>
  <c r="Z114" i="37" a="1"/>
  <c r="Z114" i="37" s="1"/>
  <c r="Z113" i="37" a="1"/>
  <c r="Z113" i="37" s="1"/>
  <c r="Z112" i="37" a="1"/>
  <c r="Z112" i="37" s="1"/>
  <c r="Z111" i="37" a="1"/>
  <c r="Z111" i="37" s="1"/>
  <c r="Z110" i="37" a="1"/>
  <c r="Z110" i="37" s="1"/>
  <c r="Z109" i="37" a="1"/>
  <c r="Z109" i="37" s="1"/>
  <c r="Z108" i="37" a="1"/>
  <c r="Z108" i="37" s="1"/>
  <c r="Z107" i="37" a="1"/>
  <c r="Z107" i="37" s="1"/>
  <c r="Z121" i="37" a="1"/>
  <c r="Z121" i="37" s="1"/>
  <c r="Z104" i="37" a="1"/>
  <c r="Z104" i="37" s="1"/>
  <c r="Z103" i="37" a="1"/>
  <c r="Z103" i="37" s="1"/>
  <c r="Z123" i="37" a="1"/>
  <c r="Z123" i="37" s="1"/>
  <c r="Z105" i="37" a="1"/>
  <c r="Z105" i="37" s="1"/>
  <c r="Z102" i="37" a="1"/>
  <c r="Z102" i="37" s="1"/>
  <c r="Z101" i="37" a="1"/>
  <c r="Z101" i="37" s="1"/>
  <c r="Z100" i="37" a="1"/>
  <c r="Z100" i="37" s="1"/>
  <c r="Z95" i="37" a="1"/>
  <c r="Z95" i="37" s="1"/>
  <c r="Z86" i="37" a="1"/>
  <c r="Z86" i="37" s="1"/>
  <c r="Z92" i="37" a="1"/>
  <c r="Z92" i="37" s="1"/>
  <c r="Z94" i="37" a="1"/>
  <c r="Z94" i="37" s="1"/>
  <c r="Z93" i="37" a="1"/>
  <c r="Z93" i="37" s="1"/>
  <c r="Z91" i="37" a="1"/>
  <c r="Z91" i="37" s="1"/>
  <c r="Z88" i="37" a="1"/>
  <c r="Z88" i="37" s="1"/>
  <c r="Z87" i="37" a="1"/>
  <c r="Z87" i="37" s="1"/>
  <c r="Z90" i="37" a="1"/>
  <c r="Z90" i="37" s="1"/>
  <c r="Z78" i="37" a="1"/>
  <c r="Z78" i="37" s="1"/>
  <c r="Z89" i="37" a="1"/>
  <c r="Z89" i="37" s="1"/>
  <c r="Z83" i="37" a="1"/>
  <c r="Z83" i="37" s="1"/>
  <c r="Z79" i="37" a="1"/>
  <c r="Z79" i="37" s="1"/>
  <c r="Z97" i="37" a="1"/>
  <c r="Z97" i="37" s="1"/>
  <c r="Z96" i="37" a="1"/>
  <c r="Z96" i="37" s="1"/>
  <c r="Z81" i="37" a="1"/>
  <c r="Z81" i="37" s="1"/>
  <c r="Z85" i="37" a="1"/>
  <c r="Z85" i="37" s="1"/>
  <c r="Z84" i="37" a="1"/>
  <c r="Z84" i="37" s="1"/>
  <c r="Z82" i="37" a="1"/>
  <c r="Z82" i="37" s="1"/>
  <c r="Z74" i="37" a="1"/>
  <c r="Z74" i="37" s="1"/>
  <c r="Z68" i="37" a="1"/>
  <c r="Z68" i="37" s="1"/>
  <c r="Z65" i="37" a="1"/>
  <c r="Z65" i="37" s="1"/>
  <c r="Z60" i="37" a="1"/>
  <c r="Z60" i="37" s="1"/>
  <c r="Z75" i="37" a="1"/>
  <c r="Z75" i="37" s="1"/>
  <c r="Z64" i="37" a="1"/>
  <c r="Z64" i="37" s="1"/>
  <c r="Z63" i="37" a="1"/>
  <c r="Z63" i="37" s="1"/>
  <c r="Z61" i="37" a="1"/>
  <c r="Z61" i="37" s="1"/>
  <c r="Z80" i="37" a="1"/>
  <c r="Z80" i="37" s="1"/>
  <c r="Z69" i="37" a="1"/>
  <c r="Z69" i="37" s="1"/>
  <c r="Z76" i="37" a="1"/>
  <c r="Z76" i="37" s="1"/>
  <c r="Z70" i="37" a="1"/>
  <c r="Z70" i="37" s="1"/>
  <c r="Z62" i="37" a="1"/>
  <c r="Z62" i="37" s="1"/>
  <c r="Z77" i="37" a="1"/>
  <c r="Z77" i="37" s="1"/>
  <c r="Z71" i="37" a="1"/>
  <c r="Z71" i="37" s="1"/>
  <c r="Z72" i="37" a="1"/>
  <c r="Z72" i="37" s="1"/>
  <c r="Z59" i="37" a="1"/>
  <c r="Z59" i="37" s="1"/>
  <c r="Z67" i="37" a="1"/>
  <c r="Z67" i="37" s="1"/>
  <c r="Z73" i="37" a="1"/>
  <c r="Z73" i="37" s="1"/>
  <c r="Z66" i="37" a="1"/>
  <c r="Z66" i="37" s="1"/>
  <c r="Z40" i="37" a="1"/>
  <c r="Z40" i="37" s="1"/>
  <c r="Z38" i="37" a="1"/>
  <c r="Z38" i="37" s="1"/>
  <c r="Z58" i="37" a="1"/>
  <c r="Z58" i="37" s="1"/>
  <c r="Z56" i="37" a="1"/>
  <c r="Z56" i="37" s="1"/>
  <c r="Z49" i="37" a="1"/>
  <c r="Z49" i="37" s="1"/>
  <c r="Z47" i="37" a="1"/>
  <c r="Z47" i="37" s="1"/>
  <c r="Z54" i="37" a="1"/>
  <c r="Z54" i="37" s="1"/>
  <c r="Z42" i="37" a="1"/>
  <c r="Z42" i="37" s="1"/>
  <c r="Z41" i="37" a="1"/>
  <c r="Z41" i="37" s="1"/>
  <c r="Z36" i="37" a="1"/>
  <c r="Z36" i="37" s="1"/>
  <c r="Z57" i="37" a="1"/>
  <c r="Z57" i="37" s="1"/>
  <c r="Z52" i="37" a="1"/>
  <c r="Z52" i="37" s="1"/>
  <c r="Z43" i="37" a="1"/>
  <c r="Z43" i="37" s="1"/>
  <c r="Z50" i="37" a="1"/>
  <c r="Z50" i="37" s="1"/>
  <c r="Z39" i="37" a="1"/>
  <c r="Z39" i="37" s="1"/>
  <c r="Z55" i="37" a="1"/>
  <c r="Z55" i="37" s="1"/>
  <c r="Z48" i="37" a="1"/>
  <c r="Z48" i="37" s="1"/>
  <c r="Z44" i="37" a="1"/>
  <c r="Z44" i="37" s="1"/>
  <c r="Z45" i="37" a="1"/>
  <c r="Z45" i="37" s="1"/>
  <c r="Z37" i="37" a="1"/>
  <c r="Z37" i="37" s="1"/>
  <c r="Z53" i="37" a="1"/>
  <c r="Z53" i="37" s="1"/>
  <c r="Z51" i="37" a="1"/>
  <c r="Z51" i="37" s="1"/>
  <c r="Z46" i="37" a="1"/>
  <c r="Z46" i="37" s="1"/>
  <c r="Z26" i="37" a="1"/>
  <c r="Z26" i="37" s="1"/>
  <c r="Z31" i="37" a="1"/>
  <c r="Z31" i="37" s="1"/>
  <c r="Z27" i="37" a="1"/>
  <c r="Z27" i="37" s="1"/>
  <c r="Z23" i="37" a="1"/>
  <c r="Z23" i="37" s="1"/>
  <c r="Z22" i="37" a="1"/>
  <c r="Z22" i="37" s="1"/>
  <c r="Z25" i="37" a="1"/>
  <c r="Z25" i="37" s="1"/>
  <c r="Z19" i="37" a="1"/>
  <c r="Z19" i="37" s="1"/>
  <c r="Z35" i="37" a="1"/>
  <c r="Z35" i="37" s="1"/>
  <c r="Z21" i="37" a="1"/>
  <c r="Z21" i="37" s="1"/>
  <c r="Z24" i="37" a="1"/>
  <c r="Z24" i="37" s="1"/>
  <c r="Z20" i="37" a="1"/>
  <c r="Z20" i="37" s="1"/>
  <c r="Z34" i="37" a="1"/>
  <c r="Z34" i="37" s="1"/>
  <c r="Z32" i="37" a="1"/>
  <c r="Z32" i="37" s="1"/>
  <c r="Z30" i="37" a="1"/>
  <c r="Z30" i="37" s="1"/>
  <c r="Z29" i="37" a="1"/>
  <c r="Z29" i="37" s="1"/>
  <c r="Z28" i="37" a="1"/>
  <c r="Z28" i="37" s="1"/>
  <c r="Z18" i="37" a="1"/>
  <c r="Z18" i="37" s="1"/>
  <c r="Z17" i="37" a="1"/>
  <c r="Z17" i="37" s="1"/>
  <c r="Z16" i="37" a="1"/>
  <c r="Z16" i="37" s="1"/>
  <c r="Z15" i="37" a="1"/>
  <c r="Z15" i="37" s="1"/>
  <c r="Z14" i="37" a="1"/>
  <c r="Z14" i="37" s="1"/>
  <c r="Z13" i="37" a="1"/>
  <c r="Z13" i="37" s="1"/>
  <c r="Z10" i="37" a="1"/>
  <c r="Z10" i="37" s="1"/>
  <c r="Z149" i="37" s="1"/>
  <c r="Z9" i="37" a="1"/>
  <c r="Z9" i="37" s="1"/>
  <c r="S213" i="37"/>
  <c r="S138" i="37" a="1"/>
  <c r="S138" i="37" s="1"/>
  <c r="S143" i="37" a="1"/>
  <c r="S143" i="37" s="1"/>
  <c r="S135" i="37" a="1"/>
  <c r="S135" i="37" s="1"/>
  <c r="S146" i="37" a="1"/>
  <c r="S146" i="37" s="1"/>
  <c r="S140" i="37" a="1"/>
  <c r="S140" i="37" s="1"/>
  <c r="S145" i="37" a="1"/>
  <c r="S145" i="37" s="1"/>
  <c r="S137" i="37" a="1"/>
  <c r="S137" i="37" s="1"/>
  <c r="S132" i="37" a="1"/>
  <c r="S132" i="37" s="1"/>
  <c r="S142" i="37" a="1"/>
  <c r="S142" i="37" s="1"/>
  <c r="S134" i="37" a="1"/>
  <c r="S134" i="37" s="1"/>
  <c r="S131" i="37" a="1"/>
  <c r="S131" i="37" s="1"/>
  <c r="S130" i="37" a="1"/>
  <c r="S130" i="37" s="1"/>
  <c r="S129" i="37" a="1"/>
  <c r="S129" i="37" s="1"/>
  <c r="S128" i="37" a="1"/>
  <c r="S128" i="37" s="1"/>
  <c r="S127" i="37" a="1"/>
  <c r="S127" i="37" s="1"/>
  <c r="S126" i="37" a="1"/>
  <c r="S126" i="37" s="1"/>
  <c r="S125" i="37" a="1"/>
  <c r="S125" i="37" s="1"/>
  <c r="S124" i="37" a="1"/>
  <c r="S124" i="37" s="1"/>
  <c r="S123" i="37" a="1"/>
  <c r="S123" i="37" s="1"/>
  <c r="S139" i="37" a="1"/>
  <c r="S139" i="37" s="1"/>
  <c r="S144" i="37" a="1"/>
  <c r="S144" i="37" s="1"/>
  <c r="S136" i="37" a="1"/>
  <c r="S136" i="37" s="1"/>
  <c r="S141" i="37" a="1"/>
  <c r="S141" i="37" s="1"/>
  <c r="S133" i="37" a="1"/>
  <c r="S133" i="37" s="1"/>
  <c r="S105" i="37" a="1"/>
  <c r="S105" i="37" s="1"/>
  <c r="S106" i="37" a="1"/>
  <c r="S106" i="37" s="1"/>
  <c r="S101" i="37" a="1"/>
  <c r="S101" i="37" s="1"/>
  <c r="S121" i="37" a="1"/>
  <c r="S121" i="37" s="1"/>
  <c r="S120" i="37" a="1"/>
  <c r="S120" i="37" s="1"/>
  <c r="S119" i="37" a="1"/>
  <c r="S119" i="37" s="1"/>
  <c r="S118" i="37" a="1"/>
  <c r="S118" i="37" s="1"/>
  <c r="S117" i="37" a="1"/>
  <c r="S117" i="37" s="1"/>
  <c r="S116" i="37" a="1"/>
  <c r="S116" i="37" s="1"/>
  <c r="S115" i="37" a="1"/>
  <c r="S115" i="37" s="1"/>
  <c r="S114" i="37" a="1"/>
  <c r="S114" i="37" s="1"/>
  <c r="S113" i="37" a="1"/>
  <c r="S113" i="37" s="1"/>
  <c r="S112" i="37" a="1"/>
  <c r="S112" i="37" s="1"/>
  <c r="S111" i="37" a="1"/>
  <c r="S111" i="37" s="1"/>
  <c r="S110" i="37" a="1"/>
  <c r="S110" i="37" s="1"/>
  <c r="S109" i="37" a="1"/>
  <c r="S109" i="37" s="1"/>
  <c r="S108" i="37" a="1"/>
  <c r="S108" i="37" s="1"/>
  <c r="S107" i="37" a="1"/>
  <c r="S107" i="37" s="1"/>
  <c r="S100" i="37" a="1"/>
  <c r="S100" i="37" s="1"/>
  <c r="S99" i="37" a="1"/>
  <c r="S99" i="37" s="1"/>
  <c r="S98" i="37" a="1"/>
  <c r="S98" i="37" s="1"/>
  <c r="S103" i="37" a="1"/>
  <c r="S103" i="37" s="1"/>
  <c r="S104" i="37" a="1"/>
  <c r="S104" i="37" s="1"/>
  <c r="S102" i="37" a="1"/>
  <c r="S102" i="37" s="1"/>
  <c r="S97" i="37" a="1"/>
  <c r="S97" i="37" s="1"/>
  <c r="S85" i="37" a="1"/>
  <c r="S85" i="37" s="1"/>
  <c r="S96" i="37" a="1"/>
  <c r="S96" i="37" s="1"/>
  <c r="S95" i="37" a="1"/>
  <c r="S95" i="37" s="1"/>
  <c r="S94" i="37" a="1"/>
  <c r="S94" i="37" s="1"/>
  <c r="S87" i="37" a="1"/>
  <c r="S87" i="37" s="1"/>
  <c r="S86" i="37" a="1"/>
  <c r="S86" i="37" s="1"/>
  <c r="S84" i="37" a="1"/>
  <c r="S84" i="37" s="1"/>
  <c r="S91" i="37" a="1"/>
  <c r="S91" i="37" s="1"/>
  <c r="S80" i="37" a="1"/>
  <c r="S80" i="37" s="1"/>
  <c r="S77" i="37" a="1"/>
  <c r="S77" i="37" s="1"/>
  <c r="S93" i="37" a="1"/>
  <c r="S93" i="37" s="1"/>
  <c r="S92" i="37" a="1"/>
  <c r="S92" i="37" s="1"/>
  <c r="S88" i="37" a="1"/>
  <c r="S88" i="37" s="1"/>
  <c r="S78" i="37" a="1"/>
  <c r="S78" i="37" s="1"/>
  <c r="S90" i="37" a="1"/>
  <c r="S90" i="37" s="1"/>
  <c r="S89" i="37" a="1"/>
  <c r="S89" i="37" s="1"/>
  <c r="S83" i="37" a="1"/>
  <c r="S83" i="37" s="1"/>
  <c r="S81" i="37" a="1"/>
  <c r="S81" i="37" s="1"/>
  <c r="S79" i="37" a="1"/>
  <c r="S79" i="37" s="1"/>
  <c r="S73" i="37" a="1"/>
  <c r="S73" i="37" s="1"/>
  <c r="S67" i="37" a="1"/>
  <c r="S67" i="37" s="1"/>
  <c r="S66" i="37" a="1"/>
  <c r="S66" i="37" s="1"/>
  <c r="S60" i="37" a="1"/>
  <c r="S60" i="37" s="1"/>
  <c r="S82" i="37" a="1"/>
  <c r="S82" i="37" s="1"/>
  <c r="S74" i="37" a="1"/>
  <c r="S74" i="37" s="1"/>
  <c r="S75" i="37" a="1"/>
  <c r="S75" i="37" s="1"/>
  <c r="S68" i="37" a="1"/>
  <c r="S68" i="37" s="1"/>
  <c r="S65" i="37" a="1"/>
  <c r="S65" i="37" s="1"/>
  <c r="S69" i="37" a="1"/>
  <c r="S69" i="37" s="1"/>
  <c r="S64" i="37" a="1"/>
  <c r="S64" i="37" s="1"/>
  <c r="S62" i="37" a="1"/>
  <c r="S62" i="37" s="1"/>
  <c r="S61" i="37" a="1"/>
  <c r="S61" i="37" s="1"/>
  <c r="S76" i="37" a="1"/>
  <c r="S76" i="37" s="1"/>
  <c r="S70" i="37" a="1"/>
  <c r="S70" i="37" s="1"/>
  <c r="S63" i="37" a="1"/>
  <c r="S63" i="37" s="1"/>
  <c r="S71" i="37" a="1"/>
  <c r="S71" i="37" s="1"/>
  <c r="S72" i="37" a="1"/>
  <c r="S72" i="37" s="1"/>
  <c r="S59" i="37" a="1"/>
  <c r="S59" i="37" s="1"/>
  <c r="S57" i="37" a="1"/>
  <c r="S57" i="37" s="1"/>
  <c r="S51" i="37" a="1"/>
  <c r="S51" i="37" s="1"/>
  <c r="S46" i="37" a="1"/>
  <c r="S46" i="37" s="1"/>
  <c r="S40" i="37" a="1"/>
  <c r="S40" i="37" s="1"/>
  <c r="S56" i="37" a="1"/>
  <c r="S56" i="37" s="1"/>
  <c r="S49" i="37" a="1"/>
  <c r="S49" i="37" s="1"/>
  <c r="S38" i="37" a="1"/>
  <c r="S38" i="37" s="1"/>
  <c r="S54" i="37" a="1"/>
  <c r="S54" i="37" s="1"/>
  <c r="S47" i="37" a="1"/>
  <c r="S47" i="37" s="1"/>
  <c r="S36" i="37" a="1"/>
  <c r="S36" i="37" s="1"/>
  <c r="S58" i="37" a="1"/>
  <c r="S58" i="37" s="1"/>
  <c r="S52" i="37" a="1"/>
  <c r="S52" i="37" s="1"/>
  <c r="S42" i="37" a="1"/>
  <c r="S42" i="37" s="1"/>
  <c r="S41" i="37" a="1"/>
  <c r="S41" i="37" s="1"/>
  <c r="S50" i="37" a="1"/>
  <c r="S50" i="37" s="1"/>
  <c r="S48" i="37" a="1"/>
  <c r="S48" i="37" s="1"/>
  <c r="S44" i="37" a="1"/>
  <c r="S44" i="37" s="1"/>
  <c r="S43" i="37" a="1"/>
  <c r="S43" i="37" s="1"/>
  <c r="S39" i="37" a="1"/>
  <c r="S39" i="37" s="1"/>
  <c r="S37" i="37" a="1"/>
  <c r="S37" i="37" s="1"/>
  <c r="S55" i="37" a="1"/>
  <c r="S55" i="37" s="1"/>
  <c r="S53" i="37" a="1"/>
  <c r="S53" i="37" s="1"/>
  <c r="S45" i="37" a="1"/>
  <c r="S45" i="37" s="1"/>
  <c r="S30" i="37" a="1"/>
  <c r="S30" i="37" s="1"/>
  <c r="S29" i="37" a="1"/>
  <c r="S29" i="37" s="1"/>
  <c r="S31" i="37" a="1"/>
  <c r="S31" i="37" s="1"/>
  <c r="S26" i="37" a="1"/>
  <c r="S26" i="37" s="1"/>
  <c r="S24" i="37" a="1"/>
  <c r="S24" i="37" s="1"/>
  <c r="S32" i="37" a="1"/>
  <c r="S32" i="37" s="1"/>
  <c r="S28" i="37" a="1"/>
  <c r="S28" i="37" s="1"/>
  <c r="S27" i="37" a="1"/>
  <c r="S27" i="37" s="1"/>
  <c r="S23" i="37" a="1"/>
  <c r="S23" i="37" s="1"/>
  <c r="S35" i="37" a="1"/>
  <c r="S35" i="37" s="1"/>
  <c r="S22" i="37" a="1"/>
  <c r="S22" i="37" s="1"/>
  <c r="S19" i="37" a="1"/>
  <c r="S19" i="37" s="1"/>
  <c r="S25" i="37" a="1"/>
  <c r="S25" i="37" s="1"/>
  <c r="S21" i="37" a="1"/>
  <c r="S21" i="37" s="1"/>
  <c r="S20" i="37" a="1"/>
  <c r="S20" i="37" s="1"/>
  <c r="S18" i="37" a="1"/>
  <c r="S18" i="37" s="1"/>
  <c r="S17" i="37" a="1"/>
  <c r="S17" i="37" s="1"/>
  <c r="S16" i="37" a="1"/>
  <c r="S16" i="37" s="1"/>
  <c r="S15" i="37" a="1"/>
  <c r="S15" i="37" s="1"/>
  <c r="S14" i="37" a="1"/>
  <c r="S14" i="37" s="1"/>
  <c r="S13" i="37" a="1"/>
  <c r="S13" i="37" s="1"/>
  <c r="S34" i="37" a="1"/>
  <c r="S34" i="37" s="1"/>
  <c r="S10" i="37" a="1"/>
  <c r="S10" i="37" s="1"/>
  <c r="S149" i="37" s="1"/>
  <c r="S9" i="37" a="1"/>
  <c r="S9" i="37" s="1"/>
  <c r="AA213" i="37"/>
  <c r="AA143" i="37" a="1"/>
  <c r="AA143" i="37" s="1"/>
  <c r="AA135" i="37" a="1"/>
  <c r="AA135" i="37" s="1"/>
  <c r="AA146" i="37" a="1"/>
  <c r="AA146" i="37" s="1"/>
  <c r="AA140" i="37" a="1"/>
  <c r="AA140" i="37" s="1"/>
  <c r="AA132" i="37" a="1"/>
  <c r="AA132" i="37" s="1"/>
  <c r="AA137" i="37" a="1"/>
  <c r="AA137" i="37" s="1"/>
  <c r="AA145" i="37" a="1"/>
  <c r="AA145" i="37" s="1"/>
  <c r="AA142" i="37" a="1"/>
  <c r="AA142" i="37" s="1"/>
  <c r="AA134" i="37" a="1"/>
  <c r="AA134" i="37" s="1"/>
  <c r="AA139" i="37" a="1"/>
  <c r="AA139" i="37" s="1"/>
  <c r="AA131" i="37" a="1"/>
  <c r="AA131" i="37" s="1"/>
  <c r="AA130" i="37" a="1"/>
  <c r="AA130" i="37" s="1"/>
  <c r="AA129" i="37" a="1"/>
  <c r="AA129" i="37" s="1"/>
  <c r="AA128" i="37" a="1"/>
  <c r="AA128" i="37" s="1"/>
  <c r="AA127" i="37" a="1"/>
  <c r="AA127" i="37" s="1"/>
  <c r="AA126" i="37" a="1"/>
  <c r="AA126" i="37" s="1"/>
  <c r="AA125" i="37" a="1"/>
  <c r="AA125" i="37" s="1"/>
  <c r="AA124" i="37" a="1"/>
  <c r="AA124" i="37" s="1"/>
  <c r="AA123" i="37" a="1"/>
  <c r="AA123" i="37" s="1"/>
  <c r="AA144" i="37" a="1"/>
  <c r="AA144" i="37" s="1"/>
  <c r="AA136" i="37" a="1"/>
  <c r="AA136" i="37" s="1"/>
  <c r="AA141" i="37" a="1"/>
  <c r="AA141" i="37" s="1"/>
  <c r="AA133" i="37" a="1"/>
  <c r="AA133" i="37" s="1"/>
  <c r="AA138" i="37" a="1"/>
  <c r="AA138" i="37" s="1"/>
  <c r="AA120" i="37" a="1"/>
  <c r="AA120" i="37" s="1"/>
  <c r="AA119" i="37" a="1"/>
  <c r="AA119" i="37" s="1"/>
  <c r="AA118" i="37" a="1"/>
  <c r="AA118" i="37" s="1"/>
  <c r="AA117" i="37" a="1"/>
  <c r="AA117" i="37" s="1"/>
  <c r="AA116" i="37" a="1"/>
  <c r="AA116" i="37" s="1"/>
  <c r="AA115" i="37" a="1"/>
  <c r="AA115" i="37" s="1"/>
  <c r="AA114" i="37" a="1"/>
  <c r="AA114" i="37" s="1"/>
  <c r="AA113" i="37" a="1"/>
  <c r="AA113" i="37" s="1"/>
  <c r="AA112" i="37" a="1"/>
  <c r="AA112" i="37" s="1"/>
  <c r="AA111" i="37" a="1"/>
  <c r="AA111" i="37" s="1"/>
  <c r="AA110" i="37" a="1"/>
  <c r="AA110" i="37" s="1"/>
  <c r="AA109" i="37" a="1"/>
  <c r="AA109" i="37" s="1"/>
  <c r="AA108" i="37" a="1"/>
  <c r="AA108" i="37" s="1"/>
  <c r="AA107" i="37" a="1"/>
  <c r="AA107" i="37" s="1"/>
  <c r="AA121" i="37" a="1"/>
  <c r="AA121" i="37" s="1"/>
  <c r="AA103" i="37" a="1"/>
  <c r="AA103" i="37" s="1"/>
  <c r="AA104" i="37" a="1"/>
  <c r="AA104" i="37" s="1"/>
  <c r="AA102" i="37" a="1"/>
  <c r="AA102" i="37" s="1"/>
  <c r="AA105" i="37" a="1"/>
  <c r="AA105" i="37" s="1"/>
  <c r="AA101" i="37" a="1"/>
  <c r="AA101" i="37" s="1"/>
  <c r="AA100" i="37" a="1"/>
  <c r="AA100" i="37" s="1"/>
  <c r="AA106" i="37" a="1"/>
  <c r="AA106" i="37" s="1"/>
  <c r="AA94" i="37" a="1"/>
  <c r="AA94" i="37" s="1"/>
  <c r="AA92" i="37" a="1"/>
  <c r="AA92" i="37" s="1"/>
  <c r="AA82" i="37" a="1"/>
  <c r="AA82" i="37" s="1"/>
  <c r="AA99" i="37" a="1"/>
  <c r="AA99" i="37" s="1"/>
  <c r="AA93" i="37" a="1"/>
  <c r="AA93" i="37" s="1"/>
  <c r="AA91" i="37" a="1"/>
  <c r="AA91" i="37" s="1"/>
  <c r="AA88" i="37" a="1"/>
  <c r="AA88" i="37" s="1"/>
  <c r="AA87" i="37" a="1"/>
  <c r="AA87" i="37" s="1"/>
  <c r="AA90" i="37" a="1"/>
  <c r="AA90" i="37" s="1"/>
  <c r="AA89" i="37" a="1"/>
  <c r="AA89" i="37" s="1"/>
  <c r="AA83" i="37" a="1"/>
  <c r="AA83" i="37" s="1"/>
  <c r="AA98" i="37" a="1"/>
  <c r="AA98" i="37" s="1"/>
  <c r="AA79" i="37" a="1"/>
  <c r="AA79" i="37" s="1"/>
  <c r="AA97" i="37" a="1"/>
  <c r="AA97" i="37" s="1"/>
  <c r="AA96" i="37" a="1"/>
  <c r="AA96" i="37" s="1"/>
  <c r="AA81" i="37" a="1"/>
  <c r="AA81" i="37" s="1"/>
  <c r="AA95" i="37" a="1"/>
  <c r="AA95" i="37" s="1"/>
  <c r="AA85" i="37" a="1"/>
  <c r="AA85" i="37" s="1"/>
  <c r="AA84" i="37" a="1"/>
  <c r="AA84" i="37" s="1"/>
  <c r="AA86" i="37" a="1"/>
  <c r="AA86" i="37" s="1"/>
  <c r="AA75" i="37" a="1"/>
  <c r="AA75" i="37" s="1"/>
  <c r="AA64" i="37" a="1"/>
  <c r="AA64" i="37" s="1"/>
  <c r="AA63" i="37" a="1"/>
  <c r="AA63" i="37" s="1"/>
  <c r="AA61" i="37" a="1"/>
  <c r="AA61" i="37" s="1"/>
  <c r="AA80" i="37" a="1"/>
  <c r="AA80" i="37" s="1"/>
  <c r="AA78" i="37" a="1"/>
  <c r="AA78" i="37" s="1"/>
  <c r="AA69" i="37" a="1"/>
  <c r="AA69" i="37" s="1"/>
  <c r="AA57" i="37" a="1"/>
  <c r="AA57" i="37" s="1"/>
  <c r="AA76" i="37" a="1"/>
  <c r="AA76" i="37" s="1"/>
  <c r="AA70" i="37" a="1"/>
  <c r="AA70" i="37" s="1"/>
  <c r="AA62" i="37" a="1"/>
  <c r="AA62" i="37" s="1"/>
  <c r="AA77" i="37" a="1"/>
  <c r="AA77" i="37" s="1"/>
  <c r="AA71" i="37" a="1"/>
  <c r="AA71" i="37" s="1"/>
  <c r="AA72" i="37" a="1"/>
  <c r="AA72" i="37" s="1"/>
  <c r="AA59" i="37" a="1"/>
  <c r="AA59" i="37" s="1"/>
  <c r="AA67" i="37" a="1"/>
  <c r="AA67" i="37" s="1"/>
  <c r="AA58" i="37" a="1"/>
  <c r="AA58" i="37" s="1"/>
  <c r="AA73" i="37" a="1"/>
  <c r="AA73" i="37" s="1"/>
  <c r="AA66" i="37" a="1"/>
  <c r="AA66" i="37" s="1"/>
  <c r="AA74" i="37" a="1"/>
  <c r="AA74" i="37" s="1"/>
  <c r="AA68" i="37" a="1"/>
  <c r="AA68" i="37" s="1"/>
  <c r="AA65" i="37" a="1"/>
  <c r="AA65" i="37" s="1"/>
  <c r="AA60" i="37" a="1"/>
  <c r="AA60" i="37" s="1"/>
  <c r="AA56" i="37" a="1"/>
  <c r="AA56" i="37" s="1"/>
  <c r="AA47" i="37" a="1"/>
  <c r="AA47" i="37" s="1"/>
  <c r="AA41" i="37" a="1"/>
  <c r="AA41" i="37" s="1"/>
  <c r="AA54" i="37" a="1"/>
  <c r="AA54" i="37" s="1"/>
  <c r="AA42" i="37" a="1"/>
  <c r="AA42" i="37" s="1"/>
  <c r="AA36" i="37" a="1"/>
  <c r="AA36" i="37" s="1"/>
  <c r="AA52" i="37" a="1"/>
  <c r="AA52" i="37" s="1"/>
  <c r="AA43" i="37" a="1"/>
  <c r="AA43" i="37" s="1"/>
  <c r="AA50" i="37" a="1"/>
  <c r="AA50" i="37" s="1"/>
  <c r="AA39" i="37" a="1"/>
  <c r="AA39" i="37" s="1"/>
  <c r="AA55" i="37" a="1"/>
  <c r="AA55" i="37" s="1"/>
  <c r="AA48" i="37" a="1"/>
  <c r="AA48" i="37" s="1"/>
  <c r="AA45" i="37" a="1"/>
  <c r="AA45" i="37" s="1"/>
  <c r="AA44" i="37" a="1"/>
  <c r="AA44" i="37" s="1"/>
  <c r="AA37" i="37" a="1"/>
  <c r="AA37" i="37" s="1"/>
  <c r="AA53" i="37" a="1"/>
  <c r="AA53" i="37" s="1"/>
  <c r="AA35" i="37" a="1"/>
  <c r="AA35" i="37" s="1"/>
  <c r="AA51" i="37" a="1"/>
  <c r="AA51" i="37" s="1"/>
  <c r="AA46" i="37" a="1"/>
  <c r="AA46" i="37" s="1"/>
  <c r="AA49" i="37" a="1"/>
  <c r="AA49" i="37" s="1"/>
  <c r="AA40" i="37" a="1"/>
  <c r="AA40" i="37" s="1"/>
  <c r="AA38" i="37" a="1"/>
  <c r="AA38" i="37" s="1"/>
  <c r="AA22" i="37" a="1"/>
  <c r="AA22" i="37" s="1"/>
  <c r="AA25" i="37" a="1"/>
  <c r="AA25" i="37" s="1"/>
  <c r="AA19" i="37" a="1"/>
  <c r="AA19" i="37" s="1"/>
  <c r="AA21" i="37" a="1"/>
  <c r="AA21" i="37" s="1"/>
  <c r="AA24" i="37" a="1"/>
  <c r="AA24" i="37" s="1"/>
  <c r="AA20" i="37" a="1"/>
  <c r="AA20" i="37" s="1"/>
  <c r="AA34" i="37" a="1"/>
  <c r="AA34" i="37" s="1"/>
  <c r="AA32" i="37" a="1"/>
  <c r="AA32" i="37" s="1"/>
  <c r="AA30" i="37" a="1"/>
  <c r="AA30" i="37" s="1"/>
  <c r="AA29" i="37" a="1"/>
  <c r="AA29" i="37" s="1"/>
  <c r="AA28" i="37" a="1"/>
  <c r="AA28" i="37" s="1"/>
  <c r="AA18" i="37" a="1"/>
  <c r="AA18" i="37" s="1"/>
  <c r="AA17" i="37" a="1"/>
  <c r="AA17" i="37" s="1"/>
  <c r="AA16" i="37" a="1"/>
  <c r="AA16" i="37" s="1"/>
  <c r="AA15" i="37" a="1"/>
  <c r="AA15" i="37" s="1"/>
  <c r="AA14" i="37" a="1"/>
  <c r="AA14" i="37" s="1"/>
  <c r="AA13" i="37" a="1"/>
  <c r="AA13" i="37" s="1"/>
  <c r="AA10" i="37" a="1"/>
  <c r="AA10" i="37" s="1"/>
  <c r="AA165" i="37" s="1"/>
  <c r="AA31" i="37" a="1"/>
  <c r="AA31" i="37" s="1"/>
  <c r="AA27" i="37" a="1"/>
  <c r="AA27" i="37" s="1"/>
  <c r="AA26" i="37" a="1"/>
  <c r="AA26" i="37" s="1"/>
  <c r="AA23" i="37" a="1"/>
  <c r="AA23" i="37" s="1"/>
  <c r="AA9" i="37" a="1"/>
  <c r="AA9" i="37" s="1"/>
  <c r="AA148" i="37" s="1"/>
  <c r="T213" i="37"/>
  <c r="T143" i="37" a="1"/>
  <c r="T143" i="37" s="1"/>
  <c r="T135" i="37" a="1"/>
  <c r="T135" i="37" s="1"/>
  <c r="T146" i="37" a="1"/>
  <c r="T146" i="37" s="1"/>
  <c r="T140" i="37" a="1"/>
  <c r="T140" i="37" s="1"/>
  <c r="T145" i="37" a="1"/>
  <c r="T145" i="37" s="1"/>
  <c r="T137" i="37" a="1"/>
  <c r="T137" i="37" s="1"/>
  <c r="T132" i="37" a="1"/>
  <c r="T132" i="37" s="1"/>
  <c r="T142" i="37" a="1"/>
  <c r="T142" i="37" s="1"/>
  <c r="T134" i="37" a="1"/>
  <c r="T134" i="37" s="1"/>
  <c r="T131" i="37" a="1"/>
  <c r="T131" i="37" s="1"/>
  <c r="T130" i="37" a="1"/>
  <c r="T130" i="37" s="1"/>
  <c r="T129" i="37" a="1"/>
  <c r="T129" i="37" s="1"/>
  <c r="T128" i="37" a="1"/>
  <c r="T128" i="37" s="1"/>
  <c r="T127" i="37" a="1"/>
  <c r="T127" i="37" s="1"/>
  <c r="T126" i="37" a="1"/>
  <c r="T126" i="37" s="1"/>
  <c r="T125" i="37" a="1"/>
  <c r="T125" i="37" s="1"/>
  <c r="T124" i="37" a="1"/>
  <c r="T124" i="37" s="1"/>
  <c r="T139" i="37" a="1"/>
  <c r="T139" i="37" s="1"/>
  <c r="T144" i="37" a="1"/>
  <c r="T144" i="37" s="1"/>
  <c r="T136" i="37" a="1"/>
  <c r="T136" i="37" s="1"/>
  <c r="T141" i="37" a="1"/>
  <c r="T141" i="37" s="1"/>
  <c r="T133" i="37" a="1"/>
  <c r="T133" i="37" s="1"/>
  <c r="T138" i="37" a="1"/>
  <c r="T138" i="37" s="1"/>
  <c r="T106" i="37" a="1"/>
  <c r="T106" i="37" s="1"/>
  <c r="T101" i="37" a="1"/>
  <c r="T101" i="37" s="1"/>
  <c r="T121" i="37" a="1"/>
  <c r="T121" i="37" s="1"/>
  <c r="T120" i="37" a="1"/>
  <c r="T120" i="37" s="1"/>
  <c r="T119" i="37" a="1"/>
  <c r="T119" i="37" s="1"/>
  <c r="T118" i="37" a="1"/>
  <c r="T118" i="37" s="1"/>
  <c r="T117" i="37" a="1"/>
  <c r="T117" i="37" s="1"/>
  <c r="T116" i="37" a="1"/>
  <c r="T116" i="37" s="1"/>
  <c r="T115" i="37" a="1"/>
  <c r="T115" i="37" s="1"/>
  <c r="T114" i="37" a="1"/>
  <c r="T114" i="37" s="1"/>
  <c r="T113" i="37" a="1"/>
  <c r="T113" i="37" s="1"/>
  <c r="T112" i="37" a="1"/>
  <c r="T112" i="37" s="1"/>
  <c r="T111" i="37" a="1"/>
  <c r="T111" i="37" s="1"/>
  <c r="T110" i="37" a="1"/>
  <c r="T110" i="37" s="1"/>
  <c r="T109" i="37" a="1"/>
  <c r="T109" i="37" s="1"/>
  <c r="T108" i="37" a="1"/>
  <c r="T108" i="37" s="1"/>
  <c r="T107" i="37" a="1"/>
  <c r="T107" i="37" s="1"/>
  <c r="T100" i="37" a="1"/>
  <c r="T100" i="37" s="1"/>
  <c r="T99" i="37" a="1"/>
  <c r="T99" i="37" s="1"/>
  <c r="T98" i="37" a="1"/>
  <c r="T98" i="37" s="1"/>
  <c r="T123" i="37" a="1"/>
  <c r="T123" i="37" s="1"/>
  <c r="T103" i="37" a="1"/>
  <c r="T103" i="37" s="1"/>
  <c r="T104" i="37" a="1"/>
  <c r="T104" i="37" s="1"/>
  <c r="T102" i="37" a="1"/>
  <c r="T102" i="37" s="1"/>
  <c r="T105" i="37" a="1"/>
  <c r="T105" i="37" s="1"/>
  <c r="T96" i="37" a="1"/>
  <c r="T96" i="37" s="1"/>
  <c r="T95" i="37" a="1"/>
  <c r="T95" i="37" s="1"/>
  <c r="T86" i="37" a="1"/>
  <c r="T86" i="37" s="1"/>
  <c r="T84" i="37" a="1"/>
  <c r="T84" i="37" s="1"/>
  <c r="T82" i="37" a="1"/>
  <c r="T82" i="37" s="1"/>
  <c r="T94" i="37" a="1"/>
  <c r="T94" i="37" s="1"/>
  <c r="T87" i="37" a="1"/>
  <c r="T87" i="37" s="1"/>
  <c r="T91" i="37" a="1"/>
  <c r="T91" i="37" s="1"/>
  <c r="T93" i="37" a="1"/>
  <c r="T93" i="37" s="1"/>
  <c r="T92" i="37" a="1"/>
  <c r="T92" i="37" s="1"/>
  <c r="T90" i="37" a="1"/>
  <c r="T90" i="37" s="1"/>
  <c r="T88" i="37" a="1"/>
  <c r="T88" i="37" s="1"/>
  <c r="T78" i="37" a="1"/>
  <c r="T78" i="37" s="1"/>
  <c r="T89" i="37" a="1"/>
  <c r="T89" i="37" s="1"/>
  <c r="T83" i="37" a="1"/>
  <c r="T83" i="37" s="1"/>
  <c r="T81" i="37" a="1"/>
  <c r="T81" i="37" s="1"/>
  <c r="T79" i="37" a="1"/>
  <c r="T79" i="37" s="1"/>
  <c r="T97" i="37" a="1"/>
  <c r="T97" i="37" s="1"/>
  <c r="T85" i="37" a="1"/>
  <c r="T85" i="37" s="1"/>
  <c r="T74" i="37" a="1"/>
  <c r="T74" i="37" s="1"/>
  <c r="T65" i="37" a="1"/>
  <c r="T65" i="37" s="1"/>
  <c r="T77" i="37" a="1"/>
  <c r="T77" i="37" s="1"/>
  <c r="T75" i="37" a="1"/>
  <c r="T75" i="37" s="1"/>
  <c r="T68" i="37" a="1"/>
  <c r="T68" i="37" s="1"/>
  <c r="T61" i="37" a="1"/>
  <c r="T61" i="37" s="1"/>
  <c r="T69" i="37" a="1"/>
  <c r="T69" i="37" s="1"/>
  <c r="T64" i="37" a="1"/>
  <c r="T64" i="37" s="1"/>
  <c r="T63" i="37" a="1"/>
  <c r="T63" i="37" s="1"/>
  <c r="T62" i="37" a="1"/>
  <c r="T62" i="37" s="1"/>
  <c r="T76" i="37" a="1"/>
  <c r="T76" i="37" s="1"/>
  <c r="T70" i="37" a="1"/>
  <c r="T70" i="37" s="1"/>
  <c r="T80" i="37" a="1"/>
  <c r="T80" i="37" s="1"/>
  <c r="T71" i="37" a="1"/>
  <c r="T71" i="37" s="1"/>
  <c r="T58" i="37" a="1"/>
  <c r="T58" i="37" s="1"/>
  <c r="T72" i="37" a="1"/>
  <c r="T72" i="37" s="1"/>
  <c r="T73" i="37" a="1"/>
  <c r="T73" i="37" s="1"/>
  <c r="T67" i="37" a="1"/>
  <c r="T67" i="37" s="1"/>
  <c r="T66" i="37" a="1"/>
  <c r="T66" i="37" s="1"/>
  <c r="T60" i="37" a="1"/>
  <c r="T60" i="37" s="1"/>
  <c r="T56" i="37" a="1"/>
  <c r="T56" i="37" s="1"/>
  <c r="T49" i="37" a="1"/>
  <c r="T49" i="37" s="1"/>
  <c r="T38" i="37" a="1"/>
  <c r="T38" i="37" s="1"/>
  <c r="T54" i="37" a="1"/>
  <c r="T54" i="37" s="1"/>
  <c r="T47" i="37" a="1"/>
  <c r="T47" i="37" s="1"/>
  <c r="T36" i="37" a="1"/>
  <c r="T36" i="37" s="1"/>
  <c r="T52" i="37" a="1"/>
  <c r="T52" i="37" s="1"/>
  <c r="T42" i="37" a="1"/>
  <c r="T42" i="37" s="1"/>
  <c r="T41" i="37" a="1"/>
  <c r="T41" i="37" s="1"/>
  <c r="T59" i="37" a="1"/>
  <c r="T59" i="37" s="1"/>
  <c r="T50" i="37" a="1"/>
  <c r="T50" i="37" s="1"/>
  <c r="T48" i="37" a="1"/>
  <c r="T48" i="37" s="1"/>
  <c r="T44" i="37" a="1"/>
  <c r="T44" i="37" s="1"/>
  <c r="T43" i="37" a="1"/>
  <c r="T43" i="37" s="1"/>
  <c r="T39" i="37" a="1"/>
  <c r="T39" i="37" s="1"/>
  <c r="T37" i="37" a="1"/>
  <c r="T37" i="37" s="1"/>
  <c r="T55" i="37" a="1"/>
  <c r="T55" i="37" s="1"/>
  <c r="T53" i="37" a="1"/>
  <c r="T53" i="37" s="1"/>
  <c r="T45" i="37" a="1"/>
  <c r="T45" i="37" s="1"/>
  <c r="T57" i="37" a="1"/>
  <c r="T57" i="37" s="1"/>
  <c r="T51" i="37" a="1"/>
  <c r="T51" i="37" s="1"/>
  <c r="T46" i="37" a="1"/>
  <c r="T46" i="37" s="1"/>
  <c r="T40" i="37" a="1"/>
  <c r="T40" i="37" s="1"/>
  <c r="T31" i="37" a="1"/>
  <c r="T31" i="37" s="1"/>
  <c r="T26" i="37" a="1"/>
  <c r="T26" i="37" s="1"/>
  <c r="T24" i="37" a="1"/>
  <c r="T24" i="37" s="1"/>
  <c r="T32" i="37" a="1"/>
  <c r="T32" i="37" s="1"/>
  <c r="T28" i="37" a="1"/>
  <c r="T28" i="37" s="1"/>
  <c r="T27" i="37" a="1"/>
  <c r="T27" i="37" s="1"/>
  <c r="T23" i="37" a="1"/>
  <c r="T23" i="37" s="1"/>
  <c r="T35" i="37" a="1"/>
  <c r="T35" i="37" s="1"/>
  <c r="T22" i="37" a="1"/>
  <c r="T22" i="37" s="1"/>
  <c r="T19" i="37" a="1"/>
  <c r="T19" i="37" s="1"/>
  <c r="T25" i="37" a="1"/>
  <c r="T25" i="37" s="1"/>
  <c r="T21" i="37" a="1"/>
  <c r="T21" i="37" s="1"/>
  <c r="T20" i="37" a="1"/>
  <c r="T20" i="37" s="1"/>
  <c r="T18" i="37" a="1"/>
  <c r="T18" i="37" s="1"/>
  <c r="T17" i="37" a="1"/>
  <c r="T17" i="37" s="1"/>
  <c r="T16" i="37" a="1"/>
  <c r="T16" i="37" s="1"/>
  <c r="T15" i="37" a="1"/>
  <c r="T15" i="37" s="1"/>
  <c r="T14" i="37" a="1"/>
  <c r="T14" i="37" s="1"/>
  <c r="T13" i="37" a="1"/>
  <c r="T13" i="37" s="1"/>
  <c r="T10" i="37" a="1"/>
  <c r="T10" i="37" s="1"/>
  <c r="T149" i="37" s="1"/>
  <c r="T34" i="37" a="1"/>
  <c r="T34" i="37" s="1"/>
  <c r="T30" i="37" a="1"/>
  <c r="T30" i="37" s="1"/>
  <c r="T29" i="37" a="1"/>
  <c r="T29" i="37" s="1"/>
  <c r="T9" i="37" a="1"/>
  <c r="T9" i="37" s="1"/>
  <c r="T148" i="37" s="1"/>
  <c r="AB213" i="37"/>
  <c r="AB146" i="37" a="1"/>
  <c r="AB146" i="37" s="1"/>
  <c r="AB140" i="37" a="1"/>
  <c r="AB140" i="37" s="1"/>
  <c r="AB132" i="37" a="1"/>
  <c r="AB132" i="37" s="1"/>
  <c r="AB137" i="37" a="1"/>
  <c r="AB137" i="37" s="1"/>
  <c r="AB145" i="37" a="1"/>
  <c r="AB145" i="37" s="1"/>
  <c r="AB142" i="37" a="1"/>
  <c r="AB142" i="37" s="1"/>
  <c r="AB134" i="37" a="1"/>
  <c r="AB134" i="37" s="1"/>
  <c r="AB139" i="37" a="1"/>
  <c r="AB139" i="37" s="1"/>
  <c r="AB131" i="37" a="1"/>
  <c r="AB131" i="37" s="1"/>
  <c r="AB130" i="37" a="1"/>
  <c r="AB130" i="37" s="1"/>
  <c r="AB129" i="37" a="1"/>
  <c r="AB129" i="37" s="1"/>
  <c r="AB128" i="37" a="1"/>
  <c r="AB128" i="37" s="1"/>
  <c r="AB127" i="37" a="1"/>
  <c r="AB127" i="37" s="1"/>
  <c r="AB126" i="37" a="1"/>
  <c r="AB126" i="37" s="1"/>
  <c r="AB125" i="37" a="1"/>
  <c r="AB125" i="37" s="1"/>
  <c r="AB124" i="37" a="1"/>
  <c r="AB124" i="37" s="1"/>
  <c r="AB144" i="37" a="1"/>
  <c r="AB144" i="37" s="1"/>
  <c r="AB136" i="37" a="1"/>
  <c r="AB136" i="37" s="1"/>
  <c r="AB141" i="37" a="1"/>
  <c r="AB141" i="37" s="1"/>
  <c r="AB133" i="37" a="1"/>
  <c r="AB133" i="37" s="1"/>
  <c r="AB138" i="37" a="1"/>
  <c r="AB138" i="37" s="1"/>
  <c r="AB143" i="37" a="1"/>
  <c r="AB143" i="37" s="1"/>
  <c r="AB135" i="37" a="1"/>
  <c r="AB135" i="37" s="1"/>
  <c r="AB120" i="37" a="1"/>
  <c r="AB120" i="37" s="1"/>
  <c r="AB119" i="37" a="1"/>
  <c r="AB119" i="37" s="1"/>
  <c r="AB118" i="37" a="1"/>
  <c r="AB118" i="37" s="1"/>
  <c r="AB117" i="37" a="1"/>
  <c r="AB117" i="37" s="1"/>
  <c r="AB116" i="37" a="1"/>
  <c r="AB116" i="37" s="1"/>
  <c r="AB115" i="37" a="1"/>
  <c r="AB115" i="37" s="1"/>
  <c r="AB114" i="37" a="1"/>
  <c r="AB114" i="37" s="1"/>
  <c r="AB113" i="37" a="1"/>
  <c r="AB113" i="37" s="1"/>
  <c r="AB112" i="37" a="1"/>
  <c r="AB112" i="37" s="1"/>
  <c r="AB111" i="37" a="1"/>
  <c r="AB111" i="37" s="1"/>
  <c r="AB110" i="37" a="1"/>
  <c r="AB110" i="37" s="1"/>
  <c r="AB109" i="37" a="1"/>
  <c r="AB109" i="37" s="1"/>
  <c r="AB108" i="37" a="1"/>
  <c r="AB108" i="37" s="1"/>
  <c r="AB107" i="37" a="1"/>
  <c r="AB107" i="37" s="1"/>
  <c r="AB121" i="37" a="1"/>
  <c r="AB121" i="37" s="1"/>
  <c r="AB103" i="37" a="1"/>
  <c r="AB103" i="37" s="1"/>
  <c r="AB104" i="37" a="1"/>
  <c r="AB104" i="37" s="1"/>
  <c r="AB102" i="37" a="1"/>
  <c r="AB102" i="37" s="1"/>
  <c r="AB105" i="37" a="1"/>
  <c r="AB105" i="37" s="1"/>
  <c r="AB101" i="37" a="1"/>
  <c r="AB101" i="37" s="1"/>
  <c r="AB100" i="37" a="1"/>
  <c r="AB100" i="37" s="1"/>
  <c r="AB123" i="37" a="1"/>
  <c r="AB123" i="37" s="1"/>
  <c r="AB106" i="37" a="1"/>
  <c r="AB106" i="37" s="1"/>
  <c r="AB99" i="37" a="1"/>
  <c r="AB99" i="37" s="1"/>
  <c r="AB97" i="37" a="1"/>
  <c r="AB97" i="37" s="1"/>
  <c r="AB93" i="37" a="1"/>
  <c r="AB93" i="37" s="1"/>
  <c r="AB88" i="37" a="1"/>
  <c r="AB88" i="37" s="1"/>
  <c r="AB80" i="37" a="1"/>
  <c r="AB80" i="37" s="1"/>
  <c r="AB78" i="37" a="1"/>
  <c r="AB78" i="37" s="1"/>
  <c r="AB90" i="37" a="1"/>
  <c r="AB90" i="37" s="1"/>
  <c r="AB89" i="37" a="1"/>
  <c r="AB89" i="37" s="1"/>
  <c r="AB83" i="37" a="1"/>
  <c r="AB83" i="37" s="1"/>
  <c r="AB98" i="37" a="1"/>
  <c r="AB98" i="37" s="1"/>
  <c r="AB79" i="37" a="1"/>
  <c r="AB79" i="37" s="1"/>
  <c r="AB96" i="37" a="1"/>
  <c r="AB96" i="37" s="1"/>
  <c r="AB81" i="37" a="1"/>
  <c r="AB81" i="37" s="1"/>
  <c r="AB95" i="37" a="1"/>
  <c r="AB95" i="37" s="1"/>
  <c r="AB85" i="37" a="1"/>
  <c r="AB85" i="37" s="1"/>
  <c r="AB84" i="37" a="1"/>
  <c r="AB84" i="37" s="1"/>
  <c r="AB86" i="37" a="1"/>
  <c r="AB86" i="37" s="1"/>
  <c r="AB82" i="37" a="1"/>
  <c r="AB82" i="37" s="1"/>
  <c r="AB94" i="37" a="1"/>
  <c r="AB94" i="37" s="1"/>
  <c r="AB92" i="37" a="1"/>
  <c r="AB92" i="37" s="1"/>
  <c r="AB91" i="37" a="1"/>
  <c r="AB91" i="37" s="1"/>
  <c r="AB87" i="37" a="1"/>
  <c r="AB87" i="37" s="1"/>
  <c r="AB69" i="37" a="1"/>
  <c r="AB69" i="37" s="1"/>
  <c r="AB62" i="37" a="1"/>
  <c r="AB62" i="37" s="1"/>
  <c r="AB57" i="37" a="1"/>
  <c r="AB57" i="37" s="1"/>
  <c r="AB76" i="37" a="1"/>
  <c r="AB76" i="37" s="1"/>
  <c r="AB70" i="37" a="1"/>
  <c r="AB70" i="37" s="1"/>
  <c r="AB77" i="37" a="1"/>
  <c r="AB77" i="37" s="1"/>
  <c r="AB71" i="37" a="1"/>
  <c r="AB71" i="37" s="1"/>
  <c r="AB72" i="37" a="1"/>
  <c r="AB72" i="37" s="1"/>
  <c r="AB67" i="37" a="1"/>
  <c r="AB67" i="37" s="1"/>
  <c r="AB66" i="37" a="1"/>
  <c r="AB66" i="37" s="1"/>
  <c r="AB58" i="37" a="1"/>
  <c r="AB58" i="37" s="1"/>
  <c r="AB73" i="37" a="1"/>
  <c r="AB73" i="37" s="1"/>
  <c r="AB60" i="37" a="1"/>
  <c r="AB60" i="37" s="1"/>
  <c r="AB74" i="37" a="1"/>
  <c r="AB74" i="37" s="1"/>
  <c r="AB68" i="37" a="1"/>
  <c r="AB68" i="37" s="1"/>
  <c r="AB65" i="37" a="1"/>
  <c r="AB65" i="37" s="1"/>
  <c r="AB64" i="37" a="1"/>
  <c r="AB64" i="37" s="1"/>
  <c r="AB75" i="37" a="1"/>
  <c r="AB75" i="37" s="1"/>
  <c r="AB63" i="37" a="1"/>
  <c r="AB63" i="37" s="1"/>
  <c r="AB61" i="37" a="1"/>
  <c r="AB61" i="37" s="1"/>
  <c r="AB59" i="37" a="1"/>
  <c r="AB59" i="37" s="1"/>
  <c r="AB54" i="37" a="1"/>
  <c r="AB54" i="37" s="1"/>
  <c r="AB42" i="37" a="1"/>
  <c r="AB42" i="37" s="1"/>
  <c r="AB36" i="37" a="1"/>
  <c r="AB36" i="37" s="1"/>
  <c r="AB52" i="37" a="1"/>
  <c r="AB52" i="37" s="1"/>
  <c r="AB43" i="37" a="1"/>
  <c r="AB43" i="37" s="1"/>
  <c r="AB50" i="37" a="1"/>
  <c r="AB50" i="37" s="1"/>
  <c r="AB39" i="37" a="1"/>
  <c r="AB39" i="37" s="1"/>
  <c r="AB55" i="37" a="1"/>
  <c r="AB55" i="37" s="1"/>
  <c r="AB48" i="37" a="1"/>
  <c r="AB48" i="37" s="1"/>
  <c r="AB45" i="37" a="1"/>
  <c r="AB45" i="37" s="1"/>
  <c r="AB44" i="37" a="1"/>
  <c r="AB44" i="37" s="1"/>
  <c r="AB37" i="37" a="1"/>
  <c r="AB37" i="37" s="1"/>
  <c r="AB53" i="37" a="1"/>
  <c r="AB53" i="37" s="1"/>
  <c r="AB51" i="37" a="1"/>
  <c r="AB51" i="37" s="1"/>
  <c r="AB46" i="37" a="1"/>
  <c r="AB46" i="37" s="1"/>
  <c r="AB49" i="37" a="1"/>
  <c r="AB49" i="37" s="1"/>
  <c r="AB40" i="37" a="1"/>
  <c r="AB40" i="37" s="1"/>
  <c r="AB38" i="37" a="1"/>
  <c r="AB38" i="37" s="1"/>
  <c r="AB56" i="37" a="1"/>
  <c r="AB56" i="37" s="1"/>
  <c r="AB47" i="37" a="1"/>
  <c r="AB47" i="37" s="1"/>
  <c r="AB41" i="37" a="1"/>
  <c r="AB41" i="37" s="1"/>
  <c r="AB22" i="37" a="1"/>
  <c r="AB22" i="37" s="1"/>
  <c r="AB25" i="37" a="1"/>
  <c r="AB25" i="37" s="1"/>
  <c r="AB19" i="37" a="1"/>
  <c r="AB19" i="37" s="1"/>
  <c r="AB21" i="37" a="1"/>
  <c r="AB21" i="37" s="1"/>
  <c r="AB35" i="37" a="1"/>
  <c r="AB35" i="37" s="1"/>
  <c r="AB24" i="37" a="1"/>
  <c r="AB24" i="37" s="1"/>
  <c r="AB20" i="37" a="1"/>
  <c r="AB20" i="37" s="1"/>
  <c r="AB34" i="37" a="1"/>
  <c r="AB34" i="37" s="1"/>
  <c r="AB32" i="37" a="1"/>
  <c r="AB32" i="37" s="1"/>
  <c r="AB30" i="37" a="1"/>
  <c r="AB30" i="37" s="1"/>
  <c r="AB29" i="37" a="1"/>
  <c r="AB29" i="37" s="1"/>
  <c r="AB28" i="37" a="1"/>
  <c r="AB28" i="37" s="1"/>
  <c r="AB18" i="37" a="1"/>
  <c r="AB18" i="37" s="1"/>
  <c r="AB17" i="37" a="1"/>
  <c r="AB17" i="37" s="1"/>
  <c r="AB16" i="37" a="1"/>
  <c r="AB16" i="37" s="1"/>
  <c r="AB15" i="37" a="1"/>
  <c r="AB15" i="37" s="1"/>
  <c r="AB14" i="37" a="1"/>
  <c r="AB14" i="37" s="1"/>
  <c r="AB13" i="37" a="1"/>
  <c r="AB13" i="37" s="1"/>
  <c r="AB10" i="37" a="1"/>
  <c r="AB10" i="37" s="1"/>
  <c r="AB149" i="37" s="1"/>
  <c r="AB9" i="37" a="1"/>
  <c r="AB9" i="37" s="1"/>
  <c r="AB148" i="37" s="1"/>
  <c r="AB31" i="37" a="1"/>
  <c r="AB31" i="37" s="1"/>
  <c r="AB27" i="37" a="1"/>
  <c r="AB27" i="37" s="1"/>
  <c r="AB26" i="37" a="1"/>
  <c r="AB26" i="37" s="1"/>
  <c r="AB23" i="37" a="1"/>
  <c r="AB23" i="37" s="1"/>
  <c r="U213" i="37"/>
  <c r="U146" i="37" a="1"/>
  <c r="U146" i="37" s="1"/>
  <c r="U140" i="37" a="1"/>
  <c r="U140" i="37" s="1"/>
  <c r="U145" i="37" a="1"/>
  <c r="U145" i="37" s="1"/>
  <c r="U137" i="37" a="1"/>
  <c r="U137" i="37" s="1"/>
  <c r="U132" i="37" a="1"/>
  <c r="U132" i="37" s="1"/>
  <c r="U142" i="37" a="1"/>
  <c r="U142" i="37" s="1"/>
  <c r="U134" i="37" a="1"/>
  <c r="U134" i="37" s="1"/>
  <c r="U131" i="37" a="1"/>
  <c r="U131" i="37" s="1"/>
  <c r="U130" i="37" a="1"/>
  <c r="U130" i="37" s="1"/>
  <c r="U129" i="37" a="1"/>
  <c r="U129" i="37" s="1"/>
  <c r="U128" i="37" a="1"/>
  <c r="U128" i="37" s="1"/>
  <c r="U127" i="37" a="1"/>
  <c r="U127" i="37" s="1"/>
  <c r="U126" i="37" a="1"/>
  <c r="U126" i="37" s="1"/>
  <c r="U125" i="37" a="1"/>
  <c r="U125" i="37" s="1"/>
  <c r="U124" i="37" a="1"/>
  <c r="U124" i="37" s="1"/>
  <c r="U139" i="37" a="1"/>
  <c r="U139" i="37" s="1"/>
  <c r="U144" i="37" a="1"/>
  <c r="U144" i="37" s="1"/>
  <c r="U136" i="37" a="1"/>
  <c r="U136" i="37" s="1"/>
  <c r="U121" i="37" a="1"/>
  <c r="U121" i="37" s="1"/>
  <c r="U141" i="37" a="1"/>
  <c r="U141" i="37" s="1"/>
  <c r="U133" i="37" a="1"/>
  <c r="U133" i="37" s="1"/>
  <c r="U138" i="37" a="1"/>
  <c r="U138" i="37" s="1"/>
  <c r="U143" i="37" a="1"/>
  <c r="U143" i="37" s="1"/>
  <c r="U135" i="37" a="1"/>
  <c r="U135" i="37" s="1"/>
  <c r="U120" i="37" a="1"/>
  <c r="U120" i="37" s="1"/>
  <c r="U119" i="37" a="1"/>
  <c r="U119" i="37" s="1"/>
  <c r="U118" i="37" a="1"/>
  <c r="U118" i="37" s="1"/>
  <c r="U117" i="37" a="1"/>
  <c r="U117" i="37" s="1"/>
  <c r="U116" i="37" a="1"/>
  <c r="U116" i="37" s="1"/>
  <c r="U115" i="37" a="1"/>
  <c r="U115" i="37" s="1"/>
  <c r="U114" i="37" a="1"/>
  <c r="U114" i="37" s="1"/>
  <c r="U113" i="37" a="1"/>
  <c r="U113" i="37" s="1"/>
  <c r="U112" i="37" a="1"/>
  <c r="U112" i="37" s="1"/>
  <c r="U111" i="37" a="1"/>
  <c r="U111" i="37" s="1"/>
  <c r="U110" i="37" a="1"/>
  <c r="U110" i="37" s="1"/>
  <c r="U109" i="37" a="1"/>
  <c r="U109" i="37" s="1"/>
  <c r="U108" i="37" a="1"/>
  <c r="U108" i="37" s="1"/>
  <c r="U107" i="37" a="1"/>
  <c r="U107" i="37" s="1"/>
  <c r="U100" i="37" a="1"/>
  <c r="U100" i="37" s="1"/>
  <c r="U99" i="37" a="1"/>
  <c r="U99" i="37" s="1"/>
  <c r="U123" i="37" a="1"/>
  <c r="U123" i="37" s="1"/>
  <c r="U103" i="37" a="1"/>
  <c r="U103" i="37" s="1"/>
  <c r="U102" i="37" a="1"/>
  <c r="U102" i="37" s="1"/>
  <c r="U104" i="37" a="1"/>
  <c r="U104" i="37" s="1"/>
  <c r="U106" i="37" a="1"/>
  <c r="U106" i="37" s="1"/>
  <c r="U105" i="37" a="1"/>
  <c r="U105" i="37" s="1"/>
  <c r="U101" i="37" a="1"/>
  <c r="U101" i="37" s="1"/>
  <c r="U87" i="37" a="1"/>
  <c r="U87" i="37" s="1"/>
  <c r="U80" i="37" a="1"/>
  <c r="U80" i="37" s="1"/>
  <c r="U93" i="37" a="1"/>
  <c r="U93" i="37" s="1"/>
  <c r="U91" i="37" a="1"/>
  <c r="U91" i="37" s="1"/>
  <c r="U92" i="37" a="1"/>
  <c r="U92" i="37" s="1"/>
  <c r="U90" i="37" a="1"/>
  <c r="U90" i="37" s="1"/>
  <c r="U89" i="37" a="1"/>
  <c r="U89" i="37" s="1"/>
  <c r="U88" i="37" a="1"/>
  <c r="U88" i="37" s="1"/>
  <c r="U83" i="37" a="1"/>
  <c r="U83" i="37" s="1"/>
  <c r="U81" i="37" a="1"/>
  <c r="U81" i="37" s="1"/>
  <c r="U79" i="37" a="1"/>
  <c r="U79" i="37" s="1"/>
  <c r="U97" i="37" a="1"/>
  <c r="U97" i="37" s="1"/>
  <c r="U85" i="37" a="1"/>
  <c r="U85" i="37" s="1"/>
  <c r="U84" i="37" a="1"/>
  <c r="U84" i="37" s="1"/>
  <c r="U98" i="37" a="1"/>
  <c r="U98" i="37" s="1"/>
  <c r="U96" i="37" a="1"/>
  <c r="U96" i="37" s="1"/>
  <c r="U95" i="37" a="1"/>
  <c r="U95" i="37" s="1"/>
  <c r="U94" i="37" a="1"/>
  <c r="U94" i="37" s="1"/>
  <c r="U86" i="37" a="1"/>
  <c r="U86" i="37" s="1"/>
  <c r="U82" i="37" a="1"/>
  <c r="U82" i="37" s="1"/>
  <c r="U77" i="37" a="1"/>
  <c r="U77" i="37" s="1"/>
  <c r="U75" i="37" a="1"/>
  <c r="U75" i="37" s="1"/>
  <c r="U68" i="37" a="1"/>
  <c r="U68" i="37" s="1"/>
  <c r="U64" i="37" a="1"/>
  <c r="U64" i="37" s="1"/>
  <c r="U62" i="37" a="1"/>
  <c r="U62" i="37" s="1"/>
  <c r="U61" i="37" a="1"/>
  <c r="U61" i="37" s="1"/>
  <c r="U69" i="37" a="1"/>
  <c r="U69" i="37" s="1"/>
  <c r="U63" i="37" a="1"/>
  <c r="U63" i="37" s="1"/>
  <c r="U76" i="37" a="1"/>
  <c r="U76" i="37" s="1"/>
  <c r="U70" i="37" a="1"/>
  <c r="U70" i="37" s="1"/>
  <c r="U71" i="37" a="1"/>
  <c r="U71" i="37" s="1"/>
  <c r="U59" i="37" a="1"/>
  <c r="U59" i="37" s="1"/>
  <c r="U58" i="37" a="1"/>
  <c r="U58" i="37" s="1"/>
  <c r="U78" i="37" a="1"/>
  <c r="U78" i="37" s="1"/>
  <c r="U72" i="37" a="1"/>
  <c r="U72" i="37" s="1"/>
  <c r="U66" i="37" a="1"/>
  <c r="U66" i="37" s="1"/>
  <c r="U73" i="37" a="1"/>
  <c r="U73" i="37" s="1"/>
  <c r="U67" i="37" a="1"/>
  <c r="U67" i="37" s="1"/>
  <c r="U74" i="37" a="1"/>
  <c r="U74" i="37" s="1"/>
  <c r="U65" i="37" a="1"/>
  <c r="U65" i="37" s="1"/>
  <c r="U54" i="37" a="1"/>
  <c r="U54" i="37" s="1"/>
  <c r="U47" i="37" a="1"/>
  <c r="U47" i="37" s="1"/>
  <c r="U52" i="37" a="1"/>
  <c r="U52" i="37" s="1"/>
  <c r="U42" i="37" a="1"/>
  <c r="U42" i="37" s="1"/>
  <c r="U41" i="37" a="1"/>
  <c r="U41" i="37" s="1"/>
  <c r="U50" i="37" a="1"/>
  <c r="U50" i="37" s="1"/>
  <c r="U43" i="37" a="1"/>
  <c r="U43" i="37" s="1"/>
  <c r="U48" i="37" a="1"/>
  <c r="U48" i="37" s="1"/>
  <c r="U44" i="37" a="1"/>
  <c r="U44" i="37" s="1"/>
  <c r="U39" i="37" a="1"/>
  <c r="U39" i="37" s="1"/>
  <c r="U37" i="37" a="1"/>
  <c r="U37" i="37" s="1"/>
  <c r="U55" i="37" a="1"/>
  <c r="U55" i="37" s="1"/>
  <c r="U53" i="37" a="1"/>
  <c r="U53" i="37" s="1"/>
  <c r="U45" i="37" a="1"/>
  <c r="U45" i="37" s="1"/>
  <c r="U60" i="37" a="1"/>
  <c r="U60" i="37" s="1"/>
  <c r="U40" i="37" a="1"/>
  <c r="U40" i="37" s="1"/>
  <c r="U35" i="37" a="1"/>
  <c r="U35" i="37" s="1"/>
  <c r="U57" i="37" a="1"/>
  <c r="U57" i="37" s="1"/>
  <c r="U51" i="37" a="1"/>
  <c r="U51" i="37" s="1"/>
  <c r="U49" i="37" a="1"/>
  <c r="U49" i="37" s="1"/>
  <c r="U46" i="37" a="1"/>
  <c r="U46" i="37" s="1"/>
  <c r="U56" i="37" a="1"/>
  <c r="U56" i="37" s="1"/>
  <c r="U38" i="37" a="1"/>
  <c r="U38" i="37" s="1"/>
  <c r="U36" i="37" a="1"/>
  <c r="U36" i="37" s="1"/>
  <c r="U27" i="37" a="1"/>
  <c r="U27" i="37" s="1"/>
  <c r="U23" i="37" a="1"/>
  <c r="U23" i="37" s="1"/>
  <c r="U22" i="37" a="1"/>
  <c r="U22" i="37" s="1"/>
  <c r="U25" i="37" a="1"/>
  <c r="U25" i="37" s="1"/>
  <c r="U19" i="37" a="1"/>
  <c r="U19" i="37" s="1"/>
  <c r="U21" i="37" a="1"/>
  <c r="U21" i="37" s="1"/>
  <c r="U20" i="37" a="1"/>
  <c r="U20" i="37" s="1"/>
  <c r="U18" i="37" a="1"/>
  <c r="U18" i="37" s="1"/>
  <c r="U17" i="37" a="1"/>
  <c r="U17" i="37" s="1"/>
  <c r="U16" i="37" a="1"/>
  <c r="U16" i="37" s="1"/>
  <c r="U15" i="37" a="1"/>
  <c r="U15" i="37" s="1"/>
  <c r="U14" i="37" a="1"/>
  <c r="U14" i="37" s="1"/>
  <c r="U13" i="37" a="1"/>
  <c r="U13" i="37" s="1"/>
  <c r="U10" i="37" a="1"/>
  <c r="U10" i="37" s="1"/>
  <c r="U149" i="37" s="1"/>
  <c r="U34" i="37" a="1"/>
  <c r="U34" i="37" s="1"/>
  <c r="U30" i="37" a="1"/>
  <c r="U30" i="37" s="1"/>
  <c r="U29" i="37" a="1"/>
  <c r="U29" i="37" s="1"/>
  <c r="U26" i="37" a="1"/>
  <c r="U26" i="37" s="1"/>
  <c r="U24" i="37" a="1"/>
  <c r="U24" i="37" s="1"/>
  <c r="U32" i="37" a="1"/>
  <c r="U32" i="37" s="1"/>
  <c r="U31" i="37" a="1"/>
  <c r="U31" i="37" s="1"/>
  <c r="U28" i="37" a="1"/>
  <c r="U28" i="37" s="1"/>
  <c r="U9" i="37" a="1"/>
  <c r="U9" i="37" s="1"/>
  <c r="U148" i="37" s="1"/>
  <c r="V213" i="37"/>
  <c r="V145" i="37" a="1"/>
  <c r="V145" i="37" s="1"/>
  <c r="V142" i="37" a="1"/>
  <c r="V142" i="37" s="1"/>
  <c r="V134" i="37" a="1"/>
  <c r="V134" i="37" s="1"/>
  <c r="V132" i="37" a="1"/>
  <c r="V132" i="37" s="1"/>
  <c r="V139" i="37" a="1"/>
  <c r="V139" i="37" s="1"/>
  <c r="V131" i="37" a="1"/>
  <c r="V131" i="37" s="1"/>
  <c r="V130" i="37" a="1"/>
  <c r="V130" i="37" s="1"/>
  <c r="V129" i="37" a="1"/>
  <c r="V129" i="37" s="1"/>
  <c r="V128" i="37" a="1"/>
  <c r="V128" i="37" s="1"/>
  <c r="V127" i="37" a="1"/>
  <c r="V127" i="37" s="1"/>
  <c r="V126" i="37" a="1"/>
  <c r="V126" i="37" s="1"/>
  <c r="V125" i="37" a="1"/>
  <c r="V125" i="37" s="1"/>
  <c r="V124" i="37" a="1"/>
  <c r="V124" i="37" s="1"/>
  <c r="V123" i="37" a="1"/>
  <c r="V123" i="37" s="1"/>
  <c r="V144" i="37" a="1"/>
  <c r="V144" i="37" s="1"/>
  <c r="V136" i="37" a="1"/>
  <c r="V136" i="37" s="1"/>
  <c r="V141" i="37" a="1"/>
  <c r="V141" i="37" s="1"/>
  <c r="V133" i="37" a="1"/>
  <c r="V133" i="37" s="1"/>
  <c r="V138" i="37" a="1"/>
  <c r="V138" i="37" s="1"/>
  <c r="V143" i="37" a="1"/>
  <c r="V143" i="37" s="1"/>
  <c r="V135" i="37" a="1"/>
  <c r="V135" i="37" s="1"/>
  <c r="V146" i="37" a="1"/>
  <c r="V146" i="37" s="1"/>
  <c r="V140" i="37" a="1"/>
  <c r="V140" i="37" s="1"/>
  <c r="V137" i="37" a="1"/>
  <c r="V137" i="37" s="1"/>
  <c r="V121" i="37" a="1"/>
  <c r="V121" i="37" s="1"/>
  <c r="V103" i="37" a="1"/>
  <c r="V103" i="37" s="1"/>
  <c r="V102" i="37" a="1"/>
  <c r="V102" i="37" s="1"/>
  <c r="V105" i="37" a="1"/>
  <c r="V105" i="37" s="1"/>
  <c r="V104" i="37" a="1"/>
  <c r="V104" i="37" s="1"/>
  <c r="V101" i="37" a="1"/>
  <c r="V101" i="37" s="1"/>
  <c r="V106" i="37" a="1"/>
  <c r="V106" i="37" s="1"/>
  <c r="V100" i="37" a="1"/>
  <c r="V100" i="37" s="1"/>
  <c r="V98" i="37" a="1"/>
  <c r="V98" i="37" s="1"/>
  <c r="V120" i="37" a="1"/>
  <c r="V120" i="37" s="1"/>
  <c r="V119" i="37" a="1"/>
  <c r="V119" i="37" s="1"/>
  <c r="V118" i="37" a="1"/>
  <c r="V118" i="37" s="1"/>
  <c r="V117" i="37" a="1"/>
  <c r="V117" i="37" s="1"/>
  <c r="V116" i="37" a="1"/>
  <c r="V116" i="37" s="1"/>
  <c r="V115" i="37" a="1"/>
  <c r="V115" i="37" s="1"/>
  <c r="V114" i="37" a="1"/>
  <c r="V114" i="37" s="1"/>
  <c r="V113" i="37" a="1"/>
  <c r="V113" i="37" s="1"/>
  <c r="V112" i="37" a="1"/>
  <c r="V112" i="37" s="1"/>
  <c r="V111" i="37" a="1"/>
  <c r="V111" i="37" s="1"/>
  <c r="V110" i="37" a="1"/>
  <c r="V110" i="37" s="1"/>
  <c r="V109" i="37" a="1"/>
  <c r="V109" i="37" s="1"/>
  <c r="V108" i="37" a="1"/>
  <c r="V108" i="37" s="1"/>
  <c r="V107" i="37" a="1"/>
  <c r="V107" i="37" s="1"/>
  <c r="V92" i="37" a="1"/>
  <c r="V92" i="37" s="1"/>
  <c r="V91" i="37" a="1"/>
  <c r="V91" i="37" s="1"/>
  <c r="V88" i="37" a="1"/>
  <c r="V88" i="37" s="1"/>
  <c r="V90" i="37" a="1"/>
  <c r="V90" i="37" s="1"/>
  <c r="V89" i="37" a="1"/>
  <c r="V89" i="37" s="1"/>
  <c r="V83" i="37" a="1"/>
  <c r="V83" i="37" s="1"/>
  <c r="V99" i="37" a="1"/>
  <c r="V99" i="37" s="1"/>
  <c r="V81" i="37" a="1"/>
  <c r="V81" i="37" s="1"/>
  <c r="V97" i="37" a="1"/>
  <c r="V97" i="37" s="1"/>
  <c r="V85" i="37" a="1"/>
  <c r="V85" i="37" s="1"/>
  <c r="V96" i="37" a="1"/>
  <c r="V96" i="37" s="1"/>
  <c r="V84" i="37" a="1"/>
  <c r="V84" i="37" s="1"/>
  <c r="V95" i="37" a="1"/>
  <c r="V95" i="37" s="1"/>
  <c r="V94" i="37" a="1"/>
  <c r="V94" i="37" s="1"/>
  <c r="V86" i="37" a="1"/>
  <c r="V86" i="37" s="1"/>
  <c r="V82" i="37" a="1"/>
  <c r="V82" i="37" s="1"/>
  <c r="V93" i="37" a="1"/>
  <c r="V93" i="37" s="1"/>
  <c r="V87" i="37" a="1"/>
  <c r="V87" i="37" s="1"/>
  <c r="V80" i="37" a="1"/>
  <c r="V80" i="37" s="1"/>
  <c r="V69" i="37" a="1"/>
  <c r="V69" i="37" s="1"/>
  <c r="V76" i="37" a="1"/>
  <c r="V76" i="37" s="1"/>
  <c r="V70" i="37" a="1"/>
  <c r="V70" i="37" s="1"/>
  <c r="V79" i="37" a="1"/>
  <c r="V79" i="37" s="1"/>
  <c r="V71" i="37" a="1"/>
  <c r="V71" i="37" s="1"/>
  <c r="V78" i="37" a="1"/>
  <c r="V78" i="37" s="1"/>
  <c r="V72" i="37" a="1"/>
  <c r="V72" i="37" s="1"/>
  <c r="V67" i="37" a="1"/>
  <c r="V67" i="37" s="1"/>
  <c r="V66" i="37" a="1"/>
  <c r="V66" i="37" s="1"/>
  <c r="V73" i="37" a="1"/>
  <c r="V73" i="37" s="1"/>
  <c r="V65" i="37" a="1"/>
  <c r="V65" i="37" s="1"/>
  <c r="V60" i="37" a="1"/>
  <c r="V60" i="37" s="1"/>
  <c r="V74" i="37" a="1"/>
  <c r="V74" i="37" s="1"/>
  <c r="V77" i="37" a="1"/>
  <c r="V77" i="37" s="1"/>
  <c r="V75" i="37" a="1"/>
  <c r="V75" i="37" s="1"/>
  <c r="V68" i="37" a="1"/>
  <c r="V68" i="37" s="1"/>
  <c r="V64" i="37" a="1"/>
  <c r="V64" i="37" s="1"/>
  <c r="V63" i="37" a="1"/>
  <c r="V63" i="37" s="1"/>
  <c r="V62" i="37" a="1"/>
  <c r="V62" i="37" s="1"/>
  <c r="V57" i="37" a="1"/>
  <c r="V57" i="37" s="1"/>
  <c r="V41" i="37" a="1"/>
  <c r="V41" i="37" s="1"/>
  <c r="V61" i="37" a="1"/>
  <c r="V61" i="37" s="1"/>
  <c r="V50" i="37" a="1"/>
  <c r="V50" i="37" s="1"/>
  <c r="V48" i="37" a="1"/>
  <c r="V48" i="37" s="1"/>
  <c r="V44" i="37" a="1"/>
  <c r="V44" i="37" s="1"/>
  <c r="V43" i="37" a="1"/>
  <c r="V43" i="37" s="1"/>
  <c r="V39" i="37" a="1"/>
  <c r="V39" i="37" s="1"/>
  <c r="V59" i="37" a="1"/>
  <c r="V59" i="37" s="1"/>
  <c r="V58" i="37" a="1"/>
  <c r="V58" i="37" s="1"/>
  <c r="V37" i="37" a="1"/>
  <c r="V37" i="37" s="1"/>
  <c r="V55" i="37" a="1"/>
  <c r="V55" i="37" s="1"/>
  <c r="V53" i="37" a="1"/>
  <c r="V53" i="37" s="1"/>
  <c r="V45" i="37" a="1"/>
  <c r="V45" i="37" s="1"/>
  <c r="V46" i="37" a="1"/>
  <c r="V46" i="37" s="1"/>
  <c r="V40" i="37" a="1"/>
  <c r="V40" i="37" s="1"/>
  <c r="V56" i="37" a="1"/>
  <c r="V56" i="37" s="1"/>
  <c r="V51" i="37" a="1"/>
  <c r="V51" i="37" s="1"/>
  <c r="V49" i="37" a="1"/>
  <c r="V49" i="37" s="1"/>
  <c r="V38" i="37" a="1"/>
  <c r="V38" i="37" s="1"/>
  <c r="V36" i="37" a="1"/>
  <c r="V36" i="37" s="1"/>
  <c r="V54" i="37" a="1"/>
  <c r="V54" i="37" s="1"/>
  <c r="V52" i="37" a="1"/>
  <c r="V52" i="37" s="1"/>
  <c r="V47" i="37" a="1"/>
  <c r="V47" i="37" s="1"/>
  <c r="V42" i="37" a="1"/>
  <c r="V42" i="37" s="1"/>
  <c r="V25" i="37" a="1"/>
  <c r="V25" i="37" s="1"/>
  <c r="V19" i="37" a="1"/>
  <c r="V19" i="37" s="1"/>
  <c r="V21" i="37" a="1"/>
  <c r="V21" i="37" s="1"/>
  <c r="V20" i="37" a="1"/>
  <c r="V20" i="37" s="1"/>
  <c r="V18" i="37" a="1"/>
  <c r="V18" i="37" s="1"/>
  <c r="V17" i="37" a="1"/>
  <c r="V17" i="37" s="1"/>
  <c r="V16" i="37" a="1"/>
  <c r="V16" i="37" s="1"/>
  <c r="V15" i="37" a="1"/>
  <c r="V15" i="37" s="1"/>
  <c r="V14" i="37" a="1"/>
  <c r="V14" i="37" s="1"/>
  <c r="V13" i="37" a="1"/>
  <c r="V13" i="37" s="1"/>
  <c r="V34" i="37" a="1"/>
  <c r="V34" i="37" s="1"/>
  <c r="V30" i="37" a="1"/>
  <c r="V30" i="37" s="1"/>
  <c r="V29" i="37" a="1"/>
  <c r="V29" i="37" s="1"/>
  <c r="V24" i="37" a="1"/>
  <c r="V24" i="37" s="1"/>
  <c r="V31" i="37" a="1"/>
  <c r="V31" i="37" s="1"/>
  <c r="V26" i="37" a="1"/>
  <c r="V26" i="37" s="1"/>
  <c r="V32" i="37" a="1"/>
  <c r="V32" i="37" s="1"/>
  <c r="V28" i="37" a="1"/>
  <c r="V28" i="37" s="1"/>
  <c r="V27" i="37" a="1"/>
  <c r="V27" i="37" s="1"/>
  <c r="V23" i="37" a="1"/>
  <c r="V23" i="37" s="1"/>
  <c r="V35" i="37" a="1"/>
  <c r="V35" i="37" s="1"/>
  <c r="V22" i="37" a="1"/>
  <c r="V22" i="37" s="1"/>
  <c r="V10" i="37" a="1"/>
  <c r="V10" i="37" s="1"/>
  <c r="V149" i="37" s="1"/>
  <c r="V9" i="37" a="1"/>
  <c r="V9" i="37" s="1"/>
  <c r="V148" i="37" s="1"/>
  <c r="R149" i="37"/>
  <c r="S148" i="37"/>
  <c r="Y148" i="37"/>
  <c r="Y149" i="37"/>
  <c r="W149" i="37"/>
  <c r="Q148" i="37"/>
  <c r="Q149" i="37"/>
  <c r="X164" i="37"/>
  <c r="Z148" i="37"/>
  <c r="P7" i="37" a="1"/>
  <c r="P7" i="37" s="1"/>
  <c r="O7" i="37" a="1"/>
  <c r="O7" i="37" s="1"/>
  <c r="N7" i="37" a="1"/>
  <c r="N7" i="37" s="1"/>
  <c r="M7" i="37" a="1"/>
  <c r="M7" i="37" s="1"/>
  <c r="L7" i="37" a="1"/>
  <c r="L7" i="37" s="1"/>
  <c r="K7" i="37" a="1"/>
  <c r="K7" i="37" s="1"/>
  <c r="J7" i="37" a="1"/>
  <c r="J7" i="37" s="1"/>
  <c r="I7" i="37" a="1"/>
  <c r="I7" i="37" s="1"/>
  <c r="H7" i="37" a="1"/>
  <c r="H7" i="37" s="1"/>
  <c r="G7" i="37" a="1"/>
  <c r="G7" i="37" s="1"/>
  <c r="F7" i="37" a="1"/>
  <c r="F7" i="37" s="1"/>
  <c r="E7" i="37" a="1"/>
  <c r="E7" i="37" s="1"/>
  <c r="P6" i="37" a="1"/>
  <c r="P6" i="37" s="1"/>
  <c r="O6" i="37" a="1"/>
  <c r="O6" i="37" s="1"/>
  <c r="N6" i="37" a="1"/>
  <c r="N6" i="37" s="1"/>
  <c r="M6" i="37" a="1"/>
  <c r="M6" i="37" s="1"/>
  <c r="L6" i="37" a="1"/>
  <c r="L6" i="37" s="1"/>
  <c r="K6" i="37" a="1"/>
  <c r="K6" i="37" s="1"/>
  <c r="J6" i="37" a="1"/>
  <c r="J6" i="37" s="1"/>
  <c r="I6" i="37" a="1"/>
  <c r="I6" i="37" s="1"/>
  <c r="H6" i="37" a="1"/>
  <c r="H6" i="37" s="1"/>
  <c r="G6" i="37" a="1"/>
  <c r="G6" i="37" s="1"/>
  <c r="F6" i="37" a="1"/>
  <c r="F6" i="37" s="1"/>
  <c r="E6" i="37" a="1"/>
  <c r="E6" i="37" s="1"/>
  <c r="P5" i="37" a="1"/>
  <c r="P5" i="37" s="1"/>
  <c r="O5" i="37" a="1"/>
  <c r="O5" i="37" s="1"/>
  <c r="N5" i="37" a="1"/>
  <c r="N5" i="37" s="1"/>
  <c r="M5" i="37" a="1"/>
  <c r="M5" i="37" s="1"/>
  <c r="L5" i="37" a="1"/>
  <c r="L5" i="37" s="1"/>
  <c r="K5" i="37" a="1"/>
  <c r="K5" i="37" s="1"/>
  <c r="J5" i="37" a="1"/>
  <c r="J5" i="37" s="1"/>
  <c r="I5" i="37" a="1"/>
  <c r="I5" i="37" s="1"/>
  <c r="H5" i="37" a="1"/>
  <c r="H5" i="37" s="1"/>
  <c r="G5" i="37" a="1"/>
  <c r="G5" i="37" s="1"/>
  <c r="F5" i="37" a="1"/>
  <c r="F5" i="37" s="1"/>
  <c r="E5" i="37" a="1"/>
  <c r="E5" i="37" s="1"/>
  <c r="P4" i="37" a="1"/>
  <c r="P4" i="37" s="1"/>
  <c r="O4" i="37" a="1"/>
  <c r="O4" i="37" s="1"/>
  <c r="N4" i="37" a="1"/>
  <c r="N4" i="37" s="1"/>
  <c r="M4" i="37" a="1"/>
  <c r="M4" i="37" s="1"/>
  <c r="L4" i="37" a="1"/>
  <c r="L4" i="37" s="1"/>
  <c r="K4" i="37" a="1"/>
  <c r="K4" i="37" s="1"/>
  <c r="J4" i="37" a="1"/>
  <c r="J4" i="37" s="1"/>
  <c r="I4" i="37" a="1"/>
  <c r="I4" i="37" s="1"/>
  <c r="H4" i="37" a="1"/>
  <c r="H4" i="37" s="1"/>
  <c r="G4" i="37" a="1"/>
  <c r="G4" i="37" s="1"/>
  <c r="F4" i="37" a="1"/>
  <c r="F4" i="37" s="1"/>
  <c r="E4" i="37" a="1"/>
  <c r="E4" i="37" s="1"/>
  <c r="H213" i="37" l="1"/>
  <c r="H142" i="37" a="1"/>
  <c r="H142" i="37" s="1"/>
  <c r="H134" i="37" a="1"/>
  <c r="H134" i="37" s="1"/>
  <c r="H139" i="37" a="1"/>
  <c r="H139" i="37" s="1"/>
  <c r="H144" i="37" a="1"/>
  <c r="H144" i="37" s="1"/>
  <c r="H136" i="37" a="1"/>
  <c r="H136" i="37" s="1"/>
  <c r="H141" i="37" a="1"/>
  <c r="H141" i="37" s="1"/>
  <c r="H133" i="37" a="1"/>
  <c r="H133" i="37" s="1"/>
  <c r="H138" i="37" a="1"/>
  <c r="H138" i="37" s="1"/>
  <c r="H146" i="37" a="1"/>
  <c r="H146" i="37" s="1"/>
  <c r="H143" i="37" a="1"/>
  <c r="H143" i="37" s="1"/>
  <c r="H135" i="37" a="1"/>
  <c r="H135" i="37" s="1"/>
  <c r="H140" i="37" a="1"/>
  <c r="H140" i="37" s="1"/>
  <c r="H145" i="37" a="1"/>
  <c r="H145" i="37" s="1"/>
  <c r="H137" i="37" a="1"/>
  <c r="H137" i="37" s="1"/>
  <c r="H132" i="37" a="1"/>
  <c r="H132" i="37" s="1"/>
  <c r="H131" i="37" a="1"/>
  <c r="H131" i="37" s="1"/>
  <c r="H130" i="37" a="1"/>
  <c r="H130" i="37" s="1"/>
  <c r="H129" i="37" a="1"/>
  <c r="H129" i="37" s="1"/>
  <c r="H128" i="37" a="1"/>
  <c r="H128" i="37" s="1"/>
  <c r="H127" i="37" a="1"/>
  <c r="H127" i="37" s="1"/>
  <c r="H126" i="37" a="1"/>
  <c r="H126" i="37" s="1"/>
  <c r="H125" i="37" a="1"/>
  <c r="H125" i="37" s="1"/>
  <c r="H124" i="37" a="1"/>
  <c r="H124" i="37" s="1"/>
  <c r="H106" i="37" a="1"/>
  <c r="H106" i="37" s="1"/>
  <c r="H101" i="37" a="1"/>
  <c r="H101" i="37" s="1"/>
  <c r="H107" i="37" a="1"/>
  <c r="H107" i="37" s="1"/>
  <c r="H100" i="37" a="1"/>
  <c r="H100" i="37" s="1"/>
  <c r="H99" i="37" a="1"/>
  <c r="H99" i="37" s="1"/>
  <c r="H123" i="37" a="1"/>
  <c r="H123" i="37" s="1"/>
  <c r="H121" i="37" a="1"/>
  <c r="H121" i="37" s="1"/>
  <c r="H120" i="37" a="1"/>
  <c r="H120" i="37" s="1"/>
  <c r="H119" i="37" a="1"/>
  <c r="H119" i="37" s="1"/>
  <c r="H118" i="37" a="1"/>
  <c r="H118" i="37" s="1"/>
  <c r="H117" i="37" a="1"/>
  <c r="H117" i="37" s="1"/>
  <c r="H116" i="37" a="1"/>
  <c r="H116" i="37" s="1"/>
  <c r="H115" i="37" a="1"/>
  <c r="H115" i="37" s="1"/>
  <c r="H114" i="37" a="1"/>
  <c r="H114" i="37" s="1"/>
  <c r="H113" i="37" a="1"/>
  <c r="H113" i="37" s="1"/>
  <c r="H112" i="37" a="1"/>
  <c r="H112" i="37" s="1"/>
  <c r="H111" i="37" a="1"/>
  <c r="H111" i="37" s="1"/>
  <c r="H110" i="37" a="1"/>
  <c r="H110" i="37" s="1"/>
  <c r="H109" i="37" a="1"/>
  <c r="H109" i="37" s="1"/>
  <c r="H108" i="37" a="1"/>
  <c r="H108" i="37" s="1"/>
  <c r="H104" i="37" a="1"/>
  <c r="H104" i="37" s="1"/>
  <c r="H103" i="37" a="1"/>
  <c r="H103" i="37" s="1"/>
  <c r="H105" i="37" a="1"/>
  <c r="H105" i="37" s="1"/>
  <c r="H102" i="37" a="1"/>
  <c r="H102" i="37" s="1"/>
  <c r="H98" i="37" a="1"/>
  <c r="H98" i="37" s="1"/>
  <c r="H96" i="37" a="1"/>
  <c r="H96" i="37" s="1"/>
  <c r="H85" i="37" a="1"/>
  <c r="H85" i="37" s="1"/>
  <c r="H95" i="37" a="1"/>
  <c r="H95" i="37" s="1"/>
  <c r="H87" i="37" a="1"/>
  <c r="H87" i="37" s="1"/>
  <c r="H94" i="37" a="1"/>
  <c r="H94" i="37" s="1"/>
  <c r="H92" i="37" a="1"/>
  <c r="H92" i="37" s="1"/>
  <c r="H88" i="37" a="1"/>
  <c r="H88" i="37" s="1"/>
  <c r="H83" i="37" a="1"/>
  <c r="H83" i="37" s="1"/>
  <c r="H93" i="37" a="1"/>
  <c r="H93" i="37" s="1"/>
  <c r="H91" i="37" a="1"/>
  <c r="H91" i="37" s="1"/>
  <c r="H81" i="37" a="1"/>
  <c r="H81" i="37" s="1"/>
  <c r="H90" i="37" a="1"/>
  <c r="H90" i="37" s="1"/>
  <c r="H89" i="37" a="1"/>
  <c r="H89" i="37" s="1"/>
  <c r="H79" i="37" a="1"/>
  <c r="H79" i="37" s="1"/>
  <c r="H84" i="37" a="1"/>
  <c r="H84" i="37" s="1"/>
  <c r="H82" i="37" a="1"/>
  <c r="H82" i="37" s="1"/>
  <c r="H97" i="37" a="1"/>
  <c r="H97" i="37" s="1"/>
  <c r="H86" i="37" a="1"/>
  <c r="H86" i="37" s="1"/>
  <c r="H80" i="37" a="1"/>
  <c r="H80" i="37" s="1"/>
  <c r="H74" i="37" a="1"/>
  <c r="H74" i="37" s="1"/>
  <c r="H68" i="37" a="1"/>
  <c r="H68" i="37" s="1"/>
  <c r="H66" i="37" a="1"/>
  <c r="H66" i="37" s="1"/>
  <c r="H61" i="37" a="1"/>
  <c r="H61" i="37" s="1"/>
  <c r="H75" i="37" a="1"/>
  <c r="H75" i="37" s="1"/>
  <c r="H65" i="37" a="1"/>
  <c r="H65" i="37" s="1"/>
  <c r="H76" i="37" a="1"/>
  <c r="H76" i="37" s="1"/>
  <c r="H69" i="37" a="1"/>
  <c r="H69" i="37" s="1"/>
  <c r="H64" i="37" a="1"/>
  <c r="H64" i="37" s="1"/>
  <c r="H63" i="37" a="1"/>
  <c r="H63" i="37" s="1"/>
  <c r="H62" i="37" a="1"/>
  <c r="H62" i="37" s="1"/>
  <c r="H70" i="37" a="1"/>
  <c r="H70" i="37" s="1"/>
  <c r="H71" i="37" a="1"/>
  <c r="H71" i="37" s="1"/>
  <c r="H77" i="37" a="1"/>
  <c r="H77" i="37" s="1"/>
  <c r="H72" i="37" a="1"/>
  <c r="H72" i="37" s="1"/>
  <c r="H67" i="37" a="1"/>
  <c r="H67" i="37" s="1"/>
  <c r="H78" i="37" a="1"/>
  <c r="H78" i="37" s="1"/>
  <c r="H73" i="37" a="1"/>
  <c r="H73" i="37" s="1"/>
  <c r="H59" i="37" a="1"/>
  <c r="H59" i="37" s="1"/>
  <c r="H52" i="37" a="1"/>
  <c r="H52" i="37" s="1"/>
  <c r="H50" i="37" a="1"/>
  <c r="H50" i="37" s="1"/>
  <c r="H41" i="37" a="1"/>
  <c r="H41" i="37" s="1"/>
  <c r="H57" i="37" a="1"/>
  <c r="H57" i="37" s="1"/>
  <c r="H43" i="37" a="1"/>
  <c r="H43" i="37" s="1"/>
  <c r="H42" i="37" a="1"/>
  <c r="H42" i="37" s="1"/>
  <c r="H39" i="37" a="1"/>
  <c r="H39" i="37" s="1"/>
  <c r="H55" i="37" a="1"/>
  <c r="H55" i="37" s="1"/>
  <c r="H48" i="37" a="1"/>
  <c r="H48" i="37" s="1"/>
  <c r="H37" i="37" a="1"/>
  <c r="H37" i="37" s="1"/>
  <c r="H53" i="37" a="1"/>
  <c r="H53" i="37" s="1"/>
  <c r="H44" i="37" a="1"/>
  <c r="H44" i="37" s="1"/>
  <c r="H51" i="37" a="1"/>
  <c r="H51" i="37" s="1"/>
  <c r="H45" i="37" a="1"/>
  <c r="H45" i="37" s="1"/>
  <c r="H40" i="37" a="1"/>
  <c r="H40" i="37" s="1"/>
  <c r="H49" i="37" a="1"/>
  <c r="H49" i="37" s="1"/>
  <c r="H46" i="37" a="1"/>
  <c r="H46" i="37" s="1"/>
  <c r="H38" i="37" a="1"/>
  <c r="H38" i="37" s="1"/>
  <c r="H60" i="37" a="1"/>
  <c r="H60" i="37" s="1"/>
  <c r="H58" i="37" a="1"/>
  <c r="H58" i="37" s="1"/>
  <c r="H56" i="37" a="1"/>
  <c r="H56" i="37" s="1"/>
  <c r="H54" i="37" a="1"/>
  <c r="H54" i="37" s="1"/>
  <c r="H47" i="37" a="1"/>
  <c r="H47" i="37" s="1"/>
  <c r="H36" i="37" a="1"/>
  <c r="H36" i="37" s="1"/>
  <c r="H35" i="37" a="1"/>
  <c r="H35" i="37" s="1"/>
  <c r="H34" i="37" a="1"/>
  <c r="H34" i="37" s="1"/>
  <c r="H32" i="37" a="1"/>
  <c r="H32" i="37" s="1"/>
  <c r="H31" i="37" a="1"/>
  <c r="H31" i="37" s="1"/>
  <c r="H29" i="37" a="1"/>
  <c r="H29" i="37" s="1"/>
  <c r="H28" i="37" a="1"/>
  <c r="H28" i="37" s="1"/>
  <c r="H24" i="37" a="1"/>
  <c r="H24" i="37" s="1"/>
  <c r="H27" i="37" a="1"/>
  <c r="H27" i="37" s="1"/>
  <c r="H19" i="37" a="1"/>
  <c r="H19" i="37" s="1"/>
  <c r="H18" i="37" a="1"/>
  <c r="H18" i="37" s="1"/>
  <c r="H17" i="37" a="1"/>
  <c r="H17" i="37" s="1"/>
  <c r="H16" i="37" a="1"/>
  <c r="H16" i="37" s="1"/>
  <c r="H15" i="37" a="1"/>
  <c r="H15" i="37" s="1"/>
  <c r="H14" i="37" a="1"/>
  <c r="H14" i="37" s="1"/>
  <c r="H13" i="37" a="1"/>
  <c r="H13" i="37" s="1"/>
  <c r="H10" i="37" a="1"/>
  <c r="H10" i="37" s="1"/>
  <c r="H26" i="37" a="1"/>
  <c r="H26" i="37" s="1"/>
  <c r="H23" i="37" a="1"/>
  <c r="H23" i="37" s="1"/>
  <c r="H22" i="37" a="1"/>
  <c r="H22" i="37" s="1"/>
  <c r="H20" i="37" a="1"/>
  <c r="H20" i="37" s="1"/>
  <c r="H25" i="37" a="1"/>
  <c r="H25" i="37" s="1"/>
  <c r="H21" i="37" a="1"/>
  <c r="H21" i="37" s="1"/>
  <c r="H30" i="37" a="1"/>
  <c r="H30" i="37" s="1"/>
  <c r="H9" i="37" a="1"/>
  <c r="H9" i="37" s="1"/>
  <c r="P213" i="37"/>
  <c r="P139" i="37" a="1"/>
  <c r="P139" i="37" s="1"/>
  <c r="P144" i="37" a="1"/>
  <c r="P144" i="37" s="1"/>
  <c r="P136" i="37" a="1"/>
  <c r="P136" i="37" s="1"/>
  <c r="P141" i="37" a="1"/>
  <c r="P141" i="37" s="1"/>
  <c r="P133" i="37" a="1"/>
  <c r="P133" i="37" s="1"/>
  <c r="P138" i="37" a="1"/>
  <c r="P138" i="37" s="1"/>
  <c r="P143" i="37" a="1"/>
  <c r="P143" i="37" s="1"/>
  <c r="P135" i="37" a="1"/>
  <c r="P135" i="37" s="1"/>
  <c r="P146" i="37" a="1"/>
  <c r="P146" i="37" s="1"/>
  <c r="P140" i="37" a="1"/>
  <c r="P140" i="37" s="1"/>
  <c r="P145" i="37" a="1"/>
  <c r="P145" i="37" s="1"/>
  <c r="P137" i="37" a="1"/>
  <c r="P137" i="37" s="1"/>
  <c r="P142" i="37" a="1"/>
  <c r="P142" i="37" s="1"/>
  <c r="P134" i="37" a="1"/>
  <c r="P134" i="37" s="1"/>
  <c r="P132" i="37" a="1"/>
  <c r="P132" i="37" s="1"/>
  <c r="P131" i="37" a="1"/>
  <c r="P131" i="37" s="1"/>
  <c r="P130" i="37" a="1"/>
  <c r="P130" i="37" s="1"/>
  <c r="P129" i="37" a="1"/>
  <c r="P129" i="37" s="1"/>
  <c r="P128" i="37" a="1"/>
  <c r="P128" i="37" s="1"/>
  <c r="P127" i="37" a="1"/>
  <c r="P127" i="37" s="1"/>
  <c r="P126" i="37" a="1"/>
  <c r="P126" i="37" s="1"/>
  <c r="P125" i="37" a="1"/>
  <c r="P125" i="37" s="1"/>
  <c r="P124" i="37" a="1"/>
  <c r="P124" i="37" s="1"/>
  <c r="P104" i="37" a="1"/>
  <c r="P104" i="37" s="1"/>
  <c r="P103" i="37" a="1"/>
  <c r="P103" i="37" s="1"/>
  <c r="P105" i="37" a="1"/>
  <c r="P105" i="37" s="1"/>
  <c r="P102" i="37" a="1"/>
  <c r="P102" i="37" s="1"/>
  <c r="P121" i="37" a="1"/>
  <c r="P121" i="37" s="1"/>
  <c r="P120" i="37" a="1"/>
  <c r="P120" i="37" s="1"/>
  <c r="P119" i="37" a="1"/>
  <c r="P119" i="37" s="1"/>
  <c r="P118" i="37" a="1"/>
  <c r="P118" i="37" s="1"/>
  <c r="P117" i="37" a="1"/>
  <c r="P117" i="37" s="1"/>
  <c r="P116" i="37" a="1"/>
  <c r="P116" i="37" s="1"/>
  <c r="P115" i="37" a="1"/>
  <c r="P115" i="37" s="1"/>
  <c r="P114" i="37" a="1"/>
  <c r="P114" i="37" s="1"/>
  <c r="P113" i="37" a="1"/>
  <c r="P113" i="37" s="1"/>
  <c r="P112" i="37" a="1"/>
  <c r="P112" i="37" s="1"/>
  <c r="P111" i="37" a="1"/>
  <c r="P111" i="37" s="1"/>
  <c r="P110" i="37" a="1"/>
  <c r="P110" i="37" s="1"/>
  <c r="P109" i="37" a="1"/>
  <c r="P109" i="37" s="1"/>
  <c r="P108" i="37" a="1"/>
  <c r="P108" i="37" s="1"/>
  <c r="P101" i="37" a="1"/>
  <c r="P101" i="37" s="1"/>
  <c r="P106" i="37" a="1"/>
  <c r="P106" i="37" s="1"/>
  <c r="P100" i="37" a="1"/>
  <c r="P100" i="37" s="1"/>
  <c r="P98" i="37" a="1"/>
  <c r="P98" i="37" s="1"/>
  <c r="P123" i="37" a="1"/>
  <c r="P123" i="37" s="1"/>
  <c r="P107" i="37" a="1"/>
  <c r="P107" i="37" s="1"/>
  <c r="P93" i="37" a="1"/>
  <c r="P93" i="37" s="1"/>
  <c r="P92" i="37" a="1"/>
  <c r="P92" i="37" s="1"/>
  <c r="P91" i="37" a="1"/>
  <c r="P91" i="37" s="1"/>
  <c r="P88" i="37" a="1"/>
  <c r="P88" i="37" s="1"/>
  <c r="P83" i="37" a="1"/>
  <c r="P83" i="37" s="1"/>
  <c r="P89" i="37" a="1"/>
  <c r="P89" i="37" s="1"/>
  <c r="P90" i="37" a="1"/>
  <c r="P90" i="37" s="1"/>
  <c r="P97" i="37" a="1"/>
  <c r="P97" i="37" s="1"/>
  <c r="P85" i="37" a="1"/>
  <c r="P85" i="37" s="1"/>
  <c r="P99" i="37" a="1"/>
  <c r="P99" i="37" s="1"/>
  <c r="P96" i="37" a="1"/>
  <c r="P96" i="37" s="1"/>
  <c r="P84" i="37" a="1"/>
  <c r="P84" i="37" s="1"/>
  <c r="P82" i="37" a="1"/>
  <c r="P82" i="37" s="1"/>
  <c r="P95" i="37" a="1"/>
  <c r="P95" i="37" s="1"/>
  <c r="P87" i="37" a="1"/>
  <c r="P87" i="37" s="1"/>
  <c r="P86" i="37" a="1"/>
  <c r="P86" i="37" s="1"/>
  <c r="P80" i="37" a="1"/>
  <c r="P80" i="37" s="1"/>
  <c r="P94" i="37" a="1"/>
  <c r="P94" i="37" s="1"/>
  <c r="P78" i="37" a="1"/>
  <c r="P78" i="37" s="1"/>
  <c r="P76" i="37" a="1"/>
  <c r="P76" i="37" s="1"/>
  <c r="P63" i="37" a="1"/>
  <c r="P63" i="37" s="1"/>
  <c r="P70" i="37" a="1"/>
  <c r="P70" i="37" s="1"/>
  <c r="P71" i="37" a="1"/>
  <c r="P71" i="37" s="1"/>
  <c r="P58" i="37" a="1"/>
  <c r="P58" i="37" s="1"/>
  <c r="P79" i="37" a="1"/>
  <c r="P79" i="37" s="1"/>
  <c r="P72" i="37" a="1"/>
  <c r="P72" i="37" s="1"/>
  <c r="P73" i="37" a="1"/>
  <c r="P73" i="37" s="1"/>
  <c r="P67" i="37" a="1"/>
  <c r="P67" i="37" s="1"/>
  <c r="P60" i="37" a="1"/>
  <c r="P60" i="37" s="1"/>
  <c r="P77" i="37" a="1"/>
  <c r="P77" i="37" s="1"/>
  <c r="P68" i="37" a="1"/>
  <c r="P68" i="37" s="1"/>
  <c r="P66" i="37" a="1"/>
  <c r="P66" i="37" s="1"/>
  <c r="P81" i="37" a="1"/>
  <c r="P81" i="37" s="1"/>
  <c r="P74" i="37" a="1"/>
  <c r="P74" i="37" s="1"/>
  <c r="P65" i="37" a="1"/>
  <c r="P65" i="37" s="1"/>
  <c r="P64" i="37" a="1"/>
  <c r="P64" i="37" s="1"/>
  <c r="P75" i="37" a="1"/>
  <c r="P75" i="37" s="1"/>
  <c r="P69" i="37" a="1"/>
  <c r="P69" i="37" s="1"/>
  <c r="P62" i="37" a="1"/>
  <c r="P62" i="37" s="1"/>
  <c r="P50" i="37" a="1"/>
  <c r="P50" i="37" s="1"/>
  <c r="P43" i="37" a="1"/>
  <c r="P43" i="37" s="1"/>
  <c r="P42" i="37" a="1"/>
  <c r="P42" i="37" s="1"/>
  <c r="P39" i="37" a="1"/>
  <c r="P39" i="37" s="1"/>
  <c r="P55" i="37" a="1"/>
  <c r="P55" i="37" s="1"/>
  <c r="P48" i="37" a="1"/>
  <c r="P48" i="37" s="1"/>
  <c r="P44" i="37" a="1"/>
  <c r="P44" i="37" s="1"/>
  <c r="P37" i="37" a="1"/>
  <c r="P37" i="37" s="1"/>
  <c r="P61" i="37" a="1"/>
  <c r="P61" i="37" s="1"/>
  <c r="P57" i="37" a="1"/>
  <c r="P57" i="37" s="1"/>
  <c r="P53" i="37" a="1"/>
  <c r="P53" i="37" s="1"/>
  <c r="P51" i="37" a="1"/>
  <c r="P51" i="37" s="1"/>
  <c r="P45" i="37" a="1"/>
  <c r="P45" i="37" s="1"/>
  <c r="P59" i="37" a="1"/>
  <c r="P59" i="37" s="1"/>
  <c r="P46" i="37" a="1"/>
  <c r="P46" i="37" s="1"/>
  <c r="P40" i="37" a="1"/>
  <c r="P40" i="37" s="1"/>
  <c r="P56" i="37" a="1"/>
  <c r="P56" i="37" s="1"/>
  <c r="P49" i="37" a="1"/>
  <c r="P49" i="37" s="1"/>
  <c r="P47" i="37" a="1"/>
  <c r="P47" i="37" s="1"/>
  <c r="P38" i="37" a="1"/>
  <c r="P38" i="37" s="1"/>
  <c r="P54" i="37" a="1"/>
  <c r="P54" i="37" s="1"/>
  <c r="P36" i="37" a="1"/>
  <c r="P36" i="37" s="1"/>
  <c r="P52" i="37" a="1"/>
  <c r="P52" i="37" s="1"/>
  <c r="P41" i="37" a="1"/>
  <c r="P41" i="37" s="1"/>
  <c r="P19" i="37" a="1"/>
  <c r="P19" i="37" s="1"/>
  <c r="P25" i="37" a="1"/>
  <c r="P25" i="37" s="1"/>
  <c r="P18" i="37" a="1"/>
  <c r="P18" i="37" s="1"/>
  <c r="P17" i="37" a="1"/>
  <c r="P17" i="37" s="1"/>
  <c r="P16" i="37" a="1"/>
  <c r="P16" i="37" s="1"/>
  <c r="P15" i="37" a="1"/>
  <c r="P15" i="37" s="1"/>
  <c r="P14" i="37" a="1"/>
  <c r="P14" i="37" s="1"/>
  <c r="P13" i="37" a="1"/>
  <c r="P13" i="37" s="1"/>
  <c r="P10" i="37" a="1"/>
  <c r="P10" i="37" s="1"/>
  <c r="P165" i="37" s="1"/>
  <c r="P20" i="37" a="1"/>
  <c r="P20" i="37" s="1"/>
  <c r="P34" i="37" a="1"/>
  <c r="P34" i="37" s="1"/>
  <c r="P21" i="37" a="1"/>
  <c r="P21" i="37" s="1"/>
  <c r="P30" i="37" a="1"/>
  <c r="P30" i="37" s="1"/>
  <c r="P29" i="37" a="1"/>
  <c r="P29" i="37" s="1"/>
  <c r="P31" i="37" a="1"/>
  <c r="P31" i="37" s="1"/>
  <c r="P24" i="37" a="1"/>
  <c r="P24" i="37" s="1"/>
  <c r="P35" i="37" a="1"/>
  <c r="P35" i="37" s="1"/>
  <c r="P32" i="37" a="1"/>
  <c r="P32" i="37" s="1"/>
  <c r="P28" i="37" a="1"/>
  <c r="P28" i="37" s="1"/>
  <c r="P27" i="37" a="1"/>
  <c r="P27" i="37" s="1"/>
  <c r="P26" i="37" a="1"/>
  <c r="P26" i="37" s="1"/>
  <c r="P23" i="37" a="1"/>
  <c r="P23" i="37" s="1"/>
  <c r="P22" i="37" a="1"/>
  <c r="P22" i="37" s="1"/>
  <c r="P9" i="37" a="1"/>
  <c r="P9" i="37" s="1"/>
  <c r="E138" i="37" a="1"/>
  <c r="E138" i="37" s="1"/>
  <c r="E146" i="37" a="1"/>
  <c r="E146" i="37" s="1"/>
  <c r="E143" i="37" a="1"/>
  <c r="E143" i="37" s="1"/>
  <c r="E135" i="37" a="1"/>
  <c r="E135" i="37" s="1"/>
  <c r="E140" i="37" a="1"/>
  <c r="E140" i="37" s="1"/>
  <c r="E132" i="37" a="1"/>
  <c r="E132" i="37" s="1"/>
  <c r="E131" i="37" a="1"/>
  <c r="E131" i="37" s="1"/>
  <c r="E130" i="37" a="1"/>
  <c r="E130" i="37" s="1"/>
  <c r="E129" i="37" a="1"/>
  <c r="E129" i="37" s="1"/>
  <c r="E128" i="37" a="1"/>
  <c r="E128" i="37" s="1"/>
  <c r="E127" i="37" a="1"/>
  <c r="E127" i="37" s="1"/>
  <c r="E126" i="37" a="1"/>
  <c r="E126" i="37" s="1"/>
  <c r="E125" i="37" a="1"/>
  <c r="E125" i="37" s="1"/>
  <c r="E124" i="37" a="1"/>
  <c r="E124" i="37" s="1"/>
  <c r="E145" i="37" a="1"/>
  <c r="E145" i="37" s="1"/>
  <c r="E137" i="37" a="1"/>
  <c r="E137" i="37" s="1"/>
  <c r="E142" i="37" a="1"/>
  <c r="E142" i="37" s="1"/>
  <c r="E134" i="37" a="1"/>
  <c r="E134" i="37" s="1"/>
  <c r="E139" i="37" a="1"/>
  <c r="E139" i="37" s="1"/>
  <c r="E144" i="37" a="1"/>
  <c r="E144" i="37" s="1"/>
  <c r="E136" i="37" a="1"/>
  <c r="E136" i="37" s="1"/>
  <c r="E141" i="37" a="1"/>
  <c r="E141" i="37" s="1"/>
  <c r="E133" i="37" a="1"/>
  <c r="E133" i="37" s="1"/>
  <c r="E123" i="37" a="1"/>
  <c r="E123" i="37" s="1"/>
  <c r="E121" i="37" a="1"/>
  <c r="E121" i="37" s="1"/>
  <c r="E120" i="37" a="1"/>
  <c r="E120" i="37" s="1"/>
  <c r="E119" i="37" a="1"/>
  <c r="E119" i="37" s="1"/>
  <c r="E118" i="37" a="1"/>
  <c r="E118" i="37" s="1"/>
  <c r="E117" i="37" a="1"/>
  <c r="E117" i="37" s="1"/>
  <c r="E116" i="37" a="1"/>
  <c r="E116" i="37" s="1"/>
  <c r="E115" i="37" a="1"/>
  <c r="E115" i="37" s="1"/>
  <c r="E114" i="37" a="1"/>
  <c r="E114" i="37" s="1"/>
  <c r="E113" i="37" a="1"/>
  <c r="E113" i="37" s="1"/>
  <c r="E112" i="37" a="1"/>
  <c r="E112" i="37" s="1"/>
  <c r="E111" i="37" a="1"/>
  <c r="E111" i="37" s="1"/>
  <c r="E110" i="37" a="1"/>
  <c r="E110" i="37" s="1"/>
  <c r="E109" i="37" a="1"/>
  <c r="E109" i="37" s="1"/>
  <c r="E108" i="37" a="1"/>
  <c r="E108" i="37" s="1"/>
  <c r="E104" i="37" a="1"/>
  <c r="E104" i="37" s="1"/>
  <c r="E105" i="37" a="1"/>
  <c r="E105" i="37" s="1"/>
  <c r="E103" i="37" a="1"/>
  <c r="E103" i="37" s="1"/>
  <c r="E106" i="37" a="1"/>
  <c r="E106" i="37" s="1"/>
  <c r="E102" i="37" a="1"/>
  <c r="E102" i="37" s="1"/>
  <c r="E101" i="37" a="1"/>
  <c r="E101" i="37" s="1"/>
  <c r="E100" i="37" a="1"/>
  <c r="E100" i="37" s="1"/>
  <c r="E107" i="37" a="1"/>
  <c r="E107" i="37" s="1"/>
  <c r="E99" i="37" a="1"/>
  <c r="E99" i="37" s="1"/>
  <c r="E90" i="37" a="1"/>
  <c r="E90" i="37" s="1"/>
  <c r="E84" i="37" a="1"/>
  <c r="E84" i="37" s="1"/>
  <c r="E82" i="37" a="1"/>
  <c r="E82" i="37" s="1"/>
  <c r="E97" i="37" a="1"/>
  <c r="E97" i="37" s="1"/>
  <c r="E96" i="37" a="1"/>
  <c r="E96" i="37" s="1"/>
  <c r="E85" i="37" a="1"/>
  <c r="E85" i="37" s="1"/>
  <c r="E98" i="37" a="1"/>
  <c r="E98" i="37" s="1"/>
  <c r="E87" i="37" a="1"/>
  <c r="E87" i="37" s="1"/>
  <c r="E86" i="37" a="1"/>
  <c r="E86" i="37" s="1"/>
  <c r="E95" i="37" a="1"/>
  <c r="E95" i="37" s="1"/>
  <c r="E83" i="37" a="1"/>
  <c r="E83" i="37" s="1"/>
  <c r="E93" i="37" a="1"/>
  <c r="E93" i="37" s="1"/>
  <c r="E92" i="37" a="1"/>
  <c r="E92" i="37" s="1"/>
  <c r="E88" i="37" a="1"/>
  <c r="E88" i="37" s="1"/>
  <c r="E78" i="37" a="1"/>
  <c r="E78" i="37" s="1"/>
  <c r="E94" i="37" a="1"/>
  <c r="E94" i="37" s="1"/>
  <c r="E91" i="37" a="1"/>
  <c r="E91" i="37" s="1"/>
  <c r="E89" i="37" a="1"/>
  <c r="E89" i="37" s="1"/>
  <c r="E81" i="37" a="1"/>
  <c r="E81" i="37" s="1"/>
  <c r="E80" i="37" a="1"/>
  <c r="E80" i="37" s="1"/>
  <c r="E77" i="37" a="1"/>
  <c r="E77" i="37" s="1"/>
  <c r="E71" i="37" a="1"/>
  <c r="E71" i="37" s="1"/>
  <c r="E72" i="37" a="1"/>
  <c r="E72" i="37" s="1"/>
  <c r="E60" i="37" a="1"/>
  <c r="E60" i="37" s="1"/>
  <c r="E73" i="37" a="1"/>
  <c r="E73" i="37" s="1"/>
  <c r="E59" i="37" a="1"/>
  <c r="E59" i="37" s="1"/>
  <c r="E68" i="37" a="1"/>
  <c r="E68" i="37" s="1"/>
  <c r="E67" i="37" a="1"/>
  <c r="E67" i="37" s="1"/>
  <c r="E74" i="37" a="1"/>
  <c r="E74" i="37" s="1"/>
  <c r="E66" i="37" a="1"/>
  <c r="E66" i="37" s="1"/>
  <c r="E61" i="37" a="1"/>
  <c r="E61" i="37" s="1"/>
  <c r="E75" i="37" a="1"/>
  <c r="E75" i="37" s="1"/>
  <c r="E69" i="37" a="1"/>
  <c r="E69" i="37" s="1"/>
  <c r="E65" i="37" a="1"/>
  <c r="E65" i="37" s="1"/>
  <c r="E64" i="37" a="1"/>
  <c r="E64" i="37" s="1"/>
  <c r="E62" i="37" a="1"/>
  <c r="E62" i="37" s="1"/>
  <c r="E76" i="37" a="1"/>
  <c r="E76" i="37" s="1"/>
  <c r="E79" i="37" a="1"/>
  <c r="E79" i="37" s="1"/>
  <c r="E70" i="37" a="1"/>
  <c r="E70" i="37" s="1"/>
  <c r="E63" i="37" a="1"/>
  <c r="E63" i="37" s="1"/>
  <c r="E58" i="37" a="1"/>
  <c r="E58" i="37" s="1"/>
  <c r="E53" i="37" a="1"/>
  <c r="E53" i="37" s="1"/>
  <c r="E51" i="37" a="1"/>
  <c r="E51" i="37" s="1"/>
  <c r="E44" i="37" a="1"/>
  <c r="E44" i="37" s="1"/>
  <c r="E45" i="37" a="1"/>
  <c r="E45" i="37" s="1"/>
  <c r="E40" i="37" a="1"/>
  <c r="E40" i="37" s="1"/>
  <c r="E38" i="37" a="1"/>
  <c r="E38" i="37" s="1"/>
  <c r="E56" i="37" a="1"/>
  <c r="E56" i="37" s="1"/>
  <c r="E49" i="37" a="1"/>
  <c r="E49" i="37" s="1"/>
  <c r="E46" i="37" a="1"/>
  <c r="E46" i="37" s="1"/>
  <c r="E54" i="37" a="1"/>
  <c r="E54" i="37" s="1"/>
  <c r="E47" i="37" a="1"/>
  <c r="E47" i="37" s="1"/>
  <c r="E52" i="37" a="1"/>
  <c r="E52" i="37" s="1"/>
  <c r="E50" i="37" a="1"/>
  <c r="E50" i="37" s="1"/>
  <c r="E41" i="37" a="1"/>
  <c r="E41" i="37" s="1"/>
  <c r="E39" i="37" a="1"/>
  <c r="E39" i="37" s="1"/>
  <c r="E57" i="37" a="1"/>
  <c r="E57" i="37" s="1"/>
  <c r="E55" i="37" a="1"/>
  <c r="E55" i="37" s="1"/>
  <c r="E48" i="37" a="1"/>
  <c r="E48" i="37" s="1"/>
  <c r="E43" i="37" a="1"/>
  <c r="E43" i="37" s="1"/>
  <c r="E42" i="37" a="1"/>
  <c r="E42" i="37" s="1"/>
  <c r="E37" i="37" a="1"/>
  <c r="E37" i="37" s="1"/>
  <c r="E22" i="37" a="1"/>
  <c r="E22" i="37" s="1"/>
  <c r="E20" i="37" a="1"/>
  <c r="E20" i="37" s="1"/>
  <c r="E36" i="37" a="1"/>
  <c r="E36" i="37" s="1"/>
  <c r="E25" i="37" a="1"/>
  <c r="E25" i="37" s="1"/>
  <c r="E21" i="37" a="1"/>
  <c r="E21" i="37" s="1"/>
  <c r="E35" i="37" a="1"/>
  <c r="E35" i="37" s="1"/>
  <c r="E30" i="37" a="1"/>
  <c r="E30" i="37" s="1"/>
  <c r="E34" i="37" a="1"/>
  <c r="E34" i="37" s="1"/>
  <c r="E32" i="37" a="1"/>
  <c r="E32" i="37" s="1"/>
  <c r="E31" i="37" a="1"/>
  <c r="E31" i="37" s="1"/>
  <c r="E29" i="37" a="1"/>
  <c r="E29" i="37" s="1"/>
  <c r="E28" i="37" a="1"/>
  <c r="E28" i="37" s="1"/>
  <c r="E24" i="37" a="1"/>
  <c r="E24" i="37" s="1"/>
  <c r="E19" i="37" a="1"/>
  <c r="E19" i="37" s="1"/>
  <c r="E18" i="37" a="1"/>
  <c r="E18" i="37" s="1"/>
  <c r="E17" i="37" a="1"/>
  <c r="E17" i="37" s="1"/>
  <c r="E16" i="37" a="1"/>
  <c r="E16" i="37" s="1"/>
  <c r="E15" i="37" a="1"/>
  <c r="E15" i="37" s="1"/>
  <c r="E14" i="37" a="1"/>
  <c r="E14" i="37" s="1"/>
  <c r="E13" i="37" a="1"/>
  <c r="E13" i="37" s="1"/>
  <c r="E27" i="37" a="1"/>
  <c r="E27" i="37" s="1"/>
  <c r="E23" i="37" a="1"/>
  <c r="E23" i="37" s="1"/>
  <c r="E26" i="37" a="1"/>
  <c r="E26" i="37" s="1"/>
  <c r="E9" i="37" a="1"/>
  <c r="E9" i="37" s="1"/>
  <c r="E164" i="37" s="1"/>
  <c r="E10" i="37" a="1"/>
  <c r="E10" i="37" s="1"/>
  <c r="M213" i="37"/>
  <c r="M146" i="37" a="1"/>
  <c r="M146" i="37" s="1"/>
  <c r="M143" i="37" a="1"/>
  <c r="M143" i="37" s="1"/>
  <c r="M135" i="37" a="1"/>
  <c r="M135" i="37" s="1"/>
  <c r="M140" i="37" a="1"/>
  <c r="M140" i="37" s="1"/>
  <c r="M145" i="37" a="1"/>
  <c r="M145" i="37" s="1"/>
  <c r="M137" i="37" a="1"/>
  <c r="M137" i="37" s="1"/>
  <c r="M132" i="37" a="1"/>
  <c r="M132" i="37" s="1"/>
  <c r="M131" i="37" a="1"/>
  <c r="M131" i="37" s="1"/>
  <c r="M130" i="37" a="1"/>
  <c r="M130" i="37" s="1"/>
  <c r="M129" i="37" a="1"/>
  <c r="M129" i="37" s="1"/>
  <c r="M128" i="37" a="1"/>
  <c r="M128" i="37" s="1"/>
  <c r="M127" i="37" a="1"/>
  <c r="M127" i="37" s="1"/>
  <c r="M126" i="37" a="1"/>
  <c r="M126" i="37" s="1"/>
  <c r="M125" i="37" a="1"/>
  <c r="M125" i="37" s="1"/>
  <c r="M124" i="37" a="1"/>
  <c r="M124" i="37" s="1"/>
  <c r="M142" i="37" a="1"/>
  <c r="M142" i="37" s="1"/>
  <c r="M134" i="37" a="1"/>
  <c r="M134" i="37" s="1"/>
  <c r="M139" i="37" a="1"/>
  <c r="M139" i="37" s="1"/>
  <c r="M144" i="37" a="1"/>
  <c r="M144" i="37" s="1"/>
  <c r="M136" i="37" a="1"/>
  <c r="M136" i="37" s="1"/>
  <c r="M141" i="37" a="1"/>
  <c r="M141" i="37" s="1"/>
  <c r="M133" i="37" a="1"/>
  <c r="M133" i="37" s="1"/>
  <c r="M138" i="37" a="1"/>
  <c r="M138" i="37" s="1"/>
  <c r="M121" i="37" a="1"/>
  <c r="M121" i="37" s="1"/>
  <c r="M120" i="37" a="1"/>
  <c r="M120" i="37" s="1"/>
  <c r="M119" i="37" a="1"/>
  <c r="M119" i="37" s="1"/>
  <c r="M118" i="37" a="1"/>
  <c r="M118" i="37" s="1"/>
  <c r="M117" i="37" a="1"/>
  <c r="M117" i="37" s="1"/>
  <c r="M116" i="37" a="1"/>
  <c r="M116" i="37" s="1"/>
  <c r="M115" i="37" a="1"/>
  <c r="M115" i="37" s="1"/>
  <c r="M114" i="37" a="1"/>
  <c r="M114" i="37" s="1"/>
  <c r="M113" i="37" a="1"/>
  <c r="M113" i="37" s="1"/>
  <c r="M112" i="37" a="1"/>
  <c r="M112" i="37" s="1"/>
  <c r="M111" i="37" a="1"/>
  <c r="M111" i="37" s="1"/>
  <c r="M110" i="37" a="1"/>
  <c r="M110" i="37" s="1"/>
  <c r="M109" i="37" a="1"/>
  <c r="M109" i="37" s="1"/>
  <c r="M108" i="37" a="1"/>
  <c r="M108" i="37" s="1"/>
  <c r="M103" i="37" a="1"/>
  <c r="M103" i="37" s="1"/>
  <c r="M102" i="37" a="1"/>
  <c r="M102" i="37" s="1"/>
  <c r="M101" i="37" a="1"/>
  <c r="M101" i="37" s="1"/>
  <c r="M123" i="37" a="1"/>
  <c r="M123" i="37" s="1"/>
  <c r="M106" i="37" a="1"/>
  <c r="M106" i="37" s="1"/>
  <c r="M100" i="37" a="1"/>
  <c r="M100" i="37" s="1"/>
  <c r="M98" i="37" a="1"/>
  <c r="M98" i="37" s="1"/>
  <c r="M107" i="37" a="1"/>
  <c r="M107" i="37" s="1"/>
  <c r="M105" i="37" a="1"/>
  <c r="M105" i="37" s="1"/>
  <c r="M104" i="37" a="1"/>
  <c r="M104" i="37" s="1"/>
  <c r="M85" i="37" a="1"/>
  <c r="M85" i="37" s="1"/>
  <c r="M84" i="37" a="1"/>
  <c r="M84" i="37" s="1"/>
  <c r="M96" i="37" a="1"/>
  <c r="M96" i="37" s="1"/>
  <c r="M86" i="37" a="1"/>
  <c r="M86" i="37" s="1"/>
  <c r="M95" i="37" a="1"/>
  <c r="M95" i="37" s="1"/>
  <c r="M94" i="37" a="1"/>
  <c r="M94" i="37" s="1"/>
  <c r="M92" i="37" a="1"/>
  <c r="M92" i="37" s="1"/>
  <c r="M88" i="37" a="1"/>
  <c r="M88" i="37" s="1"/>
  <c r="M87" i="37" a="1"/>
  <c r="M87" i="37" s="1"/>
  <c r="M77" i="37" a="1"/>
  <c r="M77" i="37" s="1"/>
  <c r="M93" i="37" a="1"/>
  <c r="M93" i="37" s="1"/>
  <c r="M83" i="37" a="1"/>
  <c r="M83" i="37" s="1"/>
  <c r="M78" i="37" a="1"/>
  <c r="M78" i="37" s="1"/>
  <c r="M91" i="37" a="1"/>
  <c r="M91" i="37" s="1"/>
  <c r="M90" i="37" a="1"/>
  <c r="M90" i="37" s="1"/>
  <c r="M89" i="37" a="1"/>
  <c r="M89" i="37" s="1"/>
  <c r="M81" i="37" a="1"/>
  <c r="M81" i="37" s="1"/>
  <c r="M79" i="37" a="1"/>
  <c r="M79" i="37" s="1"/>
  <c r="M99" i="37" a="1"/>
  <c r="M99" i="37" s="1"/>
  <c r="M97" i="37" a="1"/>
  <c r="M97" i="37" s="1"/>
  <c r="M73" i="37" a="1"/>
  <c r="M73" i="37" s="1"/>
  <c r="M67" i="37" a="1"/>
  <c r="M67" i="37" s="1"/>
  <c r="M74" i="37" a="1"/>
  <c r="M74" i="37" s="1"/>
  <c r="M68" i="37" a="1"/>
  <c r="M68" i="37" s="1"/>
  <c r="M66" i="37" a="1"/>
  <c r="M66" i="37" s="1"/>
  <c r="M65" i="37" a="1"/>
  <c r="M65" i="37" s="1"/>
  <c r="M61" i="37" a="1"/>
  <c r="M61" i="37" s="1"/>
  <c r="M60" i="37" a="1"/>
  <c r="M60" i="37" s="1"/>
  <c r="M82" i="37" a="1"/>
  <c r="M82" i="37" s="1"/>
  <c r="M75" i="37" a="1"/>
  <c r="M75" i="37" s="1"/>
  <c r="M69" i="37" a="1"/>
  <c r="M69" i="37" s="1"/>
  <c r="M64" i="37" a="1"/>
  <c r="M64" i="37" s="1"/>
  <c r="M62" i="37" a="1"/>
  <c r="M62" i="37" s="1"/>
  <c r="M76" i="37" a="1"/>
  <c r="M76" i="37" s="1"/>
  <c r="M70" i="37" a="1"/>
  <c r="M70" i="37" s="1"/>
  <c r="M63" i="37" a="1"/>
  <c r="M63" i="37" s="1"/>
  <c r="M80" i="37" a="1"/>
  <c r="M80" i="37" s="1"/>
  <c r="M71" i="37" a="1"/>
  <c r="M71" i="37" s="1"/>
  <c r="M72" i="37" a="1"/>
  <c r="M72" i="37" s="1"/>
  <c r="M59" i="37" a="1"/>
  <c r="M59" i="37" s="1"/>
  <c r="M56" i="37" a="1"/>
  <c r="M56" i="37" s="1"/>
  <c r="M49" i="37" a="1"/>
  <c r="M49" i="37" s="1"/>
  <c r="M46" i="37" a="1"/>
  <c r="M46" i="37" s="1"/>
  <c r="M47" i="37" a="1"/>
  <c r="M47" i="37" s="1"/>
  <c r="M38" i="37" a="1"/>
  <c r="M38" i="37" s="1"/>
  <c r="M36" i="37" a="1"/>
  <c r="M36" i="37" s="1"/>
  <c r="M54" i="37" a="1"/>
  <c r="M54" i="37" s="1"/>
  <c r="M52" i="37" a="1"/>
  <c r="M52" i="37" s="1"/>
  <c r="M41" i="37" a="1"/>
  <c r="M41" i="37" s="1"/>
  <c r="M39" i="37" a="1"/>
  <c r="M39" i="37" s="1"/>
  <c r="M50" i="37" a="1"/>
  <c r="M50" i="37" s="1"/>
  <c r="M48" i="37" a="1"/>
  <c r="M48" i="37" s="1"/>
  <c r="M43" i="37" a="1"/>
  <c r="M43" i="37" s="1"/>
  <c r="M42" i="37" a="1"/>
  <c r="M42" i="37" s="1"/>
  <c r="M57" i="37" a="1"/>
  <c r="M57" i="37" s="1"/>
  <c r="M55" i="37" a="1"/>
  <c r="M55" i="37" s="1"/>
  <c r="M44" i="37" a="1"/>
  <c r="M44" i="37" s="1"/>
  <c r="M37" i="37" a="1"/>
  <c r="M37" i="37" s="1"/>
  <c r="M58" i="37" a="1"/>
  <c r="M58" i="37" s="1"/>
  <c r="M53" i="37" a="1"/>
  <c r="M53" i="37" s="1"/>
  <c r="M51" i="37" a="1"/>
  <c r="M51" i="37" s="1"/>
  <c r="M45" i="37" a="1"/>
  <c r="M45" i="37" s="1"/>
  <c r="M40" i="37" a="1"/>
  <c r="M40" i="37" s="1"/>
  <c r="M34" i="37" a="1"/>
  <c r="M34" i="37" s="1"/>
  <c r="M30" i="37" a="1"/>
  <c r="M30" i="37" s="1"/>
  <c r="M29" i="37" a="1"/>
  <c r="M29" i="37" s="1"/>
  <c r="M35" i="37" a="1"/>
  <c r="M35" i="37" s="1"/>
  <c r="M31" i="37" a="1"/>
  <c r="M31" i="37" s="1"/>
  <c r="M24" i="37" a="1"/>
  <c r="M24" i="37" s="1"/>
  <c r="M32" i="37" a="1"/>
  <c r="M32" i="37" s="1"/>
  <c r="M28" i="37" a="1"/>
  <c r="M28" i="37" s="1"/>
  <c r="M27" i="37" a="1"/>
  <c r="M27" i="37" s="1"/>
  <c r="M26" i="37" a="1"/>
  <c r="M26" i="37" s="1"/>
  <c r="M23" i="37" a="1"/>
  <c r="M23" i="37" s="1"/>
  <c r="M22" i="37" a="1"/>
  <c r="M22" i="37" s="1"/>
  <c r="M19" i="37" a="1"/>
  <c r="M19" i="37" s="1"/>
  <c r="M18" i="37" a="1"/>
  <c r="M18" i="37" s="1"/>
  <c r="M17" i="37" a="1"/>
  <c r="M17" i="37" s="1"/>
  <c r="M16" i="37" a="1"/>
  <c r="M16" i="37" s="1"/>
  <c r="M15" i="37" a="1"/>
  <c r="M15" i="37" s="1"/>
  <c r="M14" i="37" a="1"/>
  <c r="M14" i="37" s="1"/>
  <c r="M13" i="37" a="1"/>
  <c r="M13" i="37" s="1"/>
  <c r="M25" i="37" a="1"/>
  <c r="M25" i="37" s="1"/>
  <c r="M20" i="37" a="1"/>
  <c r="M20" i="37" s="1"/>
  <c r="M21" i="37" a="1"/>
  <c r="M21" i="37" s="1"/>
  <c r="M9" i="37" a="1"/>
  <c r="M9" i="37" s="1"/>
  <c r="M10" i="37" a="1"/>
  <c r="M10" i="37" s="1"/>
  <c r="M165" i="37" s="1"/>
  <c r="U155" i="37"/>
  <c r="U154" i="37"/>
  <c r="Z155" i="37"/>
  <c r="Z154" i="37"/>
  <c r="Z167" i="37" s="1"/>
  <c r="K213" i="37"/>
  <c r="K141" i="37" a="1"/>
  <c r="K141" i="37" s="1"/>
  <c r="K133" i="37" a="1"/>
  <c r="K133" i="37" s="1"/>
  <c r="K138" i="37" a="1"/>
  <c r="K138" i="37" s="1"/>
  <c r="K146" i="37" a="1"/>
  <c r="K146" i="37" s="1"/>
  <c r="K143" i="37" a="1"/>
  <c r="K143" i="37" s="1"/>
  <c r="K135" i="37" a="1"/>
  <c r="K135" i="37" s="1"/>
  <c r="K140" i="37" a="1"/>
  <c r="K140" i="37" s="1"/>
  <c r="K145" i="37" a="1"/>
  <c r="K145" i="37" s="1"/>
  <c r="K137" i="37" a="1"/>
  <c r="K137" i="37" s="1"/>
  <c r="K132" i="37" a="1"/>
  <c r="K132" i="37" s="1"/>
  <c r="K131" i="37" a="1"/>
  <c r="K131" i="37" s="1"/>
  <c r="K130" i="37" a="1"/>
  <c r="K130" i="37" s="1"/>
  <c r="K129" i="37" a="1"/>
  <c r="K129" i="37" s="1"/>
  <c r="K128" i="37" a="1"/>
  <c r="K128" i="37" s="1"/>
  <c r="K127" i="37" a="1"/>
  <c r="K127" i="37" s="1"/>
  <c r="K126" i="37" a="1"/>
  <c r="K126" i="37" s="1"/>
  <c r="K125" i="37" a="1"/>
  <c r="K125" i="37" s="1"/>
  <c r="K124" i="37" a="1"/>
  <c r="K124" i="37" s="1"/>
  <c r="K123" i="37" a="1"/>
  <c r="K123" i="37" s="1"/>
  <c r="K142" i="37" a="1"/>
  <c r="K142" i="37" s="1"/>
  <c r="K134" i="37" a="1"/>
  <c r="K134" i="37" s="1"/>
  <c r="K139" i="37" a="1"/>
  <c r="K139" i="37" s="1"/>
  <c r="K144" i="37" a="1"/>
  <c r="K144" i="37" s="1"/>
  <c r="K136" i="37" a="1"/>
  <c r="K136" i="37" s="1"/>
  <c r="K104" i="37" a="1"/>
  <c r="K104" i="37" s="1"/>
  <c r="K121" i="37" a="1"/>
  <c r="K121" i="37" s="1"/>
  <c r="K120" i="37" a="1"/>
  <c r="K120" i="37" s="1"/>
  <c r="K119" i="37" a="1"/>
  <c r="K119" i="37" s="1"/>
  <c r="K118" i="37" a="1"/>
  <c r="K118" i="37" s="1"/>
  <c r="K117" i="37" a="1"/>
  <c r="K117" i="37" s="1"/>
  <c r="K116" i="37" a="1"/>
  <c r="K116" i="37" s="1"/>
  <c r="K115" i="37" a="1"/>
  <c r="K115" i="37" s="1"/>
  <c r="K114" i="37" a="1"/>
  <c r="K114" i="37" s="1"/>
  <c r="K113" i="37" a="1"/>
  <c r="K113" i="37" s="1"/>
  <c r="K112" i="37" a="1"/>
  <c r="K112" i="37" s="1"/>
  <c r="K111" i="37" a="1"/>
  <c r="K111" i="37" s="1"/>
  <c r="K110" i="37" a="1"/>
  <c r="K110" i="37" s="1"/>
  <c r="K109" i="37" a="1"/>
  <c r="K109" i="37" s="1"/>
  <c r="K108" i="37" a="1"/>
  <c r="K108" i="37" s="1"/>
  <c r="K105" i="37" a="1"/>
  <c r="K105" i="37" s="1"/>
  <c r="K103" i="37" a="1"/>
  <c r="K103" i="37" s="1"/>
  <c r="K102" i="37" a="1"/>
  <c r="K102" i="37" s="1"/>
  <c r="K106" i="37" a="1"/>
  <c r="K106" i="37" s="1"/>
  <c r="K101" i="37" a="1"/>
  <c r="K101" i="37" s="1"/>
  <c r="K107" i="37" a="1"/>
  <c r="K107" i="37" s="1"/>
  <c r="K100" i="37" a="1"/>
  <c r="K100" i="37" s="1"/>
  <c r="K99" i="37" a="1"/>
  <c r="K99" i="37" s="1"/>
  <c r="K89" i="37" a="1"/>
  <c r="K89" i="37" s="1"/>
  <c r="K79" i="37" a="1"/>
  <c r="K79" i="37" s="1"/>
  <c r="K97" i="37" a="1"/>
  <c r="K97" i="37" s="1"/>
  <c r="K84" i="37" a="1"/>
  <c r="K84" i="37" s="1"/>
  <c r="K86" i="37" a="1"/>
  <c r="K86" i="37" s="1"/>
  <c r="K85" i="37" a="1"/>
  <c r="K85" i="37" s="1"/>
  <c r="K82" i="37" a="1"/>
  <c r="K82" i="37" s="1"/>
  <c r="K80" i="37" a="1"/>
  <c r="K80" i="37" s="1"/>
  <c r="K96" i="37" a="1"/>
  <c r="K96" i="37" s="1"/>
  <c r="K95" i="37" a="1"/>
  <c r="K95" i="37" s="1"/>
  <c r="K94" i="37" a="1"/>
  <c r="K94" i="37" s="1"/>
  <c r="K87" i="37" a="1"/>
  <c r="K87" i="37" s="1"/>
  <c r="K98" i="37" a="1"/>
  <c r="K98" i="37" s="1"/>
  <c r="K92" i="37" a="1"/>
  <c r="K92" i="37" s="1"/>
  <c r="K88" i="37" a="1"/>
  <c r="K88" i="37" s="1"/>
  <c r="K78" i="37" a="1"/>
  <c r="K78" i="37" s="1"/>
  <c r="K93" i="37" a="1"/>
  <c r="K93" i="37" s="1"/>
  <c r="K91" i="37" a="1"/>
  <c r="K91" i="37" s="1"/>
  <c r="K90" i="37" a="1"/>
  <c r="K90" i="37" s="1"/>
  <c r="K83" i="37" a="1"/>
  <c r="K83" i="37" s="1"/>
  <c r="K81" i="37" a="1"/>
  <c r="K81" i="37" s="1"/>
  <c r="K71" i="37" a="1"/>
  <c r="K71" i="37" s="1"/>
  <c r="K58" i="37" a="1"/>
  <c r="K58" i="37" s="1"/>
  <c r="K77" i="37" a="1"/>
  <c r="K77" i="37" s="1"/>
  <c r="K72" i="37" a="1"/>
  <c r="K72" i="37" s="1"/>
  <c r="K73" i="37" a="1"/>
  <c r="K73" i="37" s="1"/>
  <c r="K59" i="37" a="1"/>
  <c r="K59" i="37" s="1"/>
  <c r="K74" i="37" a="1"/>
  <c r="K74" i="37" s="1"/>
  <c r="K67" i="37" a="1"/>
  <c r="K67" i="37" s="1"/>
  <c r="K60" i="37" a="1"/>
  <c r="K60" i="37" s="1"/>
  <c r="K68" i="37" a="1"/>
  <c r="K68" i="37" s="1"/>
  <c r="K66" i="37" a="1"/>
  <c r="K66" i="37" s="1"/>
  <c r="K65" i="37" a="1"/>
  <c r="K65" i="37" s="1"/>
  <c r="K61" i="37" a="1"/>
  <c r="K61" i="37" s="1"/>
  <c r="K75" i="37" a="1"/>
  <c r="K75" i="37" s="1"/>
  <c r="K69" i="37" a="1"/>
  <c r="K69" i="37" s="1"/>
  <c r="K76" i="37" a="1"/>
  <c r="K76" i="37" s="1"/>
  <c r="K70" i="37" a="1"/>
  <c r="K70" i="37" s="1"/>
  <c r="K64" i="37" a="1"/>
  <c r="K64" i="37" s="1"/>
  <c r="K63" i="37" a="1"/>
  <c r="K63" i="37" s="1"/>
  <c r="K53" i="37" a="1"/>
  <c r="K53" i="37" s="1"/>
  <c r="K44" i="37" a="1"/>
  <c r="K44" i="37" s="1"/>
  <c r="K51" i="37" a="1"/>
  <c r="K51" i="37" s="1"/>
  <c r="K45" i="37" a="1"/>
  <c r="K45" i="37" s="1"/>
  <c r="K40" i="37" a="1"/>
  <c r="K40" i="37" s="1"/>
  <c r="K49" i="37" a="1"/>
  <c r="K49" i="37" s="1"/>
  <c r="K56" i="37" a="1"/>
  <c r="K56" i="37" s="1"/>
  <c r="K47" i="37" a="1"/>
  <c r="K47" i="37" s="1"/>
  <c r="K46" i="37" a="1"/>
  <c r="K46" i="37" s="1"/>
  <c r="K38" i="37" a="1"/>
  <c r="K38" i="37" s="1"/>
  <c r="K36" i="37" a="1"/>
  <c r="K36" i="37" s="1"/>
  <c r="K54" i="37" a="1"/>
  <c r="K54" i="37" s="1"/>
  <c r="K52" i="37" a="1"/>
  <c r="K52" i="37" s="1"/>
  <c r="K41" i="37" a="1"/>
  <c r="K41" i="37" s="1"/>
  <c r="K50" i="37" a="1"/>
  <c r="K50" i="37" s="1"/>
  <c r="K43" i="37" a="1"/>
  <c r="K43" i="37" s="1"/>
  <c r="K39" i="37" a="1"/>
  <c r="K39" i="37" s="1"/>
  <c r="K62" i="37" a="1"/>
  <c r="K62" i="37" s="1"/>
  <c r="K57" i="37" a="1"/>
  <c r="K57" i="37" s="1"/>
  <c r="K55" i="37" a="1"/>
  <c r="K55" i="37" s="1"/>
  <c r="K48" i="37" a="1"/>
  <c r="K48" i="37" s="1"/>
  <c r="K42" i="37" a="1"/>
  <c r="K42" i="37" s="1"/>
  <c r="K37" i="37" a="1"/>
  <c r="K37" i="37" s="1"/>
  <c r="K25" i="37" a="1"/>
  <c r="K25" i="37" s="1"/>
  <c r="K20" i="37" a="1"/>
  <c r="K20" i="37" s="1"/>
  <c r="K30" i="37" a="1"/>
  <c r="K30" i="37" s="1"/>
  <c r="K21" i="37" a="1"/>
  <c r="K21" i="37" s="1"/>
  <c r="K34" i="37" a="1"/>
  <c r="K34" i="37" s="1"/>
  <c r="K29" i="37" a="1"/>
  <c r="K29" i="37" s="1"/>
  <c r="K35" i="37" a="1"/>
  <c r="K35" i="37" s="1"/>
  <c r="K32" i="37" a="1"/>
  <c r="K32" i="37" s="1"/>
  <c r="K31" i="37" a="1"/>
  <c r="K31" i="37" s="1"/>
  <c r="K28" i="37" a="1"/>
  <c r="K28" i="37" s="1"/>
  <c r="K24" i="37" a="1"/>
  <c r="K24" i="37" s="1"/>
  <c r="K27" i="37" a="1"/>
  <c r="K27" i="37" s="1"/>
  <c r="K26" i="37" a="1"/>
  <c r="K26" i="37" s="1"/>
  <c r="K23" i="37" a="1"/>
  <c r="K23" i="37" s="1"/>
  <c r="K22" i="37" a="1"/>
  <c r="K22" i="37" s="1"/>
  <c r="K19" i="37" a="1"/>
  <c r="K19" i="37" s="1"/>
  <c r="K18" i="37" a="1"/>
  <c r="K18" i="37" s="1"/>
  <c r="K17" i="37" a="1"/>
  <c r="K17" i="37" s="1"/>
  <c r="K16" i="37" a="1"/>
  <c r="K16" i="37" s="1"/>
  <c r="K15" i="37" a="1"/>
  <c r="K15" i="37" s="1"/>
  <c r="K14" i="37" a="1"/>
  <c r="K14" i="37" s="1"/>
  <c r="K13" i="37" a="1"/>
  <c r="K13" i="37" s="1"/>
  <c r="K10" i="37" a="1"/>
  <c r="K10" i="37" s="1"/>
  <c r="K165" i="37" s="1"/>
  <c r="K9" i="37" a="1"/>
  <c r="K9" i="37" s="1"/>
  <c r="K164" i="37" s="1"/>
  <c r="F213" i="37"/>
  <c r="F140" i="37" a="1"/>
  <c r="F140" i="37" s="1"/>
  <c r="F145" i="37" a="1"/>
  <c r="F145" i="37" s="1"/>
  <c r="F137" i="37" a="1"/>
  <c r="F137" i="37" s="1"/>
  <c r="F132" i="37" a="1"/>
  <c r="F132" i="37" s="1"/>
  <c r="F131" i="37" a="1"/>
  <c r="F131" i="37" s="1"/>
  <c r="F130" i="37" a="1"/>
  <c r="F130" i="37" s="1"/>
  <c r="F129" i="37" a="1"/>
  <c r="F129" i="37" s="1"/>
  <c r="F128" i="37" a="1"/>
  <c r="F128" i="37" s="1"/>
  <c r="F127" i="37" a="1"/>
  <c r="F127" i="37" s="1"/>
  <c r="F126" i="37" a="1"/>
  <c r="F126" i="37" s="1"/>
  <c r="F125" i="37" a="1"/>
  <c r="F125" i="37" s="1"/>
  <c r="F124" i="37" a="1"/>
  <c r="F124" i="37" s="1"/>
  <c r="F142" i="37" a="1"/>
  <c r="F142" i="37" s="1"/>
  <c r="F134" i="37" a="1"/>
  <c r="F134" i="37" s="1"/>
  <c r="F139" i="37" a="1"/>
  <c r="F139" i="37" s="1"/>
  <c r="F144" i="37" a="1"/>
  <c r="F144" i="37" s="1"/>
  <c r="F136" i="37" a="1"/>
  <c r="F136" i="37" s="1"/>
  <c r="F141" i="37" a="1"/>
  <c r="F141" i="37" s="1"/>
  <c r="F133" i="37" a="1"/>
  <c r="F133" i="37" s="1"/>
  <c r="F138" i="37" a="1"/>
  <c r="F138" i="37" s="1"/>
  <c r="F146" i="37" a="1"/>
  <c r="F146" i="37" s="1"/>
  <c r="F143" i="37" a="1"/>
  <c r="F143" i="37" s="1"/>
  <c r="F135" i="37" a="1"/>
  <c r="F135" i="37" s="1"/>
  <c r="F103" i="37" a="1"/>
  <c r="F103" i="37" s="1"/>
  <c r="F105" i="37" a="1"/>
  <c r="F105" i="37" s="1"/>
  <c r="F102" i="37" a="1"/>
  <c r="F102" i="37" s="1"/>
  <c r="F107" i="37" a="1"/>
  <c r="F107" i="37" s="1"/>
  <c r="F106" i="37" a="1"/>
  <c r="F106" i="37" s="1"/>
  <c r="F101" i="37" a="1"/>
  <c r="F101" i="37" s="1"/>
  <c r="F100" i="37" a="1"/>
  <c r="F100" i="37" s="1"/>
  <c r="F123" i="37" a="1"/>
  <c r="F123" i="37" s="1"/>
  <c r="F121" i="37" a="1"/>
  <c r="F121" i="37" s="1"/>
  <c r="F120" i="37" a="1"/>
  <c r="F120" i="37" s="1"/>
  <c r="F119" i="37" a="1"/>
  <c r="F119" i="37" s="1"/>
  <c r="F118" i="37" a="1"/>
  <c r="F118" i="37" s="1"/>
  <c r="F117" i="37" a="1"/>
  <c r="F117" i="37" s="1"/>
  <c r="F116" i="37" a="1"/>
  <c r="F116" i="37" s="1"/>
  <c r="F115" i="37" a="1"/>
  <c r="F115" i="37" s="1"/>
  <c r="F114" i="37" a="1"/>
  <c r="F114" i="37" s="1"/>
  <c r="F113" i="37" a="1"/>
  <c r="F113" i="37" s="1"/>
  <c r="F112" i="37" a="1"/>
  <c r="F112" i="37" s="1"/>
  <c r="F111" i="37" a="1"/>
  <c r="F111" i="37" s="1"/>
  <c r="F110" i="37" a="1"/>
  <c r="F110" i="37" s="1"/>
  <c r="F109" i="37" a="1"/>
  <c r="F109" i="37" s="1"/>
  <c r="F108" i="37" a="1"/>
  <c r="F108" i="37" s="1"/>
  <c r="F104" i="37" a="1"/>
  <c r="F104" i="37" s="1"/>
  <c r="F84" i="37" a="1"/>
  <c r="F84" i="37" s="1"/>
  <c r="F99" i="37" a="1"/>
  <c r="F99" i="37" s="1"/>
  <c r="F98" i="37" a="1"/>
  <c r="F98" i="37" s="1"/>
  <c r="F97" i="37" a="1"/>
  <c r="F97" i="37" s="1"/>
  <c r="F96" i="37" a="1"/>
  <c r="F96" i="37" s="1"/>
  <c r="F86" i="37" a="1"/>
  <c r="F86" i="37" s="1"/>
  <c r="F85" i="37" a="1"/>
  <c r="F85" i="37" s="1"/>
  <c r="F95" i="37" a="1"/>
  <c r="F95" i="37" s="1"/>
  <c r="F87" i="37" a="1"/>
  <c r="F87" i="37" s="1"/>
  <c r="F77" i="37" a="1"/>
  <c r="F77" i="37" s="1"/>
  <c r="F83" i="37" a="1"/>
  <c r="F83" i="37" s="1"/>
  <c r="F94" i="37" a="1"/>
  <c r="F94" i="37" s="1"/>
  <c r="F93" i="37" a="1"/>
  <c r="F93" i="37" s="1"/>
  <c r="F92" i="37" a="1"/>
  <c r="F92" i="37" s="1"/>
  <c r="F88" i="37" a="1"/>
  <c r="F88" i="37" s="1"/>
  <c r="F81" i="37" a="1"/>
  <c r="F81" i="37" s="1"/>
  <c r="F91" i="37" a="1"/>
  <c r="F91" i="37" s="1"/>
  <c r="F89" i="37" a="1"/>
  <c r="F89" i="37" s="1"/>
  <c r="F79" i="37" a="1"/>
  <c r="F79" i="37" s="1"/>
  <c r="F90" i="37" a="1"/>
  <c r="F90" i="37" s="1"/>
  <c r="F78" i="37" a="1"/>
  <c r="F78" i="37" s="1"/>
  <c r="F72" i="37" a="1"/>
  <c r="F72" i="37" s="1"/>
  <c r="F60" i="37" a="1"/>
  <c r="F60" i="37" s="1"/>
  <c r="F73" i="37" a="1"/>
  <c r="F73" i="37" s="1"/>
  <c r="F67" i="37" a="1"/>
  <c r="F67" i="37" s="1"/>
  <c r="F59" i="37" a="1"/>
  <c r="F59" i="37" s="1"/>
  <c r="F68" i="37" a="1"/>
  <c r="F68" i="37" s="1"/>
  <c r="F61" i="37" a="1"/>
  <c r="F61" i="37" s="1"/>
  <c r="F82" i="37" a="1"/>
  <c r="F82" i="37" s="1"/>
  <c r="F74" i="37" a="1"/>
  <c r="F74" i="37" s="1"/>
  <c r="F66" i="37" a="1"/>
  <c r="F66" i="37" s="1"/>
  <c r="F65" i="37" a="1"/>
  <c r="F65" i="37" s="1"/>
  <c r="F75" i="37" a="1"/>
  <c r="F75" i="37" s="1"/>
  <c r="F69" i="37" a="1"/>
  <c r="F69" i="37" s="1"/>
  <c r="F64" i="37" a="1"/>
  <c r="F64" i="37" s="1"/>
  <c r="F62" i="37" a="1"/>
  <c r="F62" i="37" s="1"/>
  <c r="F76" i="37" a="1"/>
  <c r="F76" i="37" s="1"/>
  <c r="F63" i="37" a="1"/>
  <c r="F63" i="37" s="1"/>
  <c r="F58" i="37" a="1"/>
  <c r="F58" i="37" s="1"/>
  <c r="F70" i="37" a="1"/>
  <c r="F70" i="37" s="1"/>
  <c r="F80" i="37" a="1"/>
  <c r="F80" i="37" s="1"/>
  <c r="F71" i="37" a="1"/>
  <c r="F71" i="37" s="1"/>
  <c r="F46" i="37" a="1"/>
  <c r="F46" i="37" s="1"/>
  <c r="F45" i="37" a="1"/>
  <c r="F45" i="37" s="1"/>
  <c r="F40" i="37" a="1"/>
  <c r="F40" i="37" s="1"/>
  <c r="F38" i="37" a="1"/>
  <c r="F38" i="37" s="1"/>
  <c r="F56" i="37" a="1"/>
  <c r="F56" i="37" s="1"/>
  <c r="F54" i="37" a="1"/>
  <c r="F54" i="37" s="1"/>
  <c r="F49" i="37" a="1"/>
  <c r="F49" i="37" s="1"/>
  <c r="F47" i="37" a="1"/>
  <c r="F47" i="37" s="1"/>
  <c r="F36" i="37" a="1"/>
  <c r="F36" i="37" s="1"/>
  <c r="F52" i="37" a="1"/>
  <c r="F52" i="37" s="1"/>
  <c r="F50" i="37" a="1"/>
  <c r="F50" i="37" s="1"/>
  <c r="F41" i="37" a="1"/>
  <c r="F41" i="37" s="1"/>
  <c r="F42" i="37" a="1"/>
  <c r="F42" i="37" s="1"/>
  <c r="F39" i="37" a="1"/>
  <c r="F39" i="37" s="1"/>
  <c r="F57" i="37" a="1"/>
  <c r="F57" i="37" s="1"/>
  <c r="F55" i="37" a="1"/>
  <c r="F55" i="37" s="1"/>
  <c r="F48" i="37" a="1"/>
  <c r="F48" i="37" s="1"/>
  <c r="F43" i="37" a="1"/>
  <c r="F43" i="37" s="1"/>
  <c r="F37" i="37" a="1"/>
  <c r="F37" i="37" s="1"/>
  <c r="F44" i="37" a="1"/>
  <c r="F44" i="37" s="1"/>
  <c r="F53" i="37" a="1"/>
  <c r="F53" i="37" s="1"/>
  <c r="F51" i="37" a="1"/>
  <c r="F51" i="37" s="1"/>
  <c r="F25" i="37" a="1"/>
  <c r="F25" i="37" s="1"/>
  <c r="F21" i="37" a="1"/>
  <c r="F21" i="37" s="1"/>
  <c r="F35" i="37" a="1"/>
  <c r="F35" i="37" s="1"/>
  <c r="F34" i="37" a="1"/>
  <c r="F34" i="37" s="1"/>
  <c r="F31" i="37" a="1"/>
  <c r="F31" i="37" s="1"/>
  <c r="F30" i="37" a="1"/>
  <c r="F30" i="37" s="1"/>
  <c r="F29" i="37" a="1"/>
  <c r="F29" i="37" s="1"/>
  <c r="F32" i="37" a="1"/>
  <c r="F32" i="37" s="1"/>
  <c r="F28" i="37" a="1"/>
  <c r="F28" i="37" s="1"/>
  <c r="F27" i="37" a="1"/>
  <c r="F27" i="37" s="1"/>
  <c r="F24" i="37" a="1"/>
  <c r="F24" i="37" s="1"/>
  <c r="F19" i="37" a="1"/>
  <c r="F19" i="37" s="1"/>
  <c r="F18" i="37" a="1"/>
  <c r="F18" i="37" s="1"/>
  <c r="F17" i="37" a="1"/>
  <c r="F17" i="37" s="1"/>
  <c r="F16" i="37" a="1"/>
  <c r="F16" i="37" s="1"/>
  <c r="F15" i="37" a="1"/>
  <c r="F15" i="37" s="1"/>
  <c r="F14" i="37" a="1"/>
  <c r="F14" i="37" s="1"/>
  <c r="F23" i="37" a="1"/>
  <c r="F23" i="37" s="1"/>
  <c r="F26" i="37" a="1"/>
  <c r="F26" i="37" s="1"/>
  <c r="F22" i="37" a="1"/>
  <c r="F22" i="37" s="1"/>
  <c r="F20" i="37" a="1"/>
  <c r="F20" i="37" s="1"/>
  <c r="F13" i="37" a="1"/>
  <c r="F13" i="37" s="1"/>
  <c r="F9" i="37" a="1"/>
  <c r="F9" i="37" s="1"/>
  <c r="F10" i="37" a="1"/>
  <c r="F10" i="37" s="1"/>
  <c r="F165" i="37" s="1"/>
  <c r="N213" i="37"/>
  <c r="N145" i="37" a="1"/>
  <c r="N145" i="37" s="1"/>
  <c r="N137" i="37" a="1"/>
  <c r="N137" i="37" s="1"/>
  <c r="N142" i="37" a="1"/>
  <c r="N142" i="37" s="1"/>
  <c r="N134" i="37" a="1"/>
  <c r="N134" i="37" s="1"/>
  <c r="N132" i="37" a="1"/>
  <c r="N132" i="37" s="1"/>
  <c r="N131" i="37" a="1"/>
  <c r="N131" i="37" s="1"/>
  <c r="N130" i="37" a="1"/>
  <c r="N130" i="37" s="1"/>
  <c r="N129" i="37" a="1"/>
  <c r="N129" i="37" s="1"/>
  <c r="N128" i="37" a="1"/>
  <c r="N128" i="37" s="1"/>
  <c r="N127" i="37" a="1"/>
  <c r="N127" i="37" s="1"/>
  <c r="N126" i="37" a="1"/>
  <c r="N126" i="37" s="1"/>
  <c r="N125" i="37" a="1"/>
  <c r="N125" i="37" s="1"/>
  <c r="N124" i="37" a="1"/>
  <c r="N124" i="37" s="1"/>
  <c r="N123" i="37" a="1"/>
  <c r="N123" i="37" s="1"/>
  <c r="N139" i="37" a="1"/>
  <c r="N139" i="37" s="1"/>
  <c r="N144" i="37" a="1"/>
  <c r="N144" i="37" s="1"/>
  <c r="N136" i="37" a="1"/>
  <c r="N136" i="37" s="1"/>
  <c r="N141" i="37" a="1"/>
  <c r="N141" i="37" s="1"/>
  <c r="N133" i="37" a="1"/>
  <c r="N133" i="37" s="1"/>
  <c r="N138" i="37" a="1"/>
  <c r="N138" i="37" s="1"/>
  <c r="N143" i="37" a="1"/>
  <c r="N143" i="37" s="1"/>
  <c r="N135" i="37" a="1"/>
  <c r="N135" i="37" s="1"/>
  <c r="N146" i="37" a="1"/>
  <c r="N146" i="37" s="1"/>
  <c r="N140" i="37" a="1"/>
  <c r="N140" i="37" s="1"/>
  <c r="N106" i="37" a="1"/>
  <c r="N106" i="37" s="1"/>
  <c r="N100" i="37" a="1"/>
  <c r="N100" i="37" s="1"/>
  <c r="N98" i="37" a="1"/>
  <c r="N98" i="37" s="1"/>
  <c r="N107" i="37" a="1"/>
  <c r="N107" i="37" s="1"/>
  <c r="N99" i="37" a="1"/>
  <c r="N99" i="37" s="1"/>
  <c r="N104" i="37" a="1"/>
  <c r="N104" i="37" s="1"/>
  <c r="N105" i="37" a="1"/>
  <c r="N105" i="37" s="1"/>
  <c r="N103" i="37" a="1"/>
  <c r="N103" i="37" s="1"/>
  <c r="N121" i="37" a="1"/>
  <c r="N121" i="37" s="1"/>
  <c r="N120" i="37" a="1"/>
  <c r="N120" i="37" s="1"/>
  <c r="N119" i="37" a="1"/>
  <c r="N119" i="37" s="1"/>
  <c r="N118" i="37" a="1"/>
  <c r="N118" i="37" s="1"/>
  <c r="N117" i="37" a="1"/>
  <c r="N117" i="37" s="1"/>
  <c r="N116" i="37" a="1"/>
  <c r="N116" i="37" s="1"/>
  <c r="N115" i="37" a="1"/>
  <c r="N115" i="37" s="1"/>
  <c r="N114" i="37" a="1"/>
  <c r="N114" i="37" s="1"/>
  <c r="N113" i="37" a="1"/>
  <c r="N113" i="37" s="1"/>
  <c r="N112" i="37" a="1"/>
  <c r="N112" i="37" s="1"/>
  <c r="N111" i="37" a="1"/>
  <c r="N111" i="37" s="1"/>
  <c r="N110" i="37" a="1"/>
  <c r="N110" i="37" s="1"/>
  <c r="N109" i="37" a="1"/>
  <c r="N109" i="37" s="1"/>
  <c r="N108" i="37" a="1"/>
  <c r="N108" i="37" s="1"/>
  <c r="N102" i="37" a="1"/>
  <c r="N102" i="37" s="1"/>
  <c r="N101" i="37" a="1"/>
  <c r="N101" i="37" s="1"/>
  <c r="N86" i="37" a="1"/>
  <c r="N86" i="37" s="1"/>
  <c r="N80" i="37" a="1"/>
  <c r="N80" i="37" s="1"/>
  <c r="N95" i="37" a="1"/>
  <c r="N95" i="37" s="1"/>
  <c r="N87" i="37" a="1"/>
  <c r="N87" i="37" s="1"/>
  <c r="N94" i="37" a="1"/>
  <c r="N94" i="37" s="1"/>
  <c r="N92" i="37" a="1"/>
  <c r="N92" i="37" s="1"/>
  <c r="N88" i="37" a="1"/>
  <c r="N88" i="37" s="1"/>
  <c r="N93" i="37" a="1"/>
  <c r="N93" i="37" s="1"/>
  <c r="N91" i="37" a="1"/>
  <c r="N91" i="37" s="1"/>
  <c r="N83" i="37" a="1"/>
  <c r="N83" i="37" s="1"/>
  <c r="N90" i="37" a="1"/>
  <c r="N90" i="37" s="1"/>
  <c r="N89" i="37" a="1"/>
  <c r="N89" i="37" s="1"/>
  <c r="N81" i="37" a="1"/>
  <c r="N81" i="37" s="1"/>
  <c r="N79" i="37" a="1"/>
  <c r="N79" i="37" s="1"/>
  <c r="N97" i="37" a="1"/>
  <c r="N97" i="37" s="1"/>
  <c r="N96" i="37" a="1"/>
  <c r="N96" i="37" s="1"/>
  <c r="N85" i="37" a="1"/>
  <c r="N85" i="37" s="1"/>
  <c r="N84" i="37" a="1"/>
  <c r="N84" i="37" s="1"/>
  <c r="N82" i="37" a="1"/>
  <c r="N82" i="37" s="1"/>
  <c r="N77" i="37" a="1"/>
  <c r="N77" i="37" s="1"/>
  <c r="N74" i="37" a="1"/>
  <c r="N74" i="37" s="1"/>
  <c r="N68" i="37" a="1"/>
  <c r="N68" i="37" s="1"/>
  <c r="N65" i="37" a="1"/>
  <c r="N65" i="37" s="1"/>
  <c r="N61" i="37" a="1"/>
  <c r="N61" i="37" s="1"/>
  <c r="N64" i="37" a="1"/>
  <c r="N64" i="37" s="1"/>
  <c r="N62" i="37" a="1"/>
  <c r="N62" i="37" s="1"/>
  <c r="N57" i="37" a="1"/>
  <c r="N57" i="37" s="1"/>
  <c r="N78" i="37" a="1"/>
  <c r="N78" i="37" s="1"/>
  <c r="N75" i="37" a="1"/>
  <c r="N75" i="37" s="1"/>
  <c r="N69" i="37" a="1"/>
  <c r="N69" i="37" s="1"/>
  <c r="N76" i="37" a="1"/>
  <c r="N76" i="37" s="1"/>
  <c r="N70" i="37" a="1"/>
  <c r="N70" i="37" s="1"/>
  <c r="N63" i="37" a="1"/>
  <c r="N63" i="37" s="1"/>
  <c r="N71" i="37" a="1"/>
  <c r="N71" i="37" s="1"/>
  <c r="N59" i="37" a="1"/>
  <c r="N59" i="37" s="1"/>
  <c r="N58" i="37" a="1"/>
  <c r="N58" i="37" s="1"/>
  <c r="N72" i="37" a="1"/>
  <c r="N72" i="37" s="1"/>
  <c r="N73" i="37" a="1"/>
  <c r="N73" i="37" s="1"/>
  <c r="N67" i="37" a="1"/>
  <c r="N67" i="37" s="1"/>
  <c r="N66" i="37" a="1"/>
  <c r="N66" i="37" s="1"/>
  <c r="N60" i="37" a="1"/>
  <c r="N60" i="37" s="1"/>
  <c r="N36" i="37" a="1"/>
  <c r="N36" i="37" s="1"/>
  <c r="N54" i="37" a="1"/>
  <c r="N54" i="37" s="1"/>
  <c r="N52" i="37" a="1"/>
  <c r="N52" i="37" s="1"/>
  <c r="N41" i="37" a="1"/>
  <c r="N41" i="37" s="1"/>
  <c r="N43" i="37" a="1"/>
  <c r="N43" i="37" s="1"/>
  <c r="N39" i="37" a="1"/>
  <c r="N39" i="37" s="1"/>
  <c r="N55" i="37" a="1"/>
  <c r="N55" i="37" s="1"/>
  <c r="N50" i="37" a="1"/>
  <c r="N50" i="37" s="1"/>
  <c r="N48" i="37" a="1"/>
  <c r="N48" i="37" s="1"/>
  <c r="N42" i="37" a="1"/>
  <c r="N42" i="37" s="1"/>
  <c r="N44" i="37" a="1"/>
  <c r="N44" i="37" s="1"/>
  <c r="N37" i="37" a="1"/>
  <c r="N37" i="37" s="1"/>
  <c r="N53" i="37" a="1"/>
  <c r="N53" i="37" s="1"/>
  <c r="N51" i="37" a="1"/>
  <c r="N51" i="37" s="1"/>
  <c r="N45" i="37" a="1"/>
  <c r="N45" i="37" s="1"/>
  <c r="N40" i="37" a="1"/>
  <c r="N40" i="37" s="1"/>
  <c r="N56" i="37" a="1"/>
  <c r="N56" i="37" s="1"/>
  <c r="N49" i="37" a="1"/>
  <c r="N49" i="37" s="1"/>
  <c r="N47" i="37" a="1"/>
  <c r="N47" i="37" s="1"/>
  <c r="N46" i="37" a="1"/>
  <c r="N46" i="37" s="1"/>
  <c r="N38" i="37" a="1"/>
  <c r="N38" i="37" s="1"/>
  <c r="N35" i="37" a="1"/>
  <c r="N35" i="37" s="1"/>
  <c r="N32" i="37" a="1"/>
  <c r="N32" i="37" s="1"/>
  <c r="N31" i="37" a="1"/>
  <c r="N31" i="37" s="1"/>
  <c r="N28" i="37" a="1"/>
  <c r="N28" i="37" s="1"/>
  <c r="N27" i="37" a="1"/>
  <c r="N27" i="37" s="1"/>
  <c r="N26" i="37" a="1"/>
  <c r="N26" i="37" s="1"/>
  <c r="N23" i="37" a="1"/>
  <c r="N23" i="37" s="1"/>
  <c r="N22" i="37" a="1"/>
  <c r="N22" i="37" s="1"/>
  <c r="N19" i="37" a="1"/>
  <c r="N19" i="37" s="1"/>
  <c r="N18" i="37" a="1"/>
  <c r="N18" i="37" s="1"/>
  <c r="N17" i="37" a="1"/>
  <c r="N17" i="37" s="1"/>
  <c r="N16" i="37" a="1"/>
  <c r="N16" i="37" s="1"/>
  <c r="N15" i="37" a="1"/>
  <c r="N15" i="37" s="1"/>
  <c r="N14" i="37" a="1"/>
  <c r="N14" i="37" s="1"/>
  <c r="N13" i="37" a="1"/>
  <c r="N13" i="37" s="1"/>
  <c r="N25" i="37" a="1"/>
  <c r="N25" i="37" s="1"/>
  <c r="N20" i="37" a="1"/>
  <c r="N20" i="37" s="1"/>
  <c r="N21" i="37" a="1"/>
  <c r="N21" i="37" s="1"/>
  <c r="N34" i="37" a="1"/>
  <c r="N34" i="37" s="1"/>
  <c r="N30" i="37" a="1"/>
  <c r="N30" i="37" s="1"/>
  <c r="N29" i="37" a="1"/>
  <c r="N29" i="37" s="1"/>
  <c r="N24" i="37" a="1"/>
  <c r="N24" i="37" s="1"/>
  <c r="N9" i="37" a="1"/>
  <c r="N9" i="37" s="1"/>
  <c r="N164" i="37" s="1"/>
  <c r="N10" i="37" a="1"/>
  <c r="N10" i="37" s="1"/>
  <c r="N165" i="37" s="1"/>
  <c r="Q155" i="37"/>
  <c r="Q154" i="37"/>
  <c r="J213" i="37"/>
  <c r="J144" i="37" a="1"/>
  <c r="J144" i="37" s="1"/>
  <c r="J136" i="37" a="1"/>
  <c r="J136" i="37" s="1"/>
  <c r="J141" i="37" a="1"/>
  <c r="J141" i="37" s="1"/>
  <c r="J133" i="37" a="1"/>
  <c r="J133" i="37" s="1"/>
  <c r="J138" i="37" a="1"/>
  <c r="J138" i="37" s="1"/>
  <c r="J146" i="37" a="1"/>
  <c r="J146" i="37" s="1"/>
  <c r="J143" i="37" a="1"/>
  <c r="J143" i="37" s="1"/>
  <c r="J135" i="37" a="1"/>
  <c r="J135" i="37" s="1"/>
  <c r="J140" i="37" a="1"/>
  <c r="J140" i="37" s="1"/>
  <c r="J145" i="37" a="1"/>
  <c r="J145" i="37" s="1"/>
  <c r="J137" i="37" a="1"/>
  <c r="J137" i="37" s="1"/>
  <c r="J132" i="37" a="1"/>
  <c r="J132" i="37" s="1"/>
  <c r="J131" i="37" a="1"/>
  <c r="J131" i="37" s="1"/>
  <c r="J130" i="37" a="1"/>
  <c r="J130" i="37" s="1"/>
  <c r="J129" i="37" a="1"/>
  <c r="J129" i="37" s="1"/>
  <c r="J128" i="37" a="1"/>
  <c r="J128" i="37" s="1"/>
  <c r="J127" i="37" a="1"/>
  <c r="J127" i="37" s="1"/>
  <c r="J126" i="37" a="1"/>
  <c r="J126" i="37" s="1"/>
  <c r="J125" i="37" a="1"/>
  <c r="J125" i="37" s="1"/>
  <c r="J142" i="37" a="1"/>
  <c r="J142" i="37" s="1"/>
  <c r="J134" i="37" a="1"/>
  <c r="J134" i="37" s="1"/>
  <c r="J139" i="37" a="1"/>
  <c r="J139" i="37" s="1"/>
  <c r="J123" i="37" a="1"/>
  <c r="J123" i="37" s="1"/>
  <c r="J121" i="37" a="1"/>
  <c r="J121" i="37" s="1"/>
  <c r="J120" i="37" a="1"/>
  <c r="J120" i="37" s="1"/>
  <c r="J119" i="37" a="1"/>
  <c r="J119" i="37" s="1"/>
  <c r="J118" i="37" a="1"/>
  <c r="J118" i="37" s="1"/>
  <c r="J117" i="37" a="1"/>
  <c r="J117" i="37" s="1"/>
  <c r="J116" i="37" a="1"/>
  <c r="J116" i="37" s="1"/>
  <c r="J115" i="37" a="1"/>
  <c r="J115" i="37" s="1"/>
  <c r="J114" i="37" a="1"/>
  <c r="J114" i="37" s="1"/>
  <c r="J113" i="37" a="1"/>
  <c r="J113" i="37" s="1"/>
  <c r="J112" i="37" a="1"/>
  <c r="J112" i="37" s="1"/>
  <c r="J111" i="37" a="1"/>
  <c r="J111" i="37" s="1"/>
  <c r="J110" i="37" a="1"/>
  <c r="J110" i="37" s="1"/>
  <c r="J109" i="37" a="1"/>
  <c r="J109" i="37" s="1"/>
  <c r="J108" i="37" a="1"/>
  <c r="J108" i="37" s="1"/>
  <c r="J104" i="37" a="1"/>
  <c r="J104" i="37" s="1"/>
  <c r="J103" i="37" a="1"/>
  <c r="J103" i="37" s="1"/>
  <c r="J102" i="37" a="1"/>
  <c r="J102" i="37" s="1"/>
  <c r="J124" i="37" a="1"/>
  <c r="J124" i="37" s="1"/>
  <c r="J106" i="37" a="1"/>
  <c r="J106" i="37" s="1"/>
  <c r="J105" i="37" a="1"/>
  <c r="J105" i="37" s="1"/>
  <c r="J101" i="37" a="1"/>
  <c r="J101" i="37" s="1"/>
  <c r="J98" i="37" a="1"/>
  <c r="J98" i="37" s="1"/>
  <c r="J107" i="37" a="1"/>
  <c r="J107" i="37" s="1"/>
  <c r="J100" i="37" a="1"/>
  <c r="J100" i="37" s="1"/>
  <c r="J99" i="37" a="1"/>
  <c r="J99" i="37" s="1"/>
  <c r="J93" i="37" a="1"/>
  <c r="J93" i="37" s="1"/>
  <c r="J91" i="37" a="1"/>
  <c r="J91" i="37" s="1"/>
  <c r="J90" i="37" a="1"/>
  <c r="J90" i="37" s="1"/>
  <c r="J83" i="37" a="1"/>
  <c r="J83" i="37" s="1"/>
  <c r="J81" i="37" a="1"/>
  <c r="J81" i="37" s="1"/>
  <c r="J89" i="37" a="1"/>
  <c r="J89" i="37" s="1"/>
  <c r="J84" i="37" a="1"/>
  <c r="J84" i="37" s="1"/>
  <c r="J97" i="37" a="1"/>
  <c r="J97" i="37" s="1"/>
  <c r="J86" i="37" a="1"/>
  <c r="J86" i="37" s="1"/>
  <c r="J85" i="37" a="1"/>
  <c r="J85" i="37" s="1"/>
  <c r="J82" i="37" a="1"/>
  <c r="J82" i="37" s="1"/>
  <c r="J80" i="37" a="1"/>
  <c r="J80" i="37" s="1"/>
  <c r="J96" i="37" a="1"/>
  <c r="J96" i="37" s="1"/>
  <c r="J95" i="37" a="1"/>
  <c r="J95" i="37" s="1"/>
  <c r="J94" i="37" a="1"/>
  <c r="J94" i="37" s="1"/>
  <c r="J87" i="37" a="1"/>
  <c r="J87" i="37" s="1"/>
  <c r="J92" i="37" a="1"/>
  <c r="J92" i="37" s="1"/>
  <c r="J88" i="37" a="1"/>
  <c r="J88" i="37" s="1"/>
  <c r="J63" i="37" a="1"/>
  <c r="J63" i="37" s="1"/>
  <c r="J71" i="37" a="1"/>
  <c r="J71" i="37" s="1"/>
  <c r="J58" i="37" a="1"/>
  <c r="J58" i="37" s="1"/>
  <c r="J77" i="37" a="1"/>
  <c r="J77" i="37" s="1"/>
  <c r="J72" i="37" a="1"/>
  <c r="J72" i="37" s="1"/>
  <c r="J73" i="37" a="1"/>
  <c r="J73" i="37" s="1"/>
  <c r="J78" i="37" a="1"/>
  <c r="J78" i="37" s="1"/>
  <c r="J74" i="37" a="1"/>
  <c r="J74" i="37" s="1"/>
  <c r="J67" i="37" a="1"/>
  <c r="J67" i="37" s="1"/>
  <c r="J60" i="37" a="1"/>
  <c r="J60" i="37" s="1"/>
  <c r="J59" i="37" a="1"/>
  <c r="J59" i="37" s="1"/>
  <c r="J79" i="37" a="1"/>
  <c r="J79" i="37" s="1"/>
  <c r="J68" i="37" a="1"/>
  <c r="J68" i="37" s="1"/>
  <c r="J66" i="37" a="1"/>
  <c r="J66" i="37" s="1"/>
  <c r="J65" i="37" a="1"/>
  <c r="J65" i="37" s="1"/>
  <c r="J61" i="37" a="1"/>
  <c r="J61" i="37" s="1"/>
  <c r="J57" i="37" a="1"/>
  <c r="J57" i="37" s="1"/>
  <c r="J75" i="37" a="1"/>
  <c r="J75" i="37" s="1"/>
  <c r="J69" i="37" a="1"/>
  <c r="J69" i="37" s="1"/>
  <c r="J76" i="37" a="1"/>
  <c r="J76" i="37" s="1"/>
  <c r="J70" i="37" a="1"/>
  <c r="J70" i="37" s="1"/>
  <c r="J64" i="37" a="1"/>
  <c r="J64" i="37" s="1"/>
  <c r="J62" i="37" a="1"/>
  <c r="J62" i="37" s="1"/>
  <c r="J48" i="37" a="1"/>
  <c r="J48" i="37" s="1"/>
  <c r="J43" i="37" a="1"/>
  <c r="J43" i="37" s="1"/>
  <c r="J42" i="37" a="1"/>
  <c r="J42" i="37" s="1"/>
  <c r="J39" i="37" a="1"/>
  <c r="J39" i="37" s="1"/>
  <c r="J37" i="37" a="1"/>
  <c r="J37" i="37" s="1"/>
  <c r="J55" i="37" a="1"/>
  <c r="J55" i="37" s="1"/>
  <c r="J53" i="37" a="1"/>
  <c r="J53" i="37" s="1"/>
  <c r="J44" i="37" a="1"/>
  <c r="J44" i="37" s="1"/>
  <c r="J45" i="37" a="1"/>
  <c r="J45" i="37" s="1"/>
  <c r="J40" i="37" a="1"/>
  <c r="J40" i="37" s="1"/>
  <c r="J51" i="37" a="1"/>
  <c r="J51" i="37" s="1"/>
  <c r="J49" i="37" a="1"/>
  <c r="J49" i="37" s="1"/>
  <c r="J56" i="37" a="1"/>
  <c r="J56" i="37" s="1"/>
  <c r="J46" i="37" a="1"/>
  <c r="J46" i="37" s="1"/>
  <c r="J38" i="37" a="1"/>
  <c r="J38" i="37" s="1"/>
  <c r="J54" i="37" a="1"/>
  <c r="J54" i="37" s="1"/>
  <c r="J47" i="37" a="1"/>
  <c r="J47" i="37" s="1"/>
  <c r="J52" i="37" a="1"/>
  <c r="J52" i="37" s="1"/>
  <c r="J41" i="37" a="1"/>
  <c r="J41" i="37" s="1"/>
  <c r="J50" i="37" a="1"/>
  <c r="J50" i="37" s="1"/>
  <c r="J36" i="37" a="1"/>
  <c r="J36" i="37" s="1"/>
  <c r="J20" i="37" a="1"/>
  <c r="J20" i="37" s="1"/>
  <c r="J25" i="37" a="1"/>
  <c r="J25" i="37" s="1"/>
  <c r="J30" i="37" a="1"/>
  <c r="J30" i="37" s="1"/>
  <c r="J21" i="37" a="1"/>
  <c r="J21" i="37" s="1"/>
  <c r="J34" i="37" a="1"/>
  <c r="J34" i="37" s="1"/>
  <c r="J31" i="37" a="1"/>
  <c r="J31" i="37" s="1"/>
  <c r="J29" i="37" a="1"/>
  <c r="J29" i="37" s="1"/>
  <c r="J35" i="37" a="1"/>
  <c r="J35" i="37" s="1"/>
  <c r="J32" i="37" a="1"/>
  <c r="J32" i="37" s="1"/>
  <c r="J28" i="37" a="1"/>
  <c r="J28" i="37" s="1"/>
  <c r="J27" i="37" a="1"/>
  <c r="J27" i="37" s="1"/>
  <c r="J26" i="37" a="1"/>
  <c r="J26" i="37" s="1"/>
  <c r="J24" i="37" a="1"/>
  <c r="J24" i="37" s="1"/>
  <c r="J23" i="37" a="1"/>
  <c r="J23" i="37" s="1"/>
  <c r="J22" i="37" a="1"/>
  <c r="J22" i="37" s="1"/>
  <c r="J19" i="37" a="1"/>
  <c r="J19" i="37" s="1"/>
  <c r="J18" i="37" a="1"/>
  <c r="J18" i="37" s="1"/>
  <c r="J17" i="37" a="1"/>
  <c r="J17" i="37" s="1"/>
  <c r="J16" i="37" a="1"/>
  <c r="J16" i="37" s="1"/>
  <c r="J15" i="37" a="1"/>
  <c r="J15" i="37" s="1"/>
  <c r="J14" i="37" a="1"/>
  <c r="J14" i="37" s="1"/>
  <c r="J13" i="37" a="1"/>
  <c r="J13" i="37" s="1"/>
  <c r="J10" i="37" a="1"/>
  <c r="J10" i="37" s="1"/>
  <c r="J165" i="37" s="1"/>
  <c r="J9" i="37" a="1"/>
  <c r="J9" i="37" s="1"/>
  <c r="L213" i="37"/>
  <c r="L138" i="37" a="1"/>
  <c r="L138" i="37" s="1"/>
  <c r="L146" i="37" a="1"/>
  <c r="L146" i="37" s="1"/>
  <c r="L143" i="37" a="1"/>
  <c r="L143" i="37" s="1"/>
  <c r="L135" i="37" a="1"/>
  <c r="L135" i="37" s="1"/>
  <c r="L140" i="37" a="1"/>
  <c r="L140" i="37" s="1"/>
  <c r="L145" i="37" a="1"/>
  <c r="L145" i="37" s="1"/>
  <c r="L137" i="37" a="1"/>
  <c r="L137" i="37" s="1"/>
  <c r="L132" i="37" a="1"/>
  <c r="L132" i="37" s="1"/>
  <c r="L131" i="37" a="1"/>
  <c r="L131" i="37" s="1"/>
  <c r="L130" i="37" a="1"/>
  <c r="L130" i="37" s="1"/>
  <c r="L129" i="37" a="1"/>
  <c r="L129" i="37" s="1"/>
  <c r="L128" i="37" a="1"/>
  <c r="L128" i="37" s="1"/>
  <c r="L127" i="37" a="1"/>
  <c r="L127" i="37" s="1"/>
  <c r="L126" i="37" a="1"/>
  <c r="L126" i="37" s="1"/>
  <c r="L125" i="37" a="1"/>
  <c r="L125" i="37" s="1"/>
  <c r="L142" i="37" a="1"/>
  <c r="L142" i="37" s="1"/>
  <c r="L134" i="37" a="1"/>
  <c r="L134" i="37" s="1"/>
  <c r="L139" i="37" a="1"/>
  <c r="L139" i="37" s="1"/>
  <c r="L144" i="37" a="1"/>
  <c r="L144" i="37" s="1"/>
  <c r="L136" i="37" a="1"/>
  <c r="L136" i="37" s="1"/>
  <c r="L141" i="37" a="1"/>
  <c r="L141" i="37" s="1"/>
  <c r="L133" i="37" a="1"/>
  <c r="L133" i="37" s="1"/>
  <c r="L104" i="37" a="1"/>
  <c r="L104" i="37" s="1"/>
  <c r="L121" i="37" a="1"/>
  <c r="L121" i="37" s="1"/>
  <c r="L120" i="37" a="1"/>
  <c r="L120" i="37" s="1"/>
  <c r="L119" i="37" a="1"/>
  <c r="L119" i="37" s="1"/>
  <c r="L118" i="37" a="1"/>
  <c r="L118" i="37" s="1"/>
  <c r="L117" i="37" a="1"/>
  <c r="L117" i="37" s="1"/>
  <c r="L116" i="37" a="1"/>
  <c r="L116" i="37" s="1"/>
  <c r="L115" i="37" a="1"/>
  <c r="L115" i="37" s="1"/>
  <c r="L114" i="37" a="1"/>
  <c r="L114" i="37" s="1"/>
  <c r="L113" i="37" a="1"/>
  <c r="L113" i="37" s="1"/>
  <c r="L112" i="37" a="1"/>
  <c r="L112" i="37" s="1"/>
  <c r="L111" i="37" a="1"/>
  <c r="L111" i="37" s="1"/>
  <c r="L110" i="37" a="1"/>
  <c r="L110" i="37" s="1"/>
  <c r="L109" i="37" a="1"/>
  <c r="L109" i="37" s="1"/>
  <c r="L108" i="37" a="1"/>
  <c r="L108" i="37" s="1"/>
  <c r="L105" i="37" a="1"/>
  <c r="L105" i="37" s="1"/>
  <c r="L103" i="37" a="1"/>
  <c r="L103" i="37" s="1"/>
  <c r="L102" i="37" a="1"/>
  <c r="L102" i="37" s="1"/>
  <c r="L123" i="37" a="1"/>
  <c r="L123" i="37" s="1"/>
  <c r="L106" i="37" a="1"/>
  <c r="L106" i="37" s="1"/>
  <c r="L101" i="37" a="1"/>
  <c r="L101" i="37" s="1"/>
  <c r="L124" i="37" a="1"/>
  <c r="L124" i="37" s="1"/>
  <c r="L107" i="37" a="1"/>
  <c r="L107" i="37" s="1"/>
  <c r="L100" i="37" a="1"/>
  <c r="L100" i="37" s="1"/>
  <c r="L99" i="37" a="1"/>
  <c r="L99" i="37" s="1"/>
  <c r="L97" i="37" a="1"/>
  <c r="L97" i="37" s="1"/>
  <c r="L85" i="37" a="1"/>
  <c r="L85" i="37" s="1"/>
  <c r="L84" i="37" a="1"/>
  <c r="L84" i="37" s="1"/>
  <c r="L86" i="37" a="1"/>
  <c r="L86" i="37" s="1"/>
  <c r="L82" i="37" a="1"/>
  <c r="L82" i="37" s="1"/>
  <c r="L96" i="37" a="1"/>
  <c r="L96" i="37" s="1"/>
  <c r="L95" i="37" a="1"/>
  <c r="L95" i="37" s="1"/>
  <c r="L94" i="37" a="1"/>
  <c r="L94" i="37" s="1"/>
  <c r="L87" i="37" a="1"/>
  <c r="L87" i="37" s="1"/>
  <c r="L77" i="37" a="1"/>
  <c r="L77" i="37" s="1"/>
  <c r="L98" i="37" a="1"/>
  <c r="L98" i="37" s="1"/>
  <c r="L93" i="37" a="1"/>
  <c r="L93" i="37" s="1"/>
  <c r="L92" i="37" a="1"/>
  <c r="L92" i="37" s="1"/>
  <c r="L88" i="37" a="1"/>
  <c r="L88" i="37" s="1"/>
  <c r="L91" i="37" a="1"/>
  <c r="L91" i="37" s="1"/>
  <c r="L90" i="37" a="1"/>
  <c r="L90" i="37" s="1"/>
  <c r="L89" i="37" a="1"/>
  <c r="L89" i="37" s="1"/>
  <c r="L83" i="37" a="1"/>
  <c r="L83" i="37" s="1"/>
  <c r="L81" i="37" a="1"/>
  <c r="L81" i="37" s="1"/>
  <c r="L79" i="37" a="1"/>
  <c r="L79" i="37" s="1"/>
  <c r="L72" i="37" a="1"/>
  <c r="L72" i="37" s="1"/>
  <c r="L73" i="37" a="1"/>
  <c r="L73" i="37" s="1"/>
  <c r="L59" i="37" a="1"/>
  <c r="L59" i="37" s="1"/>
  <c r="L74" i="37" a="1"/>
  <c r="L74" i="37" s="1"/>
  <c r="L68" i="37" a="1"/>
  <c r="L68" i="37" s="1"/>
  <c r="L67" i="37" a="1"/>
  <c r="L67" i="37" s="1"/>
  <c r="L66" i="37" a="1"/>
  <c r="L66" i="37" s="1"/>
  <c r="L60" i="37" a="1"/>
  <c r="L60" i="37" s="1"/>
  <c r="L78" i="37" a="1"/>
  <c r="L78" i="37" s="1"/>
  <c r="L65" i="37" a="1"/>
  <c r="L65" i="37" s="1"/>
  <c r="L61" i="37" a="1"/>
  <c r="L61" i="37" s="1"/>
  <c r="L75" i="37" a="1"/>
  <c r="L75" i="37" s="1"/>
  <c r="L69" i="37" a="1"/>
  <c r="L69" i="37" s="1"/>
  <c r="L64" i="37" a="1"/>
  <c r="L64" i="37" s="1"/>
  <c r="L62" i="37" a="1"/>
  <c r="L62" i="37" s="1"/>
  <c r="L76" i="37" a="1"/>
  <c r="L76" i="37" s="1"/>
  <c r="L70" i="37" a="1"/>
  <c r="L70" i="37" s="1"/>
  <c r="L80" i="37" a="1"/>
  <c r="L80" i="37" s="1"/>
  <c r="L71" i="37" a="1"/>
  <c r="L71" i="37" s="1"/>
  <c r="L58" i="37" a="1"/>
  <c r="L58" i="37" s="1"/>
  <c r="L51" i="37" a="1"/>
  <c r="L51" i="37" s="1"/>
  <c r="L45" i="37" a="1"/>
  <c r="L45" i="37" s="1"/>
  <c r="L40" i="37" a="1"/>
  <c r="L40" i="37" s="1"/>
  <c r="L49" i="37" a="1"/>
  <c r="L49" i="37" s="1"/>
  <c r="L56" i="37" a="1"/>
  <c r="L56" i="37" s="1"/>
  <c r="L47" i="37" a="1"/>
  <c r="L47" i="37" s="1"/>
  <c r="L46" i="37" a="1"/>
  <c r="L46" i="37" s="1"/>
  <c r="L38" i="37" a="1"/>
  <c r="L38" i="37" s="1"/>
  <c r="L36" i="37" a="1"/>
  <c r="L36" i="37" s="1"/>
  <c r="L63" i="37" a="1"/>
  <c r="L63" i="37" s="1"/>
  <c r="L54" i="37" a="1"/>
  <c r="L54" i="37" s="1"/>
  <c r="L52" i="37" a="1"/>
  <c r="L52" i="37" s="1"/>
  <c r="L41" i="37" a="1"/>
  <c r="L41" i="37" s="1"/>
  <c r="L50" i="37" a="1"/>
  <c r="L50" i="37" s="1"/>
  <c r="L43" i="37" a="1"/>
  <c r="L43" i="37" s="1"/>
  <c r="L39" i="37" a="1"/>
  <c r="L39" i="37" s="1"/>
  <c r="L57" i="37" a="1"/>
  <c r="L57" i="37" s="1"/>
  <c r="L55" i="37" a="1"/>
  <c r="L55" i="37" s="1"/>
  <c r="L48" i="37" a="1"/>
  <c r="L48" i="37" s="1"/>
  <c r="L42" i="37" a="1"/>
  <c r="L42" i="37" s="1"/>
  <c r="L37" i="37" a="1"/>
  <c r="L37" i="37" s="1"/>
  <c r="L53" i="37" a="1"/>
  <c r="L53" i="37" s="1"/>
  <c r="L44" i="37" a="1"/>
  <c r="L44" i="37" s="1"/>
  <c r="L30" i="37" a="1"/>
  <c r="L30" i="37" s="1"/>
  <c r="L21" i="37" a="1"/>
  <c r="L21" i="37" s="1"/>
  <c r="L34" i="37" a="1"/>
  <c r="L34" i="37" s="1"/>
  <c r="L29" i="37" a="1"/>
  <c r="L29" i="37" s="1"/>
  <c r="L35" i="37" a="1"/>
  <c r="L35" i="37" s="1"/>
  <c r="L32" i="37" a="1"/>
  <c r="L32" i="37" s="1"/>
  <c r="L31" i="37" a="1"/>
  <c r="L31" i="37" s="1"/>
  <c r="L28" i="37" a="1"/>
  <c r="L28" i="37" s="1"/>
  <c r="L24" i="37" a="1"/>
  <c r="L24" i="37" s="1"/>
  <c r="L27" i="37" a="1"/>
  <c r="L27" i="37" s="1"/>
  <c r="L26" i="37" a="1"/>
  <c r="L26" i="37" s="1"/>
  <c r="L23" i="37" a="1"/>
  <c r="L23" i="37" s="1"/>
  <c r="L22" i="37" a="1"/>
  <c r="L22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L14" i="37" a="1"/>
  <c r="L14" i="37" s="1"/>
  <c r="L13" i="37" a="1"/>
  <c r="L13" i="37" s="1"/>
  <c r="L10" i="37" a="1"/>
  <c r="L10" i="37" s="1"/>
  <c r="L165" i="37" s="1"/>
  <c r="L25" i="37" a="1"/>
  <c r="L25" i="37" s="1"/>
  <c r="L20" i="37" a="1"/>
  <c r="L20" i="37" s="1"/>
  <c r="L9" i="37" a="1"/>
  <c r="L9" i="37" s="1"/>
  <c r="L164" i="37" s="1"/>
  <c r="G213" i="37"/>
  <c r="G145" i="37" a="1"/>
  <c r="G145" i="37" s="1"/>
  <c r="G137" i="37" a="1"/>
  <c r="G137" i="37" s="1"/>
  <c r="G132" i="37" a="1"/>
  <c r="G132" i="37" s="1"/>
  <c r="G131" i="37" a="1"/>
  <c r="G131" i="37" s="1"/>
  <c r="G130" i="37" a="1"/>
  <c r="G130" i="37" s="1"/>
  <c r="G129" i="37" a="1"/>
  <c r="G129" i="37" s="1"/>
  <c r="G128" i="37" a="1"/>
  <c r="G128" i="37" s="1"/>
  <c r="G127" i="37" a="1"/>
  <c r="G127" i="37" s="1"/>
  <c r="G126" i="37" a="1"/>
  <c r="G126" i="37" s="1"/>
  <c r="G125" i="37" a="1"/>
  <c r="G125" i="37" s="1"/>
  <c r="G124" i="37" a="1"/>
  <c r="G124" i="37" s="1"/>
  <c r="G142" i="37" a="1"/>
  <c r="G142" i="37" s="1"/>
  <c r="G134" i="37" a="1"/>
  <c r="G134" i="37" s="1"/>
  <c r="G139" i="37" a="1"/>
  <c r="G139" i="37" s="1"/>
  <c r="G144" i="37" a="1"/>
  <c r="G144" i="37" s="1"/>
  <c r="G136" i="37" a="1"/>
  <c r="G136" i="37" s="1"/>
  <c r="G141" i="37" a="1"/>
  <c r="G141" i="37" s="1"/>
  <c r="G133" i="37" a="1"/>
  <c r="G133" i="37" s="1"/>
  <c r="G138" i="37" a="1"/>
  <c r="G138" i="37" s="1"/>
  <c r="G146" i="37" a="1"/>
  <c r="G146" i="37" s="1"/>
  <c r="G143" i="37" a="1"/>
  <c r="G143" i="37" s="1"/>
  <c r="G135" i="37" a="1"/>
  <c r="G135" i="37" s="1"/>
  <c r="G140" i="37" a="1"/>
  <c r="G140" i="37" s="1"/>
  <c r="G105" i="37" a="1"/>
  <c r="G105" i="37" s="1"/>
  <c r="G102" i="37" a="1"/>
  <c r="G102" i="37" s="1"/>
  <c r="G106" i="37" a="1"/>
  <c r="G106" i="37" s="1"/>
  <c r="G101" i="37" a="1"/>
  <c r="G101" i="37" s="1"/>
  <c r="G98" i="37" a="1"/>
  <c r="G98" i="37" s="1"/>
  <c r="G107" i="37" a="1"/>
  <c r="G107" i="37" s="1"/>
  <c r="G100" i="37" a="1"/>
  <c r="G100" i="37" s="1"/>
  <c r="G99" i="37" a="1"/>
  <c r="G99" i="37" s="1"/>
  <c r="G123" i="37" a="1"/>
  <c r="G123" i="37" s="1"/>
  <c r="G121" i="37" a="1"/>
  <c r="G121" i="37" s="1"/>
  <c r="G120" i="37" a="1"/>
  <c r="G120" i="37" s="1"/>
  <c r="G119" i="37" a="1"/>
  <c r="G119" i="37" s="1"/>
  <c r="G118" i="37" a="1"/>
  <c r="G118" i="37" s="1"/>
  <c r="G117" i="37" a="1"/>
  <c r="G117" i="37" s="1"/>
  <c r="G116" i="37" a="1"/>
  <c r="G116" i="37" s="1"/>
  <c r="G115" i="37" a="1"/>
  <c r="G115" i="37" s="1"/>
  <c r="G114" i="37" a="1"/>
  <c r="G114" i="37" s="1"/>
  <c r="G113" i="37" a="1"/>
  <c r="G113" i="37" s="1"/>
  <c r="G112" i="37" a="1"/>
  <c r="G112" i="37" s="1"/>
  <c r="G111" i="37" a="1"/>
  <c r="G111" i="37" s="1"/>
  <c r="G110" i="37" a="1"/>
  <c r="G110" i="37" s="1"/>
  <c r="G109" i="37" a="1"/>
  <c r="G109" i="37" s="1"/>
  <c r="G108" i="37" a="1"/>
  <c r="G108" i="37" s="1"/>
  <c r="G104" i="37" a="1"/>
  <c r="G104" i="37" s="1"/>
  <c r="G103" i="37" a="1"/>
  <c r="G103" i="37" s="1"/>
  <c r="G97" i="37" a="1"/>
  <c r="G97" i="37" s="1"/>
  <c r="G82" i="37" a="1"/>
  <c r="G82" i="37" s="1"/>
  <c r="G80" i="37" a="1"/>
  <c r="G80" i="37" s="1"/>
  <c r="G96" i="37" a="1"/>
  <c r="G96" i="37" s="1"/>
  <c r="G86" i="37" a="1"/>
  <c r="G86" i="37" s="1"/>
  <c r="G85" i="37" a="1"/>
  <c r="G85" i="37" s="1"/>
  <c r="G95" i="37" a="1"/>
  <c r="G95" i="37" s="1"/>
  <c r="G87" i="37" a="1"/>
  <c r="G87" i="37" s="1"/>
  <c r="G94" i="37" a="1"/>
  <c r="G94" i="37" s="1"/>
  <c r="G83" i="37" a="1"/>
  <c r="G83" i="37" s="1"/>
  <c r="G93" i="37" a="1"/>
  <c r="G93" i="37" s="1"/>
  <c r="G92" i="37" a="1"/>
  <c r="G92" i="37" s="1"/>
  <c r="G88" i="37" a="1"/>
  <c r="G88" i="37" s="1"/>
  <c r="G81" i="37" a="1"/>
  <c r="G81" i="37" s="1"/>
  <c r="G78" i="37" a="1"/>
  <c r="G78" i="37" s="1"/>
  <c r="G91" i="37" a="1"/>
  <c r="G91" i="37" s="1"/>
  <c r="G89" i="37" a="1"/>
  <c r="G89" i="37" s="1"/>
  <c r="G79" i="37" a="1"/>
  <c r="G79" i="37" s="1"/>
  <c r="G90" i="37" a="1"/>
  <c r="G90" i="37" s="1"/>
  <c r="G84" i="37" a="1"/>
  <c r="G84" i="37" s="1"/>
  <c r="G73" i="37" a="1"/>
  <c r="G73" i="37" s="1"/>
  <c r="G67" i="37" a="1"/>
  <c r="G67" i="37" s="1"/>
  <c r="G59" i="37" a="1"/>
  <c r="G59" i="37" s="1"/>
  <c r="G68" i="37" a="1"/>
  <c r="G68" i="37" s="1"/>
  <c r="G61" i="37" a="1"/>
  <c r="G61" i="37" s="1"/>
  <c r="G74" i="37" a="1"/>
  <c r="G74" i="37" s="1"/>
  <c r="G66" i="37" a="1"/>
  <c r="G66" i="37" s="1"/>
  <c r="G65" i="37" a="1"/>
  <c r="G65" i="37" s="1"/>
  <c r="G75" i="37" a="1"/>
  <c r="G75" i="37" s="1"/>
  <c r="G69" i="37" a="1"/>
  <c r="G69" i="37" s="1"/>
  <c r="G64" i="37" a="1"/>
  <c r="G64" i="37" s="1"/>
  <c r="G62" i="37" a="1"/>
  <c r="G62" i="37" s="1"/>
  <c r="G76" i="37" a="1"/>
  <c r="G76" i="37" s="1"/>
  <c r="G63" i="37" a="1"/>
  <c r="G63" i="37" s="1"/>
  <c r="G70" i="37" a="1"/>
  <c r="G70" i="37" s="1"/>
  <c r="G77" i="37" a="1"/>
  <c r="G77" i="37" s="1"/>
  <c r="G71" i="37" a="1"/>
  <c r="G71" i="37" s="1"/>
  <c r="G72" i="37" a="1"/>
  <c r="G72" i="37" s="1"/>
  <c r="G60" i="37" a="1"/>
  <c r="G60" i="37" s="1"/>
  <c r="G58" i="37" a="1"/>
  <c r="G58" i="37" s="1"/>
  <c r="G56" i="37" a="1"/>
  <c r="G56" i="37" s="1"/>
  <c r="G54" i="37" a="1"/>
  <c r="G54" i="37" s="1"/>
  <c r="G47" i="37" a="1"/>
  <c r="G47" i="37" s="1"/>
  <c r="G36" i="37" a="1"/>
  <c r="G36" i="37" s="1"/>
  <c r="G52" i="37" a="1"/>
  <c r="G52" i="37" s="1"/>
  <c r="G50" i="37" a="1"/>
  <c r="G50" i="37" s="1"/>
  <c r="G41" i="37" a="1"/>
  <c r="G41" i="37" s="1"/>
  <c r="G57" i="37" a="1"/>
  <c r="G57" i="37" s="1"/>
  <c r="G43" i="37" a="1"/>
  <c r="G43" i="37" s="1"/>
  <c r="G42" i="37" a="1"/>
  <c r="G42" i="37" s="1"/>
  <c r="G39" i="37" a="1"/>
  <c r="G39" i="37" s="1"/>
  <c r="G55" i="37" a="1"/>
  <c r="G55" i="37" s="1"/>
  <c r="G48" i="37" a="1"/>
  <c r="G48" i="37" s="1"/>
  <c r="G37" i="37" a="1"/>
  <c r="G37" i="37" s="1"/>
  <c r="G53" i="37" a="1"/>
  <c r="G53" i="37" s="1"/>
  <c r="G44" i="37" a="1"/>
  <c r="G44" i="37" s="1"/>
  <c r="G51" i="37" a="1"/>
  <c r="G51" i="37" s="1"/>
  <c r="G45" i="37" a="1"/>
  <c r="G45" i="37" s="1"/>
  <c r="G40" i="37" a="1"/>
  <c r="G40" i="37" s="1"/>
  <c r="G49" i="37" a="1"/>
  <c r="G49" i="37" s="1"/>
  <c r="G46" i="37" a="1"/>
  <c r="G46" i="37" s="1"/>
  <c r="G38" i="37" a="1"/>
  <c r="G38" i="37" s="1"/>
  <c r="G30" i="37" a="1"/>
  <c r="G30" i="37" s="1"/>
  <c r="G35" i="37" a="1"/>
  <c r="G35" i="37" s="1"/>
  <c r="G34" i="37" a="1"/>
  <c r="G34" i="37" s="1"/>
  <c r="G32" i="37" a="1"/>
  <c r="G32" i="37" s="1"/>
  <c r="G31" i="37" a="1"/>
  <c r="G31" i="37" s="1"/>
  <c r="G29" i="37" a="1"/>
  <c r="G29" i="37" s="1"/>
  <c r="G28" i="37" a="1"/>
  <c r="G28" i="37" s="1"/>
  <c r="G24" i="37" a="1"/>
  <c r="G24" i="37" s="1"/>
  <c r="G27" i="37" a="1"/>
  <c r="G27" i="37" s="1"/>
  <c r="G19" i="37" a="1"/>
  <c r="G19" i="37" s="1"/>
  <c r="G18" i="37" a="1"/>
  <c r="G18" i="37" s="1"/>
  <c r="G17" i="37" a="1"/>
  <c r="G17" i="37" s="1"/>
  <c r="G16" i="37" a="1"/>
  <c r="G16" i="37" s="1"/>
  <c r="G15" i="37" a="1"/>
  <c r="G15" i="37" s="1"/>
  <c r="G14" i="37" a="1"/>
  <c r="G14" i="37" s="1"/>
  <c r="G13" i="37" a="1"/>
  <c r="G13" i="37" s="1"/>
  <c r="G26" i="37" a="1"/>
  <c r="G26" i="37" s="1"/>
  <c r="G23" i="37" a="1"/>
  <c r="G23" i="37" s="1"/>
  <c r="G22" i="37" a="1"/>
  <c r="G22" i="37" s="1"/>
  <c r="G20" i="37" a="1"/>
  <c r="G20" i="37" s="1"/>
  <c r="G25" i="37" a="1"/>
  <c r="G25" i="37" s="1"/>
  <c r="G21" i="37" a="1"/>
  <c r="G21" i="37" s="1"/>
  <c r="G9" i="37" a="1"/>
  <c r="G9" i="37" s="1"/>
  <c r="G164" i="37" s="1"/>
  <c r="G10" i="37" a="1"/>
  <c r="G10" i="37" s="1"/>
  <c r="G165" i="37" s="1"/>
  <c r="O213" i="37"/>
  <c r="O142" i="37" a="1"/>
  <c r="O142" i="37" s="1"/>
  <c r="O134" i="37" a="1"/>
  <c r="O134" i="37" s="1"/>
  <c r="O132" i="37" a="1"/>
  <c r="O132" i="37" s="1"/>
  <c r="O131" i="37" a="1"/>
  <c r="O131" i="37" s="1"/>
  <c r="O130" i="37" a="1"/>
  <c r="O130" i="37" s="1"/>
  <c r="O129" i="37" a="1"/>
  <c r="O129" i="37" s="1"/>
  <c r="O128" i="37" a="1"/>
  <c r="O128" i="37" s="1"/>
  <c r="O127" i="37" a="1"/>
  <c r="O127" i="37" s="1"/>
  <c r="O126" i="37" a="1"/>
  <c r="O126" i="37" s="1"/>
  <c r="O125" i="37" a="1"/>
  <c r="O125" i="37" s="1"/>
  <c r="O124" i="37" a="1"/>
  <c r="O124" i="37" s="1"/>
  <c r="O139" i="37" a="1"/>
  <c r="O139" i="37" s="1"/>
  <c r="O144" i="37" a="1"/>
  <c r="O144" i="37" s="1"/>
  <c r="O136" i="37" a="1"/>
  <c r="O136" i="37" s="1"/>
  <c r="O141" i="37" a="1"/>
  <c r="O141" i="37" s="1"/>
  <c r="O133" i="37" a="1"/>
  <c r="O133" i="37" s="1"/>
  <c r="O138" i="37" a="1"/>
  <c r="O138" i="37" s="1"/>
  <c r="O143" i="37" a="1"/>
  <c r="O143" i="37" s="1"/>
  <c r="O135" i="37" a="1"/>
  <c r="O135" i="37" s="1"/>
  <c r="O146" i="37" a="1"/>
  <c r="O146" i="37" s="1"/>
  <c r="O140" i="37" a="1"/>
  <c r="O140" i="37" s="1"/>
  <c r="O145" i="37" a="1"/>
  <c r="O145" i="37" s="1"/>
  <c r="O137" i="37" a="1"/>
  <c r="O137" i="37" s="1"/>
  <c r="O123" i="37" a="1"/>
  <c r="O123" i="37" s="1"/>
  <c r="O107" i="37" a="1"/>
  <c r="O107" i="37" s="1"/>
  <c r="O99" i="37" a="1"/>
  <c r="O99" i="37" s="1"/>
  <c r="O104" i="37" a="1"/>
  <c r="O104" i="37" s="1"/>
  <c r="O103" i="37" a="1"/>
  <c r="O103" i="37" s="1"/>
  <c r="O105" i="37" a="1"/>
  <c r="O105" i="37" s="1"/>
  <c r="O102" i="37" a="1"/>
  <c r="O102" i="37" s="1"/>
  <c r="O121" i="37" a="1"/>
  <c r="O121" i="37" s="1"/>
  <c r="O120" i="37" a="1"/>
  <c r="O120" i="37" s="1"/>
  <c r="O119" i="37" a="1"/>
  <c r="O119" i="37" s="1"/>
  <c r="O118" i="37" a="1"/>
  <c r="O118" i="37" s="1"/>
  <c r="O117" i="37" a="1"/>
  <c r="O117" i="37" s="1"/>
  <c r="O116" i="37" a="1"/>
  <c r="O116" i="37" s="1"/>
  <c r="O115" i="37" a="1"/>
  <c r="O115" i="37" s="1"/>
  <c r="O114" i="37" a="1"/>
  <c r="O114" i="37" s="1"/>
  <c r="O113" i="37" a="1"/>
  <c r="O113" i="37" s="1"/>
  <c r="O112" i="37" a="1"/>
  <c r="O112" i="37" s="1"/>
  <c r="O111" i="37" a="1"/>
  <c r="O111" i="37" s="1"/>
  <c r="O110" i="37" a="1"/>
  <c r="O110" i="37" s="1"/>
  <c r="O109" i="37" a="1"/>
  <c r="O109" i="37" s="1"/>
  <c r="O108" i="37" a="1"/>
  <c r="O108" i="37" s="1"/>
  <c r="O101" i="37" a="1"/>
  <c r="O101" i="37" s="1"/>
  <c r="O106" i="37" a="1"/>
  <c r="O106" i="37" s="1"/>
  <c r="O100" i="37" a="1"/>
  <c r="O100" i="37" s="1"/>
  <c r="O94" i="37" a="1"/>
  <c r="O94" i="37" s="1"/>
  <c r="O87" i="37" a="1"/>
  <c r="O87" i="37" s="1"/>
  <c r="O92" i="37" a="1"/>
  <c r="O92" i="37" s="1"/>
  <c r="O88" i="37" a="1"/>
  <c r="O88" i="37" s="1"/>
  <c r="O93" i="37" a="1"/>
  <c r="O93" i="37" s="1"/>
  <c r="O91" i="37" a="1"/>
  <c r="O91" i="37" s="1"/>
  <c r="O83" i="37" a="1"/>
  <c r="O83" i="37" s="1"/>
  <c r="O98" i="37" a="1"/>
  <c r="O98" i="37" s="1"/>
  <c r="O90" i="37" a="1"/>
  <c r="O90" i="37" s="1"/>
  <c r="O89" i="37" a="1"/>
  <c r="O89" i="37" s="1"/>
  <c r="O81" i="37" a="1"/>
  <c r="O81" i="37" s="1"/>
  <c r="O79" i="37" a="1"/>
  <c r="O79" i="37" s="1"/>
  <c r="O97" i="37" a="1"/>
  <c r="O97" i="37" s="1"/>
  <c r="O96" i="37" a="1"/>
  <c r="O96" i="37" s="1"/>
  <c r="O85" i="37" a="1"/>
  <c r="O85" i="37" s="1"/>
  <c r="O84" i="37" a="1"/>
  <c r="O84" i="37" s="1"/>
  <c r="O82" i="37" a="1"/>
  <c r="O82" i="37" s="1"/>
  <c r="O95" i="37" a="1"/>
  <c r="O95" i="37" s="1"/>
  <c r="O86" i="37" a="1"/>
  <c r="O86" i="37" s="1"/>
  <c r="O80" i="37" a="1"/>
  <c r="O80" i="37" s="1"/>
  <c r="O64" i="37" a="1"/>
  <c r="O64" i="37" s="1"/>
  <c r="O62" i="37" a="1"/>
  <c r="O62" i="37" s="1"/>
  <c r="O78" i="37" a="1"/>
  <c r="O78" i="37" s="1"/>
  <c r="O75" i="37" a="1"/>
  <c r="O75" i="37" s="1"/>
  <c r="O69" i="37" a="1"/>
  <c r="O69" i="37" s="1"/>
  <c r="O76" i="37" a="1"/>
  <c r="O76" i="37" s="1"/>
  <c r="O70" i="37" a="1"/>
  <c r="O70" i="37" s="1"/>
  <c r="O63" i="37" a="1"/>
  <c r="O63" i="37" s="1"/>
  <c r="O71" i="37" a="1"/>
  <c r="O71" i="37" s="1"/>
  <c r="O59" i="37" a="1"/>
  <c r="O59" i="37" s="1"/>
  <c r="O72" i="37" a="1"/>
  <c r="O72" i="37" s="1"/>
  <c r="O73" i="37" a="1"/>
  <c r="O73" i="37" s="1"/>
  <c r="O67" i="37" a="1"/>
  <c r="O67" i="37" s="1"/>
  <c r="O66" i="37" a="1"/>
  <c r="O66" i="37" s="1"/>
  <c r="O77" i="37" a="1"/>
  <c r="O77" i="37" s="1"/>
  <c r="O74" i="37" a="1"/>
  <c r="O74" i="37" s="1"/>
  <c r="O68" i="37" a="1"/>
  <c r="O68" i="37" s="1"/>
  <c r="O65" i="37" a="1"/>
  <c r="O65" i="37" s="1"/>
  <c r="O61" i="37" a="1"/>
  <c r="O61" i="37" s="1"/>
  <c r="O52" i="37" a="1"/>
  <c r="O52" i="37" s="1"/>
  <c r="O41" i="37" a="1"/>
  <c r="O41" i="37" s="1"/>
  <c r="O50" i="37" a="1"/>
  <c r="O50" i="37" s="1"/>
  <c r="O43" i="37" a="1"/>
  <c r="O43" i="37" s="1"/>
  <c r="O42" i="37" a="1"/>
  <c r="O42" i="37" s="1"/>
  <c r="O39" i="37" a="1"/>
  <c r="O39" i="37" s="1"/>
  <c r="O55" i="37" a="1"/>
  <c r="O55" i="37" s="1"/>
  <c r="O48" i="37" a="1"/>
  <c r="O48" i="37" s="1"/>
  <c r="O44" i="37" a="1"/>
  <c r="O44" i="37" s="1"/>
  <c r="O37" i="37" a="1"/>
  <c r="O37" i="37" s="1"/>
  <c r="O58" i="37" a="1"/>
  <c r="O58" i="37" s="1"/>
  <c r="O57" i="37" a="1"/>
  <c r="O57" i="37" s="1"/>
  <c r="O53" i="37" a="1"/>
  <c r="O53" i="37" s="1"/>
  <c r="O51" i="37" a="1"/>
  <c r="O51" i="37" s="1"/>
  <c r="O45" i="37" a="1"/>
  <c r="O45" i="37" s="1"/>
  <c r="O46" i="37" a="1"/>
  <c r="O46" i="37" s="1"/>
  <c r="O40" i="37" a="1"/>
  <c r="O40" i="37" s="1"/>
  <c r="O60" i="37" a="1"/>
  <c r="O60" i="37" s="1"/>
  <c r="O56" i="37" a="1"/>
  <c r="O56" i="37" s="1"/>
  <c r="O49" i="37" a="1"/>
  <c r="O49" i="37" s="1"/>
  <c r="O47" i="37" a="1"/>
  <c r="O47" i="37" s="1"/>
  <c r="O38" i="37" a="1"/>
  <c r="O38" i="37" s="1"/>
  <c r="O54" i="37" a="1"/>
  <c r="O54" i="37" s="1"/>
  <c r="O36" i="37" a="1"/>
  <c r="O36" i="37" s="1"/>
  <c r="O22" i="37" a="1"/>
  <c r="O22" i="37" s="1"/>
  <c r="O19" i="37" a="1"/>
  <c r="O19" i="37" s="1"/>
  <c r="O25" i="37" a="1"/>
  <c r="O25" i="37" s="1"/>
  <c r="O18" i="37" a="1"/>
  <c r="O18" i="37" s="1"/>
  <c r="O17" i="37" a="1"/>
  <c r="O17" i="37" s="1"/>
  <c r="O16" i="37" a="1"/>
  <c r="O16" i="37" s="1"/>
  <c r="O15" i="37" a="1"/>
  <c r="O15" i="37" s="1"/>
  <c r="O14" i="37" a="1"/>
  <c r="O14" i="37" s="1"/>
  <c r="O150" i="37" s="1" a="1"/>
  <c r="O13" i="37" a="1"/>
  <c r="O13" i="37" s="1"/>
  <c r="O10" i="37" a="1"/>
  <c r="O10" i="37" s="1"/>
  <c r="O165" i="37" s="1"/>
  <c r="O20" i="37" a="1"/>
  <c r="O20" i="37" s="1"/>
  <c r="O34" i="37" a="1"/>
  <c r="O34" i="37" s="1"/>
  <c r="O21" i="37" a="1"/>
  <c r="O21" i="37" s="1"/>
  <c r="O30" i="37" a="1"/>
  <c r="O30" i="37" s="1"/>
  <c r="O29" i="37" a="1"/>
  <c r="O29" i="37" s="1"/>
  <c r="O31" i="37" a="1"/>
  <c r="O31" i="37" s="1"/>
  <c r="O24" i="37" a="1"/>
  <c r="O24" i="37" s="1"/>
  <c r="O35" i="37" a="1"/>
  <c r="O35" i="37" s="1"/>
  <c r="O32" i="37" a="1"/>
  <c r="O32" i="37" s="1"/>
  <c r="O28" i="37" a="1"/>
  <c r="O28" i="37" s="1"/>
  <c r="O27" i="37" a="1"/>
  <c r="O27" i="37" s="1"/>
  <c r="O26" i="37" a="1"/>
  <c r="O26" i="37" s="1"/>
  <c r="O23" i="37" a="1"/>
  <c r="O23" i="37" s="1"/>
  <c r="O9" i="37" a="1"/>
  <c r="O9" i="37" s="1"/>
  <c r="O164" i="37" s="1"/>
  <c r="S155" i="37"/>
  <c r="S154" i="37"/>
  <c r="AB155" i="37"/>
  <c r="AB168" i="37" s="1"/>
  <c r="AB154" i="37"/>
  <c r="T155" i="37"/>
  <c r="T168" i="37" s="1"/>
  <c r="T154" i="37"/>
  <c r="T167" i="37" s="1"/>
  <c r="AA155" i="37"/>
  <c r="AA154" i="37"/>
  <c r="AA167" i="37" s="1"/>
  <c r="Y155" i="37"/>
  <c r="Y154" i="37"/>
  <c r="V154" i="37"/>
  <c r="V167" i="37" s="1"/>
  <c r="V155" i="37"/>
  <c r="I213" i="37"/>
  <c r="I139" i="37" a="1"/>
  <c r="I139" i="37" s="1"/>
  <c r="I144" i="37" a="1"/>
  <c r="I144" i="37" s="1"/>
  <c r="I136" i="37" a="1"/>
  <c r="I136" i="37" s="1"/>
  <c r="I141" i="37" a="1"/>
  <c r="I141" i="37" s="1"/>
  <c r="I133" i="37" a="1"/>
  <c r="I133" i="37" s="1"/>
  <c r="I138" i="37" a="1"/>
  <c r="I138" i="37" s="1"/>
  <c r="I146" i="37" a="1"/>
  <c r="I146" i="37" s="1"/>
  <c r="I143" i="37" a="1"/>
  <c r="I143" i="37" s="1"/>
  <c r="I135" i="37" a="1"/>
  <c r="I135" i="37" s="1"/>
  <c r="I140" i="37" a="1"/>
  <c r="I140" i="37" s="1"/>
  <c r="I145" i="37" a="1"/>
  <c r="I145" i="37" s="1"/>
  <c r="I137" i="37" a="1"/>
  <c r="I137" i="37" s="1"/>
  <c r="I132" i="37" a="1"/>
  <c r="I132" i="37" s="1"/>
  <c r="I131" i="37" a="1"/>
  <c r="I131" i="37" s="1"/>
  <c r="I130" i="37" a="1"/>
  <c r="I130" i="37" s="1"/>
  <c r="I129" i="37" a="1"/>
  <c r="I129" i="37" s="1"/>
  <c r="I128" i="37" a="1"/>
  <c r="I128" i="37" s="1"/>
  <c r="I127" i="37" a="1"/>
  <c r="I127" i="37" s="1"/>
  <c r="I126" i="37" a="1"/>
  <c r="I126" i="37" s="1"/>
  <c r="I142" i="37" a="1"/>
  <c r="I142" i="37" s="1"/>
  <c r="I134" i="37" a="1"/>
  <c r="I134" i="37" s="1"/>
  <c r="I125" i="37" a="1"/>
  <c r="I125" i="37" s="1"/>
  <c r="I100" i="37" a="1"/>
  <c r="I100" i="37" s="1"/>
  <c r="I99" i="37" a="1"/>
  <c r="I99" i="37" s="1"/>
  <c r="I123" i="37" a="1"/>
  <c r="I123" i="37" s="1"/>
  <c r="I121" i="37" a="1"/>
  <c r="I121" i="37" s="1"/>
  <c r="I120" i="37" a="1"/>
  <c r="I120" i="37" s="1"/>
  <c r="I119" i="37" a="1"/>
  <c r="I119" i="37" s="1"/>
  <c r="I118" i="37" a="1"/>
  <c r="I118" i="37" s="1"/>
  <c r="I117" i="37" a="1"/>
  <c r="I117" i="37" s="1"/>
  <c r="I116" i="37" a="1"/>
  <c r="I116" i="37" s="1"/>
  <c r="I115" i="37" a="1"/>
  <c r="I115" i="37" s="1"/>
  <c r="I114" i="37" a="1"/>
  <c r="I114" i="37" s="1"/>
  <c r="I113" i="37" a="1"/>
  <c r="I113" i="37" s="1"/>
  <c r="I112" i="37" a="1"/>
  <c r="I112" i="37" s="1"/>
  <c r="I111" i="37" a="1"/>
  <c r="I111" i="37" s="1"/>
  <c r="I110" i="37" a="1"/>
  <c r="I110" i="37" s="1"/>
  <c r="I109" i="37" a="1"/>
  <c r="I109" i="37" s="1"/>
  <c r="I108" i="37" a="1"/>
  <c r="I108" i="37" s="1"/>
  <c r="I104" i="37" a="1"/>
  <c r="I104" i="37" s="1"/>
  <c r="I103" i="37" a="1"/>
  <c r="I103" i="37" s="1"/>
  <c r="I124" i="37" a="1"/>
  <c r="I124" i="37" s="1"/>
  <c r="I102" i="37" a="1"/>
  <c r="I102" i="37" s="1"/>
  <c r="I106" i="37" a="1"/>
  <c r="I106" i="37" s="1"/>
  <c r="I105" i="37" a="1"/>
  <c r="I105" i="37" s="1"/>
  <c r="I98" i="37" a="1"/>
  <c r="I98" i="37" s="1"/>
  <c r="I107" i="37" a="1"/>
  <c r="I107" i="37" s="1"/>
  <c r="I101" i="37" a="1"/>
  <c r="I101" i="37" s="1"/>
  <c r="I94" i="37" a="1"/>
  <c r="I94" i="37" s="1"/>
  <c r="I93" i="37" a="1"/>
  <c r="I93" i="37" s="1"/>
  <c r="I92" i="37" a="1"/>
  <c r="I92" i="37" s="1"/>
  <c r="I91" i="37" a="1"/>
  <c r="I91" i="37" s="1"/>
  <c r="I88" i="37" a="1"/>
  <c r="I88" i="37" s="1"/>
  <c r="I83" i="37" a="1"/>
  <c r="I83" i="37" s="1"/>
  <c r="I90" i="37" a="1"/>
  <c r="I90" i="37" s="1"/>
  <c r="I89" i="37" a="1"/>
  <c r="I89" i="37" s="1"/>
  <c r="I84" i="37" a="1"/>
  <c r="I84" i="37" s="1"/>
  <c r="I82" i="37" a="1"/>
  <c r="I82" i="37" s="1"/>
  <c r="I97" i="37" a="1"/>
  <c r="I97" i="37" s="1"/>
  <c r="I86" i="37" a="1"/>
  <c r="I86" i="37" s="1"/>
  <c r="I85" i="37" a="1"/>
  <c r="I85" i="37" s="1"/>
  <c r="I80" i="37" a="1"/>
  <c r="I80" i="37" s="1"/>
  <c r="I96" i="37" a="1"/>
  <c r="I96" i="37" s="1"/>
  <c r="I95" i="37" a="1"/>
  <c r="I95" i="37" s="1"/>
  <c r="I87" i="37" a="1"/>
  <c r="I87" i="37" s="1"/>
  <c r="I69" i="37" a="1"/>
  <c r="I69" i="37" s="1"/>
  <c r="I62" i="37" a="1"/>
  <c r="I62" i="37" s="1"/>
  <c r="I76" i="37" a="1"/>
  <c r="I76" i="37" s="1"/>
  <c r="I70" i="37" a="1"/>
  <c r="I70" i="37" s="1"/>
  <c r="I64" i="37" a="1"/>
  <c r="I64" i="37" s="1"/>
  <c r="I63" i="37" a="1"/>
  <c r="I63" i="37" s="1"/>
  <c r="I71" i="37" a="1"/>
  <c r="I71" i="37" s="1"/>
  <c r="I58" i="37" a="1"/>
  <c r="I58" i="37" s="1"/>
  <c r="I77" i="37" a="1"/>
  <c r="I77" i="37" s="1"/>
  <c r="I72" i="37" a="1"/>
  <c r="I72" i="37" s="1"/>
  <c r="I73" i="37" a="1"/>
  <c r="I73" i="37" s="1"/>
  <c r="I67" i="37" a="1"/>
  <c r="I67" i="37" s="1"/>
  <c r="I60" i="37" a="1"/>
  <c r="I60" i="37" s="1"/>
  <c r="I59" i="37" a="1"/>
  <c r="I59" i="37" s="1"/>
  <c r="I79" i="37" a="1"/>
  <c r="I79" i="37" s="1"/>
  <c r="I78" i="37" a="1"/>
  <c r="I78" i="37" s="1"/>
  <c r="I74" i="37" a="1"/>
  <c r="I74" i="37" s="1"/>
  <c r="I66" i="37" a="1"/>
  <c r="I66" i="37" s="1"/>
  <c r="I81" i="37" a="1"/>
  <c r="I81" i="37" s="1"/>
  <c r="I75" i="37" a="1"/>
  <c r="I75" i="37" s="1"/>
  <c r="I68" i="37" a="1"/>
  <c r="I68" i="37" s="1"/>
  <c r="I65" i="37" a="1"/>
  <c r="I65" i="37" s="1"/>
  <c r="I61" i="37" a="1"/>
  <c r="I61" i="37" s="1"/>
  <c r="I57" i="37" a="1"/>
  <c r="I57" i="37" s="1"/>
  <c r="I52" i="37" a="1"/>
  <c r="I52" i="37" s="1"/>
  <c r="I50" i="37" a="1"/>
  <c r="I50" i="37" s="1"/>
  <c r="I43" i="37" a="1"/>
  <c r="I43" i="37" s="1"/>
  <c r="I42" i="37" a="1"/>
  <c r="I42" i="37" s="1"/>
  <c r="I39" i="37" a="1"/>
  <c r="I39" i="37" s="1"/>
  <c r="I37" i="37" a="1"/>
  <c r="I37" i="37" s="1"/>
  <c r="I55" i="37" a="1"/>
  <c r="I55" i="37" s="1"/>
  <c r="I53" i="37" a="1"/>
  <c r="I53" i="37" s="1"/>
  <c r="I48" i="37" a="1"/>
  <c r="I48" i="37" s="1"/>
  <c r="I45" i="37" a="1"/>
  <c r="I45" i="37" s="1"/>
  <c r="I44" i="37" a="1"/>
  <c r="I44" i="37" s="1"/>
  <c r="I51" i="37" a="1"/>
  <c r="I51" i="37" s="1"/>
  <c r="I49" i="37" a="1"/>
  <c r="I49" i="37" s="1"/>
  <c r="I40" i="37" a="1"/>
  <c r="I40" i="37" s="1"/>
  <c r="I46" i="37" a="1"/>
  <c r="I46" i="37" s="1"/>
  <c r="I38" i="37" a="1"/>
  <c r="I38" i="37" s="1"/>
  <c r="I56" i="37" a="1"/>
  <c r="I56" i="37" s="1"/>
  <c r="I54" i="37" a="1"/>
  <c r="I54" i="37" s="1"/>
  <c r="I47" i="37" a="1"/>
  <c r="I47" i="37" s="1"/>
  <c r="I36" i="37" a="1"/>
  <c r="I36" i="37" s="1"/>
  <c r="I41" i="37" a="1"/>
  <c r="I41" i="37" s="1"/>
  <c r="I26" i="37" a="1"/>
  <c r="I26" i="37" s="1"/>
  <c r="I23" i="37" a="1"/>
  <c r="I23" i="37" s="1"/>
  <c r="I19" i="37" a="1"/>
  <c r="I19" i="37" s="1"/>
  <c r="I18" i="37" a="1"/>
  <c r="I18" i="37" s="1"/>
  <c r="I17" i="37" a="1"/>
  <c r="I17" i="37" s="1"/>
  <c r="I16" i="37" a="1"/>
  <c r="I16" i="37" s="1"/>
  <c r="I15" i="37" a="1"/>
  <c r="I15" i="37" s="1"/>
  <c r="I14" i="37" a="1"/>
  <c r="I14" i="37" s="1"/>
  <c r="I13" i="37" a="1"/>
  <c r="I13" i="37" s="1"/>
  <c r="I22" i="37" a="1"/>
  <c r="I22" i="37" s="1"/>
  <c r="I20" i="37" a="1"/>
  <c r="I20" i="37" s="1"/>
  <c r="I25" i="37" a="1"/>
  <c r="I25" i="37" s="1"/>
  <c r="I30" i="37" a="1"/>
  <c r="I30" i="37" s="1"/>
  <c r="I21" i="37" a="1"/>
  <c r="I21" i="37" s="1"/>
  <c r="I31" i="37" a="1"/>
  <c r="I31" i="37" s="1"/>
  <c r="I35" i="37" a="1"/>
  <c r="I35" i="37" s="1"/>
  <c r="I34" i="37" a="1"/>
  <c r="I34" i="37" s="1"/>
  <c r="I32" i="37" a="1"/>
  <c r="I32" i="37" s="1"/>
  <c r="I29" i="37" a="1"/>
  <c r="I29" i="37" s="1"/>
  <c r="I28" i="37" a="1"/>
  <c r="I28" i="37" s="1"/>
  <c r="I27" i="37" a="1"/>
  <c r="I27" i="37" s="1"/>
  <c r="I24" i="37" a="1"/>
  <c r="I24" i="37" s="1"/>
  <c r="I9" i="37" a="1"/>
  <c r="I9" i="37" s="1"/>
  <c r="I164" i="37" s="1"/>
  <c r="I10" i="37" a="1"/>
  <c r="I10" i="37" s="1"/>
  <c r="I165" i="37" s="1"/>
  <c r="R155" i="37"/>
  <c r="R168" i="37" s="1"/>
  <c r="R154" i="37"/>
  <c r="R167" i="37" s="1"/>
  <c r="W155" i="37"/>
  <c r="W168" i="37" s="1"/>
  <c r="W154" i="37"/>
  <c r="W167" i="37" s="1"/>
  <c r="X155" i="37"/>
  <c r="X168" i="37" s="1"/>
  <c r="X154" i="37"/>
  <c r="X167" i="37" s="1"/>
  <c r="E213" i="37"/>
  <c r="AA149" i="37"/>
  <c r="X148" i="37"/>
  <c r="W148" i="37"/>
  <c r="X149" i="37"/>
  <c r="J164" i="37"/>
  <c r="M164" i="37"/>
  <c r="F164" i="37"/>
  <c r="H164" i="37"/>
  <c r="H165" i="37"/>
  <c r="P164" i="37"/>
  <c r="Y164" i="37"/>
  <c r="Z164" i="37"/>
  <c r="Z212" i="37" s="1"/>
  <c r="Z165" i="37"/>
  <c r="Z151" i="37" a="1"/>
  <c r="Z151" i="37" s="1"/>
  <c r="Z171" i="37" s="1"/>
  <c r="Z172" i="37" s="1"/>
  <c r="X151" i="37" a="1"/>
  <c r="X151" i="37" s="1"/>
  <c r="X171" i="37" s="1"/>
  <c r="X172" i="37" s="1"/>
  <c r="T151" i="37" a="1"/>
  <c r="T151" i="37" s="1"/>
  <c r="T171" i="37" s="1"/>
  <c r="T172" i="37" s="1"/>
  <c r="R151" i="37" a="1"/>
  <c r="R151" i="37" s="1"/>
  <c r="R171" i="37" s="1"/>
  <c r="R172" i="37" s="1"/>
  <c r="AB167" i="37"/>
  <c r="V152" i="37"/>
  <c r="V153" i="37"/>
  <c r="W151" i="37" a="1"/>
  <c r="W151" i="37" s="1"/>
  <c r="W171" i="37" s="1"/>
  <c r="W172" i="37" s="1"/>
  <c r="Y167" i="37"/>
  <c r="Y168" i="37"/>
  <c r="Q152" i="37"/>
  <c r="Q153" i="37"/>
  <c r="AB153" i="37"/>
  <c r="AB152" i="37"/>
  <c r="AA150" i="37" a="1"/>
  <c r="AA150" i="37" s="1"/>
  <c r="AA169" i="37" s="1"/>
  <c r="AA170" i="37" s="1"/>
  <c r="AA168" i="37"/>
  <c r="Z150" i="37" a="1"/>
  <c r="Z150" i="37" s="1"/>
  <c r="Z169" i="37" s="1"/>
  <c r="Z170" i="37" s="1"/>
  <c r="Z168" i="37"/>
  <c r="S150" i="37" a="1"/>
  <c r="S150" i="37" s="1"/>
  <c r="S169" i="37" s="1"/>
  <c r="S170" i="37" s="1"/>
  <c r="Y150" i="37" a="1"/>
  <c r="Y150" i="37" s="1"/>
  <c r="Y169" i="37" s="1"/>
  <c r="Y170" i="37" s="1"/>
  <c r="V168" i="37"/>
  <c r="V151" i="37" a="1"/>
  <c r="V151" i="37" s="1"/>
  <c r="V171" i="37" s="1"/>
  <c r="V172" i="37" s="1"/>
  <c r="U153" i="37"/>
  <c r="U152" i="37"/>
  <c r="W153" i="37"/>
  <c r="W152" i="37"/>
  <c r="R150" i="37" a="1"/>
  <c r="R150" i="37" s="1"/>
  <c r="R169" i="37" s="1"/>
  <c r="R170" i="37" s="1"/>
  <c r="AA153" i="37"/>
  <c r="AA152" i="37"/>
  <c r="Z153" i="37"/>
  <c r="Z152" i="37"/>
  <c r="Q150" i="37" a="1"/>
  <c r="Q150" i="37" s="1"/>
  <c r="Q169" i="37" s="1"/>
  <c r="Q170" i="37" s="1"/>
  <c r="Q167" i="37"/>
  <c r="Q168" i="37"/>
  <c r="AB151" i="37" a="1"/>
  <c r="AB151" i="37" s="1"/>
  <c r="AB171" i="37" s="1"/>
  <c r="AB172" i="37" s="1"/>
  <c r="U151" i="37" a="1"/>
  <c r="U151" i="37" s="1"/>
  <c r="U171" i="37" s="1"/>
  <c r="U172" i="37" s="1"/>
  <c r="S153" i="37"/>
  <c r="S152" i="37"/>
  <c r="Y152" i="37"/>
  <c r="Y153" i="37"/>
  <c r="W150" i="37" a="1"/>
  <c r="W150" i="37" s="1"/>
  <c r="W169" i="37" s="1"/>
  <c r="W170" i="37" s="1"/>
  <c r="R153" i="37"/>
  <c r="R152" i="37"/>
  <c r="X150" i="37" a="1"/>
  <c r="X150" i="37" s="1"/>
  <c r="X169" i="37" s="1"/>
  <c r="X170" i="37" s="1"/>
  <c r="T150" i="37" a="1"/>
  <c r="T150" i="37" s="1"/>
  <c r="T169" i="37" s="1"/>
  <c r="T170" i="37" s="1"/>
  <c r="Q151" i="37" a="1"/>
  <c r="Q151" i="37" s="1"/>
  <c r="Q171" i="37" s="1"/>
  <c r="Q172" i="37" s="1"/>
  <c r="V150" i="37" a="1"/>
  <c r="V150" i="37" s="1"/>
  <c r="V169" i="37" s="1"/>
  <c r="V170" i="37" s="1"/>
  <c r="U168" i="37"/>
  <c r="U167" i="37"/>
  <c r="U150" i="37" a="1"/>
  <c r="U150" i="37" s="1"/>
  <c r="U169" i="37" s="1"/>
  <c r="U170" i="37" s="1"/>
  <c r="AA151" i="37" a="1"/>
  <c r="AA151" i="37" s="1"/>
  <c r="AA171" i="37" s="1"/>
  <c r="AA172" i="37" s="1"/>
  <c r="AB150" i="37" a="1"/>
  <c r="AB150" i="37" s="1"/>
  <c r="AB169" i="37" s="1"/>
  <c r="AB170" i="37" s="1"/>
  <c r="S168" i="37"/>
  <c r="S167" i="37"/>
  <c r="S151" i="37" a="1"/>
  <c r="S151" i="37" s="1"/>
  <c r="S171" i="37" s="1"/>
  <c r="S172" i="37" s="1"/>
  <c r="Y151" i="37" a="1"/>
  <c r="Y151" i="37" s="1"/>
  <c r="Y171" i="37" s="1"/>
  <c r="Y172" i="37" s="1"/>
  <c r="X152" i="37"/>
  <c r="X153" i="37"/>
  <c r="T153" i="37"/>
  <c r="T152" i="37"/>
  <c r="AA164" i="37"/>
  <c r="S164" i="37"/>
  <c r="Q165" i="37"/>
  <c r="R164" i="37"/>
  <c r="U165" i="37"/>
  <c r="S165" i="37"/>
  <c r="Q164" i="37"/>
  <c r="AB165" i="37"/>
  <c r="Y165" i="37"/>
  <c r="R165" i="37"/>
  <c r="T164" i="37"/>
  <c r="V164" i="37"/>
  <c r="W165" i="37"/>
  <c r="T165" i="37"/>
  <c r="U164" i="37"/>
  <c r="AB164" i="37"/>
  <c r="AB212" i="37" s="1"/>
  <c r="T218" i="37" s="1"/>
  <c r="V165" i="37"/>
  <c r="H149" i="37"/>
  <c r="W212" i="37"/>
  <c r="AB174" i="37"/>
  <c r="AB173" i="37"/>
  <c r="X175" i="37"/>
  <c r="X176" i="37"/>
  <c r="U174" i="37"/>
  <c r="U173" i="37"/>
  <c r="V176" i="37"/>
  <c r="V175" i="37"/>
  <c r="AA176" i="37"/>
  <c r="AA175" i="37"/>
  <c r="R173" i="37"/>
  <c r="R174" i="37"/>
  <c r="Z175" i="37"/>
  <c r="Z176" i="37"/>
  <c r="W175" i="37"/>
  <c r="W176" i="37"/>
  <c r="AB176" i="37"/>
  <c r="AB175" i="37"/>
  <c r="Y175" i="37"/>
  <c r="Y176" i="37"/>
  <c r="T174" i="37"/>
  <c r="T173" i="37"/>
  <c r="X212" i="37"/>
  <c r="Z173" i="37"/>
  <c r="Z174" i="37"/>
  <c r="Y173" i="37"/>
  <c r="Y174" i="37"/>
  <c r="V174" i="37"/>
  <c r="V173" i="37"/>
  <c r="AA174" i="37"/>
  <c r="AA173" i="37"/>
  <c r="S174" i="37"/>
  <c r="S173" i="37"/>
  <c r="Q175" i="37"/>
  <c r="Q176" i="37"/>
  <c r="T176" i="37"/>
  <c r="T175" i="37"/>
  <c r="W173" i="37"/>
  <c r="W174" i="37"/>
  <c r="S176" i="37"/>
  <c r="S175" i="37"/>
  <c r="X173" i="37"/>
  <c r="X174" i="37"/>
  <c r="Q173" i="37"/>
  <c r="Q174" i="37"/>
  <c r="U176" i="37"/>
  <c r="U175" i="37"/>
  <c r="R175" i="37"/>
  <c r="R176" i="37"/>
  <c r="M150" i="37" a="1"/>
  <c r="F5" i="26" a="1"/>
  <c r="F5" i="26" s="1"/>
  <c r="G5" i="26" a="1"/>
  <c r="G5" i="26" s="1"/>
  <c r="H5" i="26" a="1"/>
  <c r="H5" i="26" s="1"/>
  <c r="I5" i="26" a="1"/>
  <c r="I5" i="26" s="1"/>
  <c r="J5" i="26" a="1"/>
  <c r="J5" i="26" s="1"/>
  <c r="K5" i="26" a="1"/>
  <c r="K5" i="26" s="1"/>
  <c r="L5" i="26" a="1"/>
  <c r="L5" i="26" s="1"/>
  <c r="M5" i="26" a="1"/>
  <c r="M5" i="26" s="1"/>
  <c r="N5" i="26" a="1"/>
  <c r="N5" i="26" s="1"/>
  <c r="O5" i="26" a="1"/>
  <c r="O5" i="26" s="1"/>
  <c r="P5" i="26" a="1"/>
  <c r="P5" i="26" s="1"/>
  <c r="E5" i="26" a="1"/>
  <c r="E5" i="26" s="1"/>
  <c r="E4" i="26" a="1"/>
  <c r="E4" i="26" s="1"/>
  <c r="F4" i="26" a="1"/>
  <c r="F4" i="26" s="1"/>
  <c r="G4" i="26" a="1"/>
  <c r="G4" i="26" s="1"/>
  <c r="H4" i="26" a="1"/>
  <c r="H4" i="26" s="1"/>
  <c r="I4" i="26" a="1"/>
  <c r="I4" i="26" s="1"/>
  <c r="J4" i="26" a="1"/>
  <c r="J4" i="26" s="1"/>
  <c r="K4" i="26" a="1"/>
  <c r="K4" i="26" s="1"/>
  <c r="L4" i="26" a="1"/>
  <c r="L4" i="26" s="1"/>
  <c r="M4" i="26" a="1"/>
  <c r="M4" i="26" s="1"/>
  <c r="N4" i="26" a="1"/>
  <c r="N4" i="26" s="1"/>
  <c r="O4" i="26" a="1"/>
  <c r="O4" i="26" s="1"/>
  <c r="P4" i="26" a="1"/>
  <c r="P4" i="26" s="1"/>
  <c r="F6" i="26" a="1"/>
  <c r="F6" i="26" s="1"/>
  <c r="G6" i="26" a="1"/>
  <c r="G6" i="26" s="1"/>
  <c r="H6" i="26" a="1"/>
  <c r="H6" i="26" s="1"/>
  <c r="I6" i="26" a="1"/>
  <c r="I6" i="26" s="1"/>
  <c r="J6" i="26" a="1"/>
  <c r="J6" i="26" s="1"/>
  <c r="K6" i="26" a="1"/>
  <c r="K6" i="26" s="1"/>
  <c r="L6" i="26" a="1"/>
  <c r="L6" i="26" s="1"/>
  <c r="M6" i="26" a="1"/>
  <c r="M6" i="26" s="1"/>
  <c r="N6" i="26" a="1"/>
  <c r="N6" i="26" s="1"/>
  <c r="O6" i="26" a="1"/>
  <c r="O6" i="26" s="1"/>
  <c r="P6" i="26" a="1"/>
  <c r="P6" i="26" s="1"/>
  <c r="F7" i="26" a="1"/>
  <c r="F7" i="26" s="1"/>
  <c r="G7" i="26" a="1"/>
  <c r="G7" i="26" s="1"/>
  <c r="H7" i="26" a="1"/>
  <c r="H7" i="26" s="1"/>
  <c r="I7" i="26" a="1"/>
  <c r="I7" i="26" s="1"/>
  <c r="J7" i="26" a="1"/>
  <c r="J7" i="26" s="1"/>
  <c r="K7" i="26" a="1"/>
  <c r="K7" i="26" s="1"/>
  <c r="L7" i="26" a="1"/>
  <c r="L7" i="26" s="1"/>
  <c r="M7" i="26" a="1"/>
  <c r="M7" i="26" s="1"/>
  <c r="N7" i="26" a="1"/>
  <c r="N7" i="26" s="1"/>
  <c r="O7" i="26" a="1"/>
  <c r="O7" i="26" s="1"/>
  <c r="P7" i="26" a="1"/>
  <c r="P7" i="26" s="1"/>
  <c r="E7" i="26" a="1"/>
  <c r="E7" i="26" s="1"/>
  <c r="E6" i="26" a="1"/>
  <c r="E6" i="26" s="1"/>
  <c r="O148" i="37" l="1"/>
  <c r="I155" i="37"/>
  <c r="I154" i="37"/>
  <c r="L155" i="37"/>
  <c r="L154" i="37"/>
  <c r="J155" i="37"/>
  <c r="J154" i="37"/>
  <c r="J167" i="37" s="1"/>
  <c r="F154" i="37"/>
  <c r="F167" i="37" s="1"/>
  <c r="F155" i="37"/>
  <c r="M155" i="37"/>
  <c r="M154" i="37"/>
  <c r="E155" i="37"/>
  <c r="E154" i="37"/>
  <c r="P155" i="37"/>
  <c r="P154" i="37"/>
  <c r="P167" i="37" s="1"/>
  <c r="H155" i="37"/>
  <c r="H168" i="37" s="1"/>
  <c r="H154" i="37"/>
  <c r="G155" i="37"/>
  <c r="G154" i="37"/>
  <c r="O155" i="37"/>
  <c r="O154" i="37"/>
  <c r="N155" i="37"/>
  <c r="N168" i="37" s="1"/>
  <c r="K155" i="37"/>
  <c r="K154" i="37"/>
  <c r="L148" i="37"/>
  <c r="G148" i="37"/>
  <c r="P149" i="37"/>
  <c r="I149" i="26"/>
  <c r="O148" i="26"/>
  <c r="W203" i="37"/>
  <c r="W187" i="37"/>
  <c r="W204" i="37"/>
  <c r="W189" i="37"/>
  <c r="W186" i="37"/>
  <c r="W188" i="37"/>
  <c r="W205" i="37"/>
  <c r="W202" i="37"/>
  <c r="AB204" i="37"/>
  <c r="AB186" i="37"/>
  <c r="AB205" i="37"/>
  <c r="AB203" i="37"/>
  <c r="AB187" i="37"/>
  <c r="AB189" i="37"/>
  <c r="AB202" i="37"/>
  <c r="AB188" i="37"/>
  <c r="Z203" i="37"/>
  <c r="Z187" i="37"/>
  <c r="Z189" i="37"/>
  <c r="Z205" i="37"/>
  <c r="Z188" i="37"/>
  <c r="Z202" i="37"/>
  <c r="Z186" i="37"/>
  <c r="Z204" i="37"/>
  <c r="U203" i="37"/>
  <c r="U189" i="37"/>
  <c r="U187" i="37"/>
  <c r="U204" i="37"/>
  <c r="U186" i="37"/>
  <c r="U202" i="37"/>
  <c r="U188" i="37"/>
  <c r="U205" i="37"/>
  <c r="T206" i="37"/>
  <c r="T192" i="37"/>
  <c r="T190" i="37"/>
  <c r="T207" i="37"/>
  <c r="T191" i="37"/>
  <c r="T208" i="37"/>
  <c r="X207" i="37"/>
  <c r="X208" i="37"/>
  <c r="X206" i="37"/>
  <c r="X192" i="37"/>
  <c r="X190" i="37"/>
  <c r="X191" i="37"/>
  <c r="Y206" i="37"/>
  <c r="Y190" i="37"/>
  <c r="Y192" i="37"/>
  <c r="Y207" i="37"/>
  <c r="Y191" i="37"/>
  <c r="Y208" i="37"/>
  <c r="U207" i="37"/>
  <c r="U206" i="37"/>
  <c r="U190" i="37"/>
  <c r="U192" i="37"/>
  <c r="U191" i="37"/>
  <c r="U208" i="37"/>
  <c r="S203" i="37"/>
  <c r="S187" i="37"/>
  <c r="S186" i="37"/>
  <c r="S205" i="37"/>
  <c r="S202" i="37"/>
  <c r="S188" i="37"/>
  <c r="S189" i="37"/>
  <c r="S204" i="37"/>
  <c r="R203" i="37"/>
  <c r="R187" i="37"/>
  <c r="R189" i="37"/>
  <c r="R188" i="37"/>
  <c r="R202" i="37"/>
  <c r="R205" i="37"/>
  <c r="R204" i="37"/>
  <c r="R186" i="37"/>
  <c r="Q206" i="37"/>
  <c r="Q192" i="37"/>
  <c r="Q190" i="37"/>
  <c r="Q207" i="37"/>
  <c r="Q208" i="37"/>
  <c r="Q191" i="37"/>
  <c r="X203" i="37"/>
  <c r="X189" i="37"/>
  <c r="X187" i="37"/>
  <c r="X204" i="37"/>
  <c r="X202" i="37"/>
  <c r="X186" i="37"/>
  <c r="X188" i="37"/>
  <c r="X205" i="37"/>
  <c r="AA206" i="37"/>
  <c r="AA190" i="37"/>
  <c r="AA192" i="37"/>
  <c r="AA191" i="37"/>
  <c r="AA207" i="37"/>
  <c r="AA208" i="37"/>
  <c r="Y186" i="37"/>
  <c r="Y204" i="37"/>
  <c r="Y203" i="37"/>
  <c r="Y187" i="37"/>
  <c r="Y189" i="37"/>
  <c r="Y188" i="37"/>
  <c r="Y202" i="37"/>
  <c r="Y205" i="37"/>
  <c r="T204" i="37"/>
  <c r="T186" i="37"/>
  <c r="T203" i="37"/>
  <c r="T205" i="37"/>
  <c r="T187" i="37"/>
  <c r="T189" i="37"/>
  <c r="T202" i="37"/>
  <c r="T188" i="37"/>
  <c r="V203" i="37"/>
  <c r="V187" i="37"/>
  <c r="V204" i="37"/>
  <c r="V186" i="37"/>
  <c r="V189" i="37"/>
  <c r="V202" i="37"/>
  <c r="V188" i="37"/>
  <c r="V205" i="37"/>
  <c r="Z206" i="37"/>
  <c r="Z190" i="37"/>
  <c r="Z207" i="37"/>
  <c r="Z208" i="37"/>
  <c r="Z192" i="37"/>
  <c r="Z191" i="37"/>
  <c r="S206" i="37"/>
  <c r="S190" i="37"/>
  <c r="S191" i="37"/>
  <c r="S192" i="37"/>
  <c r="S207" i="37"/>
  <c r="S208" i="37"/>
  <c r="R206" i="37"/>
  <c r="R190" i="37"/>
  <c r="R207" i="37"/>
  <c r="R208" i="37"/>
  <c r="R192" i="37"/>
  <c r="R191" i="37"/>
  <c r="Q204" i="37"/>
  <c r="Q186" i="37"/>
  <c r="Q203" i="37"/>
  <c r="Q189" i="37"/>
  <c r="Q187" i="37"/>
  <c r="Q205" i="37"/>
  <c r="Q202" i="37"/>
  <c r="Q188" i="37"/>
  <c r="AA203" i="37"/>
  <c r="AA187" i="37"/>
  <c r="AA186" i="37"/>
  <c r="AA189" i="37"/>
  <c r="AA188" i="37"/>
  <c r="AA205" i="37"/>
  <c r="AA202" i="37"/>
  <c r="AA204" i="37"/>
  <c r="W206" i="37"/>
  <c r="W190" i="37"/>
  <c r="W191" i="37"/>
  <c r="W207" i="37"/>
  <c r="W192" i="37"/>
  <c r="W208" i="37"/>
  <c r="V206" i="37"/>
  <c r="V190" i="37"/>
  <c r="V191" i="37"/>
  <c r="V192" i="37"/>
  <c r="V208" i="37"/>
  <c r="V207" i="37"/>
  <c r="AB206" i="37"/>
  <c r="AB192" i="37"/>
  <c r="AB190" i="37"/>
  <c r="AB207" i="37"/>
  <c r="AB191" i="37"/>
  <c r="AB208" i="37"/>
  <c r="S212" i="37"/>
  <c r="Q218" i="37" s="1"/>
  <c r="AA212" i="37"/>
  <c r="E212" i="37"/>
  <c r="U212" i="37"/>
  <c r="Q212" i="37"/>
  <c r="R212" i="37"/>
  <c r="Y212" i="37"/>
  <c r="S218" i="37" s="1"/>
  <c r="P148" i="37"/>
  <c r="T212" i="37"/>
  <c r="V212" i="37"/>
  <c r="R218" i="37" s="1"/>
  <c r="I176" i="37"/>
  <c r="I175" i="37"/>
  <c r="P173" i="37"/>
  <c r="P174" i="37"/>
  <c r="F173" i="37"/>
  <c r="F174" i="37"/>
  <c r="H176" i="37"/>
  <c r="H175" i="37"/>
  <c r="I173" i="37"/>
  <c r="I174" i="37"/>
  <c r="H173" i="37"/>
  <c r="H174" i="37"/>
  <c r="H148" i="37"/>
  <c r="M173" i="37"/>
  <c r="M174" i="37"/>
  <c r="K174" i="37"/>
  <c r="K173" i="37"/>
  <c r="K175" i="37"/>
  <c r="K176" i="37"/>
  <c r="P176" i="37"/>
  <c r="P175" i="37"/>
  <c r="G174" i="37"/>
  <c r="G173" i="37"/>
  <c r="N174" i="37"/>
  <c r="N173" i="37"/>
  <c r="M175" i="37"/>
  <c r="M176" i="37"/>
  <c r="L175" i="37"/>
  <c r="L176" i="37"/>
  <c r="O174" i="37"/>
  <c r="O173" i="37"/>
  <c r="F175" i="37"/>
  <c r="F176" i="37"/>
  <c r="N175" i="37"/>
  <c r="N176" i="37"/>
  <c r="J173" i="37"/>
  <c r="J174" i="37"/>
  <c r="J175" i="37"/>
  <c r="J176" i="37"/>
  <c r="L173" i="37"/>
  <c r="L174" i="37"/>
  <c r="G176" i="37"/>
  <c r="G175" i="37"/>
  <c r="O176" i="37"/>
  <c r="O175" i="37"/>
  <c r="I150" i="37" a="1"/>
  <c r="J151" i="37" a="1"/>
  <c r="J151" i="37" s="1"/>
  <c r="J171" i="37" s="1"/>
  <c r="J172" i="37" s="1"/>
  <c r="N150" i="37" a="1"/>
  <c r="N150" i="37" s="1"/>
  <c r="N169" i="37" s="1"/>
  <c r="N170" i="37" s="1"/>
  <c r="H150" i="37" a="1"/>
  <c r="O149" i="37"/>
  <c r="K153" i="37"/>
  <c r="K152" i="37"/>
  <c r="G149" i="37"/>
  <c r="J153" i="37"/>
  <c r="J152" i="37"/>
  <c r="N153" i="37"/>
  <c r="N152" i="37"/>
  <c r="J149" i="37"/>
  <c r="I149" i="37"/>
  <c r="K148" i="37"/>
  <c r="K149" i="37"/>
  <c r="P152" i="37"/>
  <c r="P153" i="37"/>
  <c r="O152" i="37"/>
  <c r="O153" i="37"/>
  <c r="F153" i="37"/>
  <c r="F152" i="37"/>
  <c r="N148" i="37"/>
  <c r="M152" i="37"/>
  <c r="M153" i="37"/>
  <c r="E151" i="37" a="1"/>
  <c r="E151" i="37" s="1"/>
  <c r="E171" i="37" s="1"/>
  <c r="E172" i="37" s="1"/>
  <c r="M148" i="37"/>
  <c r="L153" i="37"/>
  <c r="L152" i="37"/>
  <c r="I153" i="37"/>
  <c r="I152" i="37"/>
  <c r="H152" i="37"/>
  <c r="H153" i="37"/>
  <c r="G152" i="37"/>
  <c r="G153" i="37"/>
  <c r="F212" i="37"/>
  <c r="F148" i="37"/>
  <c r="E150" i="37" a="1"/>
  <c r="E150" i="37" s="1"/>
  <c r="E169" i="37" s="1"/>
  <c r="E170" i="37" s="1"/>
  <c r="E153" i="37"/>
  <c r="E152" i="37"/>
  <c r="E148" i="37"/>
  <c r="N149" i="37"/>
  <c r="M149" i="37"/>
  <c r="F149" i="37"/>
  <c r="E165" i="37"/>
  <c r="E149" i="37"/>
  <c r="L149" i="37"/>
  <c r="J212" i="37"/>
  <c r="F218" i="37" s="1"/>
  <c r="J148" i="37"/>
  <c r="I212" i="37"/>
  <c r="I148" i="37"/>
  <c r="K151" i="37" a="1"/>
  <c r="K151" i="37" s="1"/>
  <c r="K171" i="37" s="1"/>
  <c r="K172" i="37" s="1"/>
  <c r="O150" i="37"/>
  <c r="O169" i="37" s="1"/>
  <c r="O170" i="37" s="1"/>
  <c r="I150" i="37"/>
  <c r="I169" i="37" s="1"/>
  <c r="I170" i="37" s="1"/>
  <c r="M150" i="37"/>
  <c r="M169" i="37" s="1"/>
  <c r="M170" i="37" s="1"/>
  <c r="H150" i="37"/>
  <c r="H169" i="37" s="1"/>
  <c r="H170" i="37" s="1"/>
  <c r="M212" i="37"/>
  <c r="G218" i="37" s="1"/>
  <c r="K150" i="37" a="1"/>
  <c r="K150" i="37" s="1"/>
  <c r="K169" i="37" s="1"/>
  <c r="K170" i="37" s="1"/>
  <c r="G212" i="37"/>
  <c r="E218" i="37" s="1"/>
  <c r="E174" i="37"/>
  <c r="E173" i="37"/>
  <c r="P150" i="37" a="1"/>
  <c r="P150" i="37" s="1"/>
  <c r="P169" i="37" s="1"/>
  <c r="P170" i="37" s="1"/>
  <c r="H212" i="37"/>
  <c r="J150" i="37" a="1"/>
  <c r="J150" i="37" s="1"/>
  <c r="J169" i="37" s="1"/>
  <c r="J170" i="37" s="1"/>
  <c r="L168" i="37"/>
  <c r="L167" i="37"/>
  <c r="O212" i="37"/>
  <c r="L151" i="37" a="1"/>
  <c r="L151" i="37" s="1"/>
  <c r="L171" i="37" s="1"/>
  <c r="L172" i="37" s="1"/>
  <c r="I151" i="37" a="1"/>
  <c r="I151" i="37" s="1"/>
  <c r="I171" i="37" s="1"/>
  <c r="I172" i="37" s="1"/>
  <c r="O151" i="37" a="1"/>
  <c r="O151" i="37" s="1"/>
  <c r="O171" i="37" s="1"/>
  <c r="O172" i="37" s="1"/>
  <c r="P212" i="37"/>
  <c r="H218" i="37" s="1"/>
  <c r="G150" i="37" a="1"/>
  <c r="G150" i="37" s="1"/>
  <c r="G169" i="37" s="1"/>
  <c r="G170" i="37" s="1"/>
  <c r="L150" i="37" a="1"/>
  <c r="L150" i="37" s="1"/>
  <c r="L169" i="37" s="1"/>
  <c r="L170" i="37" s="1"/>
  <c r="G151" i="37" a="1"/>
  <c r="G151" i="37" s="1"/>
  <c r="G171" i="37" s="1"/>
  <c r="G172" i="37" s="1"/>
  <c r="I167" i="37"/>
  <c r="I168" i="37"/>
  <c r="K212" i="37"/>
  <c r="N212" i="37"/>
  <c r="P168" i="37"/>
  <c r="N151" i="37" a="1"/>
  <c r="N151" i="37" s="1"/>
  <c r="N171" i="37" s="1"/>
  <c r="N172" i="37" s="1"/>
  <c r="F150" i="37" a="1"/>
  <c r="F150" i="37" s="1"/>
  <c r="F169" i="37" s="1"/>
  <c r="F170" i="37" s="1"/>
  <c r="E176" i="37"/>
  <c r="E175" i="37"/>
  <c r="G168" i="37"/>
  <c r="G167" i="37"/>
  <c r="M151" i="37" a="1"/>
  <c r="M151" i="37" s="1"/>
  <c r="M171" i="37" s="1"/>
  <c r="M172" i="37" s="1"/>
  <c r="K167" i="37"/>
  <c r="K168" i="37"/>
  <c r="F151" i="37" a="1"/>
  <c r="F151" i="37" s="1"/>
  <c r="F171" i="37" s="1"/>
  <c r="F172" i="37" s="1"/>
  <c r="F168" i="37"/>
  <c r="J168" i="37"/>
  <c r="P151" i="37" a="1"/>
  <c r="P151" i="37" s="1"/>
  <c r="P171" i="37" s="1"/>
  <c r="P172" i="37" s="1"/>
  <c r="E168" i="37"/>
  <c r="E167" i="37"/>
  <c r="O168" i="37"/>
  <c r="O167" i="37"/>
  <c r="H167" i="37"/>
  <c r="H151" i="37" a="1"/>
  <c r="H151" i="37" s="1"/>
  <c r="H171" i="37" s="1"/>
  <c r="H172" i="37" s="1"/>
  <c r="L212" i="37"/>
  <c r="M168" i="37"/>
  <c r="M167" i="37"/>
  <c r="G148" i="26"/>
  <c r="H149" i="26"/>
  <c r="N149" i="26"/>
  <c r="E149" i="26"/>
  <c r="O149" i="26"/>
  <c r="M149" i="26"/>
  <c r="G149" i="26"/>
  <c r="N148" i="26"/>
  <c r="F148" i="26"/>
  <c r="J149" i="26"/>
  <c r="H148" i="26"/>
  <c r="M148" i="26"/>
  <c r="I148" i="26"/>
  <c r="K149" i="26"/>
  <c r="E148" i="26"/>
  <c r="J148" i="26"/>
  <c r="L149" i="26"/>
  <c r="P149" i="26"/>
  <c r="F149" i="26"/>
  <c r="K148" i="26"/>
  <c r="P148" i="26"/>
  <c r="L148" i="26"/>
  <c r="C42" i="34"/>
  <c r="C41" i="34"/>
  <c r="C40" i="34"/>
  <c r="K150" i="26" l="1"/>
  <c r="J150" i="26"/>
  <c r="L151" i="26"/>
  <c r="J151" i="26"/>
  <c r="E151" i="26"/>
  <c r="G151" i="26"/>
  <c r="M151" i="26"/>
  <c r="N150" i="26"/>
  <c r="N151" i="26"/>
  <c r="M150" i="26"/>
  <c r="H151" i="26"/>
  <c r="P151" i="26"/>
  <c r="P150" i="26"/>
  <c r="F150" i="26"/>
  <c r="I150" i="26"/>
  <c r="K151" i="26"/>
  <c r="I151" i="26"/>
  <c r="G150" i="26"/>
  <c r="H150" i="26"/>
  <c r="F151" i="26"/>
  <c r="L150" i="26"/>
  <c r="O151" i="26"/>
  <c r="O150" i="26"/>
  <c r="E150" i="26"/>
  <c r="J166" i="26"/>
  <c r="G167" i="26"/>
  <c r="G166" i="26"/>
  <c r="O203" i="37"/>
  <c r="O187" i="37"/>
  <c r="O204" i="37"/>
  <c r="O188" i="37"/>
  <c r="O186" i="37"/>
  <c r="O202" i="37"/>
  <c r="O189" i="37"/>
  <c r="O205" i="37"/>
  <c r="F206" i="37"/>
  <c r="F190" i="37"/>
  <c r="F207" i="37"/>
  <c r="F191" i="37"/>
  <c r="F208" i="37"/>
  <c r="F192" i="37"/>
  <c r="I189" i="37"/>
  <c r="I203" i="37"/>
  <c r="I187" i="37"/>
  <c r="I186" i="37"/>
  <c r="I202" i="37"/>
  <c r="I205" i="37"/>
  <c r="I204" i="37"/>
  <c r="I188" i="37"/>
  <c r="O206" i="37"/>
  <c r="O190" i="37"/>
  <c r="O207" i="37"/>
  <c r="O192" i="37"/>
  <c r="O208" i="37"/>
  <c r="O191" i="37"/>
  <c r="M186" i="37"/>
  <c r="M205" i="37"/>
  <c r="M203" i="37"/>
  <c r="M187" i="37"/>
  <c r="M189" i="37"/>
  <c r="M202" i="37"/>
  <c r="M188" i="37"/>
  <c r="M204" i="37"/>
  <c r="E186" i="37"/>
  <c r="E203" i="37"/>
  <c r="E204" i="37"/>
  <c r="E187" i="37"/>
  <c r="E202" i="37"/>
  <c r="E205" i="37"/>
  <c r="E189" i="37"/>
  <c r="E188" i="37"/>
  <c r="K207" i="37"/>
  <c r="K192" i="37"/>
  <c r="K206" i="37"/>
  <c r="K190" i="37"/>
  <c r="K191" i="37"/>
  <c r="K208" i="37"/>
  <c r="M206" i="37"/>
  <c r="M190" i="37"/>
  <c r="M191" i="37"/>
  <c r="M192" i="37"/>
  <c r="M207" i="37"/>
  <c r="M208" i="37"/>
  <c r="E207" i="37"/>
  <c r="E190" i="37"/>
  <c r="E206" i="37"/>
  <c r="E191" i="37"/>
  <c r="E208" i="37"/>
  <c r="E192" i="37"/>
  <c r="K203" i="37"/>
  <c r="K204" i="37"/>
  <c r="K187" i="37"/>
  <c r="K202" i="37"/>
  <c r="K188" i="37"/>
  <c r="K189" i="37"/>
  <c r="K186" i="37"/>
  <c r="K205" i="37"/>
  <c r="P208" i="37"/>
  <c r="P192" i="37"/>
  <c r="P206" i="37"/>
  <c r="P190" i="37"/>
  <c r="P191" i="37"/>
  <c r="P207" i="37"/>
  <c r="N187" i="37"/>
  <c r="N186" i="37"/>
  <c r="N188" i="37"/>
  <c r="N189" i="37"/>
  <c r="L204" i="37"/>
  <c r="L189" i="37"/>
  <c r="L203" i="37"/>
  <c r="L187" i="37"/>
  <c r="L202" i="37"/>
  <c r="L186" i="37"/>
  <c r="L205" i="37"/>
  <c r="L188" i="37"/>
  <c r="P203" i="37"/>
  <c r="P187" i="37"/>
  <c r="P204" i="37"/>
  <c r="P189" i="37"/>
  <c r="P186" i="37"/>
  <c r="P202" i="37"/>
  <c r="P188" i="37"/>
  <c r="P205" i="37"/>
  <c r="N190" i="37"/>
  <c r="N191" i="37"/>
  <c r="N192" i="37"/>
  <c r="L208" i="37"/>
  <c r="L206" i="37"/>
  <c r="L190" i="37"/>
  <c r="L192" i="37"/>
  <c r="L191" i="37"/>
  <c r="L207" i="37"/>
  <c r="J206" i="37"/>
  <c r="J207" i="37"/>
  <c r="J190" i="37"/>
  <c r="J208" i="37"/>
  <c r="J191" i="37"/>
  <c r="J192" i="37"/>
  <c r="G203" i="37"/>
  <c r="G187" i="37"/>
  <c r="G204" i="37"/>
  <c r="G189" i="37"/>
  <c r="G186" i="37"/>
  <c r="G188" i="37"/>
  <c r="G202" i="37"/>
  <c r="G205" i="37"/>
  <c r="H208" i="37"/>
  <c r="H192" i="37"/>
  <c r="H206" i="37"/>
  <c r="H190" i="37"/>
  <c r="H207" i="37"/>
  <c r="H191" i="37"/>
  <c r="J186" i="37"/>
  <c r="J203" i="37"/>
  <c r="J187" i="37"/>
  <c r="J204" i="37"/>
  <c r="J202" i="37"/>
  <c r="J189" i="37"/>
  <c r="J205" i="37"/>
  <c r="J188" i="37"/>
  <c r="G206" i="37"/>
  <c r="G190" i="37"/>
  <c r="G207" i="37"/>
  <c r="G192" i="37"/>
  <c r="G191" i="37"/>
  <c r="G208" i="37"/>
  <c r="H203" i="37"/>
  <c r="H187" i="37"/>
  <c r="H204" i="37"/>
  <c r="H186" i="37"/>
  <c r="H189" i="37"/>
  <c r="H205" i="37"/>
  <c r="H202" i="37"/>
  <c r="H188" i="37"/>
  <c r="F202" i="37"/>
  <c r="F187" i="37"/>
  <c r="F203" i="37"/>
  <c r="F186" i="37"/>
  <c r="F204" i="37"/>
  <c r="F205" i="37"/>
  <c r="F189" i="37"/>
  <c r="F188" i="37"/>
  <c r="I206" i="37"/>
  <c r="I190" i="37"/>
  <c r="I207" i="37"/>
  <c r="I191" i="37"/>
  <c r="I208" i="37"/>
  <c r="I192" i="37"/>
  <c r="O152" i="26"/>
  <c r="O153" i="26"/>
  <c r="L153" i="26"/>
  <c r="L152" i="26"/>
  <c r="F154" i="26"/>
  <c r="F155" i="26"/>
  <c r="P152" i="26"/>
  <c r="P153" i="26"/>
  <c r="I153" i="26"/>
  <c r="I152" i="26"/>
  <c r="O154" i="26"/>
  <c r="O155" i="26"/>
  <c r="H154" i="26"/>
  <c r="H155" i="26"/>
  <c r="M152" i="26"/>
  <c r="M153" i="26"/>
  <c r="E152" i="26"/>
  <c r="E153" i="26"/>
  <c r="I154" i="26"/>
  <c r="I155" i="26"/>
  <c r="E154" i="26"/>
  <c r="E155" i="26"/>
  <c r="G152" i="26"/>
  <c r="G153" i="26"/>
  <c r="J155" i="26"/>
  <c r="J154" i="26"/>
  <c r="F152" i="26"/>
  <c r="F153" i="26"/>
  <c r="N152" i="26"/>
  <c r="N153" i="26"/>
  <c r="M154" i="26"/>
  <c r="M155" i="26"/>
  <c r="L155" i="26"/>
  <c r="L154" i="26"/>
  <c r="P154" i="26"/>
  <c r="P155" i="26"/>
  <c r="K153" i="26"/>
  <c r="K152" i="26"/>
  <c r="H152" i="26"/>
  <c r="H153" i="26"/>
  <c r="J153" i="26"/>
  <c r="J152" i="26"/>
  <c r="G154" i="26"/>
  <c r="G155" i="26"/>
  <c r="N154" i="26"/>
  <c r="N155" i="26"/>
  <c r="K155" i="26"/>
  <c r="K154" i="26"/>
  <c r="E164" i="26"/>
  <c r="R210" i="37"/>
  <c r="Q220" i="37" s="1"/>
  <c r="R211" i="37"/>
  <c r="X194" i="37"/>
  <c r="S223" i="37" s="1"/>
  <c r="X195" i="37"/>
  <c r="Q195" i="37"/>
  <c r="Q194" i="37"/>
  <c r="Q224" i="37" s="1"/>
  <c r="X211" i="37"/>
  <c r="X210" i="37"/>
  <c r="S220" i="37" s="1"/>
  <c r="R195" i="37"/>
  <c r="R194" i="37"/>
  <c r="Q223" i="37" s="1"/>
  <c r="Q210" i="37"/>
  <c r="Q221" i="37" s="1"/>
  <c r="Q211" i="37"/>
  <c r="X185" i="26"/>
  <c r="X182" i="26"/>
  <c r="U194" i="37" l="1"/>
  <c r="R223" i="37" s="1"/>
  <c r="V195" i="37"/>
  <c r="W210" i="37"/>
  <c r="S221" i="37" s="1"/>
  <c r="W211" i="37"/>
  <c r="V194" i="37"/>
  <c r="R222" i="37" s="1"/>
  <c r="T210" i="37"/>
  <c r="R221" i="37" s="1"/>
  <c r="W194" i="37"/>
  <c r="S224" i="37" s="1"/>
  <c r="Z210" i="37"/>
  <c r="T221" i="37" s="1"/>
  <c r="W195" i="37"/>
  <c r="Z195" i="37"/>
  <c r="T194" i="37"/>
  <c r="R224" i="37" s="1"/>
  <c r="T195" i="37"/>
  <c r="T211" i="37"/>
  <c r="Z194" i="37"/>
  <c r="T224" i="37" s="1"/>
  <c r="AA194" i="37"/>
  <c r="T223" i="37" s="1"/>
  <c r="Z211" i="37"/>
  <c r="S210" i="37"/>
  <c r="Q217" i="37" s="1"/>
  <c r="U211" i="37"/>
  <c r="V211" i="37"/>
  <c r="R219" i="37" s="1"/>
  <c r="AA210" i="37"/>
  <c r="T220" i="37" s="1"/>
  <c r="V210" i="37"/>
  <c r="R217" i="37" s="1"/>
  <c r="AA195" i="37"/>
  <c r="S195" i="37"/>
  <c r="S211" i="37"/>
  <c r="Q219" i="37" s="1"/>
  <c r="U210" i="37"/>
  <c r="R220" i="37" s="1"/>
  <c r="S194" i="37"/>
  <c r="Q222" i="37" s="1"/>
  <c r="U195" i="37"/>
  <c r="AA211" i="37"/>
  <c r="L211" i="37"/>
  <c r="E210" i="37"/>
  <c r="E221" i="37" s="1"/>
  <c r="L195" i="37"/>
  <c r="E211" i="37"/>
  <c r="L210" i="37"/>
  <c r="G220" i="37" s="1"/>
  <c r="E195" i="37"/>
  <c r="E194" i="37"/>
  <c r="E224" i="37" s="1"/>
  <c r="L194" i="37"/>
  <c r="G223" i="37" s="1"/>
  <c r="F165" i="26"/>
  <c r="K164" i="26"/>
  <c r="AB194" i="37" l="1"/>
  <c r="T222" i="37" s="1"/>
  <c r="AB210" i="37"/>
  <c r="T217" i="37" s="1"/>
  <c r="AB195" i="37"/>
  <c r="AB211" i="37"/>
  <c r="T219" i="37" s="1"/>
  <c r="H211" i="37"/>
  <c r="H210" i="37"/>
  <c r="F221" i="37" s="1"/>
  <c r="Y210" i="37"/>
  <c r="S217" i="37" s="1"/>
  <c r="Y211" i="37"/>
  <c r="S219" i="37" s="1"/>
  <c r="G194" i="37"/>
  <c r="E222" i="37" s="1"/>
  <c r="Y195" i="37"/>
  <c r="Y194" i="37"/>
  <c r="S222" i="37" s="1"/>
  <c r="G195" i="37"/>
  <c r="I194" i="37"/>
  <c r="F223" i="37" s="1"/>
  <c r="H195" i="37"/>
  <c r="H194" i="37"/>
  <c r="F224" i="37" s="1"/>
  <c r="I211" i="37"/>
  <c r="K211" i="37"/>
  <c r="I210" i="37"/>
  <c r="F220" i="37" s="1"/>
  <c r="K194" i="37"/>
  <c r="G224" i="37" s="1"/>
  <c r="G210" i="37"/>
  <c r="E217" i="37" s="1"/>
  <c r="K210" i="37"/>
  <c r="G221" i="37" s="1"/>
  <c r="I195" i="37"/>
  <c r="G211" i="37"/>
  <c r="E219" i="37" s="1"/>
  <c r="K195" i="37"/>
  <c r="O210" i="37"/>
  <c r="H220" i="37" s="1"/>
  <c r="F210" i="37"/>
  <c r="E220" i="37" s="1"/>
  <c r="F195" i="37"/>
  <c r="N194" i="37"/>
  <c r="H224" i="37" s="1"/>
  <c r="N210" i="37"/>
  <c r="H221" i="37" s="1"/>
  <c r="F211" i="37"/>
  <c r="O195" i="37"/>
  <c r="F194" i="37"/>
  <c r="E223" i="37" s="1"/>
  <c r="O194" i="37"/>
  <c r="H223" i="37" s="1"/>
  <c r="N195" i="37"/>
  <c r="J211" i="37"/>
  <c r="F219" i="37" s="1"/>
  <c r="J210" i="37"/>
  <c r="F217" i="37" s="1"/>
  <c r="N211" i="37"/>
  <c r="O211" i="37"/>
  <c r="J195" i="37"/>
  <c r="J194" i="37"/>
  <c r="F222" i="37" s="1"/>
  <c r="M164" i="26"/>
  <c r="L164" i="26"/>
  <c r="F164" i="26"/>
  <c r="K165" i="26"/>
  <c r="G164" i="26"/>
  <c r="O164" i="26"/>
  <c r="J165" i="26"/>
  <c r="E165" i="26"/>
  <c r="H164" i="26"/>
  <c r="P164" i="26"/>
  <c r="I165" i="26"/>
  <c r="I164" i="26"/>
  <c r="P165" i="26"/>
  <c r="H165" i="26"/>
  <c r="L165" i="26"/>
  <c r="N164" i="26"/>
  <c r="J164" i="26"/>
  <c r="O165" i="26"/>
  <c r="G165" i="26"/>
  <c r="M165" i="26"/>
  <c r="N165" i="26"/>
  <c r="M210" i="37" l="1"/>
  <c r="G217" i="37" s="1"/>
  <c r="M194" i="37"/>
  <c r="G222" i="37" s="1"/>
  <c r="M195" i="37"/>
  <c r="M211" i="37"/>
  <c r="G219" i="37" s="1"/>
  <c r="P210" i="37"/>
  <c r="H217" i="37" s="1"/>
  <c r="P211" i="37"/>
  <c r="H219" i="37" s="1"/>
  <c r="P195" i="37"/>
  <c r="P194" i="37"/>
  <c r="H222" i="37" s="1"/>
  <c r="X184" i="26"/>
  <c r="W251" i="26" l="1"/>
  <c r="G35" i="10" l="1"/>
  <c r="H35" i="10"/>
  <c r="G34" i="10"/>
  <c r="J35" i="10"/>
  <c r="I35" i="10"/>
  <c r="I34" i="10"/>
  <c r="J34" i="10"/>
  <c r="H34" i="10"/>
  <c r="X270" i="26" l="1"/>
  <c r="W270" i="26"/>
  <c r="V270" i="26"/>
  <c r="W269" i="26"/>
  <c r="V269" i="26"/>
  <c r="X268" i="26"/>
  <c r="W268" i="26"/>
  <c r="X267" i="26"/>
  <c r="W267" i="26"/>
  <c r="V267" i="26"/>
  <c r="X254" i="26"/>
  <c r="W254" i="26"/>
  <c r="V254" i="26"/>
  <c r="X253" i="26"/>
  <c r="W253" i="26"/>
  <c r="V253" i="26"/>
  <c r="X252" i="26"/>
  <c r="W252" i="26"/>
  <c r="X251" i="26"/>
  <c r="V251" i="26"/>
  <c r="H29" i="10" l="1"/>
  <c r="J28" i="10"/>
  <c r="I29" i="10"/>
  <c r="H28" i="10"/>
  <c r="J29" i="10"/>
  <c r="V185" i="26"/>
  <c r="W185" i="26"/>
  <c r="V184" i="26"/>
  <c r="W184" i="26"/>
  <c r="G38" i="10" l="1"/>
  <c r="H166" i="26"/>
  <c r="E168" i="26" l="1"/>
  <c r="E172" i="26"/>
  <c r="K166" i="26"/>
  <c r="N166" i="26"/>
  <c r="J38" i="10"/>
  <c r="I38" i="10"/>
  <c r="H38" i="10"/>
  <c r="G37" i="10"/>
  <c r="I166" i="26"/>
  <c r="J167" i="26"/>
  <c r="E175" i="26"/>
  <c r="E174" i="26"/>
  <c r="F172" i="26"/>
  <c r="F173" i="26"/>
  <c r="H173" i="26"/>
  <c r="H172" i="26"/>
  <c r="O173" i="26"/>
  <c r="O172" i="26"/>
  <c r="E277" i="26"/>
  <c r="M172" i="26"/>
  <c r="M173" i="26"/>
  <c r="N172" i="26"/>
  <c r="N173" i="26"/>
  <c r="L172" i="26"/>
  <c r="L173" i="26"/>
  <c r="E173" i="26"/>
  <c r="J173" i="26"/>
  <c r="J172" i="26"/>
  <c r="K172" i="26"/>
  <c r="K173" i="26"/>
  <c r="I173" i="26"/>
  <c r="I172" i="26"/>
  <c r="P173" i="26"/>
  <c r="P172" i="26"/>
  <c r="G173" i="26"/>
  <c r="G172" i="26"/>
  <c r="H30" i="10"/>
  <c r="F168" i="26"/>
  <c r="I175" i="26"/>
  <c r="I174" i="26"/>
  <c r="N175" i="26"/>
  <c r="N174" i="26"/>
  <c r="P175" i="26"/>
  <c r="P174" i="26"/>
  <c r="K175" i="26"/>
  <c r="K174" i="26"/>
  <c r="G174" i="26"/>
  <c r="G175" i="26"/>
  <c r="L175" i="26"/>
  <c r="L174" i="26"/>
  <c r="M175" i="26"/>
  <c r="M174" i="26"/>
  <c r="F175" i="26"/>
  <c r="F174" i="26"/>
  <c r="H175" i="26"/>
  <c r="H174" i="26"/>
  <c r="J175" i="26"/>
  <c r="J174" i="26"/>
  <c r="O175" i="26"/>
  <c r="O174" i="26"/>
  <c r="I167" i="26"/>
  <c r="N167" i="26"/>
  <c r="K167" i="26"/>
  <c r="O166" i="26"/>
  <c r="O167" i="26"/>
  <c r="H167" i="26"/>
  <c r="W218" i="26"/>
  <c r="V218" i="26"/>
  <c r="X217" i="26"/>
  <c r="W217" i="26"/>
  <c r="V217" i="26"/>
  <c r="Y216" i="26"/>
  <c r="W216" i="26"/>
  <c r="W215" i="26"/>
  <c r="V215" i="26"/>
  <c r="Y183" i="26"/>
  <c r="W183" i="26"/>
  <c r="W182" i="26"/>
  <c r="V182" i="26"/>
  <c r="F251" i="26" l="1"/>
  <c r="F254" i="26"/>
  <c r="F252" i="26"/>
  <c r="F270" i="26"/>
  <c r="F267" i="26"/>
  <c r="F253" i="26"/>
  <c r="F269" i="26"/>
  <c r="F268" i="26"/>
  <c r="E254" i="26"/>
  <c r="E253" i="26"/>
  <c r="E267" i="26"/>
  <c r="E269" i="26"/>
  <c r="E252" i="26"/>
  <c r="E268" i="26"/>
  <c r="E270" i="26"/>
  <c r="P166" i="26"/>
  <c r="M166" i="26"/>
  <c r="P167" i="26"/>
  <c r="M167" i="26"/>
  <c r="G36" i="10"/>
  <c r="J37" i="10"/>
  <c r="I37" i="10"/>
  <c r="H37" i="10"/>
  <c r="H32" i="10"/>
  <c r="J32" i="10"/>
  <c r="J30" i="10"/>
  <c r="L168" i="26"/>
  <c r="H168" i="26"/>
  <c r="N170" i="26"/>
  <c r="O170" i="26"/>
  <c r="P168" i="26"/>
  <c r="P169" i="26" s="1"/>
  <c r="K170" i="26"/>
  <c r="L170" i="26"/>
  <c r="H170" i="26"/>
  <c r="M170" i="26"/>
  <c r="P170" i="26"/>
  <c r="J170" i="26"/>
  <c r="F170" i="26"/>
  <c r="F184" i="26" s="1"/>
  <c r="N168" i="26"/>
  <c r="N253" i="26" s="1"/>
  <c r="I168" i="26"/>
  <c r="I267" i="26" s="1"/>
  <c r="E170" i="26"/>
  <c r="E217" i="26" s="1"/>
  <c r="J168" i="26"/>
  <c r="G170" i="26"/>
  <c r="M168" i="26"/>
  <c r="O168" i="26"/>
  <c r="O269" i="26" s="1"/>
  <c r="G168" i="26"/>
  <c r="I170" i="26"/>
  <c r="K168" i="26"/>
  <c r="K220" i="26" s="1"/>
  <c r="N277" i="26"/>
  <c r="G277" i="26"/>
  <c r="K277" i="26"/>
  <c r="O277" i="26"/>
  <c r="F277" i="26"/>
  <c r="I253" i="26" l="1"/>
  <c r="I252" i="26"/>
  <c r="K253" i="26"/>
  <c r="O267" i="26"/>
  <c r="O254" i="26"/>
  <c r="O270" i="26"/>
  <c r="O251" i="26"/>
  <c r="N270" i="26"/>
  <c r="J254" i="26"/>
  <c r="J253" i="26"/>
  <c r="J269" i="26"/>
  <c r="J251" i="26"/>
  <c r="J270" i="26"/>
  <c r="J252" i="26"/>
  <c r="J268" i="26"/>
  <c r="J267" i="26"/>
  <c r="K254" i="26"/>
  <c r="N267" i="26"/>
  <c r="I254" i="26"/>
  <c r="K251" i="26"/>
  <c r="N252" i="26"/>
  <c r="L269" i="26"/>
  <c r="L251" i="26"/>
  <c r="L267" i="26"/>
  <c r="L252" i="26"/>
  <c r="L253" i="26"/>
  <c r="L270" i="26"/>
  <c r="L268" i="26"/>
  <c r="L254" i="26"/>
  <c r="K270" i="26"/>
  <c r="N269" i="26"/>
  <c r="I269" i="26"/>
  <c r="I270" i="26"/>
  <c r="O268" i="26"/>
  <c r="K267" i="26"/>
  <c r="N251" i="26"/>
  <c r="G267" i="26"/>
  <c r="G251" i="26"/>
  <c r="G252" i="26"/>
  <c r="G254" i="26"/>
  <c r="G253" i="26"/>
  <c r="G269" i="26"/>
  <c r="G270" i="26"/>
  <c r="G268" i="26"/>
  <c r="I251" i="26"/>
  <c r="O252" i="26"/>
  <c r="K252" i="26"/>
  <c r="N268" i="26"/>
  <c r="I268" i="26"/>
  <c r="O253" i="26"/>
  <c r="K269" i="26"/>
  <c r="N254" i="26"/>
  <c r="H254" i="26"/>
  <c r="H267" i="26"/>
  <c r="H253" i="26"/>
  <c r="H270" i="26"/>
  <c r="H268" i="26"/>
  <c r="H269" i="26"/>
  <c r="H252" i="26"/>
  <c r="K268" i="26"/>
  <c r="P256" i="26"/>
  <c r="P272" i="26"/>
  <c r="P257" i="26"/>
  <c r="P273" i="26"/>
  <c r="P271" i="26"/>
  <c r="P255" i="26"/>
  <c r="P268" i="26"/>
  <c r="P251" i="26"/>
  <c r="P267" i="26"/>
  <c r="P252" i="26"/>
  <c r="P269" i="26"/>
  <c r="P254" i="26"/>
  <c r="P253" i="26"/>
  <c r="P270" i="26"/>
  <c r="M267" i="26"/>
  <c r="M270" i="26"/>
  <c r="M268" i="26"/>
  <c r="M253" i="26"/>
  <c r="M254" i="26"/>
  <c r="M251" i="26"/>
  <c r="M269" i="26"/>
  <c r="M252" i="26"/>
  <c r="O186" i="26"/>
  <c r="L185" i="26"/>
  <c r="I187" i="26"/>
  <c r="L187" i="26"/>
  <c r="N184" i="26"/>
  <c r="O184" i="26"/>
  <c r="I186" i="26"/>
  <c r="N185" i="26"/>
  <c r="I184" i="26"/>
  <c r="O187" i="26"/>
  <c r="O185" i="26"/>
  <c r="K187" i="26"/>
  <c r="G186" i="26"/>
  <c r="G202" i="26" s="1"/>
  <c r="L184" i="26"/>
  <c r="K185" i="26"/>
  <c r="K186" i="26"/>
  <c r="I185" i="26"/>
  <c r="H184" i="26"/>
  <c r="H186" i="26"/>
  <c r="H185" i="26"/>
  <c r="H187" i="26"/>
  <c r="L186" i="26"/>
  <c r="J184" i="26"/>
  <c r="E185" i="26"/>
  <c r="G184" i="26"/>
  <c r="G200" i="26" s="1"/>
  <c r="G187" i="26"/>
  <c r="G203" i="26" s="1"/>
  <c r="N186" i="26"/>
  <c r="F185" i="26"/>
  <c r="E186" i="26"/>
  <c r="P184" i="26"/>
  <c r="P200" i="26" s="1"/>
  <c r="J187" i="26"/>
  <c r="J203" i="26" s="1"/>
  <c r="G185" i="26"/>
  <c r="G201" i="26" s="1"/>
  <c r="N187" i="26"/>
  <c r="F187" i="26"/>
  <c r="E184" i="26"/>
  <c r="F186" i="26"/>
  <c r="E187" i="26"/>
  <c r="M184" i="26"/>
  <c r="J185" i="26"/>
  <c r="J201" i="26" s="1"/>
  <c r="J186" i="26"/>
  <c r="J202" i="26" s="1"/>
  <c r="K184" i="26"/>
  <c r="M185" i="26"/>
  <c r="M201" i="26" s="1"/>
  <c r="M187" i="26"/>
  <c r="M203" i="26" s="1"/>
  <c r="M186" i="26"/>
  <c r="M202" i="26" s="1"/>
  <c r="P185" i="26"/>
  <c r="P201" i="26" s="1"/>
  <c r="P187" i="26"/>
  <c r="P203" i="26" s="1"/>
  <c r="P186" i="26"/>
  <c r="P202" i="26" s="1"/>
  <c r="I217" i="26"/>
  <c r="G217" i="26"/>
  <c r="G233" i="26" s="1"/>
  <c r="L218" i="26"/>
  <c r="K217" i="26"/>
  <c r="F219" i="26"/>
  <c r="J220" i="26"/>
  <c r="J236" i="26" s="1"/>
  <c r="L219" i="26"/>
  <c r="G218" i="26"/>
  <c r="G234" i="26" s="1"/>
  <c r="I218" i="26"/>
  <c r="O218" i="26"/>
  <c r="G220" i="26"/>
  <c r="G236" i="26" s="1"/>
  <c r="L220" i="26"/>
  <c r="I220" i="26"/>
  <c r="N220" i="26"/>
  <c r="H219" i="26"/>
  <c r="H217" i="26"/>
  <c r="H220" i="26"/>
  <c r="H218" i="26"/>
  <c r="O217" i="26"/>
  <c r="G219" i="26"/>
  <c r="G235" i="26" s="1"/>
  <c r="K219" i="26"/>
  <c r="N218" i="26"/>
  <c r="E218" i="26"/>
  <c r="F218" i="26"/>
  <c r="O219" i="26"/>
  <c r="K218" i="26"/>
  <c r="N217" i="26"/>
  <c r="E220" i="26"/>
  <c r="N219" i="26"/>
  <c r="J217" i="26"/>
  <c r="F220" i="26"/>
  <c r="L217" i="26"/>
  <c r="I219" i="26"/>
  <c r="J219" i="26"/>
  <c r="J235" i="26" s="1"/>
  <c r="F217" i="26"/>
  <c r="O220" i="26"/>
  <c r="J218" i="26"/>
  <c r="J234" i="26" s="1"/>
  <c r="E219" i="26"/>
  <c r="M219" i="26"/>
  <c r="M235" i="26" s="1"/>
  <c r="M220" i="26"/>
  <c r="M236" i="26" s="1"/>
  <c r="M218" i="26"/>
  <c r="M234" i="26" s="1"/>
  <c r="M217" i="26"/>
  <c r="M233" i="26" s="1"/>
  <c r="P219" i="26"/>
  <c r="P235" i="26" s="1"/>
  <c r="P217" i="26"/>
  <c r="P233" i="26" s="1"/>
  <c r="P220" i="26"/>
  <c r="P236" i="26" s="1"/>
  <c r="P218" i="26"/>
  <c r="P234" i="26" s="1"/>
  <c r="H33" i="10"/>
  <c r="H36" i="10"/>
  <c r="G39" i="10"/>
  <c r="G21" i="10"/>
  <c r="H31" i="10"/>
  <c r="G169" i="26"/>
  <c r="H169" i="26"/>
  <c r="N169" i="26"/>
  <c r="L169" i="26"/>
  <c r="K169" i="26"/>
  <c r="I169" i="26"/>
  <c r="F169" i="26"/>
  <c r="O169" i="26"/>
  <c r="J31" i="10"/>
  <c r="I33" i="10"/>
  <c r="J33" i="10"/>
  <c r="I31" i="10"/>
  <c r="E283" i="26"/>
  <c r="N171" i="26"/>
  <c r="J171" i="26"/>
  <c r="P171" i="26"/>
  <c r="P189" i="26" s="1"/>
  <c r="P205" i="26" s="1"/>
  <c r="H171" i="26"/>
  <c r="L171" i="26"/>
  <c r="G171" i="26"/>
  <c r="M171" i="26"/>
  <c r="I171" i="26"/>
  <c r="F171" i="26"/>
  <c r="O171" i="26"/>
  <c r="K171" i="26"/>
  <c r="E171" i="26"/>
  <c r="M169" i="26"/>
  <c r="M257" i="26" s="1"/>
  <c r="J169" i="26"/>
  <c r="E169" i="26"/>
  <c r="M277" i="26"/>
  <c r="I277" i="26"/>
  <c r="P277" i="26"/>
  <c r="L277" i="26"/>
  <c r="J277" i="26"/>
  <c r="H277" i="26"/>
  <c r="M272" i="26" l="1"/>
  <c r="E257" i="26"/>
  <c r="E273" i="26"/>
  <c r="E271" i="26"/>
  <c r="E256" i="26"/>
  <c r="E272" i="26"/>
  <c r="L272" i="26"/>
  <c r="L257" i="26"/>
  <c r="L255" i="26"/>
  <c r="L256" i="26"/>
  <c r="L273" i="26"/>
  <c r="L271" i="26"/>
  <c r="M271" i="26"/>
  <c r="M256" i="26"/>
  <c r="M273" i="26"/>
  <c r="N256" i="26"/>
  <c r="N271" i="26"/>
  <c r="N255" i="26"/>
  <c r="N273" i="26"/>
  <c r="N272" i="26"/>
  <c r="N257" i="26"/>
  <c r="M255" i="26"/>
  <c r="J271" i="26"/>
  <c r="J257" i="26"/>
  <c r="J273" i="26"/>
  <c r="J256" i="26"/>
  <c r="J272" i="26"/>
  <c r="J255" i="26"/>
  <c r="H272" i="26"/>
  <c r="H256" i="26"/>
  <c r="H255" i="26"/>
  <c r="H257" i="26"/>
  <c r="H273" i="26"/>
  <c r="H271" i="26"/>
  <c r="K255" i="26"/>
  <c r="K273" i="26"/>
  <c r="K271" i="26"/>
  <c r="K272" i="26"/>
  <c r="K256" i="26"/>
  <c r="K257" i="26"/>
  <c r="G271" i="26"/>
  <c r="G272" i="26"/>
  <c r="G273" i="26"/>
  <c r="O273" i="26"/>
  <c r="O271" i="26"/>
  <c r="O256" i="26"/>
  <c r="O272" i="26"/>
  <c r="O257" i="26"/>
  <c r="O255" i="26"/>
  <c r="F272" i="26"/>
  <c r="F256" i="26"/>
  <c r="F271" i="26"/>
  <c r="F257" i="26"/>
  <c r="F273" i="26"/>
  <c r="F255" i="26"/>
  <c r="I256" i="26"/>
  <c r="I271" i="26"/>
  <c r="I273" i="26"/>
  <c r="I272" i="26"/>
  <c r="I255" i="26"/>
  <c r="I257" i="26"/>
  <c r="E221" i="26"/>
  <c r="I225" i="26"/>
  <c r="I233" i="26" s="1"/>
  <c r="J233" i="26"/>
  <c r="F225" i="26"/>
  <c r="F233" i="26" s="1"/>
  <c r="H225" i="26"/>
  <c r="H233" i="26" s="1"/>
  <c r="E225" i="26"/>
  <c r="E233" i="26" s="1"/>
  <c r="K225" i="26"/>
  <c r="K233" i="26" s="1"/>
  <c r="K228" i="26"/>
  <c r="K236" i="26" s="1"/>
  <c r="E228" i="26"/>
  <c r="E236" i="26" s="1"/>
  <c r="O226" i="26"/>
  <c r="O234" i="26" s="1"/>
  <c r="N226" i="26"/>
  <c r="N234" i="26" s="1"/>
  <c r="L226" i="26"/>
  <c r="L234" i="26" s="1"/>
  <c r="I228" i="26"/>
  <c r="I236" i="26" s="1"/>
  <c r="F228" i="26"/>
  <c r="F236" i="26" s="1"/>
  <c r="H228" i="26"/>
  <c r="H236" i="26" s="1"/>
  <c r="E226" i="26"/>
  <c r="E234" i="26" s="1"/>
  <c r="K226" i="26"/>
  <c r="K234" i="26" s="1"/>
  <c r="K227" i="26"/>
  <c r="K235" i="26" s="1"/>
  <c r="E227" i="26"/>
  <c r="E235" i="26" s="1"/>
  <c r="O228" i="26"/>
  <c r="O236" i="26" s="1"/>
  <c r="L228" i="26"/>
  <c r="L236" i="26" s="1"/>
  <c r="N228" i="26"/>
  <c r="N236" i="26" s="1"/>
  <c r="I226" i="26"/>
  <c r="I234" i="26" s="1"/>
  <c r="H226" i="26"/>
  <c r="H234" i="26" s="1"/>
  <c r="F226" i="26"/>
  <c r="F234" i="26" s="1"/>
  <c r="I227" i="26"/>
  <c r="I235" i="26" s="1"/>
  <c r="F227" i="26"/>
  <c r="F235" i="26" s="1"/>
  <c r="H227" i="26"/>
  <c r="H235" i="26" s="1"/>
  <c r="O225" i="26"/>
  <c r="O233" i="26" s="1"/>
  <c r="N225" i="26"/>
  <c r="N233" i="26" s="1"/>
  <c r="L225" i="26"/>
  <c r="L233" i="26" s="1"/>
  <c r="O227" i="26"/>
  <c r="O235" i="26" s="1"/>
  <c r="N227" i="26"/>
  <c r="N235" i="26" s="1"/>
  <c r="L227" i="26"/>
  <c r="L235" i="26" s="1"/>
  <c r="E188" i="26"/>
  <c r="K192" i="26"/>
  <c r="K200" i="26" s="1"/>
  <c r="M200" i="26"/>
  <c r="I192" i="26"/>
  <c r="I200" i="26" s="1"/>
  <c r="J200" i="26"/>
  <c r="O197" i="26"/>
  <c r="N197" i="26"/>
  <c r="L197" i="26"/>
  <c r="E193" i="26"/>
  <c r="E201" i="26" s="1"/>
  <c r="K193" i="26"/>
  <c r="K201" i="26" s="1"/>
  <c r="F194" i="26"/>
  <c r="F202" i="26" s="1"/>
  <c r="H194" i="26"/>
  <c r="H202" i="26" s="1"/>
  <c r="I194" i="26"/>
  <c r="I202" i="26" s="1"/>
  <c r="F195" i="26"/>
  <c r="F203" i="26" s="1"/>
  <c r="H195" i="26"/>
  <c r="H203" i="26" s="1"/>
  <c r="I195" i="26"/>
  <c r="I203" i="26" s="1"/>
  <c r="E194" i="26"/>
  <c r="E202" i="26" s="1"/>
  <c r="K194" i="26"/>
  <c r="K202" i="26" s="1"/>
  <c r="E195" i="26"/>
  <c r="E203" i="26" s="1"/>
  <c r="K195" i="26"/>
  <c r="K203" i="26" s="1"/>
  <c r="O195" i="26"/>
  <c r="O203" i="26" s="1"/>
  <c r="L195" i="26"/>
  <c r="L203" i="26" s="1"/>
  <c r="N195" i="26"/>
  <c r="N203" i="26" s="1"/>
  <c r="L193" i="26"/>
  <c r="L201" i="26" s="1"/>
  <c r="O193" i="26"/>
  <c r="O201" i="26" s="1"/>
  <c r="N193" i="26"/>
  <c r="N201" i="26" s="1"/>
  <c r="N194" i="26"/>
  <c r="N202" i="26" s="1"/>
  <c r="O194" i="26"/>
  <c r="O202" i="26" s="1"/>
  <c r="L194" i="26"/>
  <c r="L202" i="26" s="1"/>
  <c r="F193" i="26"/>
  <c r="F201" i="26" s="1"/>
  <c r="H193" i="26"/>
  <c r="H201" i="26" s="1"/>
  <c r="I193" i="26"/>
  <c r="I201" i="26" s="1"/>
  <c r="L192" i="26"/>
  <c r="L200" i="26" s="1"/>
  <c r="N192" i="26"/>
  <c r="N200" i="26" s="1"/>
  <c r="O192" i="26"/>
  <c r="O200" i="26" s="1"/>
  <c r="F192" i="26"/>
  <c r="F200" i="26" s="1"/>
  <c r="H192" i="26"/>
  <c r="H200" i="26" s="1"/>
  <c r="E192" i="26"/>
  <c r="E200" i="26" s="1"/>
  <c r="M188" i="26"/>
  <c r="M204" i="26" s="1"/>
  <c r="L189" i="26"/>
  <c r="L221" i="26"/>
  <c r="L222" i="26"/>
  <c r="L223" i="26"/>
  <c r="L190" i="26"/>
  <c r="L188" i="26"/>
  <c r="M190" i="26"/>
  <c r="M206" i="26" s="1"/>
  <c r="P222" i="26"/>
  <c r="P238" i="26" s="1"/>
  <c r="O222" i="26"/>
  <c r="O189" i="26"/>
  <c r="O190" i="26"/>
  <c r="O223" i="26"/>
  <c r="O188" i="26"/>
  <c r="O221" i="26"/>
  <c r="N221" i="26"/>
  <c r="N223" i="26"/>
  <c r="N188" i="26"/>
  <c r="N222" i="26"/>
  <c r="N190" i="26"/>
  <c r="N189" i="26"/>
  <c r="M189" i="26"/>
  <c r="M205" i="26" s="1"/>
  <c r="M222" i="26"/>
  <c r="M238" i="26" s="1"/>
  <c r="P221" i="26"/>
  <c r="P237" i="26" s="1"/>
  <c r="E189" i="26"/>
  <c r="E190" i="26"/>
  <c r="E222" i="26"/>
  <c r="E223" i="26"/>
  <c r="F188" i="26"/>
  <c r="F223" i="26"/>
  <c r="F222" i="26"/>
  <c r="F189" i="26"/>
  <c r="F190" i="26"/>
  <c r="F221" i="26"/>
  <c r="H223" i="26"/>
  <c r="H221" i="26"/>
  <c r="H222" i="26"/>
  <c r="H189" i="26"/>
  <c r="H190" i="26"/>
  <c r="H188" i="26"/>
  <c r="G188" i="26"/>
  <c r="G204" i="26" s="1"/>
  <c r="G190" i="26"/>
  <c r="G206" i="26" s="1"/>
  <c r="G189" i="26"/>
  <c r="G205" i="26" s="1"/>
  <c r="G223" i="26"/>
  <c r="G239" i="26" s="1"/>
  <c r="G221" i="26"/>
  <c r="G237" i="26" s="1"/>
  <c r="G222" i="26"/>
  <c r="G238" i="26" s="1"/>
  <c r="P188" i="26"/>
  <c r="P204" i="26" s="1"/>
  <c r="M221" i="26"/>
  <c r="M237" i="26" s="1"/>
  <c r="P223" i="26"/>
  <c r="P239" i="26" s="1"/>
  <c r="I189" i="26"/>
  <c r="I190" i="26"/>
  <c r="I222" i="26"/>
  <c r="I223" i="26"/>
  <c r="I188" i="26"/>
  <c r="I221" i="26"/>
  <c r="P190" i="26"/>
  <c r="P206" i="26" s="1"/>
  <c r="M223" i="26"/>
  <c r="M239" i="26" s="1"/>
  <c r="K223" i="26"/>
  <c r="K189" i="26"/>
  <c r="K221" i="26"/>
  <c r="K222" i="26"/>
  <c r="K188" i="26"/>
  <c r="K190" i="26"/>
  <c r="J222" i="26"/>
  <c r="J238" i="26" s="1"/>
  <c r="J188" i="26"/>
  <c r="J204" i="26" s="1"/>
  <c r="J223" i="26"/>
  <c r="J239" i="26" s="1"/>
  <c r="J189" i="26"/>
  <c r="J205" i="26" s="1"/>
  <c r="J221" i="26"/>
  <c r="J237" i="26" s="1"/>
  <c r="J190" i="26"/>
  <c r="J206" i="26" s="1"/>
  <c r="F283" i="26"/>
  <c r="H21" i="10"/>
  <c r="G283" i="26"/>
  <c r="I21" i="10"/>
  <c r="H283" i="26"/>
  <c r="J21" i="10"/>
  <c r="P276" i="26"/>
  <c r="P208" i="26" l="1"/>
  <c r="G242" i="26"/>
  <c r="M242" i="26"/>
  <c r="P241" i="26"/>
  <c r="G241" i="26"/>
  <c r="M241" i="26"/>
  <c r="P242" i="26"/>
  <c r="J241" i="26"/>
  <c r="J242" i="26"/>
  <c r="H231" i="26"/>
  <c r="H239" i="26" s="1"/>
  <c r="F231" i="26"/>
  <c r="F239" i="26" s="1"/>
  <c r="I231" i="26"/>
  <c r="I239" i="26" s="1"/>
  <c r="O230" i="26"/>
  <c r="O238" i="26" s="1"/>
  <c r="L230" i="26"/>
  <c r="L238" i="26" s="1"/>
  <c r="N230" i="26"/>
  <c r="N238" i="26" s="1"/>
  <c r="I230" i="26"/>
  <c r="I238" i="26" s="1"/>
  <c r="F230" i="26"/>
  <c r="F238" i="26" s="1"/>
  <c r="H230" i="26"/>
  <c r="H238" i="26" s="1"/>
  <c r="K231" i="26"/>
  <c r="K239" i="26" s="1"/>
  <c r="E231" i="26"/>
  <c r="E239" i="26" s="1"/>
  <c r="O229" i="26"/>
  <c r="O237" i="26" s="1"/>
  <c r="N229" i="26"/>
  <c r="N237" i="26" s="1"/>
  <c r="L229" i="26"/>
  <c r="L237" i="26" s="1"/>
  <c r="O231" i="26"/>
  <c r="O239" i="26" s="1"/>
  <c r="N231" i="26"/>
  <c r="N239" i="26" s="1"/>
  <c r="L231" i="26"/>
  <c r="L239" i="26" s="1"/>
  <c r="K229" i="26"/>
  <c r="K237" i="26" s="1"/>
  <c r="E229" i="26"/>
  <c r="E237" i="26" s="1"/>
  <c r="H229" i="26"/>
  <c r="H237" i="26" s="1"/>
  <c r="F229" i="26"/>
  <c r="F237" i="26" s="1"/>
  <c r="I229" i="26"/>
  <c r="I237" i="26" s="1"/>
  <c r="E230" i="26"/>
  <c r="E238" i="26" s="1"/>
  <c r="K230" i="26"/>
  <c r="K238" i="26" s="1"/>
  <c r="L205" i="26"/>
  <c r="P209" i="26"/>
  <c r="G208" i="26"/>
  <c r="J209" i="26"/>
  <c r="O205" i="26"/>
  <c r="M209" i="26"/>
  <c r="G209" i="26"/>
  <c r="J208" i="26"/>
  <c r="M208" i="26"/>
  <c r="N205" i="26"/>
  <c r="F197" i="26"/>
  <c r="F205" i="26" s="1"/>
  <c r="I197" i="26"/>
  <c r="I205" i="26" s="1"/>
  <c r="H197" i="26"/>
  <c r="H205" i="26" s="1"/>
  <c r="K197" i="26"/>
  <c r="K205" i="26" s="1"/>
  <c r="E197" i="26"/>
  <c r="E205" i="26" s="1"/>
  <c r="K196" i="26"/>
  <c r="K204" i="26" s="1"/>
  <c r="E196" i="26"/>
  <c r="E204" i="26" s="1"/>
  <c r="O196" i="26"/>
  <c r="O204" i="26" s="1"/>
  <c r="L196" i="26"/>
  <c r="L204" i="26" s="1"/>
  <c r="N196" i="26"/>
  <c r="N204" i="26" s="1"/>
  <c r="I198" i="26"/>
  <c r="I206" i="26" s="1"/>
  <c r="F198" i="26"/>
  <c r="F206" i="26" s="1"/>
  <c r="H198" i="26"/>
  <c r="H206" i="26" s="1"/>
  <c r="O198" i="26"/>
  <c r="O206" i="26" s="1"/>
  <c r="N198" i="26"/>
  <c r="N206" i="26" s="1"/>
  <c r="L198" i="26"/>
  <c r="L206" i="26" s="1"/>
  <c r="I196" i="26"/>
  <c r="I204" i="26" s="1"/>
  <c r="H196" i="26"/>
  <c r="H204" i="26" s="1"/>
  <c r="F196" i="26"/>
  <c r="F204" i="26" s="1"/>
  <c r="K198" i="26"/>
  <c r="K206" i="26" s="1"/>
  <c r="E198" i="26"/>
  <c r="E206" i="26" s="1"/>
  <c r="M276" i="26"/>
  <c r="I276" i="26"/>
  <c r="H276" i="26"/>
  <c r="G260" i="26"/>
  <c r="M259" i="26"/>
  <c r="G287" i="26" s="1"/>
  <c r="L275" i="26"/>
  <c r="H260" i="26"/>
  <c r="F259" i="26"/>
  <c r="K275" i="26"/>
  <c r="G286" i="26" s="1"/>
  <c r="K259" i="26"/>
  <c r="G289" i="26" s="1"/>
  <c r="H259" i="26"/>
  <c r="F289" i="26" s="1"/>
  <c r="J260" i="26"/>
  <c r="J259" i="26"/>
  <c r="L260" i="26"/>
  <c r="L276" i="26"/>
  <c r="G259" i="26"/>
  <c r="K276" i="26"/>
  <c r="P260" i="26"/>
  <c r="P275" i="26"/>
  <c r="L259" i="26"/>
  <c r="N276" i="26"/>
  <c r="I275" i="26"/>
  <c r="F285" i="26" s="1"/>
  <c r="J275" i="26"/>
  <c r="M260" i="26"/>
  <c r="E259" i="26"/>
  <c r="E275" i="26"/>
  <c r="N259" i="26"/>
  <c r="H289" i="26" s="1"/>
  <c r="G276" i="26"/>
  <c r="I260" i="26"/>
  <c r="F275" i="26"/>
  <c r="F276" i="26"/>
  <c r="N260" i="26"/>
  <c r="P259" i="26"/>
  <c r="O275" i="26"/>
  <c r="H285" i="26" s="1"/>
  <c r="M275" i="26"/>
  <c r="N275" i="26"/>
  <c r="H286" i="26" s="1"/>
  <c r="E276" i="26"/>
  <c r="O276" i="26"/>
  <c r="J22" i="10"/>
  <c r="H284" i="26"/>
  <c r="J276" i="26"/>
  <c r="G275" i="26"/>
  <c r="I259" i="26"/>
  <c r="F288" i="26" s="1"/>
  <c r="H275" i="26"/>
  <c r="F286" i="26" s="1"/>
  <c r="K260" i="26"/>
  <c r="O260" i="26"/>
  <c r="E260" i="26"/>
  <c r="F260" i="26"/>
  <c r="O259" i="26"/>
  <c r="H288" i="26" s="1"/>
  <c r="I242" i="26" l="1"/>
  <c r="L241" i="26"/>
  <c r="N241" i="26"/>
  <c r="H241" i="26"/>
  <c r="O242" i="26"/>
  <c r="F241" i="26"/>
  <c r="K241" i="26"/>
  <c r="N242" i="26"/>
  <c r="E241" i="26"/>
  <c r="E242" i="26"/>
  <c r="H242" i="26"/>
  <c r="F242" i="26"/>
  <c r="O241" i="26"/>
  <c r="L242" i="26"/>
  <c r="I241" i="26"/>
  <c r="K242" i="26"/>
  <c r="K208" i="26"/>
  <c r="I208" i="26"/>
  <c r="N208" i="26"/>
  <c r="O209" i="26"/>
  <c r="N209" i="26"/>
  <c r="F209" i="26"/>
  <c r="L208" i="26"/>
  <c r="O208" i="26"/>
  <c r="I209" i="26"/>
  <c r="F208" i="26"/>
  <c r="L209" i="26"/>
  <c r="H208" i="26"/>
  <c r="K209" i="26"/>
  <c r="H209" i="26"/>
  <c r="E208" i="26"/>
  <c r="E209" i="26"/>
  <c r="G284" i="26"/>
  <c r="I22" i="10"/>
  <c r="H287" i="26"/>
  <c r="F282" i="26"/>
  <c r="H20" i="10"/>
  <c r="G25" i="10"/>
  <c r="E285" i="26"/>
  <c r="G285" i="26"/>
  <c r="E288" i="26"/>
  <c r="F287" i="26"/>
  <c r="H25" i="10"/>
  <c r="I25" i="10"/>
  <c r="E289" i="26"/>
  <c r="G22" i="10"/>
  <c r="I20" i="10"/>
  <c r="J20" i="10"/>
  <c r="E286" i="26"/>
  <c r="I26" i="10"/>
  <c r="G26" i="10"/>
  <c r="G23" i="10"/>
  <c r="I23" i="10"/>
  <c r="G282" i="26"/>
  <c r="G288" i="26"/>
  <c r="H282" i="26"/>
  <c r="E284" i="26"/>
  <c r="E287" i="26"/>
  <c r="G27" i="10"/>
  <c r="G24" i="10"/>
  <c r="J25" i="10"/>
  <c r="H22" i="10"/>
  <c r="F284" i="26"/>
  <c r="E282" i="26"/>
  <c r="G20" i="10"/>
  <c r="N20" i="10" l="1"/>
  <c r="N21" i="10" s="1"/>
  <c r="J41" i="10" l="1"/>
  <c r="I41" i="10"/>
  <c r="H41" i="10"/>
  <c r="G41" i="10"/>
  <c r="H40" i="10"/>
  <c r="H39" i="10" l="1"/>
  <c r="I36" i="10"/>
  <c r="I40" i="10" l="1"/>
  <c r="G40" i="10"/>
  <c r="J40" i="10"/>
  <c r="I39" i="10"/>
  <c r="J36" i="10"/>
  <c r="J39" i="10" l="1"/>
</calcChain>
</file>

<file path=xl/sharedStrings.xml><?xml version="1.0" encoding="utf-8"?>
<sst xmlns="http://schemas.openxmlformats.org/spreadsheetml/2006/main" count="5285" uniqueCount="882">
  <si>
    <t>Description</t>
  </si>
  <si>
    <t>Naam oplegging</t>
  </si>
  <si>
    <t>Type oplegging volgens tabel 1 EN1337-1</t>
  </si>
  <si>
    <t>2.3 of 3.5</t>
  </si>
  <si>
    <t>Aantal</t>
  </si>
  <si>
    <t>Materiaal oplegoppervlak</t>
  </si>
  <si>
    <t>Bovenvlak</t>
  </si>
  <si>
    <t>Ondervlak</t>
  </si>
  <si>
    <t>Bruikbaarheidsgrenstoestand</t>
  </si>
  <si>
    <t>Uiterstegrenstoestand</t>
  </si>
  <si>
    <t>Ontwerpbelasting (kN)</t>
  </si>
  <si>
    <t>Vertikaal N</t>
  </si>
  <si>
    <t>max.</t>
  </si>
  <si>
    <t>permanent</t>
  </si>
  <si>
    <t>min.</t>
  </si>
  <si>
    <r>
      <t>Dwarsrichting V</t>
    </r>
    <r>
      <rPr>
        <vertAlign val="subscript"/>
        <sz val="11"/>
        <color theme="1"/>
        <rFont val="Calibri"/>
        <family val="2"/>
        <scheme val="minor"/>
      </rPr>
      <t>y,sd</t>
    </r>
  </si>
  <si>
    <r>
      <t>Lengterichting V</t>
    </r>
    <r>
      <rPr>
        <vertAlign val="subscript"/>
        <sz val="11"/>
        <color theme="1"/>
        <rFont val="Calibri"/>
        <family val="2"/>
        <scheme val="minor"/>
      </rPr>
      <t>x,sd</t>
    </r>
  </si>
  <si>
    <r>
      <t>Dwarsrichting V</t>
    </r>
    <r>
      <rPr>
        <vertAlign val="subscript"/>
        <sz val="11"/>
        <color theme="1"/>
        <rFont val="Calibri"/>
        <family val="2"/>
        <scheme val="minor"/>
      </rPr>
      <t>y,ud</t>
    </r>
  </si>
  <si>
    <r>
      <t>Lengterichting V</t>
    </r>
    <r>
      <rPr>
        <vertAlign val="subscript"/>
        <sz val="11"/>
        <color theme="1"/>
        <rFont val="Calibri"/>
        <family val="2"/>
        <scheme val="minor"/>
      </rPr>
      <t>x,ud</t>
    </r>
  </si>
  <si>
    <t xml:space="preserve">Verplaatsing (mm)        </t>
  </si>
  <si>
    <r>
      <t xml:space="preserve">Dwarsrichting </t>
    </r>
    <r>
      <rPr>
        <sz val="11"/>
        <color theme="1"/>
        <rFont val="Calibri"/>
        <family val="2"/>
      </rPr>
      <t>U</t>
    </r>
    <r>
      <rPr>
        <vertAlign val="subscript"/>
        <sz val="11"/>
        <color theme="1"/>
        <rFont val="Calibri"/>
        <family val="2"/>
        <scheme val="minor"/>
      </rPr>
      <t>y,sdi</t>
    </r>
  </si>
  <si>
    <r>
      <t>Lengterichting U</t>
    </r>
    <r>
      <rPr>
        <vertAlign val="subscript"/>
        <sz val="11"/>
        <color theme="1"/>
        <rFont val="Calibri"/>
        <family val="2"/>
        <scheme val="minor"/>
      </rPr>
      <t>x,sdi</t>
    </r>
  </si>
  <si>
    <r>
      <t>Dwarsrichting U</t>
    </r>
    <r>
      <rPr>
        <vertAlign val="subscript"/>
        <sz val="11"/>
        <color theme="1"/>
        <rFont val="Calibri"/>
        <family val="2"/>
        <scheme val="minor"/>
      </rPr>
      <t>y,sdr</t>
    </r>
  </si>
  <si>
    <r>
      <t>Lengterichting U</t>
    </r>
    <r>
      <rPr>
        <vertAlign val="subscript"/>
        <sz val="11"/>
        <color theme="1"/>
        <rFont val="Calibri"/>
        <family val="2"/>
        <scheme val="minor"/>
      </rPr>
      <t>x,sdr</t>
    </r>
  </si>
  <si>
    <r>
      <t>Dwarsrichting U</t>
    </r>
    <r>
      <rPr>
        <vertAlign val="subscript"/>
        <sz val="11"/>
        <color theme="1"/>
        <rFont val="Calibri"/>
        <family val="2"/>
        <scheme val="minor"/>
      </rPr>
      <t>y,udr</t>
    </r>
  </si>
  <si>
    <r>
      <t>Lengterichting U</t>
    </r>
    <r>
      <rPr>
        <vertAlign val="subscript"/>
        <sz val="11"/>
        <color theme="1"/>
        <rFont val="Calibri"/>
        <family val="2"/>
        <scheme val="minor"/>
      </rPr>
      <t>x,udr</t>
    </r>
  </si>
  <si>
    <r>
      <t xml:space="preserve">Omkeerbaar (max in </t>
    </r>
    <r>
      <rPr>
        <sz val="11"/>
        <color theme="1"/>
        <rFont val="Calibri"/>
        <family val="2"/>
      </rPr>
      <t>éé</t>
    </r>
    <r>
      <rPr>
        <sz val="10"/>
        <rFont val="Arial"/>
        <family val="2"/>
      </rPr>
      <t>n richting)</t>
    </r>
  </si>
  <si>
    <t>Dwarsrichting</t>
  </si>
  <si>
    <t>Lengterichting</t>
  </si>
  <si>
    <t>2.1 / 3.1 / 3.2</t>
  </si>
  <si>
    <t>2.2 / 3.3 / 3.4</t>
  </si>
  <si>
    <t>Staal</t>
  </si>
  <si>
    <t>Node</t>
  </si>
  <si>
    <t>Case</t>
  </si>
  <si>
    <t>END_TABLE</t>
  </si>
  <si>
    <t>Fx</t>
  </si>
  <si>
    <t>Fy</t>
  </si>
  <si>
    <t>Fz</t>
  </si>
  <si>
    <t>|F|</t>
  </si>
  <si>
    <t>Mxx</t>
  </si>
  <si>
    <t>Myy</t>
  </si>
  <si>
    <t>Mzz</t>
  </si>
  <si>
    <t>|M|</t>
  </si>
  <si>
    <t>Reaction forces in [kN]</t>
  </si>
  <si>
    <t>Support 10 (North)</t>
  </si>
  <si>
    <t>Support 9 (South)</t>
  </si>
  <si>
    <t xml:space="preserve">Bearing </t>
  </si>
  <si>
    <t>1 (east)</t>
  </si>
  <si>
    <t>4 (west)</t>
  </si>
  <si>
    <t>Direction</t>
  </si>
  <si>
    <t>x</t>
  </si>
  <si>
    <t>y</t>
  </si>
  <si>
    <t>z</t>
  </si>
  <si>
    <t>yy</t>
  </si>
  <si>
    <t>zz</t>
  </si>
  <si>
    <t>LM1 max</t>
  </si>
  <si>
    <t>LM1 min</t>
  </si>
  <si>
    <t>6.10a (wind W + Verkeer)</t>
  </si>
  <si>
    <t>max</t>
  </si>
  <si>
    <t>6.10b (wind W leading + verkeer)</t>
  </si>
  <si>
    <t>6.10b (temp leading)</t>
  </si>
  <si>
    <t>min</t>
  </si>
  <si>
    <t>-</t>
  </si>
  <si>
    <t>Combined factors</t>
  </si>
  <si>
    <t>Max (W, W*)</t>
  </si>
  <si>
    <t>(Calculated)</t>
  </si>
  <si>
    <t>G</t>
  </si>
  <si>
    <t>LM1</t>
  </si>
  <si>
    <t>T</t>
  </si>
  <si>
    <t>W</t>
  </si>
  <si>
    <t>W*</t>
  </si>
  <si>
    <t>6.10a</t>
  </si>
  <si>
    <t>6.10b traffic leading</t>
  </si>
  <si>
    <t>6.10b wind leading</t>
  </si>
  <si>
    <t>6.10b temp leading</t>
  </si>
  <si>
    <t>1.15G+1.3*0.8LM1+ 1.6W+1.5*0.3T</t>
  </si>
  <si>
    <t>1.15G+1.3*0.8LM1+ 1.6*0.3W+1.5T</t>
  </si>
  <si>
    <t>Total</t>
  </si>
  <si>
    <t>1.3G+1.3*0.8LM1+ 1.6*0.3W+1.5*0.3T</t>
  </si>
  <si>
    <t>ULS Combination factored ("Verbouw" volgens EN 1990/NB)</t>
  </si>
  <si>
    <t>Max / Min</t>
  </si>
  <si>
    <t>Pijler 10 - Oost</t>
  </si>
  <si>
    <t>Pijler 9 - Oost</t>
  </si>
  <si>
    <t>Pijler 10 - West</t>
  </si>
  <si>
    <t>Pijler 9 - West</t>
  </si>
  <si>
    <t>ULS Combination factored ("Nieuwbouw" volgens RTD 1012_2015 en EN 1990)</t>
  </si>
  <si>
    <t>SLS Combination factored ("Nieuwbouw" volgens RTD 1012_2015 en EN 1990)</t>
  </si>
  <si>
    <t>SLS-Nieuwbouw volgens RTD 1012 en EN 1990</t>
  </si>
  <si>
    <t>ULS- Nieuwbouw volgens RTD 1012 en EN 1990</t>
  </si>
  <si>
    <t>1.0G+1.0*0.8LM1+ 1.0*0.8W+1.0*0.8T</t>
  </si>
  <si>
    <t>1.0G+1.0LM1+ 1.0*0.8*W+1.0*0.8T</t>
  </si>
  <si>
    <t>1.0G+1.0*0.8LM1+ 1.0W+1.0*0.8T</t>
  </si>
  <si>
    <t>1.0G+1.0*0.8LM1+ 1.0*0.8W+1.0T</t>
  </si>
  <si>
    <t>G+1.0LM1+ 1.0W+1.0*0.8T</t>
  </si>
  <si>
    <t>G+1.0*0.8LM1+ 1.0*0.8*W +1.0*0.8T</t>
  </si>
  <si>
    <t>G+1.0*0.8LM1+ 1.0*0.8W+1.0T</t>
  </si>
  <si>
    <t>1.4G+1.5*0.8LM1+ 1.65*0.8W+1.65*0.8T</t>
  </si>
  <si>
    <t>1.25G+1.5LM1+ 1.65*0.8*W+1.65*0.8T</t>
  </si>
  <si>
    <t>1.25G+1.5*0.8LM1+ 1.65W+1.65*0.8T</t>
  </si>
  <si>
    <t>1.25G+1.5*0.8LM1+ 1.65*0.8W+1.65T</t>
  </si>
  <si>
    <t>Wind with traffic (Fw*)</t>
  </si>
  <si>
    <t>Wind no traffic (Fwk)</t>
  </si>
  <si>
    <t>6.10b (verkeer leading + wind W (=Fwk))</t>
  </si>
  <si>
    <t>6.10b (verkeer leading + wind W (=Fw*))</t>
  </si>
  <si>
    <t>1.15G+1.3LM1+ 1.6 W+1.5*0.3T</t>
  </si>
  <si>
    <t>Table 1</t>
  </si>
  <si>
    <t>Table 2</t>
  </si>
  <si>
    <t>Table 3</t>
  </si>
  <si>
    <t>wind with traffic</t>
  </si>
  <si>
    <t>wind without traffic</t>
  </si>
  <si>
    <t>2 (west)</t>
  </si>
  <si>
    <t xml:space="preserve"> 3 (east)</t>
  </si>
  <si>
    <t>Table 4</t>
  </si>
  <si>
    <t>SLS Combination factored ("Verbouw" volgens EN 1990/NB)</t>
  </si>
  <si>
    <t>SLS- Verbouw volgens EN 1990/NB</t>
  </si>
  <si>
    <t>ULS- Verbouw volgens EN 1990/NB</t>
  </si>
  <si>
    <t>OPLEGGINGEN</t>
  </si>
  <si>
    <t>G+1.0*0.8LM1+ 1.0*0.3W+1.0*0.3T</t>
  </si>
  <si>
    <t>G+1.0LM1+ 1.0 W+1.0*0.3T</t>
  </si>
  <si>
    <t>G+1.0*0.8LM1+ 1.0W+1.0*0.3T</t>
  </si>
  <si>
    <t>G+1.0*0.8LM1+ 1.0*0.3W+1.0T</t>
  </si>
  <si>
    <t>G+1.0LM1+ 1.0W+1.0*0.3T</t>
  </si>
  <si>
    <t>G+1.0*0.8LM1+ 1.0*W +1.0*0.3T</t>
  </si>
  <si>
    <t>Mortel/Beton</t>
  </si>
  <si>
    <t>Bearing Schedule</t>
  </si>
  <si>
    <t>EN 1337-1 Annex B  Table B.1</t>
  </si>
  <si>
    <t>Omkeerbaar[1]</t>
  </si>
  <si>
    <t>[1] OMKEERBARE WAARDEN GELDEN ZOWEL PLUS ALS MIN</t>
  </si>
  <si>
    <t>Max Current</t>
  </si>
  <si>
    <t>Min Current</t>
  </si>
  <si>
    <t>0.9G+1.3LM1+ 1.6W+1.5*0.3T</t>
  </si>
  <si>
    <t>0.9G+1.3*0.8LM1+ 1.6*W +1.5*0.3T</t>
  </si>
  <si>
    <t>0.9G+1.3*0.8LM1+ 1.6*0.3W+1.5T</t>
  </si>
  <si>
    <t>0.9G+1.5LM1+ 1.65W+1.65*0.8T</t>
  </si>
  <si>
    <t>0.9G+1.5*0.8LM1+ 1.65*0.8*W +1.65*0.8T</t>
  </si>
  <si>
    <t>0.9G+1.5*0.8LM1+ 1.65*0.8W+1.65T</t>
  </si>
  <si>
    <t>SLS</t>
  </si>
  <si>
    <t>ULS</t>
  </si>
  <si>
    <t>Fwk</t>
  </si>
  <si>
    <t>FBH factor:</t>
  </si>
  <si>
    <t>Afronding</t>
  </si>
  <si>
    <t>Dwarsrichting V_y,ud</t>
  </si>
  <si>
    <t>Lengterichting V_x,ud</t>
  </si>
  <si>
    <t>Vertikaal N | max</t>
  </si>
  <si>
    <t>Oplegging</t>
  </si>
  <si>
    <t>Vertikaal N | permanent</t>
  </si>
  <si>
    <t>Vertikaal N | min</t>
  </si>
  <si>
    <t>Ontwerpbelasting [kN]</t>
  </si>
  <si>
    <t>Onomkeerbaar*</t>
  </si>
  <si>
    <t>Verkeer, wind en andere variabele belasting</t>
  </si>
  <si>
    <t>Rotatie ten gevolge van verschil HSB+ZOAB met huidige overlaging</t>
  </si>
  <si>
    <t>verplaatsing ten gevolge van verschil HSB+ZOAB met huidige overlaging</t>
  </si>
  <si>
    <t>Verplaatsingen door variable belastingen</t>
  </si>
  <si>
    <t>Verplaatsingen door variable belastingen met factoren</t>
  </si>
  <si>
    <t>Rotatie (mrad)</t>
  </si>
  <si>
    <t xml:space="preserve">Bovenvlak </t>
  </si>
  <si>
    <t xml:space="preserve">Ondervlak </t>
  </si>
  <si>
    <t>Minimale afmeting diameter glijvlak (mm):</t>
  </si>
  <si>
    <r>
      <rPr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Calibri"/>
        <family val="2"/>
        <scheme val="minor"/>
      </rPr>
      <t>x,sdi</t>
    </r>
  </si>
  <si>
    <r>
      <rPr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Calibri"/>
        <family val="2"/>
        <scheme val="minor"/>
      </rPr>
      <t>y,sdi</t>
    </r>
  </si>
  <si>
    <r>
      <rPr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Calibri"/>
        <family val="2"/>
        <scheme val="minor"/>
      </rPr>
      <t>x,sdr</t>
    </r>
  </si>
  <si>
    <r>
      <rPr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Calibri"/>
        <family val="2"/>
        <scheme val="minor"/>
      </rPr>
      <t>y,sdr</t>
    </r>
  </si>
  <si>
    <r>
      <rPr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Calibri"/>
        <family val="2"/>
        <scheme val="minor"/>
      </rPr>
      <t>z,sdr</t>
    </r>
  </si>
  <si>
    <t>Beschikbare afmetingen aansluitende constructie (mm)</t>
  </si>
  <si>
    <r>
      <rPr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Calibri"/>
        <family val="2"/>
        <scheme val="minor"/>
      </rPr>
      <t>x,udr</t>
    </r>
  </si>
  <si>
    <r>
      <rPr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Calibri"/>
        <family val="2"/>
        <scheme val="minor"/>
      </rPr>
      <t>y,udr</t>
    </r>
  </si>
  <si>
    <r>
      <rPr>
        <sz val="11"/>
        <color theme="1"/>
        <rFont val="Symbol"/>
        <family val="1"/>
        <charset val="2"/>
      </rPr>
      <t>a</t>
    </r>
    <r>
      <rPr>
        <vertAlign val="subscript"/>
        <sz val="11"/>
        <color theme="1"/>
        <rFont val="Calibri"/>
        <family val="2"/>
        <scheme val="minor"/>
      </rPr>
      <t>z,udr</t>
    </r>
  </si>
  <si>
    <t>Toeslag voor onzekerheid temp tijdens inbouw (EN1993-2):</t>
  </si>
  <si>
    <t>C</t>
  </si>
  <si>
    <t>Maximale hoogte oplegging** (mm)</t>
  </si>
  <si>
    <t>**Gemeten hart bovenkant (nieuwe) beton tot onderkant staal, uitgegaan van 50mm afvijzelen en zonder vulplaten (maximale dikte vulplaten 100mm).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</si>
  <si>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</si>
  <si>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</si>
  <si>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</si>
  <si>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</si>
  <si>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</si>
  <si>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</si>
  <si>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</si>
  <si>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</si>
  <si>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</si>
  <si>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</si>
  <si>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</si>
  <si>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</si>
  <si>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</si>
  <si>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</si>
  <si>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</si>
  <si>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</si>
  <si>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</si>
  <si>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</si>
  <si>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</si>
  <si>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</si>
  <si>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</si>
  <si>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</si>
  <si>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</si>
  <si>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</si>
  <si>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</si>
  <si>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</si>
  <si>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</si>
  <si>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</si>
  <si>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</si>
  <si>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</si>
  <si>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</si>
  <si>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</si>
  <si>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</si>
  <si>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</si>
  <si>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</si>
  <si>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</si>
  <si>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</si>
  <si>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</si>
  <si>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</si>
  <si>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</si>
  <si>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</si>
  <si>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</si>
  <si>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</si>
  <si>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</si>
  <si>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</si>
  <si>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</si>
  <si>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</si>
  <si>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</si>
  <si>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</si>
  <si>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</si>
  <si>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</si>
  <si>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</si>
  <si>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</si>
  <si>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</si>
  <si>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</si>
  <si>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</si>
  <si>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</si>
  <si>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</si>
  <si>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</si>
  <si>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</si>
  <si>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</si>
  <si>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</si>
  <si>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C98</t>
  </si>
  <si>
    <t>C99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</si>
  <si>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</si>
  <si>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</si>
  <si>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</si>
  <si>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</si>
  <si>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</si>
  <si>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</si>
  <si>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</si>
  <si>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</si>
  <si>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</si>
  <si>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</si>
  <si>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</si>
  <si>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</si>
  <si>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</si>
  <si>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</si>
  <si>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</si>
  <si>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</si>
  <si>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</si>
  <si>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</si>
  <si>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</si>
  <si>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</si>
  <si>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</si>
  <si>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</si>
  <si>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</si>
  <si>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</si>
  <si>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</si>
  <si>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</si>
  <si>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</si>
  <si>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</si>
  <si>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C140</t>
  </si>
  <si>
    <t>C141</t>
  </si>
  <si>
    <t>C142</t>
  </si>
  <si>
    <t>C143</t>
  </si>
  <si>
    <t>Wind FWk max</t>
  </si>
  <si>
    <t>Wind FWk min</t>
  </si>
  <si>
    <t>Wind FW* max</t>
  </si>
  <si>
    <t>Wind FW* min</t>
  </si>
  <si>
    <t>Max</t>
  </si>
  <si>
    <t>Min</t>
  </si>
  <si>
    <t>Temp RTD max (bearing)</t>
  </si>
  <si>
    <t>Temp RTD min (bearing)</t>
  </si>
  <si>
    <t>Temp EC max (opstort)</t>
  </si>
  <si>
    <t>Temp EC min (opstort)</t>
  </si>
  <si>
    <t>Check what to do, is this included by RTD?</t>
  </si>
  <si>
    <t>Permanent</t>
  </si>
  <si>
    <t>Arup</t>
  </si>
  <si>
    <t>C1</t>
  </si>
  <si>
    <t>OPSTORTEN / ONDERBOUW / OPLEGVERSTIJVERS</t>
  </si>
  <si>
    <t>INDIVIDUELE BELASTING</t>
  </si>
  <si>
    <t>*Onomkeerbare vervormingen betreffen de nominale vervormingen ten gevolge van bijkomende permanente belasting (asfalt, brug meubilair, geleiderails)</t>
  </si>
  <si>
    <t>C20</t>
  </si>
  <si>
    <t>C50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</si>
  <si>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</si>
  <si>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</si>
  <si>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</si>
  <si>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</si>
  <si>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</si>
  <si>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</si>
  <si>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</si>
  <si>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</si>
  <si>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</si>
  <si>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</si>
  <si>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</si>
  <si>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Temp Comb 1-1</t>
  </si>
  <si>
    <t>Temp Comb 1-2</t>
  </si>
  <si>
    <t>Temp Comb 2-1</t>
  </si>
  <si>
    <t>Temp Comb 2-2</t>
  </si>
  <si>
    <t>Temp Comb 3-1</t>
  </si>
  <si>
    <t>Temp Comb 3-2</t>
  </si>
  <si>
    <t>Temp Comb 4-1</t>
  </si>
  <si>
    <t>Temp Comb 4-2</t>
  </si>
  <si>
    <t>Temp Comb 5-1</t>
  </si>
  <si>
    <t>Temp Comb 5-2</t>
  </si>
  <si>
    <t>Temp Comb 6-1</t>
  </si>
  <si>
    <t>Temp Comb 6-2</t>
  </si>
  <si>
    <t>Temp Comb 7-1</t>
  </si>
  <si>
    <t>Temp Comb 7-2</t>
  </si>
  <si>
    <t>Temp Comb 8-1</t>
  </si>
  <si>
    <t>Temp Comb 8-2</t>
  </si>
  <si>
    <t>Temp Comb 9-1</t>
  </si>
  <si>
    <t>Temp Comb 9-2</t>
  </si>
  <si>
    <t>Temp Comb 10-1</t>
  </si>
  <si>
    <t>Temp Comb 10-2</t>
  </si>
  <si>
    <t>Temp Comb 11-1</t>
  </si>
  <si>
    <t>Temp Comb 11-2</t>
  </si>
  <si>
    <t>Temp Comb 12-1</t>
  </si>
  <si>
    <t>Temp Comb 12-2</t>
  </si>
  <si>
    <t>Temp Comb 13-1</t>
  </si>
  <si>
    <t>Temp Comb 13-2</t>
  </si>
  <si>
    <t>Temp Comb 14-1</t>
  </si>
  <si>
    <t>Temp Comb 14-2</t>
  </si>
  <si>
    <t>Temp Bear Comb 1-1</t>
  </si>
  <si>
    <t>Temp Bear Comb 1-2</t>
  </si>
  <si>
    <t>Temp Bear Comb 2-1</t>
  </si>
  <si>
    <t>Temp Bear Comb 2-2</t>
  </si>
  <si>
    <t>Temp Bear Comb 3-1</t>
  </si>
  <si>
    <t>Temp Bear Comb 3-2</t>
  </si>
  <si>
    <t>Temp Bear Comb 4-1</t>
  </si>
  <si>
    <t>Temp Bear Comb 4-2</t>
  </si>
  <si>
    <t>Temp Bear Comb 5-1</t>
  </si>
  <si>
    <t>Temp Bear Comb 5-2</t>
  </si>
  <si>
    <t>Temp Bear Comb 6-1</t>
  </si>
  <si>
    <t>Temp Bear Comb 6-2</t>
  </si>
  <si>
    <t>Temp Bear Comb 7-1</t>
  </si>
  <si>
    <t>Temp Bear Comb 7-2</t>
  </si>
  <si>
    <t>Temp Bear Comb 8-1</t>
  </si>
  <si>
    <t>Temp Bear Comb 8-2</t>
  </si>
  <si>
    <t>Temp Bear Comb 9-1</t>
  </si>
  <si>
    <t>Temp Bear Comb 9-2</t>
  </si>
  <si>
    <t>Temp Bear Comb 10-1</t>
  </si>
  <si>
    <t>Temp Bear Comb 10-2</t>
  </si>
  <si>
    <t>Temp Bear Comb 11-1</t>
  </si>
  <si>
    <t>Temp Bear Comb 11-2</t>
  </si>
  <si>
    <t>Temp Bear Comb 12-1</t>
  </si>
  <si>
    <t>Temp Bear Comb 12-2</t>
  </si>
  <si>
    <t>Temp Bear Comb 13-1</t>
  </si>
  <si>
    <t>Temp Bear Comb 13-2</t>
  </si>
  <si>
    <t>Temp Bear Comb 14-1</t>
  </si>
  <si>
    <t>Temp Bear Comb 14-2</t>
  </si>
  <si>
    <t>SW upper</t>
  </si>
  <si>
    <t>SW lower</t>
  </si>
  <si>
    <t>LM1 - Max</t>
  </si>
  <si>
    <t>LM1 - Min</t>
  </si>
  <si>
    <t>1 (east - fixed)</t>
  </si>
  <si>
    <t>2 (west - free)</t>
  </si>
  <si>
    <t xml:space="preserve"> 3 (east - guided)</t>
  </si>
  <si>
    <t>4 (west - free)</t>
  </si>
  <si>
    <t>6.10b tot (verkeer leading + wind W (=Fw*))</t>
  </si>
  <si>
    <t>6.10b tot (wind W leading + verkeer)</t>
  </si>
  <si>
    <t>6.10b tot (temp leading)</t>
  </si>
  <si>
    <t>6.10b friction (verkeer leading + wind W (=Fw*))</t>
  </si>
  <si>
    <t>6.10b friction (wind W leading + verkeer)</t>
  </si>
  <si>
    <t>6.10b friction (temp leading)</t>
  </si>
  <si>
    <t>6.10a friction (wind W + Verkeer)</t>
  </si>
  <si>
    <t>6.10a tot (wind W + Verkeer)</t>
  </si>
  <si>
    <t>GSA 10.1.0.37 64-bit Copyright © Oasys 1985-2020</t>
  </si>
  <si>
    <t>C2</t>
  </si>
  <si>
    <t>Elements</t>
  </si>
  <si>
    <t>Element types tagged with:  * are dummy elements and are not analysed;  (T) are tension only element;  (C) are compression only element.</t>
  </si>
  <si>
    <t>Elem</t>
  </si>
  <si>
    <t>Name</t>
  </si>
  <si>
    <t>Type</t>
  </si>
  <si>
    <t>Property</t>
  </si>
  <si>
    <t>Group</t>
  </si>
  <si>
    <t>Orient. Node</t>
  </si>
  <si>
    <t>Orient. Angle</t>
  </si>
  <si>
    <t>Vertical</t>
  </si>
  <si>
    <t>Length/ Area/Volume</t>
  </si>
  <si>
    <t>Topology</t>
  </si>
  <si>
    <t>[°]</t>
  </si>
  <si>
    <t>[m]</t>
  </si>
  <si>
    <t>Spring</t>
  </si>
  <si>
    <t>Free</t>
  </si>
  <si>
    <t>Vert.</t>
  </si>
  <si>
    <t>Fixed</t>
  </si>
  <si>
    <t>Guided</t>
  </si>
  <si>
    <t>Pier</t>
  </si>
  <si>
    <t>P10</t>
  </si>
  <si>
    <t>drg_ref</t>
  </si>
  <si>
    <t>Side</t>
  </si>
  <si>
    <t>E</t>
  </si>
  <si>
    <t>P9</t>
  </si>
  <si>
    <t>bearings_elements</t>
  </si>
  <si>
    <t>bearings_bottom</t>
  </si>
  <si>
    <t>bearings_top</t>
  </si>
  <si>
    <t>Column1</t>
  </si>
  <si>
    <t>File WBBn_base_v42_influence (Node effects).gwb</t>
  </si>
  <si>
    <t>Element list:  PS1 PS2 PS3</t>
  </si>
  <si>
    <t>START_TABLE Elements</t>
  </si>
  <si>
    <t>Topology 2</t>
  </si>
  <si>
    <t>Exported 01/10/2020 21:59:07</t>
  </si>
  <si>
    <t>F*w</t>
  </si>
  <si>
    <t>Start</t>
  </si>
  <si>
    <t>End</t>
  </si>
  <si>
    <t>Cases</t>
  </si>
  <si>
    <t>force_node</t>
  </si>
  <si>
    <t>displacement_node</t>
  </si>
  <si>
    <t>bearing_no</t>
  </si>
  <si>
    <t>bearing_type</t>
  </si>
  <si>
    <t>Source</t>
  </si>
  <si>
    <t>GSA_G</t>
  </si>
  <si>
    <t>GSA_LM1</t>
  </si>
  <si>
    <t>still to be updated</t>
  </si>
  <si>
    <t>Displacements [mm]</t>
  </si>
  <si>
    <t>bottom_force</t>
  </si>
  <si>
    <t>top_disp</t>
  </si>
  <si>
    <t>Ux</t>
  </si>
  <si>
    <t>Uy</t>
  </si>
  <si>
    <t>Uz</t>
  </si>
  <si>
    <t>|U|</t>
  </si>
  <si>
    <t>Rxx</t>
  </si>
  <si>
    <t>Ryy</t>
  </si>
  <si>
    <t>Rzz</t>
  </si>
  <si>
    <t>|R|</t>
  </si>
  <si>
    <t>Uxy</t>
  </si>
  <si>
    <t>C95</t>
  </si>
  <si>
    <t>C96</t>
  </si>
  <si>
    <t>C97</t>
  </si>
  <si>
    <t>xx</t>
  </si>
  <si>
    <t>Element</t>
  </si>
  <si>
    <t>NIE1(Max)Char</t>
  </si>
  <si>
    <t>NIE1(Min)Char</t>
  </si>
  <si>
    <t>NIE2(Max)Char</t>
  </si>
  <si>
    <t>NIE2(Min)Char</t>
  </si>
  <si>
    <t>NIE3(Max)Char</t>
  </si>
  <si>
    <t>NIE3(Min)Char</t>
  </si>
  <si>
    <t>NIE4(Max)Char</t>
  </si>
  <si>
    <t>NIE4(Min)Char</t>
  </si>
  <si>
    <t>NIE5(Max)Char</t>
  </si>
  <si>
    <t>NIE5(Min)Char</t>
  </si>
  <si>
    <t>NIE6(Max)Char</t>
  </si>
  <si>
    <t>NIE6(Min)Char</t>
  </si>
  <si>
    <t>NIE7(Max)Char</t>
  </si>
  <si>
    <t>NIE7(Min)Char</t>
  </si>
  <si>
    <t>NIE8(Max)Char</t>
  </si>
  <si>
    <t>NIE8(Min)Char</t>
  </si>
  <si>
    <t>NIE9(Max)Char</t>
  </si>
  <si>
    <t>NIE9(Min)Char</t>
  </si>
  <si>
    <t>NIE10(Max)Char</t>
  </si>
  <si>
    <t>NIE10(Min)Char</t>
  </si>
  <si>
    <t>NIE11(Max)Char</t>
  </si>
  <si>
    <t>NIE11(Min)Char</t>
  </si>
  <si>
    <t>NIE12(Max)Char</t>
  </si>
  <si>
    <t>NIE12(Min)Char</t>
  </si>
  <si>
    <t>NIE13(Max)Char</t>
  </si>
  <si>
    <t>NIE13(Min)Char</t>
  </si>
  <si>
    <t>NIE14(Max)Char</t>
  </si>
  <si>
    <t>NIE14(Min)Char</t>
  </si>
  <si>
    <t>NIE15(Max)Char</t>
  </si>
  <si>
    <t>NIE15(Min)Char</t>
  </si>
  <si>
    <t>NIE16(Max)Char</t>
  </si>
  <si>
    <t>NIE16(Min)Char</t>
  </si>
  <si>
    <t>NIE17(Max)Char</t>
  </si>
  <si>
    <t>NIE17(Min)Char</t>
  </si>
  <si>
    <t>NIE18(Min)Char</t>
  </si>
  <si>
    <t>NIE19(Max)Char</t>
  </si>
  <si>
    <t>NIE19(Min)Char</t>
  </si>
  <si>
    <t>NIE20(Max)Char</t>
  </si>
  <si>
    <t>NIE20(Min)Char</t>
  </si>
  <si>
    <t>NIE21(Max)Char</t>
  </si>
  <si>
    <t>NIE21(Min)Char</t>
  </si>
  <si>
    <t>NIE22(Max)Char</t>
  </si>
  <si>
    <t>NIE22(Min)Char</t>
  </si>
  <si>
    <t>NIE23(Max)Char</t>
  </si>
  <si>
    <t>NIE23(Min)Char</t>
  </si>
  <si>
    <t>NIE24(Min)Char</t>
  </si>
  <si>
    <t>NIE25(Min)Char</t>
  </si>
  <si>
    <t>NIE26(Max)Char</t>
  </si>
  <si>
    <t>NIE26(Min)Char</t>
  </si>
  <si>
    <t>NIE27(Max)Char</t>
  </si>
  <si>
    <t>NIE27(Min)Char</t>
  </si>
  <si>
    <t>NIE28(Max)Char</t>
  </si>
  <si>
    <t>NIE28(Min)Char</t>
  </si>
  <si>
    <t>NIE29(Max)Char</t>
  </si>
  <si>
    <t>NIE29(Min)Char</t>
  </si>
  <si>
    <t>NIE30(Max)Char</t>
  </si>
  <si>
    <t>NIE30(Min)Char</t>
  </si>
  <si>
    <t>NIE31(Min)Char</t>
  </si>
  <si>
    <t>NIE32(Max)Char</t>
  </si>
  <si>
    <t>NIE32(Min)Char</t>
  </si>
  <si>
    <t>NIE33(Max)Char</t>
  </si>
  <si>
    <t>NIE33(Min)Char</t>
  </si>
  <si>
    <t>NIE34(Max)Char</t>
  </si>
  <si>
    <t>NIE34(Min)Char</t>
  </si>
  <si>
    <t>NIE35(Max)Char</t>
  </si>
  <si>
    <t>NIE35(Min)Char</t>
  </si>
  <si>
    <t>NIE36(Max)Char</t>
  </si>
  <si>
    <t>NIE36(Min)Char</t>
  </si>
  <si>
    <t>Permanent (upperbound)</t>
  </si>
  <si>
    <t>Permanent (lowerbound)</t>
  </si>
  <si>
    <t>C4</t>
  </si>
  <si>
    <t>C5</t>
  </si>
  <si>
    <t>C6</t>
  </si>
  <si>
    <t>C7</t>
  </si>
  <si>
    <t>C8</t>
  </si>
  <si>
    <t>C9</t>
  </si>
  <si>
    <t>Wind y west: no traffic, up</t>
  </si>
  <si>
    <t>Wind y west: no traffic, down</t>
  </si>
  <si>
    <t>Wind y east: no traffic, up</t>
  </si>
  <si>
    <t>Wind y east: no traffic, down</t>
  </si>
  <si>
    <t>Wind x &amp; y west: no traffic, up</t>
  </si>
  <si>
    <t>Wind x &amp; y west: no traffic, down</t>
  </si>
  <si>
    <t>Wind x &amp; y east: no traffic, up</t>
  </si>
  <si>
    <t>Wind x &amp; y east: no traffic, down</t>
  </si>
  <si>
    <t>Wind y west: with traffic, up</t>
  </si>
  <si>
    <t>Wind y west: with traffic, down</t>
  </si>
  <si>
    <t>Wind y east: with traffic, up</t>
  </si>
  <si>
    <t>Wind y east: with traffic, down</t>
  </si>
  <si>
    <t>Wind x &amp; y west: with traffic, up</t>
  </si>
  <si>
    <t>Wind x &amp; y west: with traffic, down</t>
  </si>
  <si>
    <t>Wind x &amp; y east: with traffic, up</t>
  </si>
  <si>
    <t>Wind x &amp; y east: with traffic, down</t>
  </si>
  <si>
    <t>Temp Individual Case 1: uniform cont.</t>
  </si>
  <si>
    <t>A41</t>
  </si>
  <si>
    <t>Temp Individual Case 1: uniform exp.</t>
  </si>
  <si>
    <t>A40</t>
  </si>
  <si>
    <t>Temp Individual Case 2: deck contr.</t>
  </si>
  <si>
    <t>A43</t>
  </si>
  <si>
    <t>Temp Individual Case 2: deck exp.</t>
  </si>
  <si>
    <t>A42</t>
  </si>
  <si>
    <t>Temp Individual Case 3: arch vert. grad. exp.</t>
  </si>
  <si>
    <t>A44</t>
  </si>
  <si>
    <t>Temp Individual Case 3: arch vert. grad. contr.</t>
  </si>
  <si>
    <t>Temp Individual Case 4: arch hor. grad. west contr.</t>
  </si>
  <si>
    <t>Temp Individual Case 4: arch hor. grad. west exp.</t>
  </si>
  <si>
    <t>A45</t>
  </si>
  <si>
    <t>Temp Individual Case 4: arch hor. grad. east contr.</t>
  </si>
  <si>
    <t>Temp Individual Case 4: arch hor. grad. east exp.</t>
  </si>
  <si>
    <t>Temp Individual Case 5: hangers contr.</t>
  </si>
  <si>
    <t>Temp Individual Case 5: hangers exp.</t>
  </si>
  <si>
    <t>A46</t>
  </si>
  <si>
    <t>Temp Individual Case 6: hor. grad. west +5</t>
  </si>
  <si>
    <t>A47</t>
  </si>
  <si>
    <t>Temp Individual Case 6: hor. grad. east +5</t>
  </si>
  <si>
    <t>A48</t>
  </si>
  <si>
    <t>Temp Individual Case 7: arch uniform exp.</t>
  </si>
  <si>
    <t>Temp Individual Case 7: arch uniform contr.</t>
  </si>
  <si>
    <t>Temp Bear Individual Case 1: uniform cont.</t>
  </si>
  <si>
    <t>Temp Bear Individual Case 1: uniform exp.</t>
  </si>
  <si>
    <t>Temp Bear Individual Case 2: deck contr.</t>
  </si>
  <si>
    <t>Temp Bear Individual Case 2: deck exp.</t>
  </si>
  <si>
    <t>Temp Bear Individual Case 3: arch vert. grad. exp.</t>
  </si>
  <si>
    <t>Temp Bear Individual Case 3: arch vert. grad. contr.</t>
  </si>
  <si>
    <t>Temp Bear Individual Case 4: arch hor. grad. west contr.</t>
  </si>
  <si>
    <t>Temp Bear Individual Case 4: arch hor. grad. west exp.</t>
  </si>
  <si>
    <t>Temp Bear Individual Case 4: arch hor. grad. east contr.</t>
  </si>
  <si>
    <t>Temp Bear Individual Case 4: arch hor. grad. east exp.</t>
  </si>
  <si>
    <t>Temp Bear Individual Case 5: hangers contr.</t>
  </si>
  <si>
    <t>Temp Bear Individual Case 5: hangers exp.</t>
  </si>
  <si>
    <t>Temp Bear Individual Case 6: hor. grad. west +5</t>
  </si>
  <si>
    <t>Temp Bear Individual Case 6: hor. grad. east +5</t>
  </si>
  <si>
    <t>Temp Bear Individual Case 7: arch uniform exp.</t>
  </si>
  <si>
    <t>Temp Bear Individual Case 7: arch uniform contr.</t>
  </si>
  <si>
    <t>Construction stage - deck</t>
  </si>
  <si>
    <t>Construction stage - arch</t>
  </si>
  <si>
    <t>Construction stage - deck + arch</t>
  </si>
  <si>
    <t>Construction stage - deck + arch + hanger</t>
  </si>
  <si>
    <t>C144</t>
  </si>
  <si>
    <t>Construction stage - final</t>
  </si>
  <si>
    <t>C145</t>
  </si>
  <si>
    <t>Cable tuning  - 1st</t>
  </si>
  <si>
    <t>C146</t>
  </si>
  <si>
    <t>Cable tuning  - 1st [+10%]</t>
  </si>
  <si>
    <t>C147</t>
  </si>
  <si>
    <t>Cable tuning  - 1st [-10%]</t>
  </si>
  <si>
    <t>C150</t>
  </si>
  <si>
    <t>Construction stage - after cable tuning</t>
  </si>
  <si>
    <t>C160</t>
  </si>
  <si>
    <t>Prestress SLS</t>
  </si>
  <si>
    <t>C161</t>
  </si>
  <si>
    <t>Prestress ULS 1</t>
  </si>
  <si>
    <t>C162</t>
  </si>
  <si>
    <t>Prestress ULS 2</t>
  </si>
  <si>
    <t>C163</t>
  </si>
  <si>
    <t>Prestress ULS 3</t>
  </si>
  <si>
    <t>Rotations [mrad]</t>
  </si>
  <si>
    <t>BEARING LISTS</t>
  </si>
  <si>
    <t>Summary</t>
  </si>
  <si>
    <t>Temp Max</t>
  </si>
  <si>
    <t>Temp Min</t>
  </si>
  <si>
    <t>GSA_WT</t>
  </si>
  <si>
    <t>Note: For ULS values acc. to Ecs the vaue for wind in the combination formulas is the one wih traffic on the bridge (i.e., W= Fw*)</t>
  </si>
  <si>
    <t>No.</t>
  </si>
  <si>
    <t>Reference</t>
  </si>
  <si>
    <t>Note: For ULS values acc. to Ecs the value for wind in the combination formulas is the one with traffic on the bridge (i.e., W= Fw*)</t>
  </si>
  <si>
    <t>Note: For ULS values acc. to RTD 1012 the vaue for wind in the combination formulas is the one wihout traffic on the bridge (i.e., W= Fwk)</t>
  </si>
  <si>
    <t>Referrence</t>
  </si>
  <si>
    <t>Permanent preset</t>
  </si>
  <si>
    <t>SW Other</t>
  </si>
  <si>
    <t>T_RTD</t>
  </si>
  <si>
    <t>GSA Outputs</t>
  </si>
  <si>
    <t>NIE25(Max)Char</t>
  </si>
  <si>
    <t>NIE31(Max)Char</t>
  </si>
  <si>
    <t>NIE37(Max)Char</t>
  </si>
  <si>
    <t>NIE38(Max)Char</t>
  </si>
  <si>
    <t>NIE38(Min)Char</t>
  </si>
  <si>
    <t>A11</t>
  </si>
  <si>
    <t>A12</t>
  </si>
  <si>
    <t>A13</t>
  </si>
  <si>
    <t>A14</t>
  </si>
  <si>
    <t>A49</t>
  </si>
  <si>
    <t>A50</t>
  </si>
  <si>
    <t>Permanent (steelwork upperbound)</t>
  </si>
  <si>
    <t>Permanent (steelwork lowerbound)</t>
  </si>
  <si>
    <t>Permanent (barriers)</t>
  </si>
  <si>
    <t>Permanent (other furniture)</t>
  </si>
  <si>
    <t>Permanent (surfacing upperbound)</t>
  </si>
  <si>
    <t>Permanent (surfacing lowerbound)</t>
  </si>
  <si>
    <t>Wind x north: no traffic, up</t>
  </si>
  <si>
    <t>Wind x north: no traffic, down</t>
  </si>
  <si>
    <t>Wind x south: no traffic, up</t>
  </si>
  <si>
    <t>Wind x south: no traffic, down</t>
  </si>
  <si>
    <t>Wind x north: with traffic, up</t>
  </si>
  <si>
    <t>Wind x north: with traffic, down</t>
  </si>
  <si>
    <t>Wind x south: with traffic, up</t>
  </si>
  <si>
    <t>Wind x south: with traffic, down</t>
  </si>
  <si>
    <t>C40</t>
  </si>
  <si>
    <t>C41</t>
  </si>
  <si>
    <t>C42</t>
  </si>
  <si>
    <t>C43</t>
  </si>
  <si>
    <t>input</t>
  </si>
  <si>
    <t>input --&gt;</t>
  </si>
  <si>
    <t>C11</t>
  </si>
  <si>
    <t>C12</t>
  </si>
  <si>
    <t>Permanent (bearings) [upper]</t>
  </si>
  <si>
    <t>Permanent (bearings) [lower]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</si>
  <si>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</si>
  <si>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</si>
  <si>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</si>
  <si>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</si>
  <si>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</si>
  <si>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</si>
  <si>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</si>
  <si>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</si>
  <si>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</si>
  <si>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</si>
  <si>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</si>
  <si>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</si>
  <si>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</si>
  <si>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</si>
  <si>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</si>
  <si>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</si>
  <si>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</si>
  <si>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</si>
  <si>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</si>
  <si>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</si>
  <si>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</si>
  <si>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</si>
  <si>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</si>
  <si>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</si>
  <si>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</si>
  <si>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</si>
  <si>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</si>
  <si>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</si>
  <si>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</si>
  <si>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</si>
  <si>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</si>
  <si>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</si>
  <si>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</si>
  <si>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</si>
  <si>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</si>
  <si>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</si>
  <si>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</si>
  <si>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</si>
  <si>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</si>
  <si>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</si>
  <si>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</si>
  <si>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</si>
  <si>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</si>
  <si>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</si>
  <si>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</si>
  <si>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</si>
  <si>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</si>
  <si>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</si>
  <si>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</si>
  <si>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</si>
  <si>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</si>
  <si>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</si>
  <si>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</si>
  <si>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</si>
  <si>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</si>
  <si>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</si>
  <si>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</si>
  <si>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</si>
  <si>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</si>
  <si>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</si>
  <si>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</si>
  <si>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</si>
  <si>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c11</t>
  </si>
  <si>
    <t>c12</t>
  </si>
  <si>
    <t>Temp max</t>
  </si>
  <si>
    <t>Temp min</t>
  </si>
  <si>
    <t>A15</t>
  </si>
  <si>
    <t>A16</t>
  </si>
  <si>
    <t>A17</t>
  </si>
  <si>
    <t>A18</t>
  </si>
  <si>
    <t>A19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</si>
  <si>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</si>
  <si>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</si>
  <si>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</si>
  <si>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</si>
  <si>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</si>
  <si>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</si>
  <si>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</si>
  <si>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</si>
  <si>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</si>
  <si>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</si>
  <si>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</si>
  <si>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</si>
  <si>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</si>
  <si>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</si>
  <si>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</si>
  <si>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</si>
  <si>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</si>
  <si>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</si>
  <si>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</si>
  <si>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</si>
  <si>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</si>
  <si>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</si>
  <si>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</si>
  <si>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type</t>
  </si>
  <si>
    <t>A</t>
  </si>
  <si>
    <t>Self Weight Bridge (upperbound)</t>
  </si>
  <si>
    <t>Self Weight Bridge (lowerbound)</t>
  </si>
  <si>
    <t>SW Arches</t>
  </si>
  <si>
    <t>SW MGs</t>
  </si>
  <si>
    <t>SW CGs</t>
  </si>
  <si>
    <t>SW CB</t>
  </si>
  <si>
    <t>SW Hangers</t>
  </si>
  <si>
    <t>SW Troughs</t>
  </si>
  <si>
    <t>SW Deck plate</t>
  </si>
  <si>
    <t>SW Springings</t>
  </si>
  <si>
    <t>Deck surfacing (upperbound)</t>
  </si>
  <si>
    <t>Deck surfacing (lowerbound)</t>
  </si>
  <si>
    <t>Barriers</t>
  </si>
  <si>
    <t>Furniture &amp; drainage</t>
  </si>
  <si>
    <t>Wind x : Arch no traffic</t>
  </si>
  <si>
    <t>Wind x : Arch with traffic</t>
  </si>
  <si>
    <t>Wind x : Cross bracing no traffic</t>
  </si>
  <si>
    <t>Wind x : Cross bracing with traffic</t>
  </si>
  <si>
    <t>Wind x : Deck no traffic</t>
  </si>
  <si>
    <t>Wind x : Deck with traffic</t>
  </si>
  <si>
    <t>Wind y : Arch west no traffic</t>
  </si>
  <si>
    <t>Wind y : Arch east no traffic</t>
  </si>
  <si>
    <t>Wind y : Arch west with traffic</t>
  </si>
  <si>
    <t>Wind y : Arch east with traffic</t>
  </si>
  <si>
    <t>Wind y : Deck west no traffic</t>
  </si>
  <si>
    <t>Wind y : Deck east no traffic</t>
  </si>
  <si>
    <t>Wind y : Deck west with traffic</t>
  </si>
  <si>
    <t>Wind y : Deck east with traffic</t>
  </si>
  <si>
    <t>Wind z : Deck no traffic</t>
  </si>
  <si>
    <t>Wind z : Deck with traffic</t>
  </si>
  <si>
    <t>Wind x : Hangers no traffic</t>
  </si>
  <si>
    <t>Wind x : Hangers with traffic</t>
  </si>
  <si>
    <t>Wind y : Hangers no traffic</t>
  </si>
  <si>
    <t>Wind y : Hangers with traffic</t>
  </si>
  <si>
    <t>Temp: Uniform exp. +37.2</t>
  </si>
  <si>
    <t>Temp: Uniform cont. -40.8</t>
  </si>
  <si>
    <t>Temp: Deck +15</t>
  </si>
  <si>
    <t>Temp: Deck -6</t>
  </si>
  <si>
    <t>Temp: Arch Vert. +15</t>
  </si>
  <si>
    <t>Temp: Arch Hor. +5</t>
  </si>
  <si>
    <t>Temp: Hangers +10</t>
  </si>
  <si>
    <t>Temp: Hor. grad west +5</t>
  </si>
  <si>
    <t>Temp: Hor. grad east +5</t>
  </si>
  <si>
    <t>Temp: Arch uniform +15</t>
  </si>
  <si>
    <t>Temp: Arch Hor. east +5</t>
  </si>
  <si>
    <t>C164</t>
  </si>
  <si>
    <t>boog1</t>
  </si>
  <si>
    <t>C165</t>
  </si>
  <si>
    <t>boog2</t>
  </si>
  <si>
    <t>C166</t>
  </si>
  <si>
    <t>boog3</t>
  </si>
  <si>
    <t>C167</t>
  </si>
  <si>
    <t>boog4</t>
  </si>
  <si>
    <t>C168</t>
  </si>
  <si>
    <t>boog5</t>
  </si>
  <si>
    <t>C169</t>
  </si>
  <si>
    <t>boog6</t>
  </si>
  <si>
    <t>C170</t>
  </si>
  <si>
    <t>boog7</t>
  </si>
  <si>
    <t>C171</t>
  </si>
  <si>
    <t>boog8</t>
  </si>
  <si>
    <t>C172</t>
  </si>
  <si>
    <t>boog9</t>
  </si>
  <si>
    <t>C173</t>
  </si>
  <si>
    <t>boog10</t>
  </si>
  <si>
    <t>C174</t>
  </si>
  <si>
    <t>boog11</t>
  </si>
  <si>
    <t>C175</t>
  </si>
  <si>
    <t>boog12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</si>
  <si>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</si>
  <si>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</si>
  <si>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</si>
  <si>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</si>
  <si>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</si>
  <si>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</si>
  <si>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</si>
  <si>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</si>
  <si>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</si>
  <si>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</si>
  <si>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</si>
  <si>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</si>
  <si>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</si>
  <si>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</si>
  <si>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</si>
  <si>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</si>
  <si>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</si>
  <si>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</si>
  <si>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</si>
  <si>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</si>
  <si>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</si>
  <si>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</si>
  <si>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</si>
  <si>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</si>
  <si>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</si>
  <si>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</si>
  <si>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</si>
  <si>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</si>
  <si>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</si>
  <si>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</si>
  <si>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</si>
  <si>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</si>
  <si>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</si>
  <si>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</si>
  <si>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</si>
  <si>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</si>
  <si>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</si>
  <si>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</si>
  <si>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</si>
  <si>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</si>
  <si>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</si>
  <si>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</si>
  <si>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</si>
  <si>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</si>
  <si>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</si>
  <si>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</si>
  <si>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</si>
  <si>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</si>
  <si>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</si>
  <si>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</si>
  <si>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</si>
  <si>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</si>
  <si>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</si>
  <si>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</si>
  <si>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</si>
  <si>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</si>
  <si>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</si>
  <si>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</si>
  <si>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</si>
  <si>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</si>
  <si>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</si>
  <si>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</si>
  <si>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</si>
  <si>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</si>
  <si>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</si>
  <si>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</si>
  <si>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</si>
  <si>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</si>
  <si>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</si>
  <si>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</si>
  <si>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</si>
  <si>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</si>
  <si>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</si>
  <si>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</t>
  </si>
  <si>
    <t>c2</t>
  </si>
  <si>
    <t>c7</t>
  </si>
  <si>
    <t>1.4G + 1.2LM1 + 1.32T + 1.32W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</si>
</sst>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4">
    <font>
      <sz val="10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1"/>
      <name val="Arial"/>
      <family val="1"/>
      <charset val="2"/>
    </font>
    <font>
      <sz val="11"/>
      <color theme="0" tint="-0.1499984740745262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</font>
    <font>
      <sz val="11"/>
      <color rgb="FFFF0000"/>
      <name val="Calibri"/>
      <family val="2"/>
      <scheme val="minor"/>
    </font>
    <font>
      <b/>
      <sz val="20"/>
      <name val="Arial"/>
      <family val="2"/>
    </font>
    <font>
      <b/>
      <sz val="11"/>
      <color theme="1"/>
      <name val="Calibri"/>
      <family val="2"/>
    </font>
    <font>
      <sz val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10" fillId="2" borderId="4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9" fillId="0" borderId="0"/>
    <xf numFmtId="0" fontId="23" fillId="5" borderId="0" applyNumberFormat="0" applyBorder="0" applyAlignment="0" applyProtection="0"/>
    <xf numFmtId="0" fontId="6" fillId="0" borderId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</cellStyleXfs>
  <cellXfs count="339">
    <xf numFmtId="0" fontId="0" fillId="0" borderId="0" xfId="0"/>
    <xf numFmtId="0" fontId="9" fillId="0" borderId="0" xfId="0" applyFont="1"/>
    <xf numFmtId="0" fontId="12" fillId="0" borderId="0" xfId="0" applyFo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10" fillId="2" borderId="4" xfId="1"/>
    <xf numFmtId="0" fontId="0" fillId="0" borderId="19" xfId="0" applyBorder="1"/>
    <xf numFmtId="0" fontId="9" fillId="0" borderId="17" xfId="0" applyFont="1" applyBorder="1"/>
    <xf numFmtId="1" fontId="0" fillId="4" borderId="8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0" fontId="0" fillId="0" borderId="0" xfId="0"/>
    <xf numFmtId="1" fontId="11" fillId="0" borderId="0" xfId="2" applyNumberFormat="1" applyFont="1" applyFill="1" applyBorder="1"/>
    <xf numFmtId="0" fontId="11" fillId="0" borderId="0" xfId="2" applyFont="1" applyBorder="1" applyAlignment="1">
      <alignment horizontal="right"/>
    </xf>
    <xf numFmtId="0" fontId="11" fillId="0" borderId="0" xfId="2" applyFont="1" applyFill="1" applyBorder="1"/>
    <xf numFmtId="0" fontId="5" fillId="0" borderId="0" xfId="0" applyFont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" fontId="0" fillId="4" borderId="10" xfId="0" applyNumberFormat="1" applyFill="1" applyBorder="1" applyAlignment="1">
      <alignment horizontal="center"/>
    </xf>
    <xf numFmtId="1" fontId="0" fillId="4" borderId="11" xfId="0" applyNumberFormat="1" applyFill="1" applyBorder="1" applyAlignment="1">
      <alignment horizontal="center"/>
    </xf>
    <xf numFmtId="164" fontId="0" fillId="4" borderId="11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" fontId="0" fillId="4" borderId="23" xfId="0" applyNumberFormat="1" applyFill="1" applyBorder="1" applyAlignment="1">
      <alignment horizontal="center"/>
    </xf>
    <xf numFmtId="1" fontId="0" fillId="4" borderId="25" xfId="0" applyNumberFormat="1" applyFill="1" applyBorder="1" applyAlignment="1">
      <alignment horizontal="center"/>
    </xf>
    <xf numFmtId="1" fontId="0" fillId="4" borderId="27" xfId="0" applyNumberFormat="1" applyFill="1" applyBorder="1" applyAlignment="1">
      <alignment horizontal="center"/>
    </xf>
    <xf numFmtId="1" fontId="0" fillId="4" borderId="28" xfId="0" applyNumberFormat="1" applyFill="1" applyBorder="1" applyAlignment="1">
      <alignment horizontal="center"/>
    </xf>
    <xf numFmtId="1" fontId="0" fillId="4" borderId="29" xfId="0" applyNumberFormat="1" applyFill="1" applyBorder="1" applyAlignment="1">
      <alignment horizontal="center"/>
    </xf>
    <xf numFmtId="1" fontId="0" fillId="4" borderId="34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1" fontId="0" fillId="4" borderId="35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4" borderId="41" xfId="0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1" fontId="0" fillId="4" borderId="17" xfId="0" applyNumberFormat="1" applyFill="1" applyBorder="1" applyAlignment="1">
      <alignment horizontal="center"/>
    </xf>
    <xf numFmtId="164" fontId="0" fillId="4" borderId="27" xfId="0" applyNumberFormat="1" applyFill="1" applyBorder="1" applyAlignment="1">
      <alignment horizontal="center" vertical="center"/>
    </xf>
    <xf numFmtId="0" fontId="17" fillId="4" borderId="36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4" borderId="43" xfId="0" applyFont="1" applyFill="1" applyBorder="1" applyAlignment="1">
      <alignment horizontal="center"/>
    </xf>
    <xf numFmtId="1" fontId="9" fillId="0" borderId="5" xfId="0" applyNumberFormat="1" applyFont="1" applyFill="1" applyBorder="1" applyAlignment="1">
      <alignment horizontal="center"/>
    </xf>
    <xf numFmtId="1" fontId="9" fillId="0" borderId="15" xfId="0" applyNumberFormat="1" applyFont="1" applyFill="1" applyBorder="1" applyAlignment="1">
      <alignment horizontal="center"/>
    </xf>
    <xf numFmtId="164" fontId="9" fillId="0" borderId="23" xfId="0" applyNumberFormat="1" applyFont="1" applyFill="1" applyBorder="1" applyAlignment="1">
      <alignment horizontal="center"/>
    </xf>
    <xf numFmtId="164" fontId="9" fillId="0" borderId="25" xfId="0" applyNumberFormat="1" applyFont="1" applyFill="1" applyBorder="1" applyAlignment="1">
      <alignment horizontal="center"/>
    </xf>
    <xf numFmtId="1" fontId="9" fillId="0" borderId="17" xfId="0" applyNumberFormat="1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23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164" fontId="0" fillId="4" borderId="25" xfId="0" applyNumberFormat="1" applyFill="1" applyBorder="1" applyAlignment="1">
      <alignment horizontal="center" vertical="center"/>
    </xf>
    <xf numFmtId="164" fontId="0" fillId="4" borderId="34" xfId="0" applyNumberFormat="1" applyFill="1" applyBorder="1" applyAlignment="1">
      <alignment horizontal="center" vertical="center"/>
    </xf>
    <xf numFmtId="164" fontId="0" fillId="4" borderId="35" xfId="0" applyNumberForma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8" xfId="0" applyBorder="1"/>
    <xf numFmtId="1" fontId="9" fillId="0" borderId="40" xfId="0" applyNumberFormat="1" applyFont="1" applyFill="1" applyBorder="1" applyAlignment="1">
      <alignment horizontal="center"/>
    </xf>
    <xf numFmtId="1" fontId="9" fillId="0" borderId="14" xfId="0" applyNumberFormat="1" applyFont="1" applyFill="1" applyBorder="1" applyAlignment="1">
      <alignment horizontal="center"/>
    </xf>
    <xf numFmtId="1" fontId="9" fillId="0" borderId="12" xfId="0" applyNumberFormat="1" applyFont="1" applyFill="1" applyBorder="1" applyAlignment="1">
      <alignment horizontal="center"/>
    </xf>
    <xf numFmtId="1" fontId="9" fillId="0" borderId="28" xfId="0" applyNumberFormat="1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164" fontId="0" fillId="4" borderId="10" xfId="0" applyNumberFormat="1" applyFill="1" applyBorder="1" applyAlignment="1">
      <alignment horizontal="center" vertical="center"/>
    </xf>
    <xf numFmtId="164" fontId="0" fillId="4" borderId="8" xfId="0" applyNumberFormat="1" applyFill="1" applyBorder="1" applyAlignment="1">
      <alignment horizontal="center" vertical="center"/>
    </xf>
    <xf numFmtId="164" fontId="0" fillId="4" borderId="29" xfId="0" applyNumberFormat="1" applyFill="1" applyBorder="1" applyAlignment="1">
      <alignment horizontal="center" vertical="center"/>
    </xf>
    <xf numFmtId="164" fontId="0" fillId="4" borderId="40" xfId="0" applyNumberFormat="1" applyFill="1" applyBorder="1" applyAlignment="1">
      <alignment horizontal="center" vertical="center"/>
    </xf>
    <xf numFmtId="164" fontId="0" fillId="4" borderId="14" xfId="0" applyNumberFormat="1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center" vertical="center"/>
    </xf>
    <xf numFmtId="164" fontId="0" fillId="4" borderId="28" xfId="0" applyNumberFormat="1" applyFill="1" applyBorder="1" applyAlignment="1">
      <alignment horizontal="center" vertical="center"/>
    </xf>
    <xf numFmtId="164" fontId="0" fillId="4" borderId="38" xfId="0" applyNumberFormat="1" applyFill="1" applyBorder="1" applyAlignment="1">
      <alignment horizontal="center" vertical="center"/>
    </xf>
    <xf numFmtId="164" fontId="0" fillId="4" borderId="30" xfId="0" applyNumberFormat="1" applyFill="1" applyBorder="1" applyAlignment="1">
      <alignment horizontal="center" vertical="center"/>
    </xf>
    <xf numFmtId="164" fontId="0" fillId="4" borderId="26" xfId="0" applyNumberFormat="1" applyFill="1" applyBorder="1" applyAlignment="1">
      <alignment horizontal="center" vertical="center"/>
    </xf>
    <xf numFmtId="164" fontId="0" fillId="4" borderId="46" xfId="0" applyNumberForma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9" fillId="0" borderId="39" xfId="0" applyFont="1" applyFill="1" applyBorder="1" applyAlignment="1">
      <alignment horizontal="center"/>
    </xf>
    <xf numFmtId="0" fontId="27" fillId="0" borderId="0" xfId="2" applyFont="1" applyBorder="1" applyAlignment="1">
      <alignment horizontal="left"/>
    </xf>
    <xf numFmtId="0" fontId="27" fillId="0" borderId="0" xfId="2" applyFont="1" applyFill="1" applyBorder="1" applyAlignment="1">
      <alignment horizontal="left"/>
    </xf>
    <xf numFmtId="0" fontId="20" fillId="0" borderId="0" xfId="2" applyFont="1" applyFill="1" applyBorder="1"/>
    <xf numFmtId="0" fontId="0" fillId="4" borderId="2" xfId="0" applyFill="1" applyBorder="1" applyAlignment="1"/>
    <xf numFmtId="0" fontId="0" fillId="4" borderId="24" xfId="0" applyFill="1" applyBorder="1" applyAlignment="1"/>
    <xf numFmtId="1" fontId="0" fillId="4" borderId="14" xfId="0" applyNumberForma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9" fillId="4" borderId="47" xfId="0" applyFont="1" applyFill="1" applyBorder="1" applyAlignment="1">
      <alignment horizontal="center"/>
    </xf>
    <xf numFmtId="1" fontId="0" fillId="4" borderId="21" xfId="0" applyNumberFormat="1" applyFill="1" applyBorder="1" applyAlignment="1">
      <alignment horizontal="center"/>
    </xf>
    <xf numFmtId="1" fontId="0" fillId="4" borderId="26" xfId="0" applyNumberFormat="1" applyFill="1" applyBorder="1" applyAlignment="1">
      <alignment horizontal="center"/>
    </xf>
    <xf numFmtId="1" fontId="0" fillId="4" borderId="46" xfId="0" applyNumberFormat="1" applyFill="1" applyBorder="1" applyAlignment="1">
      <alignment horizontal="center"/>
    </xf>
    <xf numFmtId="0" fontId="14" fillId="3" borderId="48" xfId="0" applyFont="1" applyFill="1" applyBorder="1" applyAlignment="1">
      <alignment horizontal="center"/>
    </xf>
    <xf numFmtId="0" fontId="14" fillId="3" borderId="49" xfId="0" applyFont="1" applyFill="1" applyBorder="1" applyAlignment="1">
      <alignment horizontal="center"/>
    </xf>
    <xf numFmtId="0" fontId="14" fillId="3" borderId="50" xfId="0" applyFont="1" applyFill="1" applyBorder="1" applyAlignment="1">
      <alignment horizontal="center"/>
    </xf>
    <xf numFmtId="164" fontId="9" fillId="0" borderId="16" xfId="0" applyNumberFormat="1" applyFont="1" applyFill="1" applyBorder="1" applyAlignment="1">
      <alignment horizontal="center"/>
    </xf>
    <xf numFmtId="164" fontId="9" fillId="0" borderId="11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9" fillId="0" borderId="27" xfId="0" applyNumberFormat="1" applyFont="1" applyFill="1" applyBorder="1" applyAlignment="1">
      <alignment horizontal="center"/>
    </xf>
    <xf numFmtId="164" fontId="9" fillId="0" borderId="14" xfId="0" applyNumberFormat="1" applyFont="1" applyFill="1" applyBorder="1" applyAlignment="1">
      <alignment horizontal="center"/>
    </xf>
    <xf numFmtId="164" fontId="9" fillId="0" borderId="12" xfId="0" applyNumberFormat="1" applyFont="1" applyFill="1" applyBorder="1" applyAlignment="1">
      <alignment horizontal="center"/>
    </xf>
    <xf numFmtId="164" fontId="9" fillId="0" borderId="28" xfId="0" applyNumberFormat="1" applyFont="1" applyFill="1" applyBorder="1" applyAlignment="1">
      <alignment horizontal="center"/>
    </xf>
    <xf numFmtId="164" fontId="9" fillId="0" borderId="34" xfId="0" applyNumberFormat="1" applyFont="1" applyFill="1" applyBorder="1" applyAlignment="1">
      <alignment horizontal="center"/>
    </xf>
    <xf numFmtId="164" fontId="9" fillId="0" borderId="18" xfId="0" applyNumberFormat="1" applyFont="1" applyFill="1" applyBorder="1" applyAlignment="1">
      <alignment horizontal="center"/>
    </xf>
    <xf numFmtId="164" fontId="9" fillId="0" borderId="35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/>
    <xf numFmtId="0" fontId="9" fillId="0" borderId="0" xfId="0" applyFont="1" applyAlignment="1"/>
    <xf numFmtId="0" fontId="31" fillId="6" borderId="0" xfId="0" applyFont="1" applyFill="1"/>
    <xf numFmtId="1" fontId="11" fillId="0" borderId="0" xfId="2" applyNumberFormat="1" applyFont="1" applyBorder="1"/>
    <xf numFmtId="0" fontId="11" fillId="0" borderId="0" xfId="2" applyFont="1" applyBorder="1" applyAlignment="1">
      <alignment vertical="center" textRotation="90"/>
    </xf>
    <xf numFmtId="0" fontId="24" fillId="0" borderId="0" xfId="2" applyFont="1" applyBorder="1" applyAlignment="1"/>
    <xf numFmtId="0" fontId="0" fillId="6" borderId="0" xfId="0" applyFill="1"/>
    <xf numFmtId="0" fontId="30" fillId="0" borderId="0" xfId="2" applyFont="1" applyBorder="1" applyAlignment="1"/>
    <xf numFmtId="0" fontId="30" fillId="0" borderId="0" xfId="2" applyFont="1" applyBorder="1" applyAlignment="1">
      <alignment horizontal="left"/>
    </xf>
    <xf numFmtId="0" fontId="30" fillId="0" borderId="0" xfId="2" applyFont="1" applyFill="1" applyBorder="1" applyAlignment="1">
      <alignment horizontal="left"/>
    </xf>
    <xf numFmtId="0" fontId="4" fillId="0" borderId="0" xfId="2" applyFont="1" applyBorder="1"/>
    <xf numFmtId="0" fontId="4" fillId="0" borderId="0" xfId="2" applyFont="1" applyFill="1" applyBorder="1" applyAlignment="1">
      <alignment horizontal="right"/>
    </xf>
    <xf numFmtId="165" fontId="4" fillId="0" borderId="0" xfId="2" applyNumberFormat="1" applyFont="1" applyFill="1" applyBorder="1" applyAlignment="1"/>
    <xf numFmtId="0" fontId="4" fillId="0" borderId="0" xfId="2" applyFont="1" applyBorder="1" applyAlignment="1"/>
    <xf numFmtId="1" fontId="4" fillId="0" borderId="0" xfId="2" applyNumberFormat="1" applyFont="1" applyFill="1" applyBorder="1"/>
    <xf numFmtId="0" fontId="4" fillId="0" borderId="0" xfId="2" applyFont="1" applyFill="1" applyBorder="1"/>
    <xf numFmtId="0" fontId="4" fillId="0" borderId="0" xfId="2" applyFont="1" applyFill="1" applyBorder="1" applyAlignment="1"/>
    <xf numFmtId="0" fontId="32" fillId="13" borderId="0" xfId="14" applyFont="1" applyBorder="1" applyAlignment="1">
      <alignment horizontal="left"/>
    </xf>
    <xf numFmtId="0" fontId="32" fillId="13" borderId="0" xfId="14" applyFont="1" applyBorder="1" applyAlignment="1"/>
    <xf numFmtId="0" fontId="11" fillId="14" borderId="0" xfId="15" applyFont="1" applyBorder="1" applyAlignment="1"/>
    <xf numFmtId="0" fontId="16" fillId="0" borderId="0" xfId="0" applyFont="1" applyBorder="1"/>
    <xf numFmtId="0" fontId="28" fillId="0" borderId="0" xfId="2" applyFont="1" applyFill="1" applyBorder="1" applyAlignment="1">
      <alignment horizontal="left"/>
    </xf>
    <xf numFmtId="0" fontId="11" fillId="14" borderId="0" xfId="15" applyFont="1" applyBorder="1" applyAlignment="1">
      <alignment vertical="center"/>
    </xf>
    <xf numFmtId="0" fontId="11" fillId="12" borderId="0" xfId="13" applyFont="1" applyBorder="1" applyAlignment="1"/>
    <xf numFmtId="0" fontId="11" fillId="12" borderId="0" xfId="13" applyFont="1" applyBorder="1" applyAlignment="1">
      <alignment horizontal="left"/>
    </xf>
    <xf numFmtId="0" fontId="16" fillId="0" borderId="0" xfId="0" applyFont="1" applyBorder="1" applyAlignment="1"/>
    <xf numFmtId="0" fontId="27" fillId="0" borderId="0" xfId="0" applyFont="1" applyBorder="1" applyAlignment="1">
      <alignment horizontal="left"/>
    </xf>
    <xf numFmtId="0" fontId="16" fillId="0" borderId="0" xfId="0" applyFont="1" applyFill="1" applyBorder="1"/>
    <xf numFmtId="0" fontId="11" fillId="12" borderId="0" xfId="13" applyFont="1" applyBorder="1" applyAlignment="1">
      <alignment vertical="center"/>
    </xf>
    <xf numFmtId="0" fontId="32" fillId="11" borderId="0" xfId="12" applyFont="1" applyBorder="1" applyAlignment="1"/>
    <xf numFmtId="0" fontId="32" fillId="11" borderId="0" xfId="12" applyFont="1" applyBorder="1" applyAlignment="1">
      <alignment horizontal="left"/>
    </xf>
    <xf numFmtId="0" fontId="32" fillId="11" borderId="0" xfId="12" applyFont="1" applyBorder="1" applyAlignment="1">
      <alignment vertical="center"/>
    </xf>
    <xf numFmtId="0" fontId="32" fillId="12" borderId="0" xfId="13" applyFont="1" applyBorder="1" applyAlignment="1"/>
    <xf numFmtId="0" fontId="32" fillId="12" borderId="0" xfId="13" applyFont="1" applyBorder="1" applyAlignment="1">
      <alignment vertical="center"/>
    </xf>
    <xf numFmtId="0" fontId="32" fillId="12" borderId="0" xfId="13" applyFont="1" applyBorder="1" applyAlignment="1">
      <alignment horizontal="left"/>
    </xf>
    <xf numFmtId="0" fontId="32" fillId="10" borderId="0" xfId="11" applyFont="1" applyBorder="1" applyAlignment="1">
      <alignment horizontal="left"/>
    </xf>
    <xf numFmtId="0" fontId="32" fillId="10" borderId="0" xfId="11" applyFont="1" applyBorder="1" applyAlignment="1"/>
    <xf numFmtId="0" fontId="19" fillId="0" borderId="0" xfId="2" applyFont="1" applyFill="1" applyBorder="1"/>
    <xf numFmtId="0" fontId="20" fillId="0" borderId="0" xfId="2" applyFont="1" applyFill="1" applyBorder="1" applyAlignment="1">
      <alignment horizontal="right"/>
    </xf>
    <xf numFmtId="0" fontId="21" fillId="0" borderId="0" xfId="2" applyFont="1" applyFill="1" applyBorder="1"/>
    <xf numFmtId="0" fontId="25" fillId="0" borderId="0" xfId="2" applyFont="1" applyFill="1" applyBorder="1"/>
    <xf numFmtId="0" fontId="4" fillId="0" borderId="0" xfId="10" applyFont="1" applyFill="1" applyBorder="1"/>
    <xf numFmtId="1" fontId="4" fillId="0" borderId="0" xfId="10" applyNumberFormat="1" applyFont="1" applyFill="1" applyBorder="1"/>
    <xf numFmtId="0" fontId="32" fillId="0" borderId="0" xfId="15" applyFont="1" applyFill="1" applyBorder="1"/>
    <xf numFmtId="0" fontId="4" fillId="0" borderId="0" xfId="0" applyFont="1" applyFill="1" applyBorder="1"/>
    <xf numFmtId="0" fontId="32" fillId="0" borderId="0" xfId="14" applyFont="1" applyFill="1" applyBorder="1"/>
    <xf numFmtId="0" fontId="32" fillId="0" borderId="0" xfId="13" applyFont="1" applyFill="1" applyBorder="1"/>
    <xf numFmtId="0" fontId="32" fillId="0" borderId="0" xfId="12" applyFont="1" applyFill="1" applyBorder="1"/>
    <xf numFmtId="0" fontId="32" fillId="0" borderId="0" xfId="11" applyFont="1" applyFill="1" applyBorder="1"/>
    <xf numFmtId="0" fontId="32" fillId="10" borderId="0" xfId="11" applyFont="1" applyBorder="1" applyAlignment="1">
      <alignment horizontal="center"/>
    </xf>
    <xf numFmtId="0" fontId="32" fillId="0" borderId="0" xfId="11" applyFont="1" applyFill="1" applyBorder="1" applyAlignment="1">
      <alignment horizontal="center"/>
    </xf>
    <xf numFmtId="0" fontId="11" fillId="0" borderId="0" xfId="9" applyFont="1" applyFill="1" applyBorder="1"/>
    <xf numFmtId="1" fontId="11" fillId="0" borderId="0" xfId="9" applyNumberFormat="1" applyFont="1" applyFill="1" applyBorder="1"/>
    <xf numFmtId="0" fontId="32" fillId="0" borderId="0" xfId="9" applyFont="1" applyFill="1" applyBorder="1"/>
    <xf numFmtId="1" fontId="32" fillId="0" borderId="0" xfId="9" applyNumberFormat="1" applyFont="1" applyFill="1" applyBorder="1"/>
    <xf numFmtId="1" fontId="32" fillId="0" borderId="0" xfId="10" applyNumberFormat="1" applyFont="1" applyFill="1" applyBorder="1"/>
    <xf numFmtId="0" fontId="32" fillId="0" borderId="0" xfId="10" applyFont="1" applyFill="1" applyBorder="1"/>
    <xf numFmtId="0" fontId="11" fillId="8" borderId="0" xfId="9" applyFont="1" applyBorder="1" applyAlignment="1">
      <alignment horizontal="left"/>
    </xf>
    <xf numFmtId="0" fontId="32" fillId="8" borderId="0" xfId="9" applyFont="1" applyBorder="1" applyAlignment="1"/>
    <xf numFmtId="0" fontId="32" fillId="8" borderId="0" xfId="9" applyFont="1" applyBorder="1" applyAlignment="1">
      <alignment horizontal="left"/>
    </xf>
    <xf numFmtId="0" fontId="32" fillId="8" borderId="0" xfId="9" applyFont="1" applyBorder="1" applyAlignment="1">
      <alignment horizontal="right"/>
    </xf>
    <xf numFmtId="0" fontId="32" fillId="9" borderId="0" xfId="10" applyFont="1" applyBorder="1" applyAlignment="1"/>
    <xf numFmtId="0" fontId="32" fillId="9" borderId="0" xfId="10" applyFont="1" applyBorder="1" applyAlignment="1">
      <alignment horizontal="left"/>
    </xf>
    <xf numFmtId="0" fontId="32" fillId="9" borderId="0" xfId="10" applyFont="1" applyBorder="1" applyAlignment="1">
      <alignment horizontal="right"/>
    </xf>
    <xf numFmtId="0" fontId="11" fillId="0" borderId="0" xfId="2" applyFont="1" applyBorder="1" applyAlignment="1">
      <alignment vertical="center"/>
    </xf>
    <xf numFmtId="0" fontId="4" fillId="0" borderId="0" xfId="2" applyFont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16" fillId="0" borderId="0" xfId="2" applyFont="1" applyBorder="1" applyAlignment="1"/>
    <xf numFmtId="0" fontId="4" fillId="0" borderId="0" xfId="0" applyFont="1" applyBorder="1" applyAlignment="1"/>
    <xf numFmtId="2" fontId="4" fillId="0" borderId="0" xfId="2" applyNumberFormat="1" applyFont="1" applyFill="1" applyBorder="1" applyAlignment="1"/>
    <xf numFmtId="0" fontId="11" fillId="7" borderId="0" xfId="2" applyFont="1" applyFill="1" applyBorder="1" applyAlignment="1">
      <alignment vertical="center"/>
    </xf>
    <xf numFmtId="0" fontId="11" fillId="7" borderId="0" xfId="0" applyFont="1" applyFill="1" applyBorder="1" applyAlignment="1"/>
    <xf numFmtId="2" fontId="11" fillId="7" borderId="0" xfId="2" applyNumberFormat="1" applyFont="1" applyFill="1" applyBorder="1" applyAlignment="1"/>
    <xf numFmtId="165" fontId="11" fillId="7" borderId="0" xfId="2" applyNumberFormat="1" applyFont="1" applyFill="1" applyBorder="1" applyAlignment="1"/>
    <xf numFmtId="0" fontId="11" fillId="7" borderId="0" xfId="2" applyFont="1" applyFill="1" applyBorder="1" applyAlignment="1"/>
    <xf numFmtId="0" fontId="32" fillId="10" borderId="0" xfId="11" applyFont="1" applyBorder="1" applyAlignment="1">
      <alignment horizontal="right"/>
    </xf>
    <xf numFmtId="1" fontId="4" fillId="0" borderId="0" xfId="2" applyNumberFormat="1" applyFont="1" applyBorder="1" applyAlignment="1">
      <alignment horizontal="right"/>
    </xf>
    <xf numFmtId="0" fontId="11" fillId="12" borderId="0" xfId="13" applyFont="1" applyBorder="1"/>
    <xf numFmtId="0" fontId="11" fillId="0" borderId="0" xfId="13" applyFont="1" applyFill="1" applyBorder="1"/>
    <xf numFmtId="0" fontId="11" fillId="0" borderId="0" xfId="13" applyFont="1" applyFill="1" applyBorder="1" applyAlignment="1"/>
    <xf numFmtId="0" fontId="11" fillId="0" borderId="0" xfId="13" applyFont="1" applyFill="1" applyBorder="1" applyAlignment="1">
      <alignment horizontal="left" vertical="center"/>
    </xf>
    <xf numFmtId="0" fontId="11" fillId="0" borderId="0" xfId="13" applyFont="1" applyFill="1" applyBorder="1" applyAlignment="1">
      <alignment horizontal="left"/>
    </xf>
    <xf numFmtId="0" fontId="11" fillId="12" borderId="0" xfId="13" applyFont="1" applyBorder="1" applyAlignment="1">
      <alignment horizontal="right"/>
    </xf>
    <xf numFmtId="0" fontId="11" fillId="12" borderId="0" xfId="13" applyFont="1" applyBorder="1" applyAlignment="1">
      <alignment horizontal="center"/>
    </xf>
    <xf numFmtId="0" fontId="11" fillId="12" borderId="0" xfId="13" applyFont="1" applyBorder="1" applyAlignment="1">
      <alignment horizontal="center" vertical="center"/>
    </xf>
    <xf numFmtId="0" fontId="28" fillId="0" borderId="0" xfId="2" applyFont="1" applyFill="1" applyBorder="1" applyAlignment="1">
      <alignment horizontal="center" vertical="center"/>
    </xf>
    <xf numFmtId="0" fontId="28" fillId="0" borderId="0" xfId="2" applyFont="1" applyFill="1" applyBorder="1" applyAlignment="1">
      <alignment horizontal="left" vertical="center"/>
    </xf>
    <xf numFmtId="0" fontId="16" fillId="0" borderId="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left" vertical="center"/>
    </xf>
    <xf numFmtId="1" fontId="4" fillId="0" borderId="0" xfId="2" applyNumberFormat="1" applyFont="1" applyBorder="1"/>
    <xf numFmtId="0" fontId="16" fillId="0" borderId="0" xfId="0" applyFont="1" applyFill="1" applyBorder="1" applyAlignment="1">
      <alignment horizontal="left"/>
    </xf>
    <xf numFmtId="0" fontId="32" fillId="0" borderId="0" xfId="12" applyFont="1" applyFill="1" applyBorder="1" applyAlignment="1"/>
    <xf numFmtId="0" fontId="32" fillId="0" borderId="0" xfId="12" applyFont="1" applyFill="1" applyBorder="1" applyAlignment="1">
      <alignment horizontal="left" vertical="center"/>
    </xf>
    <xf numFmtId="0" fontId="32" fillId="0" borderId="0" xfId="12" applyFont="1" applyFill="1" applyBorder="1" applyAlignment="1">
      <alignment horizontal="left"/>
    </xf>
    <xf numFmtId="0" fontId="32" fillId="11" borderId="0" xfId="12" applyFont="1" applyBorder="1"/>
    <xf numFmtId="0" fontId="32" fillId="11" borderId="0" xfId="12" applyFont="1" applyBorder="1" applyAlignment="1">
      <alignment horizontal="right"/>
    </xf>
    <xf numFmtId="0" fontId="32" fillId="11" borderId="0" xfId="12" applyFont="1" applyBorder="1" applyAlignment="1">
      <alignment horizontal="center"/>
    </xf>
    <xf numFmtId="0" fontId="32" fillId="11" borderId="0" xfId="12" applyFont="1" applyBorder="1" applyAlignment="1">
      <alignment horizontal="center" vertical="center"/>
    </xf>
    <xf numFmtId="0" fontId="11" fillId="8" borderId="0" xfId="9" applyFont="1" applyBorder="1" applyAlignment="1"/>
    <xf numFmtId="0" fontId="11" fillId="8" borderId="0" xfId="9" applyFont="1" applyBorder="1" applyAlignment="1">
      <alignment horizontal="right"/>
    </xf>
    <xf numFmtId="0" fontId="4" fillId="9" borderId="0" xfId="10" applyFont="1" applyBorder="1" applyAlignment="1"/>
    <xf numFmtId="0" fontId="4" fillId="9" borderId="0" xfId="10" applyFont="1" applyBorder="1" applyAlignment="1">
      <alignment horizontal="right"/>
    </xf>
    <xf numFmtId="2" fontId="4" fillId="0" borderId="0" xfId="2" applyNumberFormat="1" applyFont="1" applyFill="1" applyBorder="1"/>
    <xf numFmtId="0" fontId="16" fillId="0" borderId="0" xfId="2" applyFont="1" applyFill="1" applyBorder="1"/>
    <xf numFmtId="0" fontId="18" fillId="0" borderId="0" xfId="2" applyFont="1" applyFill="1" applyBorder="1"/>
    <xf numFmtId="164" fontId="16" fillId="0" borderId="0" xfId="0" applyNumberFormat="1" applyFont="1" applyFill="1" applyBorder="1"/>
    <xf numFmtId="1" fontId="11" fillId="7" borderId="0" xfId="2" applyNumberFormat="1" applyFont="1" applyFill="1" applyBorder="1" applyAlignment="1"/>
    <xf numFmtId="0" fontId="32" fillId="0" borderId="0" xfId="15" applyFont="1" applyFill="1" applyBorder="1" applyAlignment="1">
      <alignment vertical="center"/>
    </xf>
    <xf numFmtId="0" fontId="11" fillId="14" borderId="0" xfId="15" applyFont="1" applyBorder="1"/>
    <xf numFmtId="0" fontId="11" fillId="14" borderId="0" xfId="15" applyFont="1" applyBorder="1" applyAlignment="1">
      <alignment horizontal="right"/>
    </xf>
    <xf numFmtId="0" fontId="32" fillId="14" borderId="0" xfId="15" applyFont="1" applyBorder="1" applyAlignment="1">
      <alignment horizontal="center"/>
    </xf>
    <xf numFmtId="0" fontId="11" fillId="14" borderId="0" xfId="15" applyFont="1" applyBorder="1" applyAlignment="1">
      <alignment horizontal="center" vertical="center"/>
    </xf>
    <xf numFmtId="0" fontId="32" fillId="13" borderId="0" xfId="14" applyFont="1" applyBorder="1"/>
    <xf numFmtId="0" fontId="32" fillId="13" borderId="0" xfId="14" applyFont="1" applyBorder="1" applyAlignment="1">
      <alignment vertical="center"/>
    </xf>
    <xf numFmtId="0" fontId="32" fillId="13" borderId="0" xfId="14" applyFont="1" applyBorder="1" applyAlignment="1">
      <alignment horizontal="center"/>
    </xf>
    <xf numFmtId="0" fontId="32" fillId="12" borderId="0" xfId="13" applyFont="1" applyBorder="1"/>
    <xf numFmtId="0" fontId="32" fillId="0" borderId="0" xfId="13" applyFont="1" applyFill="1" applyBorder="1" applyAlignment="1">
      <alignment horizontal="left" vertical="center"/>
    </xf>
    <xf numFmtId="0" fontId="32" fillId="0" borderId="0" xfId="13" applyFont="1" applyFill="1" applyBorder="1" applyAlignment="1">
      <alignment horizontal="left"/>
    </xf>
    <xf numFmtId="0" fontId="32" fillId="12" borderId="0" xfId="13" applyFont="1" applyBorder="1" applyAlignment="1">
      <alignment horizontal="right"/>
    </xf>
    <xf numFmtId="0" fontId="32" fillId="12" borderId="0" xfId="13" applyFont="1" applyBorder="1" applyAlignment="1">
      <alignment horizontal="center"/>
    </xf>
    <xf numFmtId="0" fontId="32" fillId="12" borderId="0" xfId="13" applyFont="1" applyBorder="1" applyAlignment="1">
      <alignment horizontal="center" vertical="center"/>
    </xf>
    <xf numFmtId="0" fontId="32" fillId="0" borderId="0" xfId="13" applyFont="1" applyFill="1" applyBorder="1" applyAlignment="1">
      <alignment horizontal="left"/>
    </xf>
    <xf numFmtId="0" fontId="32" fillId="0" borderId="0" xfId="12" applyFont="1" applyFill="1" applyBorder="1" applyAlignment="1">
      <alignment horizontal="left"/>
    </xf>
    <xf numFmtId="0" fontId="2" fillId="0" borderId="0" xfId="13" applyFont="1" applyFill="1" applyBorder="1" applyAlignment="1">
      <alignment horizontal="left"/>
    </xf>
    <xf numFmtId="0" fontId="2" fillId="0" borderId="0" xfId="12" applyFont="1" applyFill="1" applyBorder="1" applyAlignment="1">
      <alignment horizontal="left"/>
    </xf>
    <xf numFmtId="0" fontId="11" fillId="0" borderId="1" xfId="0" applyFont="1" applyBorder="1" applyAlignment="1">
      <alignment horizontal="center" vertical="top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left"/>
    </xf>
    <xf numFmtId="0" fontId="0" fillId="0" borderId="50" xfId="0" applyBorder="1" applyAlignment="1">
      <alignment horizontal="left"/>
    </xf>
    <xf numFmtId="0" fontId="15" fillId="4" borderId="46" xfId="0" applyFont="1" applyFill="1" applyBorder="1" applyAlignment="1">
      <alignment horizontal="left"/>
    </xf>
    <xf numFmtId="0" fontId="15" fillId="4" borderId="14" xfId="0" applyFont="1" applyFill="1" applyBorder="1" applyAlignment="1">
      <alignment horizontal="left"/>
    </xf>
    <xf numFmtId="0" fontId="15" fillId="4" borderId="13" xfId="0" applyFont="1" applyFill="1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4" borderId="37" xfId="0" applyFill="1" applyBorder="1" applyAlignment="1">
      <alignment vertical="center" wrapText="1"/>
    </xf>
    <xf numFmtId="0" fontId="0" fillId="4" borderId="38" xfId="0" applyFill="1" applyBorder="1" applyAlignment="1">
      <alignment vertical="center" wrapText="1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1" xfId="0" applyFill="1" applyBorder="1" applyAlignment="1">
      <alignment horizontal="left" vertical="center" wrapText="1"/>
    </xf>
    <xf numFmtId="0" fontId="0" fillId="4" borderId="26" xfId="0" applyFill="1" applyBorder="1" applyAlignment="1">
      <alignment horizontal="left" vertical="center" wrapText="1"/>
    </xf>
    <xf numFmtId="0" fontId="0" fillId="4" borderId="30" xfId="0" applyFill="1" applyBorder="1" applyAlignment="1">
      <alignment horizontal="left" vertical="center" wrapText="1"/>
    </xf>
    <xf numFmtId="0" fontId="0" fillId="4" borderId="22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3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1" xfId="0" applyFill="1" applyBorder="1" applyAlignment="1"/>
    <xf numFmtId="0" fontId="0" fillId="4" borderId="2" xfId="0" applyFill="1" applyBorder="1" applyAlignment="1"/>
    <xf numFmtId="0" fontId="0" fillId="4" borderId="31" xfId="0" applyFill="1" applyBorder="1" applyAlignment="1">
      <alignment horizontal="left" vertical="center" wrapText="1"/>
    </xf>
    <xf numFmtId="0" fontId="0" fillId="4" borderId="31" xfId="0" applyFill="1" applyBorder="1" applyAlignment="1"/>
    <xf numFmtId="0" fontId="0" fillId="4" borderId="32" xfId="0" applyFill="1" applyBorder="1" applyAlignment="1"/>
    <xf numFmtId="0" fontId="9" fillId="0" borderId="21" xfId="0" applyFont="1" applyFill="1" applyBorder="1" applyAlignment="1">
      <alignment horizontal="left" vertical="center" wrapText="1"/>
    </xf>
    <xf numFmtId="0" fontId="0" fillId="0" borderId="26" xfId="0" applyFill="1" applyBorder="1" applyAlignment="1">
      <alignment horizontal="left" vertical="center" wrapText="1"/>
    </xf>
    <xf numFmtId="0" fontId="0" fillId="0" borderId="23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22" xfId="0" applyFill="1" applyBorder="1" applyAlignment="1"/>
    <xf numFmtId="0" fontId="0" fillId="0" borderId="24" xfId="0" applyFill="1" applyBorder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9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9" fillId="0" borderId="23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26" fillId="4" borderId="31" xfId="0" applyFont="1" applyFill="1" applyBorder="1" applyAlignment="1"/>
    <xf numFmtId="0" fontId="26" fillId="4" borderId="1" xfId="0" applyFont="1" applyFill="1" applyBorder="1" applyAlignment="1"/>
    <xf numFmtId="0" fontId="26" fillId="4" borderId="14" xfId="0" applyFont="1" applyFill="1" applyBorder="1" applyAlignment="1"/>
    <xf numFmtId="0" fontId="0" fillId="4" borderId="13" xfId="0" applyFill="1" applyBorder="1" applyAlignment="1"/>
    <xf numFmtId="0" fontId="26" fillId="4" borderId="22" xfId="0" applyFont="1" applyFill="1" applyBorder="1" applyAlignment="1"/>
    <xf numFmtId="0" fontId="0" fillId="4" borderId="24" xfId="0" applyFill="1" applyBorder="1" applyAlignment="1"/>
    <xf numFmtId="0" fontId="22" fillId="0" borderId="26" xfId="0" applyFont="1" applyFill="1" applyBorder="1" applyAlignment="1">
      <alignment horizontal="left" vertical="center" wrapText="1"/>
    </xf>
    <xf numFmtId="0" fontId="22" fillId="0" borderId="30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0" fillId="0" borderId="31" xfId="0" applyFill="1" applyBorder="1" applyAlignment="1">
      <alignment horizontal="left" vertical="center" wrapText="1"/>
    </xf>
    <xf numFmtId="0" fontId="0" fillId="0" borderId="31" xfId="0" applyFill="1" applyBorder="1" applyAlignment="1">
      <alignment vertical="center"/>
    </xf>
    <xf numFmtId="0" fontId="0" fillId="0" borderId="31" xfId="0" applyFill="1" applyBorder="1" applyAlignment="1"/>
    <xf numFmtId="0" fontId="0" fillId="0" borderId="32" xfId="0" applyFill="1" applyBorder="1" applyAlignment="1"/>
    <xf numFmtId="0" fontId="9" fillId="0" borderId="44" xfId="0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9" fillId="0" borderId="40" xfId="0" applyFont="1" applyFill="1" applyBorder="1" applyAlignment="1">
      <alignment horizontal="left"/>
    </xf>
    <xf numFmtId="0" fontId="9" fillId="0" borderId="12" xfId="0" applyFont="1" applyFill="1" applyBorder="1" applyAlignment="1">
      <alignment horizontal="left"/>
    </xf>
    <xf numFmtId="0" fontId="9" fillId="0" borderId="20" xfId="0" applyFont="1" applyFill="1" applyBorder="1" applyAlignment="1">
      <alignment horizontal="left"/>
    </xf>
    <xf numFmtId="0" fontId="0" fillId="0" borderId="44" xfId="0" applyFill="1" applyBorder="1" applyAlignment="1">
      <alignment horizontal="left" vertical="center" wrapText="1"/>
    </xf>
    <xf numFmtId="0" fontId="0" fillId="0" borderId="42" xfId="0" applyFill="1" applyBorder="1" applyAlignment="1">
      <alignment horizontal="left" vertical="center" wrapText="1"/>
    </xf>
    <xf numFmtId="0" fontId="0" fillId="0" borderId="45" xfId="0" applyFill="1" applyBorder="1" applyAlignment="1">
      <alignment horizontal="left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9" fillId="0" borderId="46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4" xfId="0" applyFill="1" applyBorder="1" applyAlignment="1"/>
    <xf numFmtId="0" fontId="0" fillId="0" borderId="13" xfId="0" applyFill="1" applyBorder="1" applyAlignment="1"/>
    <xf numFmtId="0" fontId="9" fillId="4" borderId="21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30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left" vertical="center"/>
    </xf>
    <xf numFmtId="0" fontId="0" fillId="4" borderId="34" xfId="0" applyFill="1" applyBorder="1" applyAlignment="1">
      <alignment horizontal="left" vertical="center"/>
    </xf>
    <xf numFmtId="0" fontId="32" fillId="11" borderId="0" xfId="12" applyFont="1" applyBorder="1" applyAlignment="1">
      <alignment horizontal="center"/>
    </xf>
    <xf numFmtId="0" fontId="32" fillId="13" borderId="0" xfId="14" applyFont="1" applyBorder="1" applyAlignment="1">
      <alignment horizontal="center"/>
    </xf>
    <xf numFmtId="0" fontId="32" fillId="12" borderId="0" xfId="13" applyFont="1" applyBorder="1" applyAlignment="1">
      <alignment horizontal="center" vertical="center"/>
    </xf>
    <xf numFmtId="0" fontId="32" fillId="12" borderId="0" xfId="13" applyFont="1" applyBorder="1" applyAlignment="1">
      <alignment horizontal="center"/>
    </xf>
    <xf numFmtId="0" fontId="11" fillId="8" borderId="0" xfId="9" applyFont="1" applyBorder="1" applyAlignment="1">
      <alignment horizontal="center" vertical="center"/>
    </xf>
    <xf numFmtId="0" fontId="32" fillId="10" borderId="0" xfId="11" applyFont="1" applyBorder="1" applyAlignment="1">
      <alignment horizontal="right"/>
    </xf>
    <xf numFmtId="0" fontId="32" fillId="11" borderId="0" xfId="12" applyFont="1" applyBorder="1" applyAlignment="1">
      <alignment horizontal="center" vertical="center"/>
    </xf>
    <xf numFmtId="0" fontId="32" fillId="14" borderId="0" xfId="15" applyFont="1" applyBorder="1" applyAlignment="1">
      <alignment horizontal="center"/>
    </xf>
    <xf numFmtId="0" fontId="32" fillId="13" borderId="0" xfId="14" applyFont="1" applyBorder="1" applyAlignment="1">
      <alignment horizontal="center" vertical="center"/>
    </xf>
    <xf numFmtId="0" fontId="32" fillId="0" borderId="0" xfId="13" applyFont="1" applyFill="1" applyBorder="1" applyAlignment="1">
      <alignment horizontal="left"/>
    </xf>
    <xf numFmtId="0" fontId="32" fillId="14" borderId="0" xfId="15" applyFont="1" applyBorder="1" applyAlignment="1">
      <alignment horizontal="center" vertical="center"/>
    </xf>
    <xf numFmtId="0" fontId="32" fillId="10" borderId="0" xfId="11" applyFont="1" applyBorder="1" applyAlignment="1">
      <alignment horizontal="left" vertical="center"/>
    </xf>
    <xf numFmtId="0" fontId="32" fillId="11" borderId="0" xfId="12" applyFont="1" applyBorder="1" applyAlignment="1">
      <alignment horizontal="right"/>
    </xf>
    <xf numFmtId="0" fontId="11" fillId="12" borderId="0" xfId="13" applyFont="1" applyBorder="1" applyAlignment="1">
      <alignment horizontal="right"/>
    </xf>
    <xf numFmtId="0" fontId="11" fillId="12" borderId="0" xfId="13" applyFont="1" applyBorder="1" applyAlignment="1">
      <alignment horizontal="center" vertical="center"/>
    </xf>
    <xf numFmtId="0" fontId="32" fillId="8" borderId="0" xfId="9" applyFont="1" applyBorder="1" applyAlignment="1">
      <alignment horizontal="center" vertical="center"/>
    </xf>
    <xf numFmtId="0" fontId="32" fillId="10" borderId="0" xfId="11" applyFont="1" applyBorder="1" applyAlignment="1">
      <alignment horizontal="center" vertical="center"/>
    </xf>
    <xf numFmtId="0" fontId="32" fillId="10" borderId="0" xfId="11" applyFont="1" applyBorder="1" applyAlignment="1">
      <alignment horizontal="center"/>
    </xf>
    <xf numFmtId="0" fontId="11" fillId="12" borderId="0" xfId="13" applyFont="1" applyBorder="1" applyAlignment="1">
      <alignment horizontal="center"/>
    </xf>
    <xf numFmtId="1" fontId="4" fillId="6" borderId="0" xfId="2" applyNumberFormat="1" applyFont="1" applyFill="1" applyBorder="1" applyAlignment="1">
      <alignment horizontal="right"/>
    </xf>
    <xf numFmtId="0" fontId="16" fillId="6" borderId="0" xfId="2" applyFont="1" applyFill="1" applyBorder="1" applyAlignment="1">
      <alignment horizontal="center" vertical="center"/>
    </xf>
  </cellXfs>
  <cellStyles count="16">
    <cellStyle name="20% - Accent1" xfId="9" builtinId="30"/>
    <cellStyle name="20% - Accent2" xfId="11" builtinId="34"/>
    <cellStyle name="20% - Accent3" xfId="12" builtinId="38"/>
    <cellStyle name="20% - Accent5" xfId="14" builtinId="46"/>
    <cellStyle name="40% - Accent3" xfId="13" builtinId="39"/>
    <cellStyle name="40% - Accent5" xfId="15" builtinId="47"/>
    <cellStyle name="60% - Accent1" xfId="10" builtinId="32"/>
    <cellStyle name="Input" xfId="1" builtinId="20"/>
    <cellStyle name="Neutral 2" xfId="7" xr:uid="{00000000-0005-0000-0000-000005000000}"/>
    <cellStyle name="Normal" xfId="0" builtinId="0"/>
    <cellStyle name="Normal 2" xfId="2" xr:uid="{00000000-0005-0000-0000-000007000000}"/>
    <cellStyle name="Normal 2 2" xfId="4" xr:uid="{00000000-0005-0000-0000-000008000000}"/>
    <cellStyle name="Normal 2 3" xfId="6" xr:uid="{00000000-0005-0000-0000-000009000000}"/>
    <cellStyle name="Normal 3" xfId="8" xr:uid="{00000000-0005-0000-0000-00000A000000}"/>
    <cellStyle name="Percent 2" xfId="3" xr:uid="{00000000-0005-0000-0000-00000B000000}"/>
    <cellStyle name="Percent 2 2" xfId="5" xr:uid="{00000000-0005-0000-0000-00000C000000}"/>
  </cellStyles>
  <dxfs count="28">
    <dxf>
      <font>
        <b/>
        <i val="0"/>
      </font>
    </dxf>
    <dxf>
      <font>
        <b/>
        <i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rgb="FFFF5050"/>
        </patternFill>
      </fill>
    </dxf>
    <dxf>
      <fill>
        <patternFill>
          <bgColor rgb="FFFF5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12</xdr:col>
      <xdr:colOff>447189</xdr:colOff>
      <xdr:row>36</xdr:row>
      <xdr:rowOff>24880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D01FFC-7EF3-4DB4-95FE-EBF9F5DCF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86050"/>
          <a:ext cx="7200000" cy="14822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BE01806-95A4-4FB2-8F61-3819E8E126EC}" name="disp" displayName="disp" ref="A1:K1469" totalsRowShown="0" headerRowDxfId="3">
  <autoFilter ref="A1:K1469" xr:uid="{B08AEC15-DBEE-4034-8047-471E5FCA9347}"/>
  <tableColumns count="11">
    <tableColumn id="2" xr3:uid="{438A716A-9A4E-4611-BD08-CC3CCB476B52}" name="Node"/>
    <tableColumn id="3" xr3:uid="{E04EEB93-6C66-40A5-ACD1-35D4EC592315}" name="Case"/>
    <tableColumn id="4" xr3:uid="{B064AF2D-0788-47BE-9A3C-AD1E3615492C}" name="Ux"/>
    <tableColumn id="5" xr3:uid="{9A379E91-27F4-4C95-AE19-F725083D4F8A}" name="Uy"/>
    <tableColumn id="6" xr3:uid="{25D86C8D-6452-474F-8C81-7A47B1D2C268}" name="Uz"/>
    <tableColumn id="7" xr3:uid="{105D3ABE-E8AF-4775-B754-4843C85580EE}" name="|U|"/>
    <tableColumn id="8" xr3:uid="{EED211F4-F55A-4BC1-BF17-57A81F0F3456}" name="Rxx"/>
    <tableColumn id="9" xr3:uid="{95BB2654-715A-41B0-945B-406EAE3E6021}" name="Ryy"/>
    <tableColumn id="10" xr3:uid="{62730372-C231-4837-9AA5-C06BF9433FB8}" name="Rzz"/>
    <tableColumn id="11" xr3:uid="{0C71B4DD-8601-4DD5-829C-83F862A39B0C}" name="|R|"/>
    <tableColumn id="12" xr3:uid="{D0C183E7-2E5B-4134-BF64-E95016A867ED}" name="Ux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B3A5181-1671-4CFC-AA64-88BEF588ABBA}" name="reactions" displayName="reactions" ref="A1:J1469" totalsRowShown="0" headerRowDxfId="2">
  <autoFilter ref="A1:J1469" xr:uid="{4DC18B58-722F-4D18-9F8D-8F374F446B70}"/>
  <tableColumns count="10">
    <tableColumn id="2" xr3:uid="{C12D9785-32B0-4D6F-96BA-F2866486576A}" name="Node"/>
    <tableColumn id="3" xr3:uid="{2719D0D0-8163-4798-A07E-77BC8B5436D0}" name="Case"/>
    <tableColumn id="4" xr3:uid="{4D796F92-06A7-4ADA-A136-7BBA5E7AA57B}" name="Fx"/>
    <tableColumn id="5" xr3:uid="{C4B414D4-D8FA-41D5-9E82-B9E634716F41}" name="Fy"/>
    <tableColumn id="6" xr3:uid="{C19E787E-5C91-4206-8EF9-0D2D2486D3AE}" name="Fz"/>
    <tableColumn id="7" xr3:uid="{1DA14CB6-0B47-4850-96E2-9A8E9509666E}" name="|F|"/>
    <tableColumn id="8" xr3:uid="{1CE36686-43C8-4DFA-A2AC-25DC79FE12C4}" name="Mxx"/>
    <tableColumn id="9" xr3:uid="{56C8A796-E41E-433A-A613-6D8BDCC7DF6B}" name="Myy"/>
    <tableColumn id="10" xr3:uid="{28F8FA37-237E-44FC-BC34-942A493548FD}" name="Mzz"/>
    <tableColumn id="11" xr3:uid="{42CB8819-37CD-427F-AFED-15AEBBA7FD9D}" name="|M|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8560533-87F6-4C1F-B1B3-23B447DB63CD}" name="cases" displayName="cases" ref="A1:B266" totalsRowShown="0">
  <autoFilter ref="A1:B266" xr:uid="{6AAD9BD8-D0AA-4506-8786-05BFD6C3A7AB}"/>
  <tableColumns count="2">
    <tableColumn id="2" xr3:uid="{02D95560-0A9C-49E4-B784-09C6FE5CEEEF}" name="Case"/>
    <tableColumn id="3" xr3:uid="{CC6BABD4-693B-45F0-8730-A37998463C6E}" name="Nam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AE803E-2F48-4085-B8C3-34DAED986E41}" name="bearings" displayName="bearings" ref="A18:O22" totalsRowShown="0">
  <autoFilter ref="A18:O22" xr:uid="{0E901BD9-6358-40A7-B329-DA211D9F692D}"/>
  <tableColumns count="15">
    <tableColumn id="1" xr3:uid="{4C2F9E92-430F-4A9B-8004-D9C65B7F6E84}" name="Elem"/>
    <tableColumn id="2" xr3:uid="{6E783B73-4756-4C3D-BF5C-17A0B143A2D9}" name="Name"/>
    <tableColumn id="3" xr3:uid="{E4F9D958-B496-4B55-BAD3-F345DA5311D7}" name="Type"/>
    <tableColumn id="4" xr3:uid="{B5B1CA1D-D742-4EC3-9DF3-9CC20AAD9FAC}" name="Property"/>
    <tableColumn id="5" xr3:uid="{C35135F5-5CFA-49C8-93D3-36612AA037B4}" name="Group"/>
    <tableColumn id="6" xr3:uid="{4BC67A33-185C-4DB6-8CD1-77C250A07C56}" name="Orient. Node"/>
    <tableColumn id="7" xr3:uid="{6B83B415-0945-436D-BE2D-A6B5A6DB223F}" name="Orient. Angle"/>
    <tableColumn id="8" xr3:uid="{A7ED5ECF-30AE-47E2-A68B-379CCB77A5C0}" name="Vertical"/>
    <tableColumn id="9" xr3:uid="{F2905AFC-1A4A-49E6-B88D-E85E05A6AB66}" name="Length/ Area/Volume"/>
    <tableColumn id="10" xr3:uid="{07C1900B-AC3B-4B78-B0F8-699D1EA5AA90}" name="Topology"/>
    <tableColumn id="11" xr3:uid="{0317B86B-F92F-4477-A639-D58B70FE5656}" name="Topology 2"/>
    <tableColumn id="12" xr3:uid="{2EBF0AB1-9289-445D-AD3A-4BBF2C0603FD}" name="Column1"/>
    <tableColumn id="13" xr3:uid="{D57E5B2B-788E-430A-82B1-670682459AE7}" name="drg_ref"/>
    <tableColumn id="14" xr3:uid="{93CCE499-70FF-4722-BCB7-ADCC55EED1D3}" name="Pier"/>
    <tableColumn id="15" xr3:uid="{4253B569-B967-4BA4-A06C-CB1AD9F1AAFB}" name="Side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  <pageSetUpPr fitToPage="1"/>
  </sheetPr>
  <dimension ref="A1:P67"/>
  <sheetViews>
    <sheetView topLeftCell="A5" workbookViewId="0">
      <selection activeCell="F55" sqref="F55"/>
    </sheetView>
  </sheetViews>
  <sheetFormatPr defaultRowHeight="12.75"/>
  <cols>
    <col min="1" max="1" width="5.7109375" style="12" customWidth="1"/>
    <col min="2" max="2" width="21.42578125" customWidth="1"/>
    <col min="3" max="3" width="25.5703125" customWidth="1"/>
    <col min="4" max="4" width="19.42578125" customWidth="1"/>
    <col min="5" max="5" width="20.7109375" customWidth="1"/>
    <col min="6" max="6" width="10.5703125" customWidth="1"/>
    <col min="7" max="7" width="18" customWidth="1"/>
    <col min="8" max="8" width="15.5703125" customWidth="1"/>
    <col min="9" max="9" width="16.42578125" customWidth="1"/>
    <col min="10" max="10" width="15.28515625" customWidth="1"/>
    <col min="12" max="12" width="39.42578125" customWidth="1"/>
  </cols>
  <sheetData>
    <row r="1" spans="1:12" ht="26.25">
      <c r="A1" s="107" t="s">
        <v>416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</row>
    <row r="4" spans="1:12">
      <c r="E4" t="s">
        <v>58</v>
      </c>
      <c r="F4" s="5" t="s">
        <v>61</v>
      </c>
    </row>
    <row r="5" spans="1:12">
      <c r="B5" s="1" t="s">
        <v>124</v>
      </c>
      <c r="D5" t="s">
        <v>139</v>
      </c>
      <c r="E5">
        <v>1.1000000000000001</v>
      </c>
      <c r="F5" s="5">
        <v>0.9</v>
      </c>
    </row>
    <row r="6" spans="1:12">
      <c r="B6" s="1" t="s">
        <v>125</v>
      </c>
      <c r="D6" t="s">
        <v>140</v>
      </c>
      <c r="E6">
        <v>250</v>
      </c>
      <c r="G6" s="5"/>
    </row>
    <row r="7" spans="1:12" ht="15">
      <c r="B7" s="2"/>
      <c r="D7" t="s">
        <v>167</v>
      </c>
      <c r="F7" s="5"/>
      <c r="G7">
        <v>15</v>
      </c>
      <c r="H7" t="s">
        <v>168</v>
      </c>
      <c r="I7" t="s">
        <v>277</v>
      </c>
    </row>
    <row r="8" spans="1:12">
      <c r="G8" s="12"/>
      <c r="H8" s="12"/>
      <c r="I8" s="12"/>
      <c r="J8" s="12"/>
    </row>
    <row r="9" spans="1:12" ht="15">
      <c r="F9" s="16"/>
      <c r="G9" s="12"/>
      <c r="H9" s="12"/>
      <c r="I9" s="12"/>
      <c r="J9" s="12"/>
    </row>
    <row r="10" spans="1:12" ht="15">
      <c r="F10" s="16"/>
      <c r="G10" s="12"/>
      <c r="H10" s="12"/>
      <c r="I10" s="12"/>
      <c r="J10" s="12"/>
    </row>
    <row r="11" spans="1:12" ht="17.45" customHeight="1"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2" s="12" customFormat="1" ht="17.45" customHeight="1"/>
    <row r="13" spans="1:12" ht="13.5" thickBot="1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16.5" thickBot="1">
      <c r="B14" s="233" t="s">
        <v>1</v>
      </c>
      <c r="C14" s="234"/>
      <c r="D14" s="234"/>
      <c r="E14" s="234"/>
      <c r="F14" s="235"/>
      <c r="G14" s="90">
        <v>1</v>
      </c>
      <c r="H14" s="91">
        <v>2</v>
      </c>
      <c r="I14" s="91">
        <v>3</v>
      </c>
      <c r="J14" s="92">
        <v>4</v>
      </c>
    </row>
    <row r="15" spans="1:12" ht="15">
      <c r="B15" s="236"/>
      <c r="C15" s="237"/>
      <c r="D15" s="237"/>
      <c r="E15" s="237"/>
      <c r="F15" s="238"/>
      <c r="G15" s="39" t="s">
        <v>81</v>
      </c>
      <c r="H15" s="40" t="s">
        <v>83</v>
      </c>
      <c r="I15" s="40" t="s">
        <v>82</v>
      </c>
      <c r="J15" s="41" t="s">
        <v>84</v>
      </c>
    </row>
    <row r="16" spans="1:12">
      <c r="B16" s="239" t="s">
        <v>2</v>
      </c>
      <c r="C16" s="240"/>
      <c r="D16" s="240"/>
      <c r="E16" s="240"/>
      <c r="F16" s="241"/>
      <c r="G16" s="3" t="s">
        <v>29</v>
      </c>
      <c r="H16" s="4" t="s">
        <v>3</v>
      </c>
      <c r="I16" s="4" t="s">
        <v>30</v>
      </c>
      <c r="J16" s="31" t="s">
        <v>3</v>
      </c>
    </row>
    <row r="17" spans="2:14">
      <c r="B17" s="242" t="s">
        <v>4</v>
      </c>
      <c r="C17" s="243"/>
      <c r="D17" s="243"/>
      <c r="E17" s="243"/>
      <c r="F17" s="244"/>
      <c r="G17" s="34">
        <v>1</v>
      </c>
      <c r="H17" s="6">
        <v>1</v>
      </c>
      <c r="I17" s="6">
        <v>1</v>
      </c>
      <c r="J17" s="32">
        <v>1</v>
      </c>
    </row>
    <row r="18" spans="2:14" ht="19.149999999999999" customHeight="1">
      <c r="B18" s="245" t="s">
        <v>5</v>
      </c>
      <c r="C18" s="247" t="s">
        <v>6</v>
      </c>
      <c r="D18" s="247"/>
      <c r="E18" s="247"/>
      <c r="F18" s="248"/>
      <c r="G18" s="35" t="s">
        <v>31</v>
      </c>
      <c r="H18" s="17" t="s">
        <v>31</v>
      </c>
      <c r="I18" s="18" t="s">
        <v>31</v>
      </c>
      <c r="J18" s="33" t="s">
        <v>31</v>
      </c>
    </row>
    <row r="19" spans="2:14" ht="20.45" customHeight="1" thickBot="1">
      <c r="B19" s="246"/>
      <c r="C19" s="249" t="s">
        <v>7</v>
      </c>
      <c r="D19" s="249"/>
      <c r="E19" s="249"/>
      <c r="F19" s="250"/>
      <c r="G19" s="84" t="s">
        <v>123</v>
      </c>
      <c r="H19" s="85" t="s">
        <v>123</v>
      </c>
      <c r="I19" s="85" t="s">
        <v>123</v>
      </c>
      <c r="J19" s="86" t="s">
        <v>123</v>
      </c>
      <c r="N19">
        <v>23903</v>
      </c>
    </row>
    <row r="20" spans="2:14">
      <c r="B20" s="251" t="s">
        <v>10</v>
      </c>
      <c r="C20" s="254" t="s">
        <v>8</v>
      </c>
      <c r="D20" s="254"/>
      <c r="E20" s="256" t="s">
        <v>11</v>
      </c>
      <c r="F20" s="82" t="s">
        <v>12</v>
      </c>
      <c r="G20" s="87">
        <f>CEILING(bearing_forces!G275*Oplegtabel!$E$5,Oplegtabel!$E$6)</f>
        <v>42250</v>
      </c>
      <c r="H20" s="23">
        <f>MAX(CEILING(bearing_forces!J275*Oplegtabel!$E$5,Oplegtabel!$E$6),CEILING(bearing_forces!P275*Oplegtabel!$E$5,Oplegtabel!$E$6))</f>
        <v>42250</v>
      </c>
      <c r="I20" s="23">
        <f>CEILING(bearing_forces!M275*Oplegtabel!$E$5,Oplegtabel!$E$6)</f>
        <v>42250</v>
      </c>
      <c r="J20" s="24">
        <f>CEILING(bearing_forces!P275*Oplegtabel!$E$5,Oplegtabel!$E$6)</f>
        <v>42250</v>
      </c>
      <c r="N20">
        <f>N19-50</f>
        <v>23853</v>
      </c>
    </row>
    <row r="21" spans="2:14">
      <c r="B21" s="252"/>
      <c r="C21" s="255"/>
      <c r="D21" s="255"/>
      <c r="E21" s="257"/>
      <c r="F21" s="81" t="s">
        <v>13</v>
      </c>
      <c r="G21" s="88">
        <f>CEILING(bearing_forces!G277,Oplegtabel!$E$6)</f>
        <v>26000</v>
      </c>
      <c r="H21" s="20">
        <f>CEILING(bearing_forces!J277,Oplegtabel!$E$6)</f>
        <v>26000</v>
      </c>
      <c r="I21" s="20">
        <f>CEILING(bearing_forces!M277,Oplegtabel!$E$6)</f>
        <v>26000</v>
      </c>
      <c r="J21" s="25">
        <f>CEILING(bearing_forces!P277,Oplegtabel!$E$6)</f>
        <v>26000</v>
      </c>
      <c r="N21">
        <f>N20-20</f>
        <v>23833</v>
      </c>
    </row>
    <row r="22" spans="2:14">
      <c r="B22" s="252"/>
      <c r="C22" s="255"/>
      <c r="D22" s="255"/>
      <c r="E22" s="258"/>
      <c r="F22" s="81" t="s">
        <v>14</v>
      </c>
      <c r="G22" s="88">
        <f>CEILING(bearing_forces!G276*Oplegtabel!$F$5,Oplegtabel!$E$6)</f>
        <v>20000</v>
      </c>
      <c r="H22" s="20">
        <f>CEILING(bearing_forces!J276*Oplegtabel!$F$5,Oplegtabel!$E$6)</f>
        <v>20000</v>
      </c>
      <c r="I22" s="20">
        <f>CEILING(bearing_forces!M276*Oplegtabel!$F$5,Oplegtabel!$E$6)</f>
        <v>20000</v>
      </c>
      <c r="J22" s="25">
        <f>CEILING(bearing_forces!P276*Oplegtabel!$F$5,Oplegtabel!$E$6)</f>
        <v>20000</v>
      </c>
    </row>
    <row r="23" spans="2:14" ht="18">
      <c r="B23" s="252"/>
      <c r="C23" s="255"/>
      <c r="D23" s="255"/>
      <c r="E23" s="259" t="s">
        <v>15</v>
      </c>
      <c r="F23" s="260"/>
      <c r="G23" s="88">
        <f>CEILING(MAX(ABS(bearing_forces!F275),ABS(bearing_forces!F276))*Oplegtabel!$E$5,Oplegtabel!$E$6)</f>
        <v>4750</v>
      </c>
      <c r="H23" s="20" t="s">
        <v>62</v>
      </c>
      <c r="I23" s="20">
        <f>CEILING(MAX(ABS(bearing_forces!L275),ABS(bearing_forces!L276))*Oplegtabel!$E$5,Oplegtabel!$E$6)</f>
        <v>4750</v>
      </c>
      <c r="J23" s="25" t="s">
        <v>62</v>
      </c>
    </row>
    <row r="24" spans="2:14" ht="18">
      <c r="B24" s="252"/>
      <c r="C24" s="255"/>
      <c r="D24" s="255"/>
      <c r="E24" s="259" t="s">
        <v>16</v>
      </c>
      <c r="F24" s="260"/>
      <c r="G24" s="89">
        <f>CEILING(MAX(ABS(bearing_forces!E275),ABS(bearing_forces!E276))*Oplegtabel!$E$5,Oplegtabel!$E$6)</f>
        <v>6000</v>
      </c>
      <c r="H24" s="83" t="s">
        <v>62</v>
      </c>
      <c r="I24" s="83" t="s">
        <v>62</v>
      </c>
      <c r="J24" s="26" t="s">
        <v>62</v>
      </c>
    </row>
    <row r="25" spans="2:14">
      <c r="B25" s="252"/>
      <c r="C25" s="255" t="s">
        <v>9</v>
      </c>
      <c r="D25" s="255"/>
      <c r="E25" s="259" t="s">
        <v>11</v>
      </c>
      <c r="F25" s="260"/>
      <c r="G25" s="36">
        <f>CEILING(bearing_forces!G259*$E$5,$E$6)</f>
        <v>58000</v>
      </c>
      <c r="H25" s="19">
        <f>MAX(CEILING(bearing_forces!J259*$E$5,E6),CEILING(bearing_forces!P259*$E$5,$E$6))</f>
        <v>58000</v>
      </c>
      <c r="I25" s="10">
        <f>CEILING(bearing_forces!M259*$E$5,$E$6)</f>
        <v>58000</v>
      </c>
      <c r="J25" s="27">
        <f>CEILING(bearing_forces!P259*$E$5,$E$6)</f>
        <v>58000</v>
      </c>
    </row>
    <row r="26" spans="2:14" ht="18">
      <c r="B26" s="252"/>
      <c r="C26" s="255"/>
      <c r="D26" s="255"/>
      <c r="E26" s="259" t="s">
        <v>17</v>
      </c>
      <c r="F26" s="260"/>
      <c r="G26" s="36">
        <f>CEILING(MAX(ABS(bearing_forces!F259),ABS(bearing_forces!F260))*$E$5,$E$6)</f>
        <v>8000</v>
      </c>
      <c r="H26" s="20" t="s">
        <v>62</v>
      </c>
      <c r="I26" s="11">
        <f>CEILING(MAX(ABS(bearing_forces!L259),ABS(bearing_forces!L260))*$E$5,$E$6)</f>
        <v>8000</v>
      </c>
      <c r="J26" s="25" t="s">
        <v>62</v>
      </c>
    </row>
    <row r="27" spans="2:14" ht="18.75" thickBot="1">
      <c r="B27" s="253"/>
      <c r="C27" s="261"/>
      <c r="D27" s="261"/>
      <c r="E27" s="262" t="s">
        <v>18</v>
      </c>
      <c r="F27" s="263"/>
      <c r="G27" s="37">
        <f>CEILING(MAX(ABS(bearing_forces!E259),ABS(bearing_forces!E260))*$E$5,$E$6)</f>
        <v>9500</v>
      </c>
      <c r="H27" s="28" t="s">
        <v>62</v>
      </c>
      <c r="I27" s="29" t="s">
        <v>62</v>
      </c>
      <c r="J27" s="30" t="s">
        <v>62</v>
      </c>
    </row>
    <row r="28" spans="2:14" ht="18">
      <c r="B28" s="264" t="s">
        <v>19</v>
      </c>
      <c r="C28" s="266" t="s">
        <v>8</v>
      </c>
      <c r="D28" s="275" t="s">
        <v>148</v>
      </c>
      <c r="E28" s="269" t="s">
        <v>20</v>
      </c>
      <c r="F28" s="270"/>
      <c r="G28" s="43" t="s">
        <v>62</v>
      </c>
      <c r="H28" s="44" t="e">
        <f>#REF!</f>
        <v>#REF!</v>
      </c>
      <c r="I28" s="93" t="s">
        <v>62</v>
      </c>
      <c r="J28" s="45" t="e">
        <f>#REF!</f>
        <v>#REF!</v>
      </c>
      <c r="L28" s="231" t="s">
        <v>151</v>
      </c>
    </row>
    <row r="29" spans="2:14" ht="18">
      <c r="B29" s="265"/>
      <c r="C29" s="267"/>
      <c r="D29" s="276"/>
      <c r="E29" s="271" t="s">
        <v>21</v>
      </c>
      <c r="F29" s="272"/>
      <c r="G29" s="42" t="s">
        <v>62</v>
      </c>
      <c r="H29" s="94" t="e">
        <f>#REF!</f>
        <v>#REF!</v>
      </c>
      <c r="I29" s="95" t="e">
        <f>#REF!</f>
        <v>#REF!</v>
      </c>
      <c r="J29" s="96" t="e">
        <f>#REF!</f>
        <v>#REF!</v>
      </c>
      <c r="L29" s="232"/>
    </row>
    <row r="30" spans="2:14" ht="18">
      <c r="B30" s="265"/>
      <c r="C30" s="267"/>
      <c r="D30" s="273" t="s">
        <v>126</v>
      </c>
      <c r="E30" s="271" t="s">
        <v>22</v>
      </c>
      <c r="F30" s="272"/>
      <c r="G30" s="42" t="s">
        <v>62</v>
      </c>
      <c r="H30" s="94" t="e">
        <f>MAX(ABS(#REF!),ABS(#REF!))</f>
        <v>#REF!</v>
      </c>
      <c r="I30" s="95" t="s">
        <v>62</v>
      </c>
      <c r="J30" s="96" t="e">
        <f>MAX(ABS(#REF!),ABS(#REF!))</f>
        <v>#REF!</v>
      </c>
      <c r="L30" s="231" t="s">
        <v>152</v>
      </c>
    </row>
    <row r="31" spans="2:14" ht="18">
      <c r="B31" s="265"/>
      <c r="C31" s="268"/>
      <c r="D31" s="274"/>
      <c r="E31" s="271" t="s">
        <v>23</v>
      </c>
      <c r="F31" s="272"/>
      <c r="G31" s="58" t="s">
        <v>62</v>
      </c>
      <c r="H31" s="97" t="e">
        <f>MAX(ABS(#REF!),ABS(#REF!))</f>
        <v>#REF!</v>
      </c>
      <c r="I31" s="98" t="e">
        <f>MAX(ABS(#REF!),ABS(#REF!))</f>
        <v>#REF!</v>
      </c>
      <c r="J31" s="99" t="e">
        <f>MAX(ABS(#REF!),ABS(#REF!))</f>
        <v>#REF!</v>
      </c>
      <c r="L31" s="232"/>
    </row>
    <row r="32" spans="2:14" ht="25.5" customHeight="1">
      <c r="B32" s="283" t="s">
        <v>127</v>
      </c>
      <c r="C32" s="285" t="s">
        <v>9</v>
      </c>
      <c r="D32" s="273" t="s">
        <v>126</v>
      </c>
      <c r="E32" s="271" t="s">
        <v>24</v>
      </c>
      <c r="F32" s="272"/>
      <c r="G32" s="42" t="s">
        <v>62</v>
      </c>
      <c r="H32" s="94" t="e">
        <f>MAX(ABS(#REF!),ABS(#REF!))</f>
        <v>#REF!</v>
      </c>
      <c r="I32" s="95" t="s">
        <v>62</v>
      </c>
      <c r="J32" s="96" t="e">
        <f>MAX(ABS(#REF!),ABS(#REF!))</f>
        <v>#REF!</v>
      </c>
      <c r="L32" s="231" t="s">
        <v>153</v>
      </c>
    </row>
    <row r="33" spans="2:13" ht="30.75" customHeight="1" thickBot="1">
      <c r="B33" s="284"/>
      <c r="C33" s="286"/>
      <c r="D33" s="287"/>
      <c r="E33" s="288" t="s">
        <v>25</v>
      </c>
      <c r="F33" s="289"/>
      <c r="G33" s="46" t="s">
        <v>62</v>
      </c>
      <c r="H33" s="100" t="e">
        <f>MAX(ABS(#REF!),ABS(#REF!))</f>
        <v>#REF!</v>
      </c>
      <c r="I33" s="101" t="e">
        <f>MAX(ABS(#REF!),ABS(#REF!))</f>
        <v>#REF!</v>
      </c>
      <c r="J33" s="102" t="e">
        <f>MAX(ABS(#REF!),ABS(#REF!))</f>
        <v>#REF!</v>
      </c>
      <c r="L33" s="232"/>
    </row>
    <row r="34" spans="2:13" ht="18">
      <c r="B34" s="313" t="s">
        <v>154</v>
      </c>
      <c r="C34" s="293" t="s">
        <v>8</v>
      </c>
      <c r="D34" s="256" t="s">
        <v>148</v>
      </c>
      <c r="E34" s="281" t="s">
        <v>158</v>
      </c>
      <c r="F34" s="282"/>
      <c r="G34" s="47" t="e">
        <f>#REF!</f>
        <v>#REF!</v>
      </c>
      <c r="H34" s="48" t="e">
        <f>#REF!</f>
        <v>#REF!</v>
      </c>
      <c r="I34" s="49" t="e">
        <f>#REF!</f>
        <v>#REF!</v>
      </c>
      <c r="J34" s="50" t="e">
        <f>#REF!</f>
        <v>#REF!</v>
      </c>
      <c r="L34" s="231" t="s">
        <v>150</v>
      </c>
    </row>
    <row r="35" spans="2:13" ht="18">
      <c r="B35" s="314"/>
      <c r="C35" s="294"/>
      <c r="D35" s="258"/>
      <c r="E35" s="278" t="s">
        <v>159</v>
      </c>
      <c r="F35" s="260"/>
      <c r="G35" s="66" t="e">
        <f>#REF!</f>
        <v>#REF!</v>
      </c>
      <c r="H35" s="67" t="e">
        <f>#REF!</f>
        <v>#REF!</v>
      </c>
      <c r="I35" s="68" t="e">
        <f>#REF!</f>
        <v>#REF!</v>
      </c>
      <c r="J35" s="69" t="e">
        <f>#REF!</f>
        <v>#REF!</v>
      </c>
      <c r="L35" s="232"/>
    </row>
    <row r="36" spans="2:13" ht="18" customHeight="1">
      <c r="B36" s="314"/>
      <c r="C36" s="294"/>
      <c r="D36" s="296" t="s">
        <v>26</v>
      </c>
      <c r="E36" s="278" t="s">
        <v>160</v>
      </c>
      <c r="F36" s="260"/>
      <c r="G36" s="70" t="e">
        <f>MAX(ABS(#REF!),ABS(#REF!),ABS(#REF!),ABS(#REF!),ABS(#REF!),ABS(#REF!),ABS(#REF!),ABS(#REF!))*$E$5</f>
        <v>#REF!</v>
      </c>
      <c r="H36" s="63" t="e">
        <f>G36</f>
        <v>#REF!</v>
      </c>
      <c r="I36" s="64" t="e">
        <f>G36</f>
        <v>#REF!</v>
      </c>
      <c r="J36" s="65" t="e">
        <f>H36</f>
        <v>#REF!</v>
      </c>
      <c r="L36" s="231" t="s">
        <v>149</v>
      </c>
    </row>
    <row r="37" spans="2:13" ht="18">
      <c r="B37" s="314"/>
      <c r="C37" s="294"/>
      <c r="D37" s="297"/>
      <c r="E37" s="278" t="s">
        <v>161</v>
      </c>
      <c r="F37" s="260"/>
      <c r="G37" s="72" t="e">
        <f>MAX(ABS(#REF!),ABS(#REF!),ABS(#REF!),ABS(#REF!),ABS(#REF!),ABS(#REF!),ABS(#REF!),ABS(#REF!))*$E$5</f>
        <v>#REF!</v>
      </c>
      <c r="H37" s="21" t="e">
        <f>G37</f>
        <v>#REF!</v>
      </c>
      <c r="I37" s="22" t="e">
        <f>G37</f>
        <v>#REF!</v>
      </c>
      <c r="J37" s="38" t="e">
        <f>G37</f>
        <v>#REF!</v>
      </c>
      <c r="L37" s="232"/>
    </row>
    <row r="38" spans="2:13" s="12" customFormat="1" ht="18">
      <c r="B38" s="314"/>
      <c r="C38" s="295"/>
      <c r="D38" s="298"/>
      <c r="E38" s="278" t="s">
        <v>162</v>
      </c>
      <c r="F38" s="260"/>
      <c r="G38" s="73" t="e">
        <f>MAX(ABS(#REF!),ABS(#REF!),ABS(#REF!),ABS(#REF!),ABS(#REF!),ABS(#REF!),ABS(#REF!),ABS(#REF!))*$E$5</f>
        <v>#REF!</v>
      </c>
      <c r="H38" s="21" t="e">
        <f>G38</f>
        <v>#REF!</v>
      </c>
      <c r="I38" s="22" t="e">
        <f>G38</f>
        <v>#REF!</v>
      </c>
      <c r="J38" s="38" t="e">
        <f>G38</f>
        <v>#REF!</v>
      </c>
      <c r="L38" s="62"/>
    </row>
    <row r="39" spans="2:13" s="12" customFormat="1" ht="18" customHeight="1">
      <c r="B39" s="314"/>
      <c r="C39" s="316" t="s">
        <v>9</v>
      </c>
      <c r="D39" s="296" t="s">
        <v>26</v>
      </c>
      <c r="E39" s="279" t="s">
        <v>164</v>
      </c>
      <c r="F39" s="280"/>
      <c r="G39" s="72" t="e">
        <f>G36*1.4</f>
        <v>#REF!</v>
      </c>
      <c r="H39" s="63" t="e">
        <f t="shared" ref="H39:J41" si="0">H36*1.4</f>
        <v>#REF!</v>
      </c>
      <c r="I39" s="63" t="e">
        <f t="shared" si="0"/>
        <v>#REF!</v>
      </c>
      <c r="J39" s="65" t="e">
        <f t="shared" si="0"/>
        <v>#REF!</v>
      </c>
      <c r="L39" s="62"/>
    </row>
    <row r="40" spans="2:13" s="12" customFormat="1" ht="18">
      <c r="B40" s="314"/>
      <c r="C40" s="316"/>
      <c r="D40" s="297"/>
      <c r="E40" s="278" t="s">
        <v>165</v>
      </c>
      <c r="F40" s="260"/>
      <c r="G40" s="72" t="e">
        <f>G37*1.4</f>
        <v>#REF!</v>
      </c>
      <c r="H40" s="21" t="e">
        <f t="shared" si="0"/>
        <v>#REF!</v>
      </c>
      <c r="I40" s="21" t="e">
        <f t="shared" si="0"/>
        <v>#REF!</v>
      </c>
      <c r="J40" s="38" t="e">
        <f t="shared" si="0"/>
        <v>#REF!</v>
      </c>
      <c r="L40" s="62"/>
    </row>
    <row r="41" spans="2:13" s="12" customFormat="1" ht="18.75" thickBot="1">
      <c r="B41" s="315"/>
      <c r="C41" s="317"/>
      <c r="D41" s="299"/>
      <c r="E41" s="277" t="s">
        <v>166</v>
      </c>
      <c r="F41" s="263"/>
      <c r="G41" s="71" t="e">
        <f>1.4*G38</f>
        <v>#REF!</v>
      </c>
      <c r="H41" s="51" t="e">
        <f t="shared" si="0"/>
        <v>#REF!</v>
      </c>
      <c r="I41" s="51" t="e">
        <f t="shared" si="0"/>
        <v>#REF!</v>
      </c>
      <c r="J41" s="52" t="e">
        <f>1.4*J38</f>
        <v>#REF!</v>
      </c>
      <c r="L41" s="62"/>
    </row>
    <row r="42" spans="2:13" ht="12.75" customHeight="1">
      <c r="B42" s="306" t="s">
        <v>163</v>
      </c>
      <c r="C42" s="309" t="s">
        <v>155</v>
      </c>
      <c r="D42" s="309"/>
      <c r="E42" s="311" t="s">
        <v>27</v>
      </c>
      <c r="F42" s="312"/>
      <c r="G42" s="55">
        <v>1750</v>
      </c>
      <c r="H42" s="53">
        <v>1750</v>
      </c>
      <c r="I42" s="54">
        <v>1750</v>
      </c>
      <c r="J42" s="56">
        <v>1750</v>
      </c>
      <c r="L42" s="12"/>
      <c r="M42" s="12"/>
    </row>
    <row r="43" spans="2:13">
      <c r="B43" s="307"/>
      <c r="C43" s="310"/>
      <c r="D43" s="310"/>
      <c r="E43" s="271" t="s">
        <v>28</v>
      </c>
      <c r="F43" s="272"/>
      <c r="G43" s="58">
        <v>1940</v>
      </c>
      <c r="H43" s="59">
        <v>1940</v>
      </c>
      <c r="I43" s="60">
        <v>1940</v>
      </c>
      <c r="J43" s="61">
        <v>1940</v>
      </c>
      <c r="L43" s="12"/>
      <c r="M43" s="12"/>
    </row>
    <row r="44" spans="2:13">
      <c r="B44" s="307"/>
      <c r="C44" s="310" t="s">
        <v>156</v>
      </c>
      <c r="D44" s="310"/>
      <c r="E44" s="271" t="s">
        <v>27</v>
      </c>
      <c r="F44" s="272"/>
      <c r="G44" s="55">
        <v>2350</v>
      </c>
      <c r="H44" s="53">
        <v>1850</v>
      </c>
      <c r="I44" s="54">
        <v>2350</v>
      </c>
      <c r="J44" s="56">
        <v>1850</v>
      </c>
      <c r="L44" s="12"/>
      <c r="M44" s="12"/>
    </row>
    <row r="45" spans="2:13">
      <c r="B45" s="308"/>
      <c r="C45" s="310"/>
      <c r="D45" s="310"/>
      <c r="E45" s="271" t="s">
        <v>28</v>
      </c>
      <c r="F45" s="272"/>
      <c r="G45" s="55">
        <v>1550</v>
      </c>
      <c r="H45" s="53">
        <v>1550</v>
      </c>
      <c r="I45" s="54">
        <v>1550</v>
      </c>
      <c r="J45" s="56">
        <v>1550</v>
      </c>
      <c r="L45" s="12"/>
      <c r="M45" s="12"/>
    </row>
    <row r="46" spans="2:13">
      <c r="B46" s="300" t="s">
        <v>169</v>
      </c>
      <c r="C46" s="301"/>
      <c r="D46" s="301"/>
      <c r="E46" s="301"/>
      <c r="F46" s="302"/>
      <c r="G46" s="74">
        <v>425</v>
      </c>
      <c r="H46" s="75">
        <v>315</v>
      </c>
      <c r="I46" s="76">
        <v>425</v>
      </c>
      <c r="J46" s="77">
        <v>315</v>
      </c>
      <c r="L46" s="12"/>
      <c r="M46" s="12"/>
    </row>
    <row r="47" spans="2:13" s="12" customFormat="1" ht="21.75" customHeight="1" thickBot="1">
      <c r="B47" s="303" t="s">
        <v>157</v>
      </c>
      <c r="C47" s="304"/>
      <c r="D47" s="304"/>
      <c r="E47" s="304"/>
      <c r="F47" s="305"/>
      <c r="G47" s="290">
        <v>1000</v>
      </c>
      <c r="H47" s="291"/>
      <c r="I47" s="291"/>
      <c r="J47" s="292"/>
    </row>
    <row r="48" spans="2:13" s="12" customFormat="1" ht="13.5" thickBot="1">
      <c r="B48" s="9" t="s">
        <v>283</v>
      </c>
      <c r="C48" s="57"/>
      <c r="D48" s="57"/>
      <c r="E48" s="57"/>
      <c r="F48" s="57"/>
      <c r="G48" s="57"/>
      <c r="H48" s="57"/>
      <c r="I48" s="57"/>
      <c r="J48" s="8"/>
    </row>
    <row r="49" spans="2:16" s="12" customFormat="1" ht="13.5" thickBot="1">
      <c r="B49" s="9" t="s">
        <v>170</v>
      </c>
      <c r="C49" s="57"/>
      <c r="D49" s="57"/>
      <c r="E49" s="57"/>
      <c r="F49" s="57"/>
      <c r="G49" s="57"/>
      <c r="H49" s="57"/>
      <c r="I49" s="57"/>
      <c r="J49" s="8"/>
    </row>
    <row r="50" spans="2:16" s="12" customFormat="1"/>
    <row r="51" spans="2:16" s="12" customFormat="1">
      <c r="B51" s="1"/>
    </row>
    <row r="52" spans="2:16" s="12" customFormat="1"/>
    <row r="53" spans="2:16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2:16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2:16" ht="1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P55" s="7"/>
    </row>
    <row r="56" spans="2:16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"/>
    </row>
    <row r="57" spans="2:16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2:16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2:16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2:16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2:16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2:16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2:16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2:16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2:13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2:13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2:13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</sheetData>
  <mergeCells count="58">
    <mergeCell ref="G47:J47"/>
    <mergeCell ref="C34:C38"/>
    <mergeCell ref="D36:D38"/>
    <mergeCell ref="E38:F38"/>
    <mergeCell ref="D39:D41"/>
    <mergeCell ref="B46:F46"/>
    <mergeCell ref="B47:F47"/>
    <mergeCell ref="B42:B45"/>
    <mergeCell ref="C42:D43"/>
    <mergeCell ref="E42:F42"/>
    <mergeCell ref="E43:F43"/>
    <mergeCell ref="C44:D45"/>
    <mergeCell ref="E44:F44"/>
    <mergeCell ref="E45:F45"/>
    <mergeCell ref="B34:B41"/>
    <mergeCell ref="C39:C41"/>
    <mergeCell ref="B32:B33"/>
    <mergeCell ref="C32:C33"/>
    <mergeCell ref="D32:D33"/>
    <mergeCell ref="E32:F32"/>
    <mergeCell ref="E33:F33"/>
    <mergeCell ref="E41:F41"/>
    <mergeCell ref="E40:F40"/>
    <mergeCell ref="E39:F39"/>
    <mergeCell ref="D34:D35"/>
    <mergeCell ref="E34:F34"/>
    <mergeCell ref="E35:F35"/>
    <mergeCell ref="E36:F36"/>
    <mergeCell ref="E37:F37"/>
    <mergeCell ref="B28:B31"/>
    <mergeCell ref="C28:C31"/>
    <mergeCell ref="E28:F28"/>
    <mergeCell ref="E29:F29"/>
    <mergeCell ref="D30:D31"/>
    <mergeCell ref="E30:F30"/>
    <mergeCell ref="E31:F31"/>
    <mergeCell ref="D28:D29"/>
    <mergeCell ref="B20:B27"/>
    <mergeCell ref="C20:D24"/>
    <mergeCell ref="E20:E22"/>
    <mergeCell ref="E23:F23"/>
    <mergeCell ref="E24:F24"/>
    <mergeCell ref="C25:D27"/>
    <mergeCell ref="E25:F25"/>
    <mergeCell ref="E26:F26"/>
    <mergeCell ref="E27:F27"/>
    <mergeCell ref="B14:F14"/>
    <mergeCell ref="B15:F15"/>
    <mergeCell ref="B16:F16"/>
    <mergeCell ref="B17:F17"/>
    <mergeCell ref="B18:B19"/>
    <mergeCell ref="C18:F18"/>
    <mergeCell ref="C19:F19"/>
    <mergeCell ref="L36:L37"/>
    <mergeCell ref="L34:L35"/>
    <mergeCell ref="L28:L29"/>
    <mergeCell ref="L30:L31"/>
    <mergeCell ref="L32:L33"/>
  </mergeCells>
  <conditionalFormatting sqref="G17:J33">
    <cfRule type="containsBlanks" dxfId="27" priority="2">
      <formula>LEN(TRIM(G17))=0</formula>
    </cfRule>
  </conditionalFormatting>
  <conditionalFormatting sqref="G42:J46">
    <cfRule type="containsBlanks" dxfId="26" priority="1">
      <formula>LEN(TRIM(G42))=0</formula>
    </cfRule>
  </conditionalFormatting>
  <pageMargins left="0.51181102362204722" right="0.51181102362204722" top="0.59055118110236227" bottom="0.70866141732283472" header="0.51181102362204722" footer="0.39370078740157483"/>
  <pageSetup paperSize="9" scale="85" fitToHeight="0" orientation="landscape" r:id="rId1"/>
  <headerFooter>
    <oddFooter>&amp;L&amp;8&amp;Z
&amp;F : &amp;A&amp;R&amp;8Page &amp;P of &amp;N
Printed &amp;D  Time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2D96-F156-4B46-AE35-0F87D50676E8}">
  <sheetPr codeName="Sheet2">
    <tabColor theme="4"/>
    <pageSetUpPr fitToPage="1"/>
  </sheetPr>
  <dimension ref="A1:Z289"/>
  <sheetViews>
    <sheetView zoomScaleNormal="100" zoomScaleSheetLayoutView="85" workbookViewId="0">
      <pane ySplit="8" topLeftCell="A113" activePane="bottomLeft" state="frozen"/>
      <selection activeCell="F142" sqref="F142"/>
      <selection pane="bottomLeft" activeCell="G256" sqref="G256"/>
    </sheetView>
  </sheetViews>
  <sheetFormatPr defaultColWidth="8.85546875" defaultRowHeight="15" outlineLevelRow="1"/>
  <cols>
    <col min="1" max="1" width="19.42578125" style="78" customWidth="1"/>
    <col min="2" max="2" width="20.85546875" style="118" customWidth="1"/>
    <col min="3" max="3" width="13.85546875" style="118" customWidth="1"/>
    <col min="4" max="4" width="34.28515625" style="118" customWidth="1"/>
    <col min="5" max="7" width="10.7109375" style="115" customWidth="1"/>
    <col min="8" max="13" width="10.7109375" style="120" customWidth="1"/>
    <col min="14" max="16" width="10.7109375" style="115" customWidth="1"/>
    <col min="17" max="17" width="8.85546875" style="115"/>
    <col min="18" max="25" width="9.85546875" style="115" customWidth="1"/>
    <col min="26" max="26" width="31.85546875" style="115" customWidth="1"/>
    <col min="27" max="16384" width="8.85546875" style="115"/>
  </cols>
  <sheetData>
    <row r="1" spans="1:23" s="156" customFormat="1">
      <c r="A1" s="162" t="s">
        <v>604</v>
      </c>
      <c r="B1" s="203"/>
      <c r="C1" s="203"/>
      <c r="D1" s="203"/>
      <c r="E1" s="322" t="s">
        <v>43</v>
      </c>
      <c r="F1" s="322"/>
      <c r="G1" s="322"/>
      <c r="H1" s="322"/>
      <c r="I1" s="322"/>
      <c r="J1" s="322"/>
      <c r="K1" s="322"/>
      <c r="L1" s="322"/>
      <c r="M1" s="322"/>
      <c r="N1" s="322"/>
      <c r="O1" s="322"/>
      <c r="P1" s="322"/>
    </row>
    <row r="2" spans="1:23" s="156" customFormat="1">
      <c r="A2" s="162"/>
      <c r="B2" s="203"/>
      <c r="C2" s="203" t="s">
        <v>635</v>
      </c>
      <c r="D2" s="204" t="s">
        <v>390</v>
      </c>
      <c r="E2" s="204" t="s">
        <v>391</v>
      </c>
      <c r="F2" s="204" t="s">
        <v>391</v>
      </c>
      <c r="G2" s="204" t="s">
        <v>391</v>
      </c>
      <c r="H2" s="204" t="s">
        <v>391</v>
      </c>
      <c r="I2" s="204" t="s">
        <v>391</v>
      </c>
      <c r="J2" s="204" t="s">
        <v>391</v>
      </c>
      <c r="K2" s="204" t="s">
        <v>395</v>
      </c>
      <c r="L2" s="204" t="s">
        <v>395</v>
      </c>
      <c r="M2" s="204" t="s">
        <v>395</v>
      </c>
      <c r="N2" s="204" t="s">
        <v>395</v>
      </c>
      <c r="O2" s="204" t="s">
        <v>395</v>
      </c>
      <c r="P2" s="204" t="s">
        <v>395</v>
      </c>
      <c r="V2" s="157"/>
      <c r="W2" s="157"/>
    </row>
    <row r="3" spans="1:23" s="156" customFormat="1">
      <c r="A3" s="162"/>
      <c r="B3" s="203"/>
      <c r="C3" s="203" t="s">
        <v>635</v>
      </c>
      <c r="D3" s="204" t="s">
        <v>393</v>
      </c>
      <c r="E3" s="204" t="s">
        <v>394</v>
      </c>
      <c r="F3" s="204" t="s">
        <v>394</v>
      </c>
      <c r="G3" s="204" t="s">
        <v>394</v>
      </c>
      <c r="H3" s="204" t="s">
        <v>69</v>
      </c>
      <c r="I3" s="204" t="s">
        <v>69</v>
      </c>
      <c r="J3" s="204" t="s">
        <v>69</v>
      </c>
      <c r="K3" s="204" t="s">
        <v>394</v>
      </c>
      <c r="L3" s="204" t="s">
        <v>394</v>
      </c>
      <c r="M3" s="204" t="s">
        <v>394</v>
      </c>
      <c r="N3" s="204" t="s">
        <v>69</v>
      </c>
      <c r="O3" s="204" t="s">
        <v>69</v>
      </c>
      <c r="P3" s="204" t="s">
        <v>69</v>
      </c>
      <c r="V3" s="157"/>
      <c r="W3" s="157"/>
    </row>
    <row r="4" spans="1:23" s="156" customFormat="1">
      <c r="A4" s="162"/>
      <c r="B4" s="203"/>
      <c r="C4" s="203"/>
      <c r="D4" s="204" t="s">
        <v>411</v>
      </c>
      <c r="E4" s="204">
        <f t="array" ref="E4">INDEX(bearings[drg_ref],MATCH(1,(E2=bearings[Pier])*(E3=bearings[Side]),0))</f>
        <v>1</v>
      </c>
      <c r="F4" s="204">
        <f t="array" ref="F4">INDEX(bearings[drg_ref],MATCH(1,(F2=bearings[Pier])*(F3=bearings[Side]),0))</f>
        <v>1</v>
      </c>
      <c r="G4" s="204">
        <f t="array" ref="G4">INDEX(bearings[drg_ref],MATCH(1,(G2=bearings[Pier])*(G3=bearings[Side]),0))</f>
        <v>1</v>
      </c>
      <c r="H4" s="204">
        <f t="array" ref="H4">INDEX(bearings[drg_ref],MATCH(1,(H2=bearings[Pier])*(H3=bearings[Side]),0))</f>
        <v>2</v>
      </c>
      <c r="I4" s="204">
        <f t="array" ref="I4">INDEX(bearings[drg_ref],MATCH(1,(I2=bearings[Pier])*(I3=bearings[Side]),0))</f>
        <v>2</v>
      </c>
      <c r="J4" s="204">
        <f t="array" ref="J4">INDEX(bearings[drg_ref],MATCH(1,(J2=bearings[Pier])*(J3=bearings[Side]),0))</f>
        <v>2</v>
      </c>
      <c r="K4" s="204">
        <f t="array" ref="K4">INDEX(bearings[drg_ref],MATCH(1,(K2=bearings[Pier])*(K3=bearings[Side]),0))</f>
        <v>3</v>
      </c>
      <c r="L4" s="204">
        <f t="array" ref="L4">INDEX(bearings[drg_ref],MATCH(1,(L2=bearings[Pier])*(L3=bearings[Side]),0))</f>
        <v>3</v>
      </c>
      <c r="M4" s="204">
        <f t="array" ref="M4">INDEX(bearings[drg_ref],MATCH(1,(M2=bearings[Pier])*(M3=bearings[Side]),0))</f>
        <v>3</v>
      </c>
      <c r="N4" s="204">
        <f t="array" ref="N4">INDEX(bearings[drg_ref],MATCH(1,(N2=bearings[Pier])*(N3=bearings[Side]),0))</f>
        <v>4</v>
      </c>
      <c r="O4" s="204">
        <f t="array" ref="O4">INDEX(bearings[drg_ref],MATCH(1,(O2=bearings[Pier])*(O3=bearings[Side]),0))</f>
        <v>4</v>
      </c>
      <c r="P4" s="204">
        <f t="array" ref="P4">INDEX(bearings[drg_ref],MATCH(1,(P2=bearings[Pier])*(P3=bearings[Side]),0))</f>
        <v>4</v>
      </c>
      <c r="V4" s="157"/>
      <c r="W4" s="157"/>
    </row>
    <row r="5" spans="1:23" s="156" customFormat="1">
      <c r="A5" s="162"/>
      <c r="B5" s="203"/>
      <c r="C5" s="203"/>
      <c r="D5" s="204" t="s">
        <v>412</v>
      </c>
      <c r="E5" s="204" t="str">
        <f t="array" ref="E5">INDEX(bearings[Property],MATCH(1,(E2=bearings[Pier])*(E3=bearings[Side]),0))</f>
        <v>Fixed</v>
      </c>
      <c r="F5" s="204" t="str">
        <f t="array" ref="F5">INDEX(bearings[Property],MATCH(1,(F2=bearings[Pier])*(F3=bearings[Side]),0))</f>
        <v>Fixed</v>
      </c>
      <c r="G5" s="204" t="str">
        <f t="array" ref="G5">INDEX(bearings[Property],MATCH(1,(G2=bearings[Pier])*(G3=bearings[Side]),0))</f>
        <v>Fixed</v>
      </c>
      <c r="H5" s="204" t="str">
        <f t="array" ref="H5">INDEX(bearings[Property],MATCH(1,(H2=bearings[Pier])*(H3=bearings[Side]),0))</f>
        <v>Free</v>
      </c>
      <c r="I5" s="204" t="str">
        <f t="array" ref="I5">INDEX(bearings[Property],MATCH(1,(I2=bearings[Pier])*(I3=bearings[Side]),0))</f>
        <v>Free</v>
      </c>
      <c r="J5" s="204" t="str">
        <f t="array" ref="J5">INDEX(bearings[Property],MATCH(1,(J2=bearings[Pier])*(J3=bearings[Side]),0))</f>
        <v>Free</v>
      </c>
      <c r="K5" s="204" t="str">
        <f t="array" ref="K5">INDEX(bearings[Property],MATCH(1,(K2=bearings[Pier])*(K3=bearings[Side]),0))</f>
        <v>Guided</v>
      </c>
      <c r="L5" s="204" t="str">
        <f t="array" ref="L5">INDEX(bearings[Property],MATCH(1,(L2=bearings[Pier])*(L3=bearings[Side]),0))</f>
        <v>Guided</v>
      </c>
      <c r="M5" s="204" t="str">
        <f t="array" ref="M5">INDEX(bearings[Property],MATCH(1,(M2=bearings[Pier])*(M3=bearings[Side]),0))</f>
        <v>Guided</v>
      </c>
      <c r="N5" s="204" t="str">
        <f t="array" ref="N5">INDEX(bearings[Property],MATCH(1,(N2=bearings[Pier])*(N3=bearings[Side]),0))</f>
        <v>Free</v>
      </c>
      <c r="O5" s="204" t="str">
        <f t="array" ref="O5">INDEX(bearings[Property],MATCH(1,(O2=bearings[Pier])*(O3=bearings[Side]),0))</f>
        <v>Free</v>
      </c>
      <c r="P5" s="204" t="str">
        <f t="array" ref="P5">INDEX(bearings[Property],MATCH(1,(P2=bearings[Pier])*(P3=bearings[Side]),0))</f>
        <v>Free</v>
      </c>
      <c r="V5" s="157"/>
      <c r="W5" s="157"/>
    </row>
    <row r="6" spans="1:23" s="156" customFormat="1">
      <c r="A6" s="162"/>
      <c r="B6" s="203"/>
      <c r="C6" s="203"/>
      <c r="D6" s="204" t="s">
        <v>409</v>
      </c>
      <c r="E6" s="204">
        <f t="array" ref="E6">INDEX(bearings[Topology],MATCH(1,(E2=bearings[Pier])*(E3=bearings[Side]),0))</f>
        <v>30098</v>
      </c>
      <c r="F6" s="204">
        <f t="array" ref="F6">INDEX(bearings[Topology],MATCH(1,(F2=bearings[Pier])*(F3=bearings[Side]),0))</f>
        <v>30098</v>
      </c>
      <c r="G6" s="204">
        <f t="array" ref="G6">INDEX(bearings[Topology],MATCH(1,(G2=bearings[Pier])*(G3=bearings[Side]),0))</f>
        <v>30098</v>
      </c>
      <c r="H6" s="204">
        <f t="array" ref="H6">INDEX(bearings[Topology],MATCH(1,(H2=bearings[Pier])*(H3=bearings[Side]),0))</f>
        <v>17027</v>
      </c>
      <c r="I6" s="204">
        <f t="array" ref="I6">INDEX(bearings[Topology],MATCH(1,(I2=bearings[Pier])*(I3=bearings[Side]),0))</f>
        <v>17027</v>
      </c>
      <c r="J6" s="204">
        <f t="array" ref="J6">INDEX(bearings[Topology],MATCH(1,(J2=bearings[Pier])*(J3=bearings[Side]),0))</f>
        <v>17027</v>
      </c>
      <c r="K6" s="204">
        <f t="array" ref="K6">INDEX(bearings[Topology],MATCH(1,(K2=bearings[Pier])*(K3=bearings[Side]),0))</f>
        <v>32316</v>
      </c>
      <c r="L6" s="204">
        <f t="array" ref="L6">INDEX(bearings[Topology],MATCH(1,(L2=bearings[Pier])*(L3=bearings[Side]),0))</f>
        <v>32316</v>
      </c>
      <c r="M6" s="204">
        <f t="array" ref="M6">INDEX(bearings[Topology],MATCH(1,(M2=bearings[Pier])*(M3=bearings[Side]),0))</f>
        <v>32316</v>
      </c>
      <c r="N6" s="204">
        <f t="array" ref="N6">INDEX(bearings[Topology],MATCH(1,(N2=bearings[Pier])*(N3=bearings[Side]),0))</f>
        <v>31307</v>
      </c>
      <c r="O6" s="204">
        <f t="array" ref="O6">INDEX(bearings[Topology],MATCH(1,(O2=bearings[Pier])*(O3=bearings[Side]),0))</f>
        <v>31307</v>
      </c>
      <c r="P6" s="204">
        <f t="array" ref="P6">INDEX(bearings[Topology],MATCH(1,(P2=bearings[Pier])*(P3=bearings[Side]),0))</f>
        <v>31307</v>
      </c>
      <c r="V6" s="157"/>
      <c r="W6" s="157"/>
    </row>
    <row r="7" spans="1:23" s="156" customFormat="1">
      <c r="A7" s="162" t="s">
        <v>634</v>
      </c>
      <c r="B7" s="203" t="s">
        <v>634</v>
      </c>
      <c r="C7" s="203" t="s">
        <v>634</v>
      </c>
      <c r="D7" s="204" t="s">
        <v>410</v>
      </c>
      <c r="E7" s="204">
        <f t="array" ref="E7">INDEX(bearings[Topology 2],MATCH(1,(E2=bearings[Pier])*(E3=bearings[Side]),0))</f>
        <v>30097</v>
      </c>
      <c r="F7" s="204">
        <f t="array" ref="F7">INDEX(bearings[Topology 2],MATCH(1,(F2=bearings[Pier])*(F3=bearings[Side]),0))</f>
        <v>30097</v>
      </c>
      <c r="G7" s="204">
        <f t="array" ref="G7">INDEX(bearings[Topology 2],MATCH(1,(G2=bearings[Pier])*(G3=bearings[Side]),0))</f>
        <v>30097</v>
      </c>
      <c r="H7" s="204">
        <f t="array" ref="H7">INDEX(bearings[Topology 2],MATCH(1,(H2=bearings[Pier])*(H3=bearings[Side]),0))</f>
        <v>12110</v>
      </c>
      <c r="I7" s="204">
        <f t="array" ref="I7">INDEX(bearings[Topology 2],MATCH(1,(I2=bearings[Pier])*(I3=bearings[Side]),0))</f>
        <v>12110</v>
      </c>
      <c r="J7" s="204">
        <f t="array" ref="J7">INDEX(bearings[Topology 2],MATCH(1,(J2=bearings[Pier])*(J3=bearings[Side]),0))</f>
        <v>12110</v>
      </c>
      <c r="K7" s="204">
        <f t="array" ref="K7">INDEX(bearings[Topology 2],MATCH(1,(K2=bearings[Pier])*(K3=bearings[Side]),0))</f>
        <v>32315</v>
      </c>
      <c r="L7" s="204">
        <f t="array" ref="L7">INDEX(bearings[Topology 2],MATCH(1,(L2=bearings[Pier])*(L3=bearings[Side]),0))</f>
        <v>32315</v>
      </c>
      <c r="M7" s="204">
        <f t="array" ref="M7">INDEX(bearings[Topology 2],MATCH(1,(M2=bearings[Pier])*(M3=bearings[Side]),0))</f>
        <v>32315</v>
      </c>
      <c r="N7" s="204">
        <f t="array" ref="N7">INDEX(bearings[Topology 2],MATCH(1,(N2=bearings[Pier])*(N3=bearings[Side]),0))</f>
        <v>31306</v>
      </c>
      <c r="O7" s="204">
        <f t="array" ref="O7">INDEX(bearings[Topology 2],MATCH(1,(O2=bearings[Pier])*(O3=bearings[Side]),0))</f>
        <v>31306</v>
      </c>
      <c r="P7" s="204">
        <f t="array" ref="P7">INDEX(bearings[Topology 2],MATCH(1,(P2=bearings[Pier])*(P3=bearings[Side]),0))</f>
        <v>31306</v>
      </c>
      <c r="V7" s="157"/>
      <c r="W7" s="157"/>
    </row>
    <row r="8" spans="1:23" s="146" customFormat="1">
      <c r="A8" s="205" t="s">
        <v>413</v>
      </c>
      <c r="B8" s="205" t="s">
        <v>375</v>
      </c>
      <c r="C8" s="205" t="s">
        <v>33</v>
      </c>
      <c r="D8" s="206" t="s">
        <v>49</v>
      </c>
      <c r="E8" s="206" t="s">
        <v>50</v>
      </c>
      <c r="F8" s="206" t="s">
        <v>51</v>
      </c>
      <c r="G8" s="206" t="s">
        <v>52</v>
      </c>
      <c r="H8" s="206" t="s">
        <v>50</v>
      </c>
      <c r="I8" s="206" t="s">
        <v>51</v>
      </c>
      <c r="J8" s="206" t="s">
        <v>52</v>
      </c>
      <c r="K8" s="206" t="s">
        <v>50</v>
      </c>
      <c r="L8" s="206" t="s">
        <v>51</v>
      </c>
      <c r="M8" s="206" t="s">
        <v>52</v>
      </c>
      <c r="N8" s="206" t="s">
        <v>50</v>
      </c>
      <c r="O8" s="206" t="s">
        <v>51</v>
      </c>
      <c r="P8" s="206" t="s">
        <v>52</v>
      </c>
      <c r="V8" s="147"/>
      <c r="W8" s="147"/>
    </row>
    <row r="9" spans="1:23" s="120" customFormat="1">
      <c r="A9" s="169" t="s">
        <v>414</v>
      </c>
      <c r="B9" s="169" t="s">
        <v>66</v>
      </c>
      <c r="C9" s="170" t="s">
        <v>702</v>
      </c>
      <c r="D9" s="171" t="str">
        <f>INDEX(cases[Name],MATCH(C9,cases[Case],0))</f>
        <v>Permanent (bearings) [upper]</v>
      </c>
      <c r="E9" s="207">
        <f t="array" ref="E9:E10">INDEX(reactions[Fx],MATCH(1,(reactions[Node]=E$6)*(reactions[Case]=$C9), 0))</f>
        <v>-9.7460000000000001E-8</v>
      </c>
      <c r="F9" s="207">
        <f t="array" ref="F9:F10">INDEX(reactions[Fy],MATCH(1,(reactions[Node]=F$6)*(reactions[Case]=$C9), 0))</f>
        <v>5.5489999999999997E-6</v>
      </c>
      <c r="G9" s="207">
        <f t="array" ref="G9:G10">INDEX(reactions[Fz],MATCH(1,(reactions[Node]=G$6)*(reactions[Case]=$C9), 0))</f>
        <v>25790</v>
      </c>
      <c r="H9" s="207">
        <f t="array" ref="H9:H10">INDEX(reactions[Fx],MATCH(1,(reactions[Node]=H$6)*(reactions[Case]=$C9), 0))</f>
        <v>0</v>
      </c>
      <c r="I9" s="207">
        <f t="array" ref="I9:I10">INDEX(reactions[Fy],MATCH(1,(reactions[Node]=I$6)*(reactions[Case]=$C9), 0))</f>
        <v>0</v>
      </c>
      <c r="J9" s="207">
        <f t="array" ref="J9:J10">INDEX(reactions[Fz],MATCH(1,(reactions[Node]=J$6)*(reactions[Case]=$C9), 0))</f>
        <v>25810</v>
      </c>
      <c r="K9" s="207">
        <f t="array" ref="K9:K10">INDEX(reactions[Fx],MATCH(1,(reactions[Node]=K$6)*(reactions[Case]=$C9), 0))</f>
        <v>0</v>
      </c>
      <c r="L9" s="207">
        <f t="array" ref="L9:L10">INDEX(reactions[Fy],MATCH(1,(reactions[Node]=L$6)*(reactions[Case]=$C9), 0))</f>
        <v>-5.5770000000000001E-6</v>
      </c>
      <c r="M9" s="207">
        <f t="array" ref="M9:M10">INDEX(reactions[Fz],MATCH(1,(reactions[Node]=M$6)*(reactions[Case]=$C9), 0))</f>
        <v>25790</v>
      </c>
      <c r="N9" s="207">
        <f t="array" ref="N9:N10">INDEX(reactions[Fx],MATCH(1,(reactions[Node]=N$6)*(reactions[Case]=$C9), 0))</f>
        <v>0</v>
      </c>
      <c r="O9" s="207">
        <f t="array" ref="O9:O10">INDEX(reactions[Fy],MATCH(1,(reactions[Node]=O$6)*(reactions[Case]=$C9), 0))</f>
        <v>0</v>
      </c>
      <c r="P9" s="207">
        <f t="array" ref="P9:P10">INDEX(reactions[Fz],MATCH(1,(reactions[Node]=P$6)*(reactions[Case]=$C9), 0))</f>
        <v>25810</v>
      </c>
      <c r="V9" s="119"/>
      <c r="W9" s="119"/>
    </row>
    <row r="10" spans="1:23" s="120" customFormat="1">
      <c r="A10" s="169" t="s">
        <v>414</v>
      </c>
      <c r="B10" s="169" t="s">
        <v>66</v>
      </c>
      <c r="C10" s="170" t="s">
        <v>703</v>
      </c>
      <c r="D10" s="171" t="str">
        <f t="array" ref="D10">INDEX(cases[Name],MATCH(C10,cases[Case],0))</f>
        <v>Permanent (bearings) [lower]</v>
      </c>
      <c r="E10" s="207">
        <v>-9.7460000000000001E-8</v>
      </c>
      <c r="F10" s="207">
        <v>5.5489999999999997E-6</v>
      </c>
      <c r="G10" s="207">
        <v>25790</v>
      </c>
      <c r="H10" s="207">
        <v>0</v>
      </c>
      <c r="I10" s="207">
        <v>0</v>
      </c>
      <c r="J10" s="207">
        <v>25810</v>
      </c>
      <c r="K10" s="207">
        <v>0</v>
      </c>
      <c r="L10" s="207">
        <v>-5.5770000000000001E-6</v>
      </c>
      <c r="M10" s="207">
        <v>25790</v>
      </c>
      <c r="N10" s="207">
        <v>0</v>
      </c>
      <c r="O10" s="207">
        <v>0</v>
      </c>
      <c r="P10" s="207">
        <v>25810</v>
      </c>
      <c r="V10" s="119"/>
      <c r="W10" s="119"/>
    </row>
    <row r="11" spans="1:23" s="120" customFormat="1">
      <c r="A11" s="169"/>
      <c r="B11" s="169"/>
      <c r="C11" s="170"/>
      <c r="D11" s="171"/>
      <c r="E11" s="207"/>
      <c r="F11" s="207"/>
      <c r="G11" s="207"/>
      <c r="H11" s="207"/>
      <c r="I11" s="207"/>
      <c r="J11" s="207"/>
      <c r="K11" s="207"/>
      <c r="L11" s="207"/>
      <c r="M11" s="207"/>
      <c r="N11" s="207"/>
      <c r="O11" s="207"/>
      <c r="P11" s="207"/>
      <c r="V11" s="119"/>
      <c r="W11" s="119"/>
    </row>
    <row r="12" spans="1:23" s="120" customFormat="1">
      <c r="A12" s="169" t="s">
        <v>594</v>
      </c>
      <c r="B12" s="169" t="s">
        <v>69</v>
      </c>
      <c r="C12" s="170" t="s">
        <v>284</v>
      </c>
      <c r="D12" s="171" t="str">
        <f>INDEX(cases[Name],MATCH(C12,cases[Case],0))</f>
        <v>Wind x north: no traffic, up</v>
      </c>
      <c r="E12" s="207">
        <f t="array" ref="E12">INDEX(reactions[Fx],MATCH(1,($C12=reactions[Case])*(E$6=reactions[Node]),0))</f>
        <v>-4603</v>
      </c>
      <c r="F12" s="207">
        <f t="array" ref="F12">INDEX(reactions[Fy],MATCH(1,($C12=reactions[Case])*(F$6=reactions[Node]),0))</f>
        <v>223.9</v>
      </c>
      <c r="G12" s="207">
        <f t="array" ref="G12">INDEX(reactions[Fz],MATCH(1,($C12=reactions[Case])*(G$6=reactions[Node]),0))</f>
        <v>-1378</v>
      </c>
      <c r="H12" s="207">
        <f t="array" ref="H12">INDEX(reactions[Fx],MATCH(1,($C12=reactions[Case])*(H$6=reactions[Node]),0))</f>
        <v>0</v>
      </c>
      <c r="I12" s="207">
        <f t="array" ref="I12">INDEX(reactions[Fy],MATCH(1,($C12=reactions[Case])*(I$6=reactions[Node]),0))</f>
        <v>0</v>
      </c>
      <c r="J12" s="207">
        <f t="array" ref="J12">INDEX(reactions[Fz],MATCH(1,($C12=reactions[Case])*(J$6=reactions[Node]),0))</f>
        <v>-1152</v>
      </c>
      <c r="K12" s="207">
        <f t="array" ref="K12">INDEX(reactions[Fx],MATCH(1,($C12=reactions[Case])*(K$6=reactions[Node]),0))</f>
        <v>0</v>
      </c>
      <c r="L12" s="207">
        <f t="array" ref="L12">INDEX(reactions[Fy],MATCH(1,($C12=reactions[Case])*(L$6=reactions[Node]),0))</f>
        <v>-223.9</v>
      </c>
      <c r="M12" s="207">
        <f t="array" ref="M12">INDEX(reactions[Fz],MATCH(1,($C12=reactions[Case])*(M$6=reactions[Node]),0))</f>
        <v>-792.4</v>
      </c>
      <c r="N12" s="207">
        <f t="array" ref="N12">INDEX(reactions[Fx],MATCH(1,($C12=reactions[Case])*(N$6=reactions[Node]),0))</f>
        <v>0</v>
      </c>
      <c r="O12" s="207">
        <f t="array" ref="O12">INDEX(reactions[Fy],MATCH(1,($C12=reactions[Case])*(O$6=reactions[Node]),0))</f>
        <v>0</v>
      </c>
      <c r="P12" s="207">
        <f t="array" ref="P12">INDEX(reactions[Fz],MATCH(1,($C12=reactions[Case])*(P$6=reactions[Node]),0))</f>
        <v>-1018</v>
      </c>
      <c r="V12" s="119"/>
      <c r="W12" s="119"/>
    </row>
    <row r="13" spans="1:23" s="120" customFormat="1">
      <c r="A13" s="169" t="s">
        <v>594</v>
      </c>
      <c r="B13" s="169" t="s">
        <v>69</v>
      </c>
      <c r="C13" s="170" t="s">
        <v>171</v>
      </c>
      <c r="D13" s="171" t="str">
        <f>INDEX(cases[Name],MATCH(C13,cases[Case],0))</f>
        <v>Wind x north: no traffic, down</v>
      </c>
      <c r="E13" s="207">
        <f t="array" ref="E13">INDEX(reactions[Fx],MATCH(1,($C13=reactions[Case])*(E$6=reactions[Node]),0))</f>
        <v>-4603</v>
      </c>
      <c r="F13" s="207">
        <f t="array" ref="F13">INDEX(reactions[Fy],MATCH(1,($C13=reactions[Case])*(F$6=reactions[Node]),0))</f>
        <v>223.9</v>
      </c>
      <c r="G13" s="207">
        <f t="array" ref="G13">INDEX(reactions[Fz],MATCH(1,($C13=reactions[Case])*(G$6=reactions[Node]),0))</f>
        <v>792.4</v>
      </c>
      <c r="H13" s="207">
        <f t="array" ref="H13">INDEX(reactions[Fx],MATCH(1,($C13=reactions[Case])*(H$6=reactions[Node]),0))</f>
        <v>0</v>
      </c>
      <c r="I13" s="207">
        <f t="array" ref="I13">INDEX(reactions[Fy],MATCH(1,($C13=reactions[Case])*(I$6=reactions[Node]),0))</f>
        <v>0</v>
      </c>
      <c r="J13" s="207">
        <f t="array" ref="J13">INDEX(reactions[Fz],MATCH(1,($C13=reactions[Case])*(J$6=reactions[Node]),0))</f>
        <v>1018</v>
      </c>
      <c r="K13" s="207">
        <f t="array" ref="K13">INDEX(reactions[Fx],MATCH(1,($C13=reactions[Case])*(K$6=reactions[Node]),0))</f>
        <v>0</v>
      </c>
      <c r="L13" s="207">
        <f t="array" ref="L13">INDEX(reactions[Fy],MATCH(1,($C13=reactions[Case])*(L$6=reactions[Node]),0))</f>
        <v>-223.9</v>
      </c>
      <c r="M13" s="207">
        <f t="array" ref="M13">INDEX(reactions[Fz],MATCH(1,($C13=reactions[Case])*(M$6=reactions[Node]),0))</f>
        <v>1378</v>
      </c>
      <c r="N13" s="207">
        <f t="array" ref="N13">INDEX(reactions[Fx],MATCH(1,($C13=reactions[Case])*(N$6=reactions[Node]),0))</f>
        <v>0</v>
      </c>
      <c r="O13" s="207">
        <f t="array" ref="O13">INDEX(reactions[Fy],MATCH(1,($C13=reactions[Case])*(O$6=reactions[Node]),0))</f>
        <v>0</v>
      </c>
      <c r="P13" s="207">
        <f t="array" ref="P13">INDEX(reactions[Fz],MATCH(1,($C13=reactions[Case])*(P$6=reactions[Node]),0))</f>
        <v>1152</v>
      </c>
      <c r="V13" s="119"/>
      <c r="W13" s="119"/>
    </row>
    <row r="14" spans="1:23" s="120" customFormat="1">
      <c r="A14" s="169" t="s">
        <v>594</v>
      </c>
      <c r="B14" s="169" t="s">
        <v>69</v>
      </c>
      <c r="C14" s="170" t="s">
        <v>172</v>
      </c>
      <c r="D14" s="171" t="str">
        <f>INDEX(cases[Name],MATCH(C14,cases[Case],0))</f>
        <v>Wind x south: no traffic, up</v>
      </c>
      <c r="E14" s="207">
        <f t="array" ref="E14">INDEX(reactions[Fx],MATCH(1,($C14=reactions[Case])*(E$6=reactions[Node]),0))</f>
        <v>4603</v>
      </c>
      <c r="F14" s="207">
        <f t="array" ref="F14">INDEX(reactions[Fy],MATCH(1,($C14=reactions[Case])*(F$6=reactions[Node]),0))</f>
        <v>-223.9</v>
      </c>
      <c r="G14" s="207">
        <f t="array" ref="G14">INDEX(reactions[Fz],MATCH(1,($C14=reactions[Case])*(G$6=reactions[Node]),0))</f>
        <v>-792.4</v>
      </c>
      <c r="H14" s="207">
        <f t="array" ref="H14">INDEX(reactions[Fx],MATCH(1,($C14=reactions[Case])*(H$6=reactions[Node]),0))</f>
        <v>0</v>
      </c>
      <c r="I14" s="207">
        <f t="array" ref="I14">INDEX(reactions[Fy],MATCH(1,($C14=reactions[Case])*(I$6=reactions[Node]),0))</f>
        <v>0</v>
      </c>
      <c r="J14" s="207">
        <f t="array" ref="J14">INDEX(reactions[Fz],MATCH(1,($C14=reactions[Case])*(J$6=reactions[Node]),0))</f>
        <v>-1018</v>
      </c>
      <c r="K14" s="207">
        <f t="array" ref="K14">INDEX(reactions[Fx],MATCH(1,($C14=reactions[Case])*(K$6=reactions[Node]),0))</f>
        <v>0</v>
      </c>
      <c r="L14" s="207">
        <f t="array" ref="L14">INDEX(reactions[Fy],MATCH(1,($C14=reactions[Case])*(L$6=reactions[Node]),0))</f>
        <v>223.9</v>
      </c>
      <c r="M14" s="207">
        <f t="array" ref="M14">INDEX(reactions[Fz],MATCH(1,($C14=reactions[Case])*(M$6=reactions[Node]),0))</f>
        <v>-1378</v>
      </c>
      <c r="N14" s="207">
        <f t="array" ref="N14">INDEX(reactions[Fx],MATCH(1,($C14=reactions[Case])*(N$6=reactions[Node]),0))</f>
        <v>0</v>
      </c>
      <c r="O14" s="207">
        <f t="array" ref="O14">INDEX(reactions[Fy],MATCH(1,($C14=reactions[Case])*(O$6=reactions[Node]),0))</f>
        <v>0</v>
      </c>
      <c r="P14" s="207">
        <f t="array" ref="P14">INDEX(reactions[Fz],MATCH(1,($C14=reactions[Case])*(P$6=reactions[Node]),0))</f>
        <v>-1152</v>
      </c>
      <c r="V14" s="119"/>
      <c r="W14" s="119"/>
    </row>
    <row r="15" spans="1:23" s="120" customFormat="1">
      <c r="A15" s="169" t="s">
        <v>594</v>
      </c>
      <c r="B15" s="169" t="s">
        <v>69</v>
      </c>
      <c r="C15" s="170" t="s">
        <v>173</v>
      </c>
      <c r="D15" s="171" t="str">
        <f>INDEX(cases[Name],MATCH(C15,cases[Case],0))</f>
        <v>Wind x south: no traffic, down</v>
      </c>
      <c r="E15" s="207">
        <f t="array" ref="E15">INDEX(reactions[Fx],MATCH(1,($C15=reactions[Case])*(E$6=reactions[Node]),0))</f>
        <v>4603</v>
      </c>
      <c r="F15" s="207">
        <f t="array" ref="F15">INDEX(reactions[Fy],MATCH(1,($C15=reactions[Case])*(F$6=reactions[Node]),0))</f>
        <v>-223.9</v>
      </c>
      <c r="G15" s="207">
        <f t="array" ref="G15">INDEX(reactions[Fz],MATCH(1,($C15=reactions[Case])*(G$6=reactions[Node]),0))</f>
        <v>1378</v>
      </c>
      <c r="H15" s="207">
        <f t="array" ref="H15">INDEX(reactions[Fx],MATCH(1,($C15=reactions[Case])*(H$6=reactions[Node]),0))</f>
        <v>0</v>
      </c>
      <c r="I15" s="207">
        <f t="array" ref="I15">INDEX(reactions[Fy],MATCH(1,($C15=reactions[Case])*(I$6=reactions[Node]),0))</f>
        <v>0</v>
      </c>
      <c r="J15" s="207">
        <f t="array" ref="J15">INDEX(reactions[Fz],MATCH(1,($C15=reactions[Case])*(J$6=reactions[Node]),0))</f>
        <v>1152</v>
      </c>
      <c r="K15" s="207">
        <f t="array" ref="K15">INDEX(reactions[Fx],MATCH(1,($C15=reactions[Case])*(K$6=reactions[Node]),0))</f>
        <v>0</v>
      </c>
      <c r="L15" s="207">
        <f t="array" ref="L15">INDEX(reactions[Fy],MATCH(1,($C15=reactions[Case])*(L$6=reactions[Node]),0))</f>
        <v>223.9</v>
      </c>
      <c r="M15" s="207">
        <f t="array" ref="M15">INDEX(reactions[Fz],MATCH(1,($C15=reactions[Case])*(M$6=reactions[Node]),0))</f>
        <v>792.4</v>
      </c>
      <c r="N15" s="207">
        <f t="array" ref="N15">INDEX(reactions[Fx],MATCH(1,($C15=reactions[Case])*(N$6=reactions[Node]),0))</f>
        <v>0</v>
      </c>
      <c r="O15" s="207">
        <f t="array" ref="O15">INDEX(reactions[Fy],MATCH(1,($C15=reactions[Case])*(O$6=reactions[Node]),0))</f>
        <v>0</v>
      </c>
      <c r="P15" s="207">
        <f t="array" ref="P15">INDEX(reactions[Fz],MATCH(1,($C15=reactions[Case])*(P$6=reactions[Node]),0))</f>
        <v>1018</v>
      </c>
    </row>
    <row r="16" spans="1:23" s="120" customFormat="1">
      <c r="A16" s="169" t="s">
        <v>594</v>
      </c>
      <c r="B16" s="169" t="s">
        <v>69</v>
      </c>
      <c r="C16" s="170" t="s">
        <v>174</v>
      </c>
      <c r="D16" s="171" t="str">
        <f>INDEX(cases[Name],MATCH(C16,cases[Case],0))</f>
        <v>Wind y west: no traffic, up</v>
      </c>
      <c r="E16" s="207">
        <f t="array" ref="E16">INDEX(reactions[Fx],MATCH(1,($C16=reactions[Case])*(E$6=reactions[Node]),0))</f>
        <v>-2.8950000000000001E-8</v>
      </c>
      <c r="F16" s="207">
        <f t="array" ref="F16">INDEX(reactions[Fy],MATCH(1,($C16=reactions[Case])*(F$6=reactions[Node]),0))</f>
        <v>-4147</v>
      </c>
      <c r="G16" s="207">
        <f t="array" ref="G16">INDEX(reactions[Fz],MATCH(1,($C16=reactions[Case])*(G$6=reactions[Node]),0))</f>
        <v>1568</v>
      </c>
      <c r="H16" s="207">
        <f t="array" ref="H16">INDEX(reactions[Fx],MATCH(1,($C16=reactions[Case])*(H$6=reactions[Node]),0))</f>
        <v>0</v>
      </c>
      <c r="I16" s="207">
        <f t="array" ref="I16">INDEX(reactions[Fy],MATCH(1,($C16=reactions[Case])*(I$6=reactions[Node]),0))</f>
        <v>0</v>
      </c>
      <c r="J16" s="207">
        <f t="array" ref="J16">INDEX(reactions[Fz],MATCH(1,($C16=reactions[Case])*(J$6=reactions[Node]),0))</f>
        <v>-3739</v>
      </c>
      <c r="K16" s="207">
        <f t="array" ref="K16">INDEX(reactions[Fx],MATCH(1,($C16=reactions[Case])*(K$6=reactions[Node]),0))</f>
        <v>0</v>
      </c>
      <c r="L16" s="207">
        <f t="array" ref="L16">INDEX(reactions[Fy],MATCH(1,($C16=reactions[Case])*(L$6=reactions[Node]),0))</f>
        <v>-4147</v>
      </c>
      <c r="M16" s="207">
        <f t="array" ref="M16">INDEX(reactions[Fz],MATCH(1,($C16=reactions[Case])*(M$6=reactions[Node]),0))</f>
        <v>1568</v>
      </c>
      <c r="N16" s="207">
        <f t="array" ref="N16">INDEX(reactions[Fx],MATCH(1,($C16=reactions[Case])*(N$6=reactions[Node]),0))</f>
        <v>0</v>
      </c>
      <c r="O16" s="207">
        <f t="array" ref="O16">INDEX(reactions[Fy],MATCH(1,($C16=reactions[Case])*(O$6=reactions[Node]),0))</f>
        <v>0</v>
      </c>
      <c r="P16" s="207">
        <f t="array" ref="P16">INDEX(reactions[Fz],MATCH(1,($C16=reactions[Case])*(P$6=reactions[Node]),0))</f>
        <v>-3739</v>
      </c>
    </row>
    <row r="17" spans="1:17" s="142" customFormat="1">
      <c r="A17" s="169" t="s">
        <v>594</v>
      </c>
      <c r="B17" s="169" t="s">
        <v>69</v>
      </c>
      <c r="C17" s="170" t="s">
        <v>175</v>
      </c>
      <c r="D17" s="171" t="str">
        <f>INDEX(cases[Name],MATCH(C17,cases[Case],0))</f>
        <v>Wind y west: no traffic, down</v>
      </c>
      <c r="E17" s="207">
        <f t="array" ref="E17">INDEX(reactions[Fx],MATCH(1,($C17=reactions[Case])*(E$6=reactions[Node]),0))</f>
        <v>1.3549999999999999E-7</v>
      </c>
      <c r="F17" s="207">
        <f t="array" ref="F17">INDEX(reactions[Fy],MATCH(1,($C17=reactions[Case])*(F$6=reactions[Node]),0))</f>
        <v>-4147</v>
      </c>
      <c r="G17" s="207">
        <f t="array" ref="G17">INDEX(reactions[Fz],MATCH(1,($C17=reactions[Case])*(G$6=reactions[Node]),0))</f>
        <v>3739</v>
      </c>
      <c r="H17" s="207">
        <f t="array" ref="H17">INDEX(reactions[Fx],MATCH(1,($C17=reactions[Case])*(H$6=reactions[Node]),0))</f>
        <v>0</v>
      </c>
      <c r="I17" s="207">
        <f t="array" ref="I17">INDEX(reactions[Fy],MATCH(1,($C17=reactions[Case])*(I$6=reactions[Node]),0))</f>
        <v>0</v>
      </c>
      <c r="J17" s="207">
        <f t="array" ref="J17">INDEX(reactions[Fz],MATCH(1,($C17=reactions[Case])*(J$6=reactions[Node]),0))</f>
        <v>-1568</v>
      </c>
      <c r="K17" s="207">
        <f t="array" ref="K17">INDEX(reactions[Fx],MATCH(1,($C17=reactions[Case])*(K$6=reactions[Node]),0))</f>
        <v>0</v>
      </c>
      <c r="L17" s="207">
        <f t="array" ref="L17">INDEX(reactions[Fy],MATCH(1,($C17=reactions[Case])*(L$6=reactions[Node]),0))</f>
        <v>-4147</v>
      </c>
      <c r="M17" s="207">
        <f t="array" ref="M17">INDEX(reactions[Fz],MATCH(1,($C17=reactions[Case])*(M$6=reactions[Node]),0))</f>
        <v>3739</v>
      </c>
      <c r="N17" s="207">
        <f t="array" ref="N17">INDEX(reactions[Fx],MATCH(1,($C17=reactions[Case])*(N$6=reactions[Node]),0))</f>
        <v>0</v>
      </c>
      <c r="O17" s="207">
        <f t="array" ref="O17">INDEX(reactions[Fy],MATCH(1,($C17=reactions[Case])*(O$6=reactions[Node]),0))</f>
        <v>0</v>
      </c>
      <c r="P17" s="207">
        <f t="array" ref="P17">INDEX(reactions[Fz],MATCH(1,($C17=reactions[Case])*(P$6=reactions[Node]),0))</f>
        <v>-1568</v>
      </c>
    </row>
    <row r="18" spans="1:17" s="142" customFormat="1" ht="13.5" customHeight="1">
      <c r="A18" s="169" t="s">
        <v>594</v>
      </c>
      <c r="B18" s="169" t="s">
        <v>69</v>
      </c>
      <c r="C18" s="170" t="s">
        <v>176</v>
      </c>
      <c r="D18" s="171" t="str">
        <f>INDEX(cases[Name],MATCH(C18,cases[Case],0))</f>
        <v>Wind y east: no traffic, up</v>
      </c>
      <c r="E18" s="207">
        <f t="array" ref="E18">INDEX(reactions[Fx],MATCH(1,($C18=reactions[Case])*(E$6=reactions[Node]),0))</f>
        <v>-8.3960000000000005E-8</v>
      </c>
      <c r="F18" s="207">
        <f t="array" ref="F18">INDEX(reactions[Fy],MATCH(1,($C18=reactions[Case])*(F$6=reactions[Node]),0))</f>
        <v>4147</v>
      </c>
      <c r="G18" s="207">
        <f t="array" ref="G18">INDEX(reactions[Fz],MATCH(1,($C18=reactions[Case])*(G$6=reactions[Node]),0))</f>
        <v>-3739</v>
      </c>
      <c r="H18" s="207">
        <f t="array" ref="H18">INDEX(reactions[Fx],MATCH(1,($C18=reactions[Case])*(H$6=reactions[Node]),0))</f>
        <v>0</v>
      </c>
      <c r="I18" s="207">
        <f t="array" ref="I18">INDEX(reactions[Fy],MATCH(1,($C18=reactions[Case])*(I$6=reactions[Node]),0))</f>
        <v>0</v>
      </c>
      <c r="J18" s="207">
        <f t="array" ref="J18">INDEX(reactions[Fz],MATCH(1,($C18=reactions[Case])*(J$6=reactions[Node]),0))</f>
        <v>1568</v>
      </c>
      <c r="K18" s="207">
        <f t="array" ref="K18">INDEX(reactions[Fx],MATCH(1,($C18=reactions[Case])*(K$6=reactions[Node]),0))</f>
        <v>0</v>
      </c>
      <c r="L18" s="207">
        <f t="array" ref="L18">INDEX(reactions[Fy],MATCH(1,($C18=reactions[Case])*(L$6=reactions[Node]),0))</f>
        <v>4147</v>
      </c>
      <c r="M18" s="207">
        <f t="array" ref="M18">INDEX(reactions[Fz],MATCH(1,($C18=reactions[Case])*(M$6=reactions[Node]),0))</f>
        <v>-3739</v>
      </c>
      <c r="N18" s="207">
        <f t="array" ref="N18">INDEX(reactions[Fx],MATCH(1,($C18=reactions[Case])*(N$6=reactions[Node]),0))</f>
        <v>0</v>
      </c>
      <c r="O18" s="207">
        <f t="array" ref="O18">INDEX(reactions[Fy],MATCH(1,($C18=reactions[Case])*(O$6=reactions[Node]),0))</f>
        <v>0</v>
      </c>
      <c r="P18" s="207">
        <f t="array" ref="P18">INDEX(reactions[Fz],MATCH(1,($C18=reactions[Case])*(P$6=reactions[Node]),0))</f>
        <v>1568</v>
      </c>
    </row>
    <row r="19" spans="1:17" s="142" customFormat="1" ht="14.45" customHeight="1">
      <c r="A19" s="169" t="s">
        <v>594</v>
      </c>
      <c r="B19" s="169" t="s">
        <v>69</v>
      </c>
      <c r="C19" s="170" t="s">
        <v>177</v>
      </c>
      <c r="D19" s="171" t="str">
        <f>INDEX(cases[Name],MATCH(C19,cases[Case],0))</f>
        <v>Wind y east: no traffic, down</v>
      </c>
      <c r="E19" s="207">
        <f t="array" ref="E19">INDEX(reactions[Fx],MATCH(1,($C19=reactions[Case])*(E$6=reactions[Node]),0))</f>
        <v>8.0440000000000011E-8</v>
      </c>
      <c r="F19" s="207">
        <f t="array" ref="F19">INDEX(reactions[Fy],MATCH(1,($C19=reactions[Case])*(F$6=reactions[Node]),0))</f>
        <v>4147</v>
      </c>
      <c r="G19" s="207">
        <f t="array" ref="G19">INDEX(reactions[Fz],MATCH(1,($C19=reactions[Case])*(G$6=reactions[Node]),0))</f>
        <v>-1568</v>
      </c>
      <c r="H19" s="207">
        <f t="array" ref="H19">INDEX(reactions[Fx],MATCH(1,($C19=reactions[Case])*(H$6=reactions[Node]),0))</f>
        <v>0</v>
      </c>
      <c r="I19" s="207">
        <f t="array" ref="I19">INDEX(reactions[Fy],MATCH(1,($C19=reactions[Case])*(I$6=reactions[Node]),0))</f>
        <v>0</v>
      </c>
      <c r="J19" s="207">
        <f t="array" ref="J19">INDEX(reactions[Fz],MATCH(1,($C19=reactions[Case])*(J$6=reactions[Node]),0))</f>
        <v>3739</v>
      </c>
      <c r="K19" s="207">
        <f t="array" ref="K19">INDEX(reactions[Fx],MATCH(1,($C19=reactions[Case])*(K$6=reactions[Node]),0))</f>
        <v>0</v>
      </c>
      <c r="L19" s="207">
        <f t="array" ref="L19">INDEX(reactions[Fy],MATCH(1,($C19=reactions[Case])*(L$6=reactions[Node]),0))</f>
        <v>4147</v>
      </c>
      <c r="M19" s="207">
        <f t="array" ref="M19">INDEX(reactions[Fz],MATCH(1,($C19=reactions[Case])*(M$6=reactions[Node]),0))</f>
        <v>-1568</v>
      </c>
      <c r="N19" s="207">
        <f t="array" ref="N19">INDEX(reactions[Fx],MATCH(1,($C19=reactions[Case])*(N$6=reactions[Node]),0))</f>
        <v>0</v>
      </c>
      <c r="O19" s="207">
        <f t="array" ref="O19">INDEX(reactions[Fy],MATCH(1,($C19=reactions[Case])*(O$6=reactions[Node]),0))</f>
        <v>0</v>
      </c>
      <c r="P19" s="207">
        <f t="array" ref="P19">INDEX(reactions[Fz],MATCH(1,($C19=reactions[Case])*(P$6=reactions[Node]),0))</f>
        <v>3739</v>
      </c>
    </row>
    <row r="20" spans="1:17" s="142" customFormat="1">
      <c r="A20" s="169" t="s">
        <v>594</v>
      </c>
      <c r="B20" s="169" t="s">
        <v>69</v>
      </c>
      <c r="C20" s="170" t="s">
        <v>178</v>
      </c>
      <c r="D20" s="171" t="str">
        <f>INDEX(cases[Name],MATCH(C20,cases[Case],0))</f>
        <v>Wind x &amp; y west: no traffic, up</v>
      </c>
      <c r="E20" s="207">
        <f t="array" ref="E20">INDEX(reactions[Fx],MATCH(1,($C20=reactions[Case])*(E$6=reactions[Node]),0))</f>
        <v>-4603</v>
      </c>
      <c r="F20" s="207">
        <f t="array" ref="F20">INDEX(reactions[Fy],MATCH(1,($C20=reactions[Case])*(F$6=reactions[Node]),0))</f>
        <v>-1435</v>
      </c>
      <c r="G20" s="207">
        <f t="array" ref="G20">INDEX(reactions[Fz],MATCH(1,($C20=reactions[Case])*(G$6=reactions[Node]),0))</f>
        <v>-316.8</v>
      </c>
      <c r="H20" s="207">
        <f t="array" ref="H20">INDEX(reactions[Fx],MATCH(1,($C20=reactions[Case])*(H$6=reactions[Node]),0))</f>
        <v>0</v>
      </c>
      <c r="I20" s="207">
        <f t="array" ref="I20">INDEX(reactions[Fy],MATCH(1,($C20=reactions[Case])*(I$6=reactions[Node]),0))</f>
        <v>0</v>
      </c>
      <c r="J20" s="207">
        <f t="array" ref="J20">INDEX(reactions[Fz],MATCH(1,($C20=reactions[Case])*(J$6=reactions[Node]),0))</f>
        <v>-2214</v>
      </c>
      <c r="K20" s="207">
        <f t="array" ref="K20">INDEX(reactions[Fx],MATCH(1,($C20=reactions[Case])*(K$6=reactions[Node]),0))</f>
        <v>0</v>
      </c>
      <c r="L20" s="207">
        <f t="array" ref="L20">INDEX(reactions[Fy],MATCH(1,($C20=reactions[Case])*(L$6=reactions[Node]),0))</f>
        <v>-1883</v>
      </c>
      <c r="M20" s="207">
        <f t="array" ref="M20">INDEX(reactions[Fz],MATCH(1,($C20=reactions[Case])*(M$6=reactions[Node]),0))</f>
        <v>269.10000000000002</v>
      </c>
      <c r="N20" s="207">
        <f t="array" ref="N20">INDEX(reactions[Fx],MATCH(1,($C20=reactions[Case])*(N$6=reactions[Node]),0))</f>
        <v>0</v>
      </c>
      <c r="O20" s="207">
        <f t="array" ref="O20">INDEX(reactions[Fy],MATCH(1,($C20=reactions[Case])*(O$6=reactions[Node]),0))</f>
        <v>0</v>
      </c>
      <c r="P20" s="207">
        <f t="array" ref="P20">INDEX(reactions[Fz],MATCH(1,($C20=reactions[Case])*(P$6=reactions[Node]),0))</f>
        <v>-2080</v>
      </c>
      <c r="Q20" s="208"/>
    </row>
    <row r="21" spans="1:17" s="120" customFormat="1">
      <c r="A21" s="169" t="s">
        <v>594</v>
      </c>
      <c r="B21" s="169" t="s">
        <v>69</v>
      </c>
      <c r="C21" s="170" t="s">
        <v>179</v>
      </c>
      <c r="D21" s="171" t="str">
        <f>INDEX(cases[Name],MATCH(C21,cases[Case],0))</f>
        <v>Wind x &amp; y west: no traffic, down</v>
      </c>
      <c r="E21" s="207">
        <f t="array" ref="E21">INDEX(reactions[Fx],MATCH(1,($C21=reactions[Case])*(E$6=reactions[Node]),0))</f>
        <v>-4603</v>
      </c>
      <c r="F21" s="207">
        <f t="array" ref="F21">INDEX(reactions[Fy],MATCH(1,($C21=reactions[Case])*(F$6=reactions[Node]),0))</f>
        <v>-1435</v>
      </c>
      <c r="G21" s="207">
        <f t="array" ref="G21">INDEX(reactions[Fz],MATCH(1,($C21=reactions[Case])*(G$6=reactions[Node]),0))</f>
        <v>1854</v>
      </c>
      <c r="H21" s="207">
        <f t="array" ref="H21">INDEX(reactions[Fx],MATCH(1,($C21=reactions[Case])*(H$6=reactions[Node]),0))</f>
        <v>0</v>
      </c>
      <c r="I21" s="207">
        <f t="array" ref="I21">INDEX(reactions[Fy],MATCH(1,($C21=reactions[Case])*(I$6=reactions[Node]),0))</f>
        <v>0</v>
      </c>
      <c r="J21" s="207">
        <f t="array" ref="J21">INDEX(reactions[Fz],MATCH(1,($C21=reactions[Case])*(J$6=reactions[Node]),0))</f>
        <v>-43.03</v>
      </c>
      <c r="K21" s="207">
        <f t="array" ref="K21">INDEX(reactions[Fx],MATCH(1,($C21=reactions[Case])*(K$6=reactions[Node]),0))</f>
        <v>0</v>
      </c>
      <c r="L21" s="207">
        <f t="array" ref="L21">INDEX(reactions[Fy],MATCH(1,($C21=reactions[Case])*(L$6=reactions[Node]),0))</f>
        <v>-1883</v>
      </c>
      <c r="M21" s="207">
        <f t="array" ref="M21">INDEX(reactions[Fz],MATCH(1,($C21=reactions[Case])*(M$6=reactions[Node]),0))</f>
        <v>2440</v>
      </c>
      <c r="N21" s="207">
        <f t="array" ref="N21">INDEX(reactions[Fx],MATCH(1,($C21=reactions[Case])*(N$6=reactions[Node]),0))</f>
        <v>0</v>
      </c>
      <c r="O21" s="207">
        <f t="array" ref="O21">INDEX(reactions[Fy],MATCH(1,($C21=reactions[Case])*(O$6=reactions[Node]),0))</f>
        <v>0</v>
      </c>
      <c r="P21" s="207">
        <f t="array" ref="P21">INDEX(reactions[Fz],MATCH(1,($C21=reactions[Case])*(P$6=reactions[Node]),0))</f>
        <v>90.81</v>
      </c>
    </row>
    <row r="22" spans="1:17" s="120" customFormat="1">
      <c r="A22" s="169" t="s">
        <v>594</v>
      </c>
      <c r="B22" s="169" t="s">
        <v>69</v>
      </c>
      <c r="C22" s="170" t="s">
        <v>180</v>
      </c>
      <c r="D22" s="171" t="str">
        <f>INDEX(cases[Name],MATCH(C22,cases[Case],0))</f>
        <v>Wind x &amp; y east: no traffic, up</v>
      </c>
      <c r="E22" s="207">
        <f t="array" ref="E22">INDEX(reactions[Fx],MATCH(1,($C22=reactions[Case])*(E$6=reactions[Node]),0))</f>
        <v>-4603</v>
      </c>
      <c r="F22" s="207">
        <f t="array" ref="F22">INDEX(reactions[Fy],MATCH(1,($C22=reactions[Case])*(F$6=reactions[Node]),0))</f>
        <v>1883</v>
      </c>
      <c r="G22" s="207">
        <f t="array" ref="G22">INDEX(reactions[Fz],MATCH(1,($C22=reactions[Case])*(G$6=reactions[Node]),0))</f>
        <v>-2440</v>
      </c>
      <c r="H22" s="207">
        <f t="array" ref="H22">INDEX(reactions[Fx],MATCH(1,($C22=reactions[Case])*(H$6=reactions[Node]),0))</f>
        <v>0</v>
      </c>
      <c r="I22" s="207">
        <f t="array" ref="I22">INDEX(reactions[Fy],MATCH(1,($C22=reactions[Case])*(I$6=reactions[Node]),0))</f>
        <v>0</v>
      </c>
      <c r="J22" s="207">
        <f t="array" ref="J22">INDEX(reactions[Fz],MATCH(1,($C22=reactions[Case])*(J$6=reactions[Node]),0))</f>
        <v>-90.85</v>
      </c>
      <c r="K22" s="207">
        <f t="array" ref="K22">INDEX(reactions[Fx],MATCH(1,($C22=reactions[Case])*(K$6=reactions[Node]),0))</f>
        <v>0</v>
      </c>
      <c r="L22" s="207">
        <f t="array" ref="L22">INDEX(reactions[Fy],MATCH(1,($C22=reactions[Case])*(L$6=reactions[Node]),0))</f>
        <v>1435</v>
      </c>
      <c r="M22" s="207">
        <f t="array" ref="M22">INDEX(reactions[Fz],MATCH(1,($C22=reactions[Case])*(M$6=reactions[Node]),0))</f>
        <v>-1854</v>
      </c>
      <c r="N22" s="207">
        <f t="array" ref="N22">INDEX(reactions[Fx],MATCH(1,($C22=reactions[Case])*(N$6=reactions[Node]),0))</f>
        <v>0</v>
      </c>
      <c r="O22" s="207">
        <f t="array" ref="O22">INDEX(reactions[Fy],MATCH(1,($C22=reactions[Case])*(O$6=reactions[Node]),0))</f>
        <v>0</v>
      </c>
      <c r="P22" s="207">
        <f t="array" ref="P22">INDEX(reactions[Fz],MATCH(1,($C22=reactions[Case])*(P$6=reactions[Node]),0))</f>
        <v>43.06</v>
      </c>
    </row>
    <row r="23" spans="1:17" s="120" customFormat="1">
      <c r="A23" s="169" t="s">
        <v>594</v>
      </c>
      <c r="B23" s="169" t="s">
        <v>69</v>
      </c>
      <c r="C23" s="170" t="s">
        <v>181</v>
      </c>
      <c r="D23" s="171" t="str">
        <f>INDEX(cases[Name],MATCH(C23,cases[Case],0))</f>
        <v>Wind x &amp; y east: no traffic, down</v>
      </c>
      <c r="E23" s="207">
        <f t="array" ref="E23">INDEX(reactions[Fx],MATCH(1,($C23=reactions[Case])*(E$6=reactions[Node]),0))</f>
        <v>-4603</v>
      </c>
      <c r="F23" s="207">
        <f t="array" ref="F23">INDEX(reactions[Fy],MATCH(1,($C23=reactions[Case])*(F$6=reactions[Node]),0))</f>
        <v>1883</v>
      </c>
      <c r="G23" s="207">
        <f t="array" ref="G23">INDEX(reactions[Fz],MATCH(1,($C23=reactions[Case])*(G$6=reactions[Node]),0))</f>
        <v>-269</v>
      </c>
      <c r="H23" s="207">
        <f t="array" ref="H23">INDEX(reactions[Fx],MATCH(1,($C23=reactions[Case])*(H$6=reactions[Node]),0))</f>
        <v>0</v>
      </c>
      <c r="I23" s="207">
        <f t="array" ref="I23">INDEX(reactions[Fy],MATCH(1,($C23=reactions[Case])*(I$6=reactions[Node]),0))</f>
        <v>0</v>
      </c>
      <c r="J23" s="207">
        <f t="array" ref="J23">INDEX(reactions[Fz],MATCH(1,($C23=reactions[Case])*(J$6=reactions[Node]),0))</f>
        <v>2080</v>
      </c>
      <c r="K23" s="207">
        <f t="array" ref="K23">INDEX(reactions[Fx],MATCH(1,($C23=reactions[Case])*(K$6=reactions[Node]),0))</f>
        <v>0</v>
      </c>
      <c r="L23" s="207">
        <f t="array" ref="L23">INDEX(reactions[Fy],MATCH(1,($C23=reactions[Case])*(L$6=reactions[Node]),0))</f>
        <v>1435</v>
      </c>
      <c r="M23" s="207">
        <f t="array" ref="M23">INDEX(reactions[Fz],MATCH(1,($C23=reactions[Case])*(M$6=reactions[Node]),0))</f>
        <v>316.8</v>
      </c>
      <c r="N23" s="207">
        <f t="array" ref="N23">INDEX(reactions[Fx],MATCH(1,($C23=reactions[Case])*(N$6=reactions[Node]),0))</f>
        <v>0</v>
      </c>
      <c r="O23" s="207">
        <f t="array" ref="O23">INDEX(reactions[Fy],MATCH(1,($C23=reactions[Case])*(O$6=reactions[Node]),0))</f>
        <v>0</v>
      </c>
      <c r="P23" s="207">
        <f t="array" ref="P23">INDEX(reactions[Fz],MATCH(1,($C23=reactions[Case])*(P$6=reactions[Node]),0))</f>
        <v>2214</v>
      </c>
    </row>
    <row r="24" spans="1:17" s="120" customFormat="1">
      <c r="A24" s="169" t="s">
        <v>594</v>
      </c>
      <c r="B24" s="169" t="s">
        <v>69</v>
      </c>
      <c r="C24" s="170" t="s">
        <v>182</v>
      </c>
      <c r="D24" s="171" t="str">
        <f>INDEX(cases[Name],MATCH(C24,cases[Case],0))</f>
        <v>Wind x north: with traffic, up</v>
      </c>
      <c r="E24" s="207">
        <f t="array" ref="E24">INDEX(reactions[Fx],MATCH(1,($C24=reactions[Case])*(E$6=reactions[Node]),0))</f>
        <v>-3075</v>
      </c>
      <c r="F24" s="207">
        <f t="array" ref="F24">INDEX(reactions[Fy],MATCH(1,($C24=reactions[Case])*(F$6=reactions[Node]),0))</f>
        <v>149.6</v>
      </c>
      <c r="G24" s="207">
        <f t="array" ref="G24">INDEX(reactions[Fz],MATCH(1,($C24=reactions[Case])*(G$6=reactions[Node]),0))</f>
        <v>-921.9</v>
      </c>
      <c r="H24" s="207">
        <f t="array" ref="H24">INDEX(reactions[Fx],MATCH(1,($C24=reactions[Case])*(H$6=reactions[Node]),0))</f>
        <v>0</v>
      </c>
      <c r="I24" s="207">
        <f t="array" ref="I24">INDEX(reactions[Fy],MATCH(1,($C24=reactions[Case])*(I$6=reactions[Node]),0))</f>
        <v>0</v>
      </c>
      <c r="J24" s="207">
        <f t="array" ref="J24">INDEX(reactions[Fz],MATCH(1,($C24=reactions[Case])*(J$6=reactions[Node]),0))</f>
        <v>-771</v>
      </c>
      <c r="K24" s="207">
        <f t="array" ref="K24">INDEX(reactions[Fx],MATCH(1,($C24=reactions[Case])*(K$6=reactions[Node]),0))</f>
        <v>0</v>
      </c>
      <c r="L24" s="207">
        <f t="array" ref="L24">INDEX(reactions[Fy],MATCH(1,($C24=reactions[Case])*(L$6=reactions[Node]),0))</f>
        <v>-149.6</v>
      </c>
      <c r="M24" s="207">
        <f t="array" ref="M24">INDEX(reactions[Fz],MATCH(1,($C24=reactions[Case])*(M$6=reactions[Node]),0))</f>
        <v>-530.6</v>
      </c>
      <c r="N24" s="207">
        <f t="array" ref="N24">INDEX(reactions[Fx],MATCH(1,($C24=reactions[Case])*(N$6=reactions[Node]),0))</f>
        <v>0</v>
      </c>
      <c r="O24" s="207">
        <f t="array" ref="O24">INDEX(reactions[Fy],MATCH(1,($C24=reactions[Case])*(O$6=reactions[Node]),0))</f>
        <v>0</v>
      </c>
      <c r="P24" s="207">
        <f t="array" ref="P24">INDEX(reactions[Fz],MATCH(1,($C24=reactions[Case])*(P$6=reactions[Node]),0))</f>
        <v>-681.6</v>
      </c>
    </row>
    <row r="25" spans="1:17" s="120" customFormat="1" ht="15" customHeight="1">
      <c r="A25" s="169" t="s">
        <v>594</v>
      </c>
      <c r="B25" s="169" t="s">
        <v>69</v>
      </c>
      <c r="C25" s="170" t="s">
        <v>183</v>
      </c>
      <c r="D25" s="171" t="str">
        <f>INDEX(cases[Name],MATCH(C25,cases[Case],0))</f>
        <v>Wind x north: with traffic, down</v>
      </c>
      <c r="E25" s="207">
        <f t="array" ref="E25">INDEX(reactions[Fx],MATCH(1,($C25=reactions[Case])*(E$6=reactions[Node]),0))</f>
        <v>-3075</v>
      </c>
      <c r="F25" s="207">
        <f t="array" ref="F25">INDEX(reactions[Fy],MATCH(1,($C25=reactions[Case])*(F$6=reactions[Node]),0))</f>
        <v>149.6</v>
      </c>
      <c r="G25" s="207">
        <f t="array" ref="G25">INDEX(reactions[Fz],MATCH(1,($C25=reactions[Case])*(G$6=reactions[Node]),0))</f>
        <v>530.6</v>
      </c>
      <c r="H25" s="207">
        <f t="array" ref="H25">INDEX(reactions[Fx],MATCH(1,($C25=reactions[Case])*(H$6=reactions[Node]),0))</f>
        <v>0</v>
      </c>
      <c r="I25" s="207">
        <f t="array" ref="I25">INDEX(reactions[Fy],MATCH(1,($C25=reactions[Case])*(I$6=reactions[Node]),0))</f>
        <v>0</v>
      </c>
      <c r="J25" s="207">
        <f t="array" ref="J25">INDEX(reactions[Fz],MATCH(1,($C25=reactions[Case])*(J$6=reactions[Node]),0))</f>
        <v>681.6</v>
      </c>
      <c r="K25" s="207">
        <f t="array" ref="K25">INDEX(reactions[Fx],MATCH(1,($C25=reactions[Case])*(K$6=reactions[Node]),0))</f>
        <v>0</v>
      </c>
      <c r="L25" s="207">
        <f t="array" ref="L25">INDEX(reactions[Fy],MATCH(1,($C25=reactions[Case])*(L$6=reactions[Node]),0))</f>
        <v>-149.6</v>
      </c>
      <c r="M25" s="207">
        <f t="array" ref="M25">INDEX(reactions[Fz],MATCH(1,($C25=reactions[Case])*(M$6=reactions[Node]),0))</f>
        <v>921.9</v>
      </c>
      <c r="N25" s="207">
        <f t="array" ref="N25">INDEX(reactions[Fx],MATCH(1,($C25=reactions[Case])*(N$6=reactions[Node]),0))</f>
        <v>0</v>
      </c>
      <c r="O25" s="207">
        <f t="array" ref="O25">INDEX(reactions[Fy],MATCH(1,($C25=reactions[Case])*(O$6=reactions[Node]),0))</f>
        <v>0</v>
      </c>
      <c r="P25" s="207">
        <f t="array" ref="P25">INDEX(reactions[Fz],MATCH(1,($C25=reactions[Case])*(P$6=reactions[Node]),0))</f>
        <v>771</v>
      </c>
      <c r="Q25" s="142"/>
    </row>
    <row r="26" spans="1:17" s="120" customFormat="1" ht="15" customHeight="1">
      <c r="A26" s="169" t="s">
        <v>594</v>
      </c>
      <c r="B26" s="169" t="s">
        <v>69</v>
      </c>
      <c r="C26" s="170" t="s">
        <v>184</v>
      </c>
      <c r="D26" s="171" t="str">
        <f>INDEX(cases[Name],MATCH(C26,cases[Case],0))</f>
        <v>Wind x south: with traffic, up</v>
      </c>
      <c r="E26" s="207">
        <f t="array" ref="E26">INDEX(reactions[Fx],MATCH(1,($C26=reactions[Case])*(E$6=reactions[Node]),0))</f>
        <v>3075</v>
      </c>
      <c r="F26" s="207">
        <f t="array" ref="F26">INDEX(reactions[Fy],MATCH(1,($C26=reactions[Case])*(F$6=reactions[Node]),0))</f>
        <v>-149.6</v>
      </c>
      <c r="G26" s="207">
        <f t="array" ref="G26">INDEX(reactions[Fz],MATCH(1,($C26=reactions[Case])*(G$6=reactions[Node]),0))</f>
        <v>-530.6</v>
      </c>
      <c r="H26" s="207">
        <f t="array" ref="H26">INDEX(reactions[Fx],MATCH(1,($C26=reactions[Case])*(H$6=reactions[Node]),0))</f>
        <v>0</v>
      </c>
      <c r="I26" s="207">
        <f t="array" ref="I26">INDEX(reactions[Fy],MATCH(1,($C26=reactions[Case])*(I$6=reactions[Node]),0))</f>
        <v>0</v>
      </c>
      <c r="J26" s="207">
        <f t="array" ref="J26">INDEX(reactions[Fz],MATCH(1,($C26=reactions[Case])*(J$6=reactions[Node]),0))</f>
        <v>-681.6</v>
      </c>
      <c r="K26" s="207">
        <f t="array" ref="K26">INDEX(reactions[Fx],MATCH(1,($C26=reactions[Case])*(K$6=reactions[Node]),0))</f>
        <v>0</v>
      </c>
      <c r="L26" s="207">
        <f t="array" ref="L26">INDEX(reactions[Fy],MATCH(1,($C26=reactions[Case])*(L$6=reactions[Node]),0))</f>
        <v>149.6</v>
      </c>
      <c r="M26" s="207">
        <f t="array" ref="M26">INDEX(reactions[Fz],MATCH(1,($C26=reactions[Case])*(M$6=reactions[Node]),0))</f>
        <v>-921.9</v>
      </c>
      <c r="N26" s="207">
        <f t="array" ref="N26">INDEX(reactions[Fx],MATCH(1,($C26=reactions[Case])*(N$6=reactions[Node]),0))</f>
        <v>0</v>
      </c>
      <c r="O26" s="207">
        <f t="array" ref="O26">INDEX(reactions[Fy],MATCH(1,($C26=reactions[Case])*(O$6=reactions[Node]),0))</f>
        <v>0</v>
      </c>
      <c r="P26" s="207">
        <f t="array" ref="P26">INDEX(reactions[Fz],MATCH(1,($C26=reactions[Case])*(P$6=reactions[Node]),0))</f>
        <v>-771</v>
      </c>
      <c r="Q26" s="142"/>
    </row>
    <row r="27" spans="1:17" s="120" customFormat="1">
      <c r="A27" s="169" t="s">
        <v>594</v>
      </c>
      <c r="B27" s="169" t="s">
        <v>69</v>
      </c>
      <c r="C27" s="170" t="s">
        <v>185</v>
      </c>
      <c r="D27" s="171" t="str">
        <f>INDEX(cases[Name],MATCH(C27,cases[Case],0))</f>
        <v>Wind x south: with traffic, down</v>
      </c>
      <c r="E27" s="207">
        <f t="array" ref="E27">INDEX(reactions[Fx],MATCH(1,($C27=reactions[Case])*(E$6=reactions[Node]),0))</f>
        <v>3075</v>
      </c>
      <c r="F27" s="207">
        <f t="array" ref="F27">INDEX(reactions[Fy],MATCH(1,($C27=reactions[Case])*(F$6=reactions[Node]),0))</f>
        <v>-149.6</v>
      </c>
      <c r="G27" s="207">
        <f t="array" ref="G27">INDEX(reactions[Fz],MATCH(1,($C27=reactions[Case])*(G$6=reactions[Node]),0))</f>
        <v>921.9</v>
      </c>
      <c r="H27" s="207">
        <f t="array" ref="H27">INDEX(reactions[Fx],MATCH(1,($C27=reactions[Case])*(H$6=reactions[Node]),0))</f>
        <v>0</v>
      </c>
      <c r="I27" s="207">
        <f t="array" ref="I27">INDEX(reactions[Fy],MATCH(1,($C27=reactions[Case])*(I$6=reactions[Node]),0))</f>
        <v>0</v>
      </c>
      <c r="J27" s="207">
        <f t="array" ref="J27">INDEX(reactions[Fz],MATCH(1,($C27=reactions[Case])*(J$6=reactions[Node]),0))</f>
        <v>771</v>
      </c>
      <c r="K27" s="207">
        <f t="array" ref="K27">INDEX(reactions[Fx],MATCH(1,($C27=reactions[Case])*(K$6=reactions[Node]),0))</f>
        <v>0</v>
      </c>
      <c r="L27" s="207">
        <f t="array" ref="L27">INDEX(reactions[Fy],MATCH(1,($C27=reactions[Case])*(L$6=reactions[Node]),0))</f>
        <v>149.6</v>
      </c>
      <c r="M27" s="207">
        <f t="array" ref="M27">INDEX(reactions[Fz],MATCH(1,($C27=reactions[Case])*(M$6=reactions[Node]),0))</f>
        <v>530.6</v>
      </c>
      <c r="N27" s="207">
        <f t="array" ref="N27">INDEX(reactions[Fx],MATCH(1,($C27=reactions[Case])*(N$6=reactions[Node]),0))</f>
        <v>0</v>
      </c>
      <c r="O27" s="207">
        <f t="array" ref="O27">INDEX(reactions[Fy],MATCH(1,($C27=reactions[Case])*(O$6=reactions[Node]),0))</f>
        <v>0</v>
      </c>
      <c r="P27" s="207">
        <f t="array" ref="P27">INDEX(reactions[Fz],MATCH(1,($C27=reactions[Case])*(P$6=reactions[Node]),0))</f>
        <v>681.6</v>
      </c>
    </row>
    <row r="28" spans="1:17" s="120" customFormat="1">
      <c r="A28" s="169" t="s">
        <v>594</v>
      </c>
      <c r="B28" s="169" t="s">
        <v>69</v>
      </c>
      <c r="C28" s="170" t="s">
        <v>186</v>
      </c>
      <c r="D28" s="171" t="str">
        <f>INDEX(cases[Name],MATCH(C28,cases[Case],0))</f>
        <v>Wind y west: with traffic, up</v>
      </c>
      <c r="E28" s="207">
        <f t="array" ref="E28">INDEX(reactions[Fx],MATCH(1,($C28=reactions[Case])*(E$6=reactions[Node]),0))</f>
        <v>2.8579999999999999E-8</v>
      </c>
      <c r="F28" s="207">
        <f t="array" ref="F28">INDEX(reactions[Fy],MATCH(1,($C28=reactions[Case])*(F$6=reactions[Node]),0))</f>
        <v>-2769</v>
      </c>
      <c r="G28" s="207">
        <f t="array" ref="G28">INDEX(reactions[Fz],MATCH(1,($C28=reactions[Case])*(G$6=reactions[Node]),0))</f>
        <v>1045</v>
      </c>
      <c r="H28" s="207">
        <f t="array" ref="H28">INDEX(reactions[Fx],MATCH(1,($C28=reactions[Case])*(H$6=reactions[Node]),0))</f>
        <v>0</v>
      </c>
      <c r="I28" s="207">
        <f t="array" ref="I28">INDEX(reactions[Fy],MATCH(1,($C28=reactions[Case])*(I$6=reactions[Node]),0))</f>
        <v>0</v>
      </c>
      <c r="J28" s="207">
        <f t="array" ref="J28">INDEX(reactions[Fz],MATCH(1,($C28=reactions[Case])*(J$6=reactions[Node]),0))</f>
        <v>-2498</v>
      </c>
      <c r="K28" s="207">
        <f t="array" ref="K28">INDEX(reactions[Fx],MATCH(1,($C28=reactions[Case])*(K$6=reactions[Node]),0))</f>
        <v>0</v>
      </c>
      <c r="L28" s="207">
        <f t="array" ref="L28">INDEX(reactions[Fy],MATCH(1,($C28=reactions[Case])*(L$6=reactions[Node]),0))</f>
        <v>-2769</v>
      </c>
      <c r="M28" s="207">
        <f t="array" ref="M28">INDEX(reactions[Fz],MATCH(1,($C28=reactions[Case])*(M$6=reactions[Node]),0))</f>
        <v>1045</v>
      </c>
      <c r="N28" s="207">
        <f t="array" ref="N28">INDEX(reactions[Fx],MATCH(1,($C28=reactions[Case])*(N$6=reactions[Node]),0))</f>
        <v>0</v>
      </c>
      <c r="O28" s="207">
        <f t="array" ref="O28">INDEX(reactions[Fy],MATCH(1,($C28=reactions[Case])*(O$6=reactions[Node]),0))</f>
        <v>0</v>
      </c>
      <c r="P28" s="207">
        <f t="array" ref="P28">INDEX(reactions[Fz],MATCH(1,($C28=reactions[Case])*(P$6=reactions[Node]),0))</f>
        <v>-2498</v>
      </c>
    </row>
    <row r="29" spans="1:17" s="120" customFormat="1">
      <c r="A29" s="169" t="s">
        <v>594</v>
      </c>
      <c r="B29" s="169" t="s">
        <v>69</v>
      </c>
      <c r="C29" s="170" t="s">
        <v>187</v>
      </c>
      <c r="D29" s="171" t="str">
        <f>INDEX(cases[Name],MATCH(C29,cases[Case],0))</f>
        <v>Wind y west: with traffic, down</v>
      </c>
      <c r="E29" s="207">
        <f t="array" ref="E29">INDEX(reactions[Fx],MATCH(1,($C29=reactions[Case])*(E$6=reactions[Node]),0))</f>
        <v>1.97E-9</v>
      </c>
      <c r="F29" s="207">
        <f t="array" ref="F29">INDEX(reactions[Fy],MATCH(1,($C29=reactions[Case])*(F$6=reactions[Node]),0))</f>
        <v>-2769</v>
      </c>
      <c r="G29" s="207">
        <f t="array" ref="G29">INDEX(reactions[Fz],MATCH(1,($C29=reactions[Case])*(G$6=reactions[Node]),0))</f>
        <v>2498</v>
      </c>
      <c r="H29" s="207">
        <f t="array" ref="H29">INDEX(reactions[Fx],MATCH(1,($C29=reactions[Case])*(H$6=reactions[Node]),0))</f>
        <v>0</v>
      </c>
      <c r="I29" s="207">
        <f t="array" ref="I29">INDEX(reactions[Fy],MATCH(1,($C29=reactions[Case])*(I$6=reactions[Node]),0))</f>
        <v>0</v>
      </c>
      <c r="J29" s="207">
        <f t="array" ref="J29">INDEX(reactions[Fz],MATCH(1,($C29=reactions[Case])*(J$6=reactions[Node]),0))</f>
        <v>-1045</v>
      </c>
      <c r="K29" s="207">
        <f t="array" ref="K29">INDEX(reactions[Fx],MATCH(1,($C29=reactions[Case])*(K$6=reactions[Node]),0))</f>
        <v>0</v>
      </c>
      <c r="L29" s="207">
        <f t="array" ref="L29">INDEX(reactions[Fy],MATCH(1,($C29=reactions[Case])*(L$6=reactions[Node]),0))</f>
        <v>-2769</v>
      </c>
      <c r="M29" s="207">
        <f t="array" ref="M29">INDEX(reactions[Fz],MATCH(1,($C29=reactions[Case])*(M$6=reactions[Node]),0))</f>
        <v>2498</v>
      </c>
      <c r="N29" s="207">
        <f t="array" ref="N29">INDEX(reactions[Fx],MATCH(1,($C29=reactions[Case])*(N$6=reactions[Node]),0))</f>
        <v>0</v>
      </c>
      <c r="O29" s="207">
        <f t="array" ref="O29">INDEX(reactions[Fy],MATCH(1,($C29=reactions[Case])*(O$6=reactions[Node]),0))</f>
        <v>0</v>
      </c>
      <c r="P29" s="207">
        <f t="array" ref="P29">INDEX(reactions[Fz],MATCH(1,($C29=reactions[Case])*(P$6=reactions[Node]),0))</f>
        <v>-1045</v>
      </c>
    </row>
    <row r="30" spans="1:17" s="120" customFormat="1">
      <c r="A30" s="169" t="s">
        <v>594</v>
      </c>
      <c r="B30" s="169" t="s">
        <v>69</v>
      </c>
      <c r="C30" s="170" t="s">
        <v>188</v>
      </c>
      <c r="D30" s="171" t="str">
        <f>INDEX(cases[Name],MATCH(C30,cases[Case],0))</f>
        <v>Wind y east: with traffic, up</v>
      </c>
      <c r="E30" s="207">
        <f t="array" ref="E30">INDEX(reactions[Fx],MATCH(1,($C30=reactions[Case])*(E$6=reactions[Node]),0))</f>
        <v>6.7309999999999999E-8</v>
      </c>
      <c r="F30" s="207">
        <f t="array" ref="F30">INDEX(reactions[Fy],MATCH(1,($C30=reactions[Case])*(F$6=reactions[Node]),0))</f>
        <v>2769</v>
      </c>
      <c r="G30" s="207">
        <f t="array" ref="G30">INDEX(reactions[Fz],MATCH(1,($C30=reactions[Case])*(G$6=reactions[Node]),0))</f>
        <v>-2498</v>
      </c>
      <c r="H30" s="207">
        <f t="array" ref="H30">INDEX(reactions[Fx],MATCH(1,($C30=reactions[Case])*(H$6=reactions[Node]),0))</f>
        <v>0</v>
      </c>
      <c r="I30" s="207">
        <f t="array" ref="I30">INDEX(reactions[Fy],MATCH(1,($C30=reactions[Case])*(I$6=reactions[Node]),0))</f>
        <v>0</v>
      </c>
      <c r="J30" s="207">
        <f t="array" ref="J30">INDEX(reactions[Fz],MATCH(1,($C30=reactions[Case])*(J$6=reactions[Node]),0))</f>
        <v>1045</v>
      </c>
      <c r="K30" s="207">
        <f t="array" ref="K30">INDEX(reactions[Fx],MATCH(1,($C30=reactions[Case])*(K$6=reactions[Node]),0))</f>
        <v>0</v>
      </c>
      <c r="L30" s="207">
        <f t="array" ref="L30">INDEX(reactions[Fy],MATCH(1,($C30=reactions[Case])*(L$6=reactions[Node]),0))</f>
        <v>2769</v>
      </c>
      <c r="M30" s="207">
        <f t="array" ref="M30">INDEX(reactions[Fz],MATCH(1,($C30=reactions[Case])*(M$6=reactions[Node]),0))</f>
        <v>-2498</v>
      </c>
      <c r="N30" s="207">
        <f t="array" ref="N30">INDEX(reactions[Fx],MATCH(1,($C30=reactions[Case])*(N$6=reactions[Node]),0))</f>
        <v>0</v>
      </c>
      <c r="O30" s="207">
        <f t="array" ref="O30">INDEX(reactions[Fy],MATCH(1,($C30=reactions[Case])*(O$6=reactions[Node]),0))</f>
        <v>0</v>
      </c>
      <c r="P30" s="207">
        <f t="array" ref="P30">INDEX(reactions[Fz],MATCH(1,($C30=reactions[Case])*(P$6=reactions[Node]),0))</f>
        <v>1045</v>
      </c>
    </row>
    <row r="31" spans="1:17" s="120" customFormat="1">
      <c r="A31" s="169" t="s">
        <v>594</v>
      </c>
      <c r="B31" s="169" t="s">
        <v>69</v>
      </c>
      <c r="C31" s="170" t="s">
        <v>189</v>
      </c>
      <c r="D31" s="171" t="str">
        <f>INDEX(cases[Name],MATCH(C31,cases[Case],0))</f>
        <v>Wind y east: with traffic, down</v>
      </c>
      <c r="E31" s="207">
        <f t="array" ref="E31">INDEX(reactions[Fx],MATCH(1,($C31=reactions[Case])*(E$6=reactions[Node]),0))</f>
        <v>4.0690000000000002E-8</v>
      </c>
      <c r="F31" s="207">
        <f t="array" ref="F31">INDEX(reactions[Fy],MATCH(1,($C31=reactions[Case])*(F$6=reactions[Node]),0))</f>
        <v>2769</v>
      </c>
      <c r="G31" s="207">
        <f t="array" ref="G31">INDEX(reactions[Fz],MATCH(1,($C31=reactions[Case])*(G$6=reactions[Node]),0))</f>
        <v>-1045</v>
      </c>
      <c r="H31" s="207">
        <f t="array" ref="H31">INDEX(reactions[Fx],MATCH(1,($C31=reactions[Case])*(H$6=reactions[Node]),0))</f>
        <v>0</v>
      </c>
      <c r="I31" s="207">
        <f t="array" ref="I31">INDEX(reactions[Fy],MATCH(1,($C31=reactions[Case])*(I$6=reactions[Node]),0))</f>
        <v>0</v>
      </c>
      <c r="J31" s="207">
        <f t="array" ref="J31">INDEX(reactions[Fz],MATCH(1,($C31=reactions[Case])*(J$6=reactions[Node]),0))</f>
        <v>2498</v>
      </c>
      <c r="K31" s="207">
        <f t="array" ref="K31">INDEX(reactions[Fx],MATCH(1,($C31=reactions[Case])*(K$6=reactions[Node]),0))</f>
        <v>0</v>
      </c>
      <c r="L31" s="207">
        <f t="array" ref="L31">INDEX(reactions[Fy],MATCH(1,($C31=reactions[Case])*(L$6=reactions[Node]),0))</f>
        <v>2769</v>
      </c>
      <c r="M31" s="207">
        <f t="array" ref="M31">INDEX(reactions[Fz],MATCH(1,($C31=reactions[Case])*(M$6=reactions[Node]),0))</f>
        <v>-1045</v>
      </c>
      <c r="N31" s="207">
        <f t="array" ref="N31">INDEX(reactions[Fx],MATCH(1,($C31=reactions[Case])*(N$6=reactions[Node]),0))</f>
        <v>0</v>
      </c>
      <c r="O31" s="207">
        <f t="array" ref="O31">INDEX(reactions[Fy],MATCH(1,($C31=reactions[Case])*(O$6=reactions[Node]),0))</f>
        <v>0</v>
      </c>
      <c r="P31" s="207">
        <f t="array" ref="P31">INDEX(reactions[Fz],MATCH(1,($C31=reactions[Case])*(P$6=reactions[Node]),0))</f>
        <v>2498</v>
      </c>
    </row>
    <row r="32" spans="1:17" s="120" customFormat="1">
      <c r="A32" s="169" t="s">
        <v>594</v>
      </c>
      <c r="B32" s="169" t="s">
        <v>69</v>
      </c>
      <c r="C32" s="170" t="s">
        <v>630</v>
      </c>
      <c r="D32" s="171" t="str">
        <f>INDEX(cases[Name],MATCH(C32,cases[Case],0))</f>
        <v>Wind x &amp; y west: with traffic, up</v>
      </c>
      <c r="E32" s="207">
        <f t="array" ref="E32">INDEX(reactions[Fx],MATCH(1,($C32=reactions[Case])*(E$6=reactions[Node]),0))</f>
        <v>-3075</v>
      </c>
      <c r="F32" s="207">
        <f t="array" ref="F32">INDEX(reactions[Fy],MATCH(1,($C32=reactions[Case])*(F$6=reactions[Node]),0))</f>
        <v>-957.9</v>
      </c>
      <c r="G32" s="207">
        <f t="array" ref="G32">INDEX(reactions[Fz],MATCH(1,($C32=reactions[Case])*(G$6=reactions[Node]),0))</f>
        <v>-213.3</v>
      </c>
      <c r="H32" s="207">
        <f t="array" ref="H32">INDEX(reactions[Fx],MATCH(1,($C32=reactions[Case])*(H$6=reactions[Node]),0))</f>
        <v>0</v>
      </c>
      <c r="I32" s="207">
        <f t="array" ref="I32">INDEX(reactions[Fy],MATCH(1,($C32=reactions[Case])*(I$6=reactions[Node]),0))</f>
        <v>0</v>
      </c>
      <c r="J32" s="207">
        <f t="array" ref="J32">INDEX(reactions[Fz],MATCH(1,($C32=reactions[Case])*(J$6=reactions[Node]),0))</f>
        <v>-1480</v>
      </c>
      <c r="K32" s="207">
        <f t="array" ref="K32">INDEX(reactions[Fx],MATCH(1,($C32=reactions[Case])*(K$6=reactions[Node]),0))</f>
        <v>0</v>
      </c>
      <c r="L32" s="207">
        <f t="array" ref="L32">INDEX(reactions[Fy],MATCH(1,($C32=reactions[Case])*(L$6=reactions[Node]),0))</f>
        <v>-1257</v>
      </c>
      <c r="M32" s="207">
        <f t="array" ref="M32">INDEX(reactions[Fz],MATCH(1,($C32=reactions[Case])*(M$6=reactions[Node]),0))</f>
        <v>178.1</v>
      </c>
      <c r="N32" s="207">
        <f t="array" ref="N32">INDEX(reactions[Fx],MATCH(1,($C32=reactions[Case])*(N$6=reactions[Node]),0))</f>
        <v>0</v>
      </c>
      <c r="O32" s="207">
        <f t="array" ref="O32">INDEX(reactions[Fy],MATCH(1,($C32=reactions[Case])*(O$6=reactions[Node]),0))</f>
        <v>0</v>
      </c>
      <c r="P32" s="207">
        <f t="array" ref="P32">INDEX(reactions[Fz],MATCH(1,($C32=reactions[Case])*(P$6=reactions[Node]),0))</f>
        <v>-1390</v>
      </c>
    </row>
    <row r="33" spans="1:19" s="120" customFormat="1">
      <c r="A33" s="169" t="s">
        <v>594</v>
      </c>
      <c r="B33" s="169" t="s">
        <v>69</v>
      </c>
      <c r="C33" s="170" t="s">
        <v>631</v>
      </c>
      <c r="D33" s="171" t="str">
        <f>INDEX(cases[Name],MATCH(C33,cases[Case],0))</f>
        <v>Wind x &amp; y west: with traffic, down</v>
      </c>
      <c r="E33" s="207">
        <f t="array" ref="E33">INDEX(reactions[Fx],MATCH(1,($C33=reactions[Case])*(E$6=reactions[Node]),0))</f>
        <v>-3075</v>
      </c>
      <c r="F33" s="207">
        <f t="array" ref="F33">INDEX(reactions[Fy],MATCH(1,($C33=reactions[Case])*(F$6=reactions[Node]),0))</f>
        <v>-957.9</v>
      </c>
      <c r="G33" s="207">
        <f t="array" ref="G33">INDEX(reactions[Fz],MATCH(1,($C33=reactions[Case])*(G$6=reactions[Node]),0))</f>
        <v>1239</v>
      </c>
      <c r="H33" s="207">
        <f t="array" ref="H33">INDEX(reactions[Fx],MATCH(1,($C33=reactions[Case])*(H$6=reactions[Node]),0))</f>
        <v>0</v>
      </c>
      <c r="I33" s="207">
        <f t="array" ref="I33">INDEX(reactions[Fy],MATCH(1,($C33=reactions[Case])*(I$6=reactions[Node]),0))</f>
        <v>0</v>
      </c>
      <c r="J33" s="207">
        <f t="array" ref="J33">INDEX(reactions[Fz],MATCH(1,($C33=reactions[Case])*(J$6=reactions[Node]),0))</f>
        <v>-27.05</v>
      </c>
      <c r="K33" s="207">
        <f t="array" ref="K33">INDEX(reactions[Fx],MATCH(1,($C33=reactions[Case])*(K$6=reactions[Node]),0))</f>
        <v>0</v>
      </c>
      <c r="L33" s="207">
        <f t="array" ref="L33">INDEX(reactions[Fy],MATCH(1,($C33=reactions[Case])*(L$6=reactions[Node]),0))</f>
        <v>-1257</v>
      </c>
      <c r="M33" s="207">
        <f t="array" ref="M33">INDEX(reactions[Fz],MATCH(1,($C33=reactions[Case])*(M$6=reactions[Node]),0))</f>
        <v>1631</v>
      </c>
      <c r="N33" s="207">
        <f t="array" ref="N33">INDEX(reactions[Fx],MATCH(1,($C33=reactions[Case])*(N$6=reactions[Node]),0))</f>
        <v>0</v>
      </c>
      <c r="O33" s="207">
        <f t="array" ref="O33">INDEX(reactions[Fy],MATCH(1,($C33=reactions[Case])*(O$6=reactions[Node]),0))</f>
        <v>0</v>
      </c>
      <c r="P33" s="207">
        <f t="array" ref="P33">INDEX(reactions[Fz],MATCH(1,($C33=reactions[Case])*(P$6=reactions[Node]),0))</f>
        <v>62.29</v>
      </c>
    </row>
    <row r="34" spans="1:19" s="120" customFormat="1">
      <c r="A34" s="169" t="s">
        <v>594</v>
      </c>
      <c r="B34" s="169" t="s">
        <v>69</v>
      </c>
      <c r="C34" s="170" t="s">
        <v>632</v>
      </c>
      <c r="D34" s="171" t="str">
        <f>INDEX(cases[Name],MATCH(C34,cases[Case],0))</f>
        <v>Wind x &amp; y east: with traffic, up</v>
      </c>
      <c r="E34" s="207">
        <f t="array" ref="E34">INDEX(reactions[Fx],MATCH(1,($C34=reactions[Case])*(E$6=reactions[Node]),0))</f>
        <v>-3075</v>
      </c>
      <c r="F34" s="207">
        <f t="array" ref="F34">INDEX(reactions[Fy],MATCH(1,($C34=reactions[Case])*(F$6=reactions[Node]),0))</f>
        <v>1257</v>
      </c>
      <c r="G34" s="207">
        <f t="array" ref="G34">INDEX(reactions[Fz],MATCH(1,($C34=reactions[Case])*(G$6=reactions[Node]),0))</f>
        <v>-1631</v>
      </c>
      <c r="H34" s="207">
        <f t="array" ref="H34">INDEX(reactions[Fx],MATCH(1,($C34=reactions[Case])*(H$6=reactions[Node]),0))</f>
        <v>0</v>
      </c>
      <c r="I34" s="207">
        <f t="array" ref="I34">INDEX(reactions[Fy],MATCH(1,($C34=reactions[Case])*(I$6=reactions[Node]),0))</f>
        <v>0</v>
      </c>
      <c r="J34" s="207">
        <f t="array" ref="J34">INDEX(reactions[Fz],MATCH(1,($C34=reactions[Case])*(J$6=reactions[Node]),0))</f>
        <v>-62.31</v>
      </c>
      <c r="K34" s="207">
        <f t="array" ref="K34">INDEX(reactions[Fx],MATCH(1,($C34=reactions[Case])*(K$6=reactions[Node]),0))</f>
        <v>0</v>
      </c>
      <c r="L34" s="207">
        <f t="array" ref="L34">INDEX(reactions[Fy],MATCH(1,($C34=reactions[Case])*(L$6=reactions[Node]),0))</f>
        <v>957.9</v>
      </c>
      <c r="M34" s="207">
        <f t="array" ref="M34">INDEX(reactions[Fz],MATCH(1,($C34=reactions[Case])*(M$6=reactions[Node]),0))</f>
        <v>-1239</v>
      </c>
      <c r="N34" s="207">
        <f t="array" ref="N34">INDEX(reactions[Fx],MATCH(1,($C34=reactions[Case])*(N$6=reactions[Node]),0))</f>
        <v>0</v>
      </c>
      <c r="O34" s="207">
        <f t="array" ref="O34">INDEX(reactions[Fy],MATCH(1,($C34=reactions[Case])*(O$6=reactions[Node]),0))</f>
        <v>0</v>
      </c>
      <c r="P34" s="207">
        <f t="array" ref="P34">INDEX(reactions[Fz],MATCH(1,($C34=reactions[Case])*(P$6=reactions[Node]),0))</f>
        <v>27.08</v>
      </c>
    </row>
    <row r="35" spans="1:19" s="120" customFormat="1">
      <c r="A35" s="169" t="s">
        <v>594</v>
      </c>
      <c r="B35" s="169" t="s">
        <v>69</v>
      </c>
      <c r="C35" s="170" t="s">
        <v>633</v>
      </c>
      <c r="D35" s="171" t="str">
        <f>INDEX(cases[Name],MATCH(C35,cases[Case],0))</f>
        <v>Wind x &amp; y east: with traffic, down</v>
      </c>
      <c r="E35" s="207">
        <f t="array" ref="E35">INDEX(reactions[Fx],MATCH(1,($C35=reactions[Case])*(E$6=reactions[Node]),0))</f>
        <v>-3075</v>
      </c>
      <c r="F35" s="207">
        <f t="array" ref="F35">INDEX(reactions[Fy],MATCH(1,($C35=reactions[Case])*(F$6=reactions[Node]),0))</f>
        <v>1257</v>
      </c>
      <c r="G35" s="207">
        <f t="array" ref="G35">INDEX(reactions[Fz],MATCH(1,($C35=reactions[Case])*(G$6=reactions[Node]),0))</f>
        <v>-178</v>
      </c>
      <c r="H35" s="207">
        <f t="array" ref="H35">INDEX(reactions[Fx],MATCH(1,($C35=reactions[Case])*(H$6=reactions[Node]),0))</f>
        <v>0</v>
      </c>
      <c r="I35" s="207">
        <f t="array" ref="I35">INDEX(reactions[Fy],MATCH(1,($C35=reactions[Case])*(I$6=reactions[Node]),0))</f>
        <v>0</v>
      </c>
      <c r="J35" s="207">
        <f t="array" ref="J35">INDEX(reactions[Fz],MATCH(1,($C35=reactions[Case])*(J$6=reactions[Node]),0))</f>
        <v>1390</v>
      </c>
      <c r="K35" s="207">
        <f t="array" ref="K35">INDEX(reactions[Fx],MATCH(1,($C35=reactions[Case])*(K$6=reactions[Node]),0))</f>
        <v>0</v>
      </c>
      <c r="L35" s="207">
        <f t="array" ref="L35">INDEX(reactions[Fy],MATCH(1,($C35=reactions[Case])*(L$6=reactions[Node]),0))</f>
        <v>957.9</v>
      </c>
      <c r="M35" s="207">
        <f t="array" ref="M35">INDEX(reactions[Fz],MATCH(1,($C35=reactions[Case])*(M$6=reactions[Node]),0))</f>
        <v>213.3</v>
      </c>
      <c r="N35" s="207">
        <f t="array" ref="N35">INDEX(reactions[Fx],MATCH(1,($C35=reactions[Case])*(N$6=reactions[Node]),0))</f>
        <v>0</v>
      </c>
      <c r="O35" s="207">
        <f t="array" ref="O35">INDEX(reactions[Fy],MATCH(1,($C35=reactions[Case])*(O$6=reactions[Node]),0))</f>
        <v>0</v>
      </c>
      <c r="P35" s="207">
        <f t="array" ref="P35">INDEX(reactions[Fz],MATCH(1,($C35=reactions[Case])*(P$6=reactions[Node]),0))</f>
        <v>1480</v>
      </c>
    </row>
    <row r="36" spans="1:19" s="120" customFormat="1">
      <c r="A36" s="169"/>
      <c r="B36" s="169"/>
      <c r="C36" s="170"/>
      <c r="D36" s="171"/>
      <c r="E36" s="207"/>
      <c r="F36" s="207"/>
      <c r="G36" s="207"/>
      <c r="H36" s="207"/>
      <c r="I36" s="207"/>
      <c r="J36" s="207"/>
      <c r="K36" s="207"/>
      <c r="L36" s="207"/>
      <c r="M36" s="207"/>
      <c r="N36" s="207"/>
      <c r="O36" s="207"/>
      <c r="P36" s="207"/>
    </row>
    <row r="37" spans="1:19" s="120" customFormat="1">
      <c r="A37" s="169" t="s">
        <v>594</v>
      </c>
      <c r="B37" s="169" t="s">
        <v>68</v>
      </c>
      <c r="C37" s="172" t="s">
        <v>285</v>
      </c>
      <c r="D37" s="171" t="str">
        <f>INDEX(cases[Name],MATCH(C37,cases[Case],0))</f>
        <v>Temp Individual Case 1: uniform cont.</v>
      </c>
      <c r="E37" s="207">
        <f t="array" ref="E37">INDEX(reactions[Fx],MATCH(1,($C37=reactions[Case])*(E$6=reactions[Node]),0))</f>
        <v>8.2119999999999997E-8</v>
      </c>
      <c r="F37" s="207">
        <f t="array" ref="F37">INDEX(reactions[Fy],MATCH(1,($C37=reactions[Case])*(F$6=reactions[Node]),0))</f>
        <v>3.743E-6</v>
      </c>
      <c r="G37" s="207">
        <f t="array" ref="G37">INDEX(reactions[Fz],MATCH(1,($C37=reactions[Case])*(G$6=reactions[Node]),0))</f>
        <v>-1.521E-2</v>
      </c>
      <c r="H37" s="207">
        <f t="array" ref="H37">INDEX(reactions[Fx],MATCH(1,($C37=reactions[Case])*(H$6=reactions[Node]),0))</f>
        <v>0</v>
      </c>
      <c r="I37" s="207">
        <f t="array" ref="I37">INDEX(reactions[Fy],MATCH(1,($C37=reactions[Case])*(I$6=reactions[Node]),0))</f>
        <v>0</v>
      </c>
      <c r="J37" s="207">
        <f t="array" ref="J37">INDEX(reactions[Fz],MATCH(1,($C37=reactions[Case])*(J$6=reactions[Node]),0))</f>
        <v>1.473E-2</v>
      </c>
      <c r="K37" s="207">
        <f t="array" ref="K37">INDEX(reactions[Fx],MATCH(1,($C37=reactions[Case])*(K$6=reactions[Node]),0))</f>
        <v>0</v>
      </c>
      <c r="L37" s="207">
        <f t="array" ref="L37">INDEX(reactions[Fy],MATCH(1,($C37=reactions[Case])*(L$6=reactions[Node]),0))</f>
        <v>-3.755E-6</v>
      </c>
      <c r="M37" s="207">
        <f t="array" ref="M37">INDEX(reactions[Fz],MATCH(1,($C37=reactions[Case])*(M$6=reactions[Node]),0))</f>
        <v>1.5270000000000001E-2</v>
      </c>
      <c r="N37" s="207">
        <f t="array" ref="N37">INDEX(reactions[Fx],MATCH(1,($C37=reactions[Case])*(N$6=reactions[Node]),0))</f>
        <v>0</v>
      </c>
      <c r="O37" s="207">
        <f t="array" ref="O37">INDEX(reactions[Fy],MATCH(1,($C37=reactions[Case])*(O$6=reactions[Node]),0))</f>
        <v>0</v>
      </c>
      <c r="P37" s="207">
        <f t="array" ref="P37">INDEX(reactions[Fz],MATCH(1,($C37=reactions[Case])*(P$6=reactions[Node]),0))</f>
        <v>-1.4789999999999999E-2</v>
      </c>
    </row>
    <row r="38" spans="1:19" s="120" customFormat="1">
      <c r="A38" s="169" t="s">
        <v>594</v>
      </c>
      <c r="B38" s="169" t="s">
        <v>68</v>
      </c>
      <c r="C38" s="172" t="s">
        <v>190</v>
      </c>
      <c r="D38" s="171" t="str">
        <f>INDEX(cases[Name],MATCH(C38,cases[Case],0))</f>
        <v>Temp Individual Case 1: uniform exp.</v>
      </c>
      <c r="E38" s="207">
        <f t="array" ref="E38">INDEX(reactions[Fx],MATCH(1,($C38=reactions[Case])*(E$6=reactions[Node]),0))</f>
        <v>-1.5839999999999999E-7</v>
      </c>
      <c r="F38" s="207">
        <f t="array" ref="F38">INDEX(reactions[Fy],MATCH(1,($C38=reactions[Case])*(F$6=reactions[Node]),0))</f>
        <v>-3.49E-6</v>
      </c>
      <c r="G38" s="207">
        <f t="array" ref="G38">INDEX(reactions[Fz],MATCH(1,($C38=reactions[Case])*(G$6=reactions[Node]),0))</f>
        <v>1.387E-2</v>
      </c>
      <c r="H38" s="207">
        <f t="array" ref="H38">INDEX(reactions[Fx],MATCH(1,($C38=reactions[Case])*(H$6=reactions[Node]),0))</f>
        <v>0</v>
      </c>
      <c r="I38" s="207">
        <f t="array" ref="I38">INDEX(reactions[Fy],MATCH(1,($C38=reactions[Case])*(I$6=reactions[Node]),0))</f>
        <v>0</v>
      </c>
      <c r="J38" s="207">
        <f t="array" ref="J38">INDEX(reactions[Fz],MATCH(1,($C38=reactions[Case])*(J$6=reactions[Node]),0))</f>
        <v>-1.3429999999999999E-2</v>
      </c>
      <c r="K38" s="207">
        <f t="array" ref="K38">INDEX(reactions[Fx],MATCH(1,($C38=reactions[Case])*(K$6=reactions[Node]),0))</f>
        <v>0</v>
      </c>
      <c r="L38" s="207">
        <f t="array" ref="L38">INDEX(reactions[Fy],MATCH(1,($C38=reactions[Case])*(L$6=reactions[Node]),0))</f>
        <v>3.3830000000000001E-6</v>
      </c>
      <c r="M38" s="207">
        <f t="array" ref="M38">INDEX(reactions[Fz],MATCH(1,($C38=reactions[Case])*(M$6=reactions[Node]),0))</f>
        <v>-1.392E-2</v>
      </c>
      <c r="N38" s="207">
        <f t="array" ref="N38">INDEX(reactions[Fx],MATCH(1,($C38=reactions[Case])*(N$6=reactions[Node]),0))</f>
        <v>0</v>
      </c>
      <c r="O38" s="207">
        <f t="array" ref="O38">INDEX(reactions[Fy],MATCH(1,($C38=reactions[Case])*(O$6=reactions[Node]),0))</f>
        <v>0</v>
      </c>
      <c r="P38" s="207">
        <f t="array" ref="P38">INDEX(reactions[Fz],MATCH(1,($C38=reactions[Case])*(P$6=reactions[Node]),0))</f>
        <v>1.3480000000000001E-2</v>
      </c>
    </row>
    <row r="39" spans="1:19" s="132" customFormat="1">
      <c r="A39" s="169" t="s">
        <v>594</v>
      </c>
      <c r="B39" s="169" t="s">
        <v>68</v>
      </c>
      <c r="C39" s="172" t="s">
        <v>191</v>
      </c>
      <c r="D39" s="171" t="str">
        <f>INDEX(cases[Name],MATCH(C39,cases[Case],0))</f>
        <v>Temp Individual Case 2: deck contr.</v>
      </c>
      <c r="E39" s="207">
        <f t="array" ref="E39">INDEX(reactions[Fx],MATCH(1,($C39=reactions[Case])*(E$6=reactions[Node]),0))</f>
        <v>1.075E-8</v>
      </c>
      <c r="F39" s="207">
        <f t="array" ref="F39">INDEX(reactions[Fy],MATCH(1,($C39=reactions[Case])*(F$6=reactions[Node]),0))</f>
        <v>4.03E-7</v>
      </c>
      <c r="G39" s="207">
        <f t="array" ref="G39">INDEX(reactions[Fz],MATCH(1,($C39=reactions[Case])*(G$6=reactions[Node]),0))</f>
        <v>2.6679999999999999E-2</v>
      </c>
      <c r="H39" s="207">
        <f t="array" ref="H39">INDEX(reactions[Fx],MATCH(1,($C39=reactions[Case])*(H$6=reactions[Node]),0))</f>
        <v>0</v>
      </c>
      <c r="I39" s="207">
        <f t="array" ref="I39">INDEX(reactions[Fy],MATCH(1,($C39=reactions[Case])*(I$6=reactions[Node]),0))</f>
        <v>0</v>
      </c>
      <c r="J39" s="207">
        <f t="array" ref="J39">INDEX(reactions[Fz],MATCH(1,($C39=reactions[Case])*(J$6=reactions[Node]),0))</f>
        <v>-2.664E-2</v>
      </c>
      <c r="K39" s="207">
        <f t="array" ref="K39">INDEX(reactions[Fx],MATCH(1,($C39=reactions[Case])*(K$6=reactions[Node]),0))</f>
        <v>0</v>
      </c>
      <c r="L39" s="207">
        <f t="array" ref="L39">INDEX(reactions[Fy],MATCH(1,($C39=reactions[Case])*(L$6=reactions[Node]),0))</f>
        <v>-4.0040000000000001E-7</v>
      </c>
      <c r="M39" s="207">
        <f t="array" ref="M39">INDEX(reactions[Fz],MATCH(1,($C39=reactions[Case])*(M$6=reactions[Node]),0))</f>
        <v>-2.6689999999999998E-2</v>
      </c>
      <c r="N39" s="207">
        <f t="array" ref="N39">INDEX(reactions[Fx],MATCH(1,($C39=reactions[Case])*(N$6=reactions[Node]),0))</f>
        <v>0</v>
      </c>
      <c r="O39" s="207">
        <f t="array" ref="O39">INDEX(reactions[Fy],MATCH(1,($C39=reactions[Case])*(O$6=reactions[Node]),0))</f>
        <v>0</v>
      </c>
      <c r="P39" s="207">
        <f t="array" ref="P39">INDEX(reactions[Fz],MATCH(1,($C39=reactions[Case])*(P$6=reactions[Node]),0))</f>
        <v>2.665E-2</v>
      </c>
      <c r="Q39" s="209"/>
    </row>
    <row r="40" spans="1:19" s="132" customFormat="1">
      <c r="A40" s="169" t="s">
        <v>594</v>
      </c>
      <c r="B40" s="169" t="s">
        <v>68</v>
      </c>
      <c r="C40" s="172" t="s">
        <v>192</v>
      </c>
      <c r="D40" s="171" t="str">
        <f>INDEX(cases[Name],MATCH(C40,cases[Case],0))</f>
        <v>Temp Individual Case 2: deck exp.</v>
      </c>
      <c r="E40" s="207">
        <f t="array" ref="E40">INDEX(reactions[Fx],MATCH(1,($C40=reactions[Case])*(E$6=reactions[Node]),0))</f>
        <v>-8.8010000000000005E-8</v>
      </c>
      <c r="F40" s="207">
        <f t="array" ref="F40">INDEX(reactions[Fy],MATCH(1,($C40=reactions[Case])*(F$6=reactions[Node]),0))</f>
        <v>-9.9999999999999995E-7</v>
      </c>
      <c r="G40" s="207">
        <f t="array" ref="G40">INDEX(reactions[Fz],MATCH(1,($C40=reactions[Case])*(G$6=reactions[Node]),0))</f>
        <v>-6.6689999999999999E-2</v>
      </c>
      <c r="H40" s="207">
        <f t="array" ref="H40">INDEX(reactions[Fx],MATCH(1,($C40=reactions[Case])*(H$6=reactions[Node]),0))</f>
        <v>0</v>
      </c>
      <c r="I40" s="207">
        <f t="array" ref="I40">INDEX(reactions[Fy],MATCH(1,($C40=reactions[Case])*(I$6=reactions[Node]),0))</f>
        <v>0</v>
      </c>
      <c r="J40" s="207">
        <f t="array" ref="J40">INDEX(reactions[Fz],MATCH(1,($C40=reactions[Case])*(J$6=reactions[Node]),0))</f>
        <v>6.6600000000000006E-2</v>
      </c>
      <c r="K40" s="207">
        <f t="array" ref="K40">INDEX(reactions[Fx],MATCH(1,($C40=reactions[Case])*(K$6=reactions[Node]),0))</f>
        <v>0</v>
      </c>
      <c r="L40" s="207">
        <f t="array" ref="L40">INDEX(reactions[Fy],MATCH(1,($C40=reactions[Case])*(L$6=reactions[Node]),0))</f>
        <v>1.0109999999999999E-6</v>
      </c>
      <c r="M40" s="207">
        <f t="array" ref="M40">INDEX(reactions[Fz],MATCH(1,($C40=reactions[Case])*(M$6=reactions[Node]),0))</f>
        <v>6.6710000000000005E-2</v>
      </c>
      <c r="N40" s="207">
        <f t="array" ref="N40">INDEX(reactions[Fx],MATCH(1,($C40=reactions[Case])*(N$6=reactions[Node]),0))</f>
        <v>0</v>
      </c>
      <c r="O40" s="207">
        <f t="array" ref="O40">INDEX(reactions[Fy],MATCH(1,($C40=reactions[Case])*(O$6=reactions[Node]),0))</f>
        <v>0</v>
      </c>
      <c r="P40" s="207">
        <f t="array" ref="P40">INDEX(reactions[Fz],MATCH(1,($C40=reactions[Case])*(P$6=reactions[Node]),0))</f>
        <v>-6.6619999999999999E-2</v>
      </c>
      <c r="Q40" s="209"/>
    </row>
    <row r="41" spans="1:19" s="132" customFormat="1">
      <c r="A41" s="169" t="s">
        <v>594</v>
      </c>
      <c r="B41" s="169" t="s">
        <v>68</v>
      </c>
      <c r="C41" s="172" t="s">
        <v>193</v>
      </c>
      <c r="D41" s="171" t="str">
        <f>INDEX(cases[Name],MATCH(C41,cases[Case],0))</f>
        <v>Temp Individual Case 3: arch vert. grad. exp.</v>
      </c>
      <c r="E41" s="207">
        <f t="array" ref="E41">INDEX(reactions[Fx],MATCH(1,($C41=reactions[Case])*(E$6=reactions[Node]),0))</f>
        <v>-3.4389999999999998E-9</v>
      </c>
      <c r="F41" s="207">
        <f t="array" ref="F41">INDEX(reactions[Fy],MATCH(1,($C41=reactions[Case])*(F$6=reactions[Node]),0))</f>
        <v>-1.6429999999999999E-8</v>
      </c>
      <c r="G41" s="207">
        <f t="array" ref="G41">INDEX(reactions[Fz],MATCH(1,($C41=reactions[Case])*(G$6=reactions[Node]),0))</f>
        <v>2.35E-2</v>
      </c>
      <c r="H41" s="207">
        <f t="array" ref="H41">INDEX(reactions[Fx],MATCH(1,($C41=reactions[Case])*(H$6=reactions[Node]),0))</f>
        <v>0</v>
      </c>
      <c r="I41" s="207">
        <f t="array" ref="I41">INDEX(reactions[Fy],MATCH(1,($C41=reactions[Case])*(I$6=reactions[Node]),0))</f>
        <v>0</v>
      </c>
      <c r="J41" s="207">
        <f t="array" ref="J41">INDEX(reactions[Fz],MATCH(1,($C41=reactions[Case])*(J$6=reactions[Node]),0))</f>
        <v>-2.351E-2</v>
      </c>
      <c r="K41" s="207">
        <f t="array" ref="K41">INDEX(reactions[Fx],MATCH(1,($C41=reactions[Case])*(K$6=reactions[Node]),0))</f>
        <v>0</v>
      </c>
      <c r="L41" s="207">
        <f t="array" ref="L41">INDEX(reactions[Fy],MATCH(1,($C41=reactions[Case])*(L$6=reactions[Node]),0))</f>
        <v>1.6499999999999999E-8</v>
      </c>
      <c r="M41" s="207">
        <f t="array" ref="M41">INDEX(reactions[Fz],MATCH(1,($C41=reactions[Case])*(M$6=reactions[Node]),0))</f>
        <v>-2.35E-2</v>
      </c>
      <c r="N41" s="207">
        <f t="array" ref="N41">INDEX(reactions[Fx],MATCH(1,($C41=reactions[Case])*(N$6=reactions[Node]),0))</f>
        <v>0</v>
      </c>
      <c r="O41" s="207">
        <f t="array" ref="O41">INDEX(reactions[Fy],MATCH(1,($C41=reactions[Case])*(O$6=reactions[Node]),0))</f>
        <v>0</v>
      </c>
      <c r="P41" s="207">
        <f t="array" ref="P41">INDEX(reactions[Fz],MATCH(1,($C41=reactions[Case])*(P$6=reactions[Node]),0))</f>
        <v>2.3519999999999999E-2</v>
      </c>
      <c r="Q41" s="209"/>
    </row>
    <row r="42" spans="1:19" s="120" customFormat="1" ht="15" customHeight="1">
      <c r="A42" s="169" t="s">
        <v>594</v>
      </c>
      <c r="B42" s="169" t="s">
        <v>68</v>
      </c>
      <c r="C42" s="172" t="s">
        <v>194</v>
      </c>
      <c r="D42" s="171" t="str">
        <f>INDEX(cases[Name],MATCH(C42,cases[Case],0))</f>
        <v>Temp Individual Case 3: arch vert. grad. contr.</v>
      </c>
      <c r="E42" s="207">
        <f t="array" ref="E42">INDEX(reactions[Fx],MATCH(1,($C42=reactions[Case])*(E$6=reactions[Node]),0))</f>
        <v>3.4389999999999998E-9</v>
      </c>
      <c r="F42" s="207">
        <f t="array" ref="F42">INDEX(reactions[Fy],MATCH(1,($C42=reactions[Case])*(F$6=reactions[Node]),0))</f>
        <v>1.6429999999999999E-8</v>
      </c>
      <c r="G42" s="207">
        <f t="array" ref="G42">INDEX(reactions[Fz],MATCH(1,($C42=reactions[Case])*(G$6=reactions[Node]),0))</f>
        <v>-2.35E-2</v>
      </c>
      <c r="H42" s="207">
        <f t="array" ref="H42">INDEX(reactions[Fx],MATCH(1,($C42=reactions[Case])*(H$6=reactions[Node]),0))</f>
        <v>0</v>
      </c>
      <c r="I42" s="207">
        <f t="array" ref="I42">INDEX(reactions[Fy],MATCH(1,($C42=reactions[Case])*(I$6=reactions[Node]),0))</f>
        <v>0</v>
      </c>
      <c r="J42" s="207">
        <f t="array" ref="J42">INDEX(reactions[Fz],MATCH(1,($C42=reactions[Case])*(J$6=reactions[Node]),0))</f>
        <v>2.351E-2</v>
      </c>
      <c r="K42" s="207">
        <f t="array" ref="K42">INDEX(reactions[Fx],MATCH(1,($C42=reactions[Case])*(K$6=reactions[Node]),0))</f>
        <v>0</v>
      </c>
      <c r="L42" s="207">
        <f t="array" ref="L42">INDEX(reactions[Fy],MATCH(1,($C42=reactions[Case])*(L$6=reactions[Node]),0))</f>
        <v>-1.6499999999999999E-8</v>
      </c>
      <c r="M42" s="207">
        <f t="array" ref="M42">INDEX(reactions[Fz],MATCH(1,($C42=reactions[Case])*(M$6=reactions[Node]),0))</f>
        <v>2.35E-2</v>
      </c>
      <c r="N42" s="207">
        <f t="array" ref="N42">INDEX(reactions[Fx],MATCH(1,($C42=reactions[Case])*(N$6=reactions[Node]),0))</f>
        <v>0</v>
      </c>
      <c r="O42" s="207">
        <f t="array" ref="O42">INDEX(reactions[Fy],MATCH(1,($C42=reactions[Case])*(O$6=reactions[Node]),0))</f>
        <v>0</v>
      </c>
      <c r="P42" s="207">
        <f t="array" ref="P42">INDEX(reactions[Fz],MATCH(1,($C42=reactions[Case])*(P$6=reactions[Node]),0))</f>
        <v>-2.3519999999999999E-2</v>
      </c>
    </row>
    <row r="43" spans="1:19" s="120" customFormat="1">
      <c r="A43" s="169" t="s">
        <v>594</v>
      </c>
      <c r="B43" s="169" t="s">
        <v>68</v>
      </c>
      <c r="C43" s="172" t="s">
        <v>195</v>
      </c>
      <c r="D43" s="171" t="str">
        <f>INDEX(cases[Name],MATCH(C43,cases[Case],0))</f>
        <v>Temp Individual Case 4: arch hor. grad. west contr.</v>
      </c>
      <c r="E43" s="207">
        <f t="array" ref="E43">INDEX(reactions[Fx],MATCH(1,($C43=reactions[Case])*(E$6=reactions[Node]),0))</f>
        <v>-4.9700000000000002E-8</v>
      </c>
      <c r="F43" s="207">
        <f t="array" ref="F43">INDEX(reactions[Fy],MATCH(1,($C43=reactions[Case])*(F$6=reactions[Node]),0))</f>
        <v>-2.2929999999999999E-6</v>
      </c>
      <c r="G43" s="207">
        <f t="array" ref="G43">INDEX(reactions[Fz],MATCH(1,($C43=reactions[Case])*(G$6=reactions[Node]),0))</f>
        <v>3.9459999999999999E-3</v>
      </c>
      <c r="H43" s="207">
        <f t="array" ref="H43">INDEX(reactions[Fx],MATCH(1,($C43=reactions[Case])*(H$6=reactions[Node]),0))</f>
        <v>0</v>
      </c>
      <c r="I43" s="207">
        <f t="array" ref="I43">INDEX(reactions[Fy],MATCH(1,($C43=reactions[Case])*(I$6=reactions[Node]),0))</f>
        <v>0</v>
      </c>
      <c r="J43" s="207">
        <f t="array" ref="J43">INDEX(reactions[Fz],MATCH(1,($C43=reactions[Case])*(J$6=reactions[Node]),0))</f>
        <v>-3.9280000000000001E-3</v>
      </c>
      <c r="K43" s="207">
        <f t="array" ref="K43">INDEX(reactions[Fx],MATCH(1,($C43=reactions[Case])*(K$6=reactions[Node]),0))</f>
        <v>0</v>
      </c>
      <c r="L43" s="207">
        <f t="array" ref="L43">INDEX(reactions[Fy],MATCH(1,($C43=reactions[Case])*(L$6=reactions[Node]),0))</f>
        <v>2.272E-6</v>
      </c>
      <c r="M43" s="207">
        <f t="array" ref="M43">INDEX(reactions[Fz],MATCH(1,($C43=reactions[Case])*(M$6=reactions[Node]),0))</f>
        <v>-7.7640000000000001E-3</v>
      </c>
      <c r="N43" s="207">
        <f t="array" ref="N43">INDEX(reactions[Fx],MATCH(1,($C43=reactions[Case])*(N$6=reactions[Node]),0))</f>
        <v>0</v>
      </c>
      <c r="O43" s="207">
        <f t="array" ref="O43">INDEX(reactions[Fy],MATCH(1,($C43=reactions[Case])*(O$6=reactions[Node]),0))</f>
        <v>0</v>
      </c>
      <c r="P43" s="207">
        <f t="array" ref="P43">INDEX(reactions[Fz],MATCH(1,($C43=reactions[Case])*(P$6=reactions[Node]),0))</f>
        <v>7.7459999999999994E-3</v>
      </c>
    </row>
    <row r="44" spans="1:19" s="120" customFormat="1">
      <c r="A44" s="169" t="s">
        <v>594</v>
      </c>
      <c r="B44" s="169" t="s">
        <v>68</v>
      </c>
      <c r="C44" s="172" t="s">
        <v>196</v>
      </c>
      <c r="D44" s="171" t="str">
        <f>INDEX(cases[Name],MATCH(C44,cases[Case],0))</f>
        <v>Temp Individual Case 4: arch hor. grad. west exp.</v>
      </c>
      <c r="E44" s="207">
        <f t="array" ref="E44">INDEX(reactions[Fx],MATCH(1,($C44=reactions[Case])*(E$6=reactions[Node]),0))</f>
        <v>4.9700000000000002E-8</v>
      </c>
      <c r="F44" s="207">
        <f t="array" ref="F44">INDEX(reactions[Fy],MATCH(1,($C44=reactions[Case])*(F$6=reactions[Node]),0))</f>
        <v>2.2929999999999999E-6</v>
      </c>
      <c r="G44" s="207">
        <f t="array" ref="G44">INDEX(reactions[Fz],MATCH(1,($C44=reactions[Case])*(G$6=reactions[Node]),0))</f>
        <v>-3.9459999999999999E-3</v>
      </c>
      <c r="H44" s="207">
        <f t="array" ref="H44">INDEX(reactions[Fx],MATCH(1,($C44=reactions[Case])*(H$6=reactions[Node]),0))</f>
        <v>0</v>
      </c>
      <c r="I44" s="207">
        <f t="array" ref="I44">INDEX(reactions[Fy],MATCH(1,($C44=reactions[Case])*(I$6=reactions[Node]),0))</f>
        <v>0</v>
      </c>
      <c r="J44" s="207">
        <f t="array" ref="J44">INDEX(reactions[Fz],MATCH(1,($C44=reactions[Case])*(J$6=reactions[Node]),0))</f>
        <v>3.9280000000000001E-3</v>
      </c>
      <c r="K44" s="207">
        <f t="array" ref="K44">INDEX(reactions[Fx],MATCH(1,($C44=reactions[Case])*(K$6=reactions[Node]),0))</f>
        <v>0</v>
      </c>
      <c r="L44" s="207">
        <f t="array" ref="L44">INDEX(reactions[Fy],MATCH(1,($C44=reactions[Case])*(L$6=reactions[Node]),0))</f>
        <v>-2.272E-6</v>
      </c>
      <c r="M44" s="207">
        <f t="array" ref="M44">INDEX(reactions[Fz],MATCH(1,($C44=reactions[Case])*(M$6=reactions[Node]),0))</f>
        <v>7.7640000000000001E-3</v>
      </c>
      <c r="N44" s="207">
        <f t="array" ref="N44">INDEX(reactions[Fx],MATCH(1,($C44=reactions[Case])*(N$6=reactions[Node]),0))</f>
        <v>0</v>
      </c>
      <c r="O44" s="207">
        <f t="array" ref="O44">INDEX(reactions[Fy],MATCH(1,($C44=reactions[Case])*(O$6=reactions[Node]),0))</f>
        <v>0</v>
      </c>
      <c r="P44" s="207">
        <f t="array" ref="P44">INDEX(reactions[Fz],MATCH(1,($C44=reactions[Case])*(P$6=reactions[Node]),0))</f>
        <v>-7.7459999999999994E-3</v>
      </c>
    </row>
    <row r="45" spans="1:19" s="120" customFormat="1">
      <c r="A45" s="169" t="s">
        <v>594</v>
      </c>
      <c r="B45" s="169" t="s">
        <v>68</v>
      </c>
      <c r="C45" s="172" t="s">
        <v>197</v>
      </c>
      <c r="D45" s="171" t="str">
        <f>INDEX(cases[Name],MATCH(C45,cases[Case],0))</f>
        <v>Temp Individual Case 4: arch hor. grad. east contr.</v>
      </c>
      <c r="E45" s="207">
        <f t="array" ref="E45">INDEX(reactions[Fx],MATCH(1,($C45=reactions[Case])*(E$6=reactions[Node]),0))</f>
        <v>-1.172E-8</v>
      </c>
      <c r="F45" s="207">
        <f t="array" ref="F45">INDEX(reactions[Fy],MATCH(1,($C45=reactions[Case])*(F$6=reactions[Node]),0))</f>
        <v>2.3029999999999998E-6</v>
      </c>
      <c r="G45" s="207">
        <f t="array" ref="G45">INDEX(reactions[Fz],MATCH(1,($C45=reactions[Case])*(G$6=reactions[Node]),0))</f>
        <v>1.0529999999999999E-2</v>
      </c>
      <c r="H45" s="207">
        <f t="array" ref="H45">INDEX(reactions[Fx],MATCH(1,($C45=reactions[Case])*(H$6=reactions[Node]),0))</f>
        <v>0</v>
      </c>
      <c r="I45" s="207">
        <f t="array" ref="I45">INDEX(reactions[Fy],MATCH(1,($C45=reactions[Case])*(I$6=reactions[Node]),0))</f>
        <v>0</v>
      </c>
      <c r="J45" s="207">
        <f t="array" ref="J45">INDEX(reactions[Fz],MATCH(1,($C45=reactions[Case])*(J$6=reactions[Node]),0))</f>
        <v>-1.051E-2</v>
      </c>
      <c r="K45" s="207">
        <f t="array" ref="K45">INDEX(reactions[Fx],MATCH(1,($C45=reactions[Case])*(K$6=reactions[Node]),0))</f>
        <v>0</v>
      </c>
      <c r="L45" s="207">
        <f t="array" ref="L45">INDEX(reactions[Fy],MATCH(1,($C45=reactions[Case])*(L$6=reactions[Node]),0))</f>
        <v>-2.3E-6</v>
      </c>
      <c r="M45" s="207">
        <f t="array" ref="M45">INDEX(reactions[Fz],MATCH(1,($C45=reactions[Case])*(M$6=reactions[Node]),0))</f>
        <v>-6.7159999999999997E-3</v>
      </c>
      <c r="N45" s="207">
        <f t="array" ref="N45">INDEX(reactions[Fx],MATCH(1,($C45=reactions[Case])*(N$6=reactions[Node]),0))</f>
        <v>0</v>
      </c>
      <c r="O45" s="207">
        <f t="array" ref="O45">INDEX(reactions[Fy],MATCH(1,($C45=reactions[Case])*(O$6=reactions[Node]),0))</f>
        <v>0</v>
      </c>
      <c r="P45" s="207">
        <f t="array" ref="P45">INDEX(reactions[Fz],MATCH(1,($C45=reactions[Case])*(P$6=reactions[Node]),0))</f>
        <v>6.6950000000000004E-3</v>
      </c>
      <c r="S45" s="116"/>
    </row>
    <row r="46" spans="1:19" s="80" customFormat="1">
      <c r="A46" s="169" t="s">
        <v>594</v>
      </c>
      <c r="B46" s="169" t="s">
        <v>68</v>
      </c>
      <c r="C46" s="172" t="s">
        <v>198</v>
      </c>
      <c r="D46" s="171" t="str">
        <f>INDEX(cases[Name],MATCH(C46,cases[Case],0))</f>
        <v>Temp Individual Case 4: arch hor. grad. east exp.</v>
      </c>
      <c r="E46" s="207">
        <f t="array" ref="E46">INDEX(reactions[Fx],MATCH(1,($C46=reactions[Case])*(E$6=reactions[Node]),0))</f>
        <v>1.172E-8</v>
      </c>
      <c r="F46" s="207">
        <f t="array" ref="F46">INDEX(reactions[Fy],MATCH(1,($C46=reactions[Case])*(F$6=reactions[Node]),0))</f>
        <v>-2.3029999999999998E-6</v>
      </c>
      <c r="G46" s="207">
        <f t="array" ref="G46">INDEX(reactions[Fz],MATCH(1,($C46=reactions[Case])*(G$6=reactions[Node]),0))</f>
        <v>-1.0529999999999999E-2</v>
      </c>
      <c r="H46" s="207">
        <f t="array" ref="H46">INDEX(reactions[Fx],MATCH(1,($C46=reactions[Case])*(H$6=reactions[Node]),0))</f>
        <v>0</v>
      </c>
      <c r="I46" s="207">
        <f t="array" ref="I46">INDEX(reactions[Fy],MATCH(1,($C46=reactions[Case])*(I$6=reactions[Node]),0))</f>
        <v>0</v>
      </c>
      <c r="J46" s="207">
        <f t="array" ref="J46">INDEX(reactions[Fz],MATCH(1,($C46=reactions[Case])*(J$6=reactions[Node]),0))</f>
        <v>1.051E-2</v>
      </c>
      <c r="K46" s="207">
        <f t="array" ref="K46">INDEX(reactions[Fx],MATCH(1,($C46=reactions[Case])*(K$6=reactions[Node]),0))</f>
        <v>0</v>
      </c>
      <c r="L46" s="207">
        <f t="array" ref="L46">INDEX(reactions[Fy],MATCH(1,($C46=reactions[Case])*(L$6=reactions[Node]),0))</f>
        <v>2.3E-6</v>
      </c>
      <c r="M46" s="207">
        <f t="array" ref="M46">INDEX(reactions[Fz],MATCH(1,($C46=reactions[Case])*(M$6=reactions[Node]),0))</f>
        <v>6.7159999999999997E-3</v>
      </c>
      <c r="N46" s="207">
        <f t="array" ref="N46">INDEX(reactions[Fx],MATCH(1,($C46=reactions[Case])*(N$6=reactions[Node]),0))</f>
        <v>0</v>
      </c>
      <c r="O46" s="207">
        <f t="array" ref="O46">INDEX(reactions[Fy],MATCH(1,($C46=reactions[Case])*(O$6=reactions[Node]),0))</f>
        <v>0</v>
      </c>
      <c r="P46" s="207">
        <f t="array" ref="P46">INDEX(reactions[Fz],MATCH(1,($C46=reactions[Case])*(P$6=reactions[Node]),0))</f>
        <v>-6.6950000000000004E-3</v>
      </c>
      <c r="S46" s="143"/>
    </row>
    <row r="47" spans="1:19" s="80" customFormat="1">
      <c r="A47" s="169" t="s">
        <v>594</v>
      </c>
      <c r="B47" s="169" t="s">
        <v>68</v>
      </c>
      <c r="C47" s="172" t="s">
        <v>199</v>
      </c>
      <c r="D47" s="171" t="str">
        <f>INDEX(cases[Name],MATCH(C47,cases[Case],0))</f>
        <v>Temp Individual Case 5: hangers contr.</v>
      </c>
      <c r="E47" s="207">
        <f t="array" ref="E47">INDEX(reactions[Fx],MATCH(1,($C47=reactions[Case])*(E$6=reactions[Node]),0))</f>
        <v>2.9370000000000001E-9</v>
      </c>
      <c r="F47" s="207">
        <f t="array" ref="F47">INDEX(reactions[Fy],MATCH(1,($C47=reactions[Case])*(F$6=reactions[Node]),0))</f>
        <v>-2.6110000000000002E-9</v>
      </c>
      <c r="G47" s="207">
        <f t="array" ref="G47">INDEX(reactions[Fz],MATCH(1,($C47=reactions[Case])*(G$6=reactions[Node]),0))</f>
        <v>-4.414E-4</v>
      </c>
      <c r="H47" s="207">
        <f t="array" ref="H47">INDEX(reactions[Fx],MATCH(1,($C47=reactions[Case])*(H$6=reactions[Node]),0))</f>
        <v>0</v>
      </c>
      <c r="I47" s="207">
        <f t="array" ref="I47">INDEX(reactions[Fy],MATCH(1,($C47=reactions[Case])*(I$6=reactions[Node]),0))</f>
        <v>0</v>
      </c>
      <c r="J47" s="207">
        <f t="array" ref="J47">INDEX(reactions[Fz],MATCH(1,($C47=reactions[Case])*(J$6=reactions[Node]),0))</f>
        <v>4.4260000000000002E-4</v>
      </c>
      <c r="K47" s="207">
        <f t="array" ref="K47">INDEX(reactions[Fx],MATCH(1,($C47=reactions[Case])*(K$6=reactions[Node]),0))</f>
        <v>0</v>
      </c>
      <c r="L47" s="207">
        <f t="array" ref="L47">INDEX(reactions[Fy],MATCH(1,($C47=reactions[Case])*(L$6=reactions[Node]),0))</f>
        <v>2.6259999999999998E-9</v>
      </c>
      <c r="M47" s="207">
        <f t="array" ref="M47">INDEX(reactions[Fz],MATCH(1,($C47=reactions[Case])*(M$6=reactions[Node]),0))</f>
        <v>4.4119999999999999E-4</v>
      </c>
      <c r="N47" s="207">
        <f t="array" ref="N47">INDEX(reactions[Fx],MATCH(1,($C47=reactions[Case])*(N$6=reactions[Node]),0))</f>
        <v>0</v>
      </c>
      <c r="O47" s="207">
        <f t="array" ref="O47">INDEX(reactions[Fy],MATCH(1,($C47=reactions[Case])*(O$6=reactions[Node]),0))</f>
        <v>0</v>
      </c>
      <c r="P47" s="207">
        <f t="array" ref="P47">INDEX(reactions[Fz],MATCH(1,($C47=reactions[Case])*(P$6=reactions[Node]),0))</f>
        <v>-4.4240000000000002E-4</v>
      </c>
      <c r="S47" s="143"/>
    </row>
    <row r="48" spans="1:19" s="80" customFormat="1">
      <c r="A48" s="169" t="s">
        <v>594</v>
      </c>
      <c r="B48" s="169" t="s">
        <v>68</v>
      </c>
      <c r="C48" s="172" t="s">
        <v>200</v>
      </c>
      <c r="D48" s="171" t="str">
        <f>INDEX(cases[Name],MATCH(C48,cases[Case],0))</f>
        <v>Temp Individual Case 5: hangers exp.</v>
      </c>
      <c r="E48" s="207">
        <f t="array" ref="E48">INDEX(reactions[Fx],MATCH(1,($C48=reactions[Case])*(E$6=reactions[Node]),0))</f>
        <v>-2.9370000000000001E-9</v>
      </c>
      <c r="F48" s="207">
        <f t="array" ref="F48">INDEX(reactions[Fy],MATCH(1,($C48=reactions[Case])*(F$6=reactions[Node]),0))</f>
        <v>2.6110000000000002E-9</v>
      </c>
      <c r="G48" s="207">
        <f t="array" ref="G48">INDEX(reactions[Fz],MATCH(1,($C48=reactions[Case])*(G$6=reactions[Node]),0))</f>
        <v>4.414E-4</v>
      </c>
      <c r="H48" s="207">
        <f t="array" ref="H48">INDEX(reactions[Fx],MATCH(1,($C48=reactions[Case])*(H$6=reactions[Node]),0))</f>
        <v>0</v>
      </c>
      <c r="I48" s="207">
        <f t="array" ref="I48">INDEX(reactions[Fy],MATCH(1,($C48=reactions[Case])*(I$6=reactions[Node]),0))</f>
        <v>0</v>
      </c>
      <c r="J48" s="207">
        <f t="array" ref="J48">INDEX(reactions[Fz],MATCH(1,($C48=reactions[Case])*(J$6=reactions[Node]),0))</f>
        <v>-4.4260000000000002E-4</v>
      </c>
      <c r="K48" s="207">
        <f t="array" ref="K48">INDEX(reactions[Fx],MATCH(1,($C48=reactions[Case])*(K$6=reactions[Node]),0))</f>
        <v>0</v>
      </c>
      <c r="L48" s="207">
        <f t="array" ref="L48">INDEX(reactions[Fy],MATCH(1,($C48=reactions[Case])*(L$6=reactions[Node]),0))</f>
        <v>-2.6259999999999998E-9</v>
      </c>
      <c r="M48" s="207">
        <f t="array" ref="M48">INDEX(reactions[Fz],MATCH(1,($C48=reactions[Case])*(M$6=reactions[Node]),0))</f>
        <v>-4.4119999999999999E-4</v>
      </c>
      <c r="N48" s="207">
        <f t="array" ref="N48">INDEX(reactions[Fx],MATCH(1,($C48=reactions[Case])*(N$6=reactions[Node]),0))</f>
        <v>0</v>
      </c>
      <c r="O48" s="207">
        <f t="array" ref="O48">INDEX(reactions[Fy],MATCH(1,($C48=reactions[Case])*(O$6=reactions[Node]),0))</f>
        <v>0</v>
      </c>
      <c r="P48" s="207">
        <f t="array" ref="P48">INDEX(reactions[Fz],MATCH(1,($C48=reactions[Case])*(P$6=reactions[Node]),0))</f>
        <v>4.4240000000000002E-4</v>
      </c>
      <c r="S48" s="143"/>
    </row>
    <row r="49" spans="1:19" s="80" customFormat="1">
      <c r="A49" s="169" t="s">
        <v>594</v>
      </c>
      <c r="B49" s="169" t="s">
        <v>68</v>
      </c>
      <c r="C49" s="172" t="s">
        <v>201</v>
      </c>
      <c r="D49" s="171" t="str">
        <f>INDEX(cases[Name],MATCH(C49,cases[Case],0))</f>
        <v>Temp Individual Case 6: hor. grad. west +5</v>
      </c>
      <c r="E49" s="207">
        <f t="array" ref="E49">INDEX(reactions[Fx],MATCH(1,($C49=reactions[Case])*(E$6=reactions[Node]),0))</f>
        <v>1.6359999999999999E-8</v>
      </c>
      <c r="F49" s="207">
        <f t="array" ref="F49">INDEX(reactions[Fy],MATCH(1,($C49=reactions[Case])*(F$6=reactions[Node]),0))</f>
        <v>7.5410000000000003E-6</v>
      </c>
      <c r="G49" s="207">
        <f t="array" ref="G49">INDEX(reactions[Fz],MATCH(1,($C49=reactions[Case])*(G$6=reactions[Node]),0))</f>
        <v>-3.4590000000000001</v>
      </c>
      <c r="H49" s="207">
        <f t="array" ref="H49">INDEX(reactions[Fx],MATCH(1,($C49=reactions[Case])*(H$6=reactions[Node]),0))</f>
        <v>0</v>
      </c>
      <c r="I49" s="207">
        <f t="array" ref="I49">INDEX(reactions[Fy],MATCH(1,($C49=reactions[Case])*(I$6=reactions[Node]),0))</f>
        <v>0</v>
      </c>
      <c r="J49" s="207">
        <f t="array" ref="J49">INDEX(reactions[Fz],MATCH(1,($C49=reactions[Case])*(J$6=reactions[Node]),0))</f>
        <v>3.4590000000000001</v>
      </c>
      <c r="K49" s="207">
        <f t="array" ref="K49">INDEX(reactions[Fx],MATCH(1,($C49=reactions[Case])*(K$6=reactions[Node]),0))</f>
        <v>0</v>
      </c>
      <c r="L49" s="207">
        <f t="array" ref="L49">INDEX(reactions[Fy],MATCH(1,($C49=reactions[Case])*(L$6=reactions[Node]),0))</f>
        <v>-7.5889999999999997E-6</v>
      </c>
      <c r="M49" s="207">
        <f t="array" ref="M49">INDEX(reactions[Fz],MATCH(1,($C49=reactions[Case])*(M$6=reactions[Node]),0))</f>
        <v>3.4609999999999999</v>
      </c>
      <c r="N49" s="207">
        <f t="array" ref="N49">INDEX(reactions[Fx],MATCH(1,($C49=reactions[Case])*(N$6=reactions[Node]),0))</f>
        <v>0</v>
      </c>
      <c r="O49" s="207">
        <f t="array" ref="O49">INDEX(reactions[Fy],MATCH(1,($C49=reactions[Case])*(O$6=reactions[Node]),0))</f>
        <v>0</v>
      </c>
      <c r="P49" s="207">
        <f t="array" ref="P49">INDEX(reactions[Fz],MATCH(1,($C49=reactions[Case])*(P$6=reactions[Node]),0))</f>
        <v>-3.4609999999999999</v>
      </c>
      <c r="S49" s="143"/>
    </row>
    <row r="50" spans="1:19" s="80" customFormat="1">
      <c r="A50" s="169" t="s">
        <v>594</v>
      </c>
      <c r="B50" s="169" t="s">
        <v>68</v>
      </c>
      <c r="C50" s="172" t="s">
        <v>202</v>
      </c>
      <c r="D50" s="171" t="str">
        <f>INDEX(cases[Name],MATCH(C50,cases[Case],0))</f>
        <v>Temp Individual Case 6: hor. grad. east +5</v>
      </c>
      <c r="E50" s="207">
        <f t="array" ref="E50">INDEX(reactions[Fx],MATCH(1,($C50=reactions[Case])*(E$6=reactions[Node]),0))</f>
        <v>-2.748E-9</v>
      </c>
      <c r="F50" s="207">
        <f t="array" ref="F50">INDEX(reactions[Fy],MATCH(1,($C50=reactions[Case])*(F$6=reactions[Node]),0))</f>
        <v>-5.8969999999999996E-6</v>
      </c>
      <c r="G50" s="207">
        <f t="array" ref="G50">INDEX(reactions[Fz],MATCH(1,($C50=reactions[Case])*(G$6=reactions[Node]),0))</f>
        <v>-8.9639999999999997E-3</v>
      </c>
      <c r="H50" s="207">
        <f t="array" ref="H50">INDEX(reactions[Fx],MATCH(1,($C50=reactions[Case])*(H$6=reactions[Node]),0))</f>
        <v>0</v>
      </c>
      <c r="I50" s="207">
        <f t="array" ref="I50">INDEX(reactions[Fy],MATCH(1,($C50=reactions[Case])*(I$6=reactions[Node]),0))</f>
        <v>0</v>
      </c>
      <c r="J50" s="207">
        <f t="array" ref="J50">INDEX(reactions[Fz],MATCH(1,($C50=reactions[Case])*(J$6=reactions[Node]),0))</f>
        <v>8.9560000000000004E-3</v>
      </c>
      <c r="K50" s="207">
        <f t="array" ref="K50">INDEX(reactions[Fx],MATCH(1,($C50=reactions[Case])*(K$6=reactions[Node]),0))</f>
        <v>0</v>
      </c>
      <c r="L50" s="207">
        <f t="array" ref="L50">INDEX(reactions[Fy],MATCH(1,($C50=reactions[Case])*(L$6=reactions[Node]),0))</f>
        <v>5.9610000000000002E-6</v>
      </c>
      <c r="M50" s="207">
        <f t="array" ref="M50">INDEX(reactions[Fz],MATCH(1,($C50=reactions[Case])*(M$6=reactions[Node]),0))</f>
        <v>6.1640000000000002E-3</v>
      </c>
      <c r="N50" s="207">
        <f t="array" ref="N50">INDEX(reactions[Fx],MATCH(1,($C50=reactions[Case])*(N$6=reactions[Node]),0))</f>
        <v>0</v>
      </c>
      <c r="O50" s="207">
        <f t="array" ref="O50">INDEX(reactions[Fy],MATCH(1,($C50=reactions[Case])*(O$6=reactions[Node]),0))</f>
        <v>0</v>
      </c>
      <c r="P50" s="207">
        <f t="array" ref="P50">INDEX(reactions[Fz],MATCH(1,($C50=reactions[Case])*(P$6=reactions[Node]),0))</f>
        <v>-6.1549999999999999E-3</v>
      </c>
    </row>
    <row r="51" spans="1:19" s="80" customFormat="1">
      <c r="A51" s="169" t="s">
        <v>594</v>
      </c>
      <c r="B51" s="169" t="s">
        <v>68</v>
      </c>
      <c r="C51" s="172" t="s">
        <v>203</v>
      </c>
      <c r="D51" s="171" t="str">
        <f>INDEX(cases[Name],MATCH(C51,cases[Case],0))</f>
        <v>Temp Individual Case 7: arch uniform contr.</v>
      </c>
      <c r="E51" s="207">
        <f t="array" ref="E51">INDEX(reactions[Fx],MATCH(1,($C51=reactions[Case])*(E$6=reactions[Node]),0))</f>
        <v>1.9589999999999999E-8</v>
      </c>
      <c r="F51" s="207">
        <f t="array" ref="F51">INDEX(reactions[Fy],MATCH(1,($C51=reactions[Case])*(F$6=reactions[Node]),0))</f>
        <v>-5.6430000000000003E-8</v>
      </c>
      <c r="G51" s="207">
        <f t="array" ref="G51">INDEX(reactions[Fz],MATCH(1,($C51=reactions[Case])*(G$6=reactions[Node]),0))</f>
        <v>-4.3439999999999999E-2</v>
      </c>
      <c r="H51" s="207">
        <f t="array" ref="H51">INDEX(reactions[Fx],MATCH(1,($C51=reactions[Case])*(H$6=reactions[Node]),0))</f>
        <v>0</v>
      </c>
      <c r="I51" s="207">
        <f t="array" ref="I51">INDEX(reactions[Fy],MATCH(1,($C51=reactions[Case])*(I$6=reactions[Node]),0))</f>
        <v>0</v>
      </c>
      <c r="J51" s="207">
        <f t="array" ref="J51">INDEX(reactions[Fz],MATCH(1,($C51=reactions[Case])*(J$6=reactions[Node]),0))</f>
        <v>4.3319999999999997E-2</v>
      </c>
      <c r="K51" s="207">
        <f t="array" ref="K51">INDEX(reactions[Fx],MATCH(1,($C51=reactions[Case])*(K$6=reactions[Node]),0))</f>
        <v>0</v>
      </c>
      <c r="L51" s="207">
        <f t="array" ref="L51">INDEX(reactions[Fy],MATCH(1,($C51=reactions[Case])*(L$6=reactions[Node]),0))</f>
        <v>5.5650000000000012E-8</v>
      </c>
      <c r="M51" s="207">
        <f t="array" ref="M51">INDEX(reactions[Fz],MATCH(1,($C51=reactions[Case])*(M$6=reactions[Node]),0))</f>
        <v>4.3439999999999999E-2</v>
      </c>
      <c r="N51" s="207">
        <f t="array" ref="N51">INDEX(reactions[Fx],MATCH(1,($C51=reactions[Case])*(N$6=reactions[Node]),0))</f>
        <v>0</v>
      </c>
      <c r="O51" s="207">
        <f t="array" ref="O51">INDEX(reactions[Fy],MATCH(1,($C51=reactions[Case])*(O$6=reactions[Node]),0))</f>
        <v>0</v>
      </c>
      <c r="P51" s="207">
        <f t="array" ref="P51">INDEX(reactions[Fz],MATCH(1,($C51=reactions[Case])*(P$6=reactions[Node]),0))</f>
        <v>-4.3319999999999997E-2</v>
      </c>
    </row>
    <row r="52" spans="1:19" s="80" customFormat="1">
      <c r="A52" s="169" t="s">
        <v>594</v>
      </c>
      <c r="B52" s="169" t="s">
        <v>68</v>
      </c>
      <c r="C52" s="172" t="s">
        <v>204</v>
      </c>
      <c r="D52" s="171" t="str">
        <f>INDEX(cases[Name],MATCH(C52,cases[Case],0))</f>
        <v>Temp Individual Case 7: arch uniform exp.</v>
      </c>
      <c r="E52" s="207">
        <f t="array" ref="E52">INDEX(reactions[Fx],MATCH(1,($C52=reactions[Case])*(E$6=reactions[Node]),0))</f>
        <v>-1.9589999999999999E-8</v>
      </c>
      <c r="F52" s="207">
        <f t="array" ref="F52">INDEX(reactions[Fy],MATCH(1,($C52=reactions[Case])*(F$6=reactions[Node]),0))</f>
        <v>5.6430000000000003E-8</v>
      </c>
      <c r="G52" s="207">
        <f t="array" ref="G52">INDEX(reactions[Fz],MATCH(1,($C52=reactions[Case])*(G$6=reactions[Node]),0))</f>
        <v>4.3439999999999999E-2</v>
      </c>
      <c r="H52" s="207">
        <f t="array" ref="H52">INDEX(reactions[Fx],MATCH(1,($C52=reactions[Case])*(H$6=reactions[Node]),0))</f>
        <v>0</v>
      </c>
      <c r="I52" s="207">
        <f t="array" ref="I52">INDEX(reactions[Fy],MATCH(1,($C52=reactions[Case])*(I$6=reactions[Node]),0))</f>
        <v>0</v>
      </c>
      <c r="J52" s="207">
        <f t="array" ref="J52">INDEX(reactions[Fz],MATCH(1,($C52=reactions[Case])*(J$6=reactions[Node]),0))</f>
        <v>-4.3319999999999997E-2</v>
      </c>
      <c r="K52" s="207">
        <f t="array" ref="K52">INDEX(reactions[Fx],MATCH(1,($C52=reactions[Case])*(K$6=reactions[Node]),0))</f>
        <v>0</v>
      </c>
      <c r="L52" s="207">
        <f t="array" ref="L52">INDEX(reactions[Fy],MATCH(1,($C52=reactions[Case])*(L$6=reactions[Node]),0))</f>
        <v>-5.5650000000000012E-8</v>
      </c>
      <c r="M52" s="207">
        <f t="array" ref="M52">INDEX(reactions[Fz],MATCH(1,($C52=reactions[Case])*(M$6=reactions[Node]),0))</f>
        <v>-4.3439999999999999E-2</v>
      </c>
      <c r="N52" s="207">
        <f t="array" ref="N52">INDEX(reactions[Fx],MATCH(1,($C52=reactions[Case])*(N$6=reactions[Node]),0))</f>
        <v>0</v>
      </c>
      <c r="O52" s="207">
        <f t="array" ref="O52">INDEX(reactions[Fy],MATCH(1,($C52=reactions[Case])*(O$6=reactions[Node]),0))</f>
        <v>0</v>
      </c>
      <c r="P52" s="207">
        <f t="array" ref="P52">INDEX(reactions[Fz],MATCH(1,($C52=reactions[Case])*(P$6=reactions[Node]),0))</f>
        <v>4.3319999999999997E-2</v>
      </c>
      <c r="S52" s="143"/>
    </row>
    <row r="53" spans="1:19" s="80" customFormat="1">
      <c r="A53" s="169" t="s">
        <v>594</v>
      </c>
      <c r="B53" s="169" t="s">
        <v>68</v>
      </c>
      <c r="C53" s="172" t="s">
        <v>205</v>
      </c>
      <c r="D53" s="171" t="str">
        <f>INDEX(cases[Name],MATCH(C53,cases[Case],0))</f>
        <v>Temp Comb 1-1</v>
      </c>
      <c r="E53" s="207">
        <f t="array" ref="E53">INDEX(reactions[Fx],MATCH(1,($C53=reactions[Case])*(E$6=reactions[Node]),0))</f>
        <v>4.2930000000000001E-8</v>
      </c>
      <c r="F53" s="207">
        <f t="array" ref="F53">INDEX(reactions[Fy],MATCH(1,($C53=reactions[Case])*(F$6=reactions[Node]),0))</f>
        <v>1.73E-6</v>
      </c>
      <c r="G53" s="207">
        <f t="array" ref="G53">INDEX(reactions[Fz],MATCH(1,($C53=reactions[Case])*(G$6=reactions[Node]),0))</f>
        <v>-2.1480000000000002E-3</v>
      </c>
      <c r="H53" s="207">
        <f t="array" ref="H53">INDEX(reactions[Fx],MATCH(1,($C53=reactions[Case])*(H$6=reactions[Node]),0))</f>
        <v>0</v>
      </c>
      <c r="I53" s="207">
        <f t="array" ref="I53">INDEX(reactions[Fy],MATCH(1,($C53=reactions[Case])*(I$6=reactions[Node]),0))</f>
        <v>0</v>
      </c>
      <c r="J53" s="207">
        <f t="array" ref="J53">INDEX(reactions[Fz],MATCH(1,($C53=reactions[Case])*(J$6=reactions[Node]),0))</f>
        <v>2.0300000000000001E-3</v>
      </c>
      <c r="K53" s="207">
        <f t="array" ref="K53">INDEX(reactions[Fx],MATCH(1,($C53=reactions[Case])*(K$6=reactions[Node]),0))</f>
        <v>0</v>
      </c>
      <c r="L53" s="207">
        <f t="array" ref="L53">INDEX(reactions[Fy],MATCH(1,($C53=reactions[Case])*(L$6=reactions[Node]),0))</f>
        <v>-1.731E-6</v>
      </c>
      <c r="M53" s="207">
        <f t="array" ref="M53">INDEX(reactions[Fz],MATCH(1,($C53=reactions[Case])*(M$6=reactions[Node]),0))</f>
        <v>2.16E-3</v>
      </c>
      <c r="N53" s="207">
        <f t="array" ref="N53">INDEX(reactions[Fx],MATCH(1,($C53=reactions[Case])*(N$6=reactions[Node]),0))</f>
        <v>0</v>
      </c>
      <c r="O53" s="207">
        <f t="array" ref="O53">INDEX(reactions[Fy],MATCH(1,($C53=reactions[Case])*(O$6=reactions[Node]),0))</f>
        <v>0</v>
      </c>
      <c r="P53" s="207">
        <f t="array" ref="P53">INDEX(reactions[Fz],MATCH(1,($C53=reactions[Case])*(P$6=reactions[Node]),0))</f>
        <v>-2.042E-3</v>
      </c>
      <c r="S53" s="143"/>
    </row>
    <row r="54" spans="1:19" s="80" customFormat="1">
      <c r="A54" s="169" t="s">
        <v>594</v>
      </c>
      <c r="B54" s="169" t="s">
        <v>68</v>
      </c>
      <c r="C54" s="172" t="s">
        <v>206</v>
      </c>
      <c r="D54" s="171" t="str">
        <f>INDEX(cases[Name],MATCH(C54,cases[Case],0))</f>
        <v>Temp Comb 1-2</v>
      </c>
      <c r="E54" s="207">
        <f t="array" ref="E54">INDEX(reactions[Fx],MATCH(1,($C54=reactions[Case])*(E$6=reactions[Node]),0))</f>
        <v>-1.469E-7</v>
      </c>
      <c r="F54" s="207">
        <f t="array" ref="F54">INDEX(reactions[Fy],MATCH(1,($C54=reactions[Case])*(F$6=reactions[Node]),0))</f>
        <v>-2.238E-6</v>
      </c>
      <c r="G54" s="207">
        <f t="array" ref="G54">INDEX(reactions[Fz],MATCH(1,($C54=reactions[Case])*(G$6=reactions[Node]),0))</f>
        <v>-3.8339999999999999E-2</v>
      </c>
      <c r="H54" s="207">
        <f t="array" ref="H54">INDEX(reactions[Fx],MATCH(1,($C54=reactions[Case])*(H$6=reactions[Node]),0))</f>
        <v>0</v>
      </c>
      <c r="I54" s="207">
        <f t="array" ref="I54">INDEX(reactions[Fy],MATCH(1,($C54=reactions[Case])*(I$6=reactions[Node]),0))</f>
        <v>0</v>
      </c>
      <c r="J54" s="207">
        <f t="array" ref="J54">INDEX(reactions[Fz],MATCH(1,($C54=reactions[Case])*(J$6=reactions[Node]),0))</f>
        <v>3.8390000000000001E-2</v>
      </c>
      <c r="K54" s="207">
        <f t="array" ref="K54">INDEX(reactions[Fx],MATCH(1,($C54=reactions[Case])*(K$6=reactions[Node]),0))</f>
        <v>0</v>
      </c>
      <c r="L54" s="207">
        <f t="array" ref="L54">INDEX(reactions[Fy],MATCH(1,($C54=reactions[Case])*(L$6=reactions[Node]),0))</f>
        <v>2.2110000000000001E-6</v>
      </c>
      <c r="M54" s="207">
        <f t="array" ref="M54">INDEX(reactions[Fz],MATCH(1,($C54=reactions[Case])*(M$6=reactions[Node]),0))</f>
        <v>3.8339999999999999E-2</v>
      </c>
      <c r="N54" s="207">
        <f t="array" ref="N54">INDEX(reactions[Fx],MATCH(1,($C54=reactions[Case])*(N$6=reactions[Node]),0))</f>
        <v>0</v>
      </c>
      <c r="O54" s="207">
        <f t="array" ref="O54">INDEX(reactions[Fy],MATCH(1,($C54=reactions[Case])*(O$6=reactions[Node]),0))</f>
        <v>0</v>
      </c>
      <c r="P54" s="207">
        <f t="array" ref="P54">INDEX(reactions[Fz],MATCH(1,($C54=reactions[Case])*(P$6=reactions[Node]),0))</f>
        <v>-3.8390000000000001E-2</v>
      </c>
      <c r="S54" s="143"/>
    </row>
    <row r="55" spans="1:19" s="80" customFormat="1">
      <c r="A55" s="169" t="s">
        <v>594</v>
      </c>
      <c r="B55" s="169" t="s">
        <v>68</v>
      </c>
      <c r="C55" s="172" t="s">
        <v>207</v>
      </c>
      <c r="D55" s="171" t="str">
        <f>INDEX(cases[Name],MATCH(C55,cases[Case],0))</f>
        <v>Temp Comb 2-1</v>
      </c>
      <c r="E55" s="207">
        <f t="array" ref="E55">INDEX(reactions[Fx],MATCH(1,($C55=reactions[Case])*(E$6=reactions[Node]),0))</f>
        <v>9.2759999999999992E-8</v>
      </c>
      <c r="F55" s="207">
        <f t="array" ref="F55">INDEX(reactions[Fy],MATCH(1,($C55=reactions[Case])*(F$6=reactions[Node]),0))</f>
        <v>4.0579999999999999E-6</v>
      </c>
      <c r="G55" s="207">
        <f t="array" ref="G55">INDEX(reactions[Fz],MATCH(1,($C55=reactions[Case])*(G$6=reactions[Node]),0))</f>
        <v>-1.2829999999999999E-2</v>
      </c>
      <c r="H55" s="207">
        <f t="array" ref="H55">INDEX(reactions[Fx],MATCH(1,($C55=reactions[Case])*(H$6=reactions[Node]),0))</f>
        <v>0</v>
      </c>
      <c r="I55" s="207">
        <f t="array" ref="I55">INDEX(reactions[Fy],MATCH(1,($C55=reactions[Case])*(I$6=reactions[Node]),0))</f>
        <v>0</v>
      </c>
      <c r="J55" s="207">
        <f t="array" ref="J55">INDEX(reactions[Fz],MATCH(1,($C55=reactions[Case])*(J$6=reactions[Node]),0))</f>
        <v>1.239E-2</v>
      </c>
      <c r="K55" s="207">
        <f t="array" ref="K55">INDEX(reactions[Fx],MATCH(1,($C55=reactions[Case])*(K$6=reactions[Node]),0))</f>
        <v>0</v>
      </c>
      <c r="L55" s="207">
        <f t="array" ref="L55">INDEX(reactions[Fy],MATCH(1,($C55=reactions[Case])*(L$6=reactions[Node]),0))</f>
        <v>-4.0679999999999998E-6</v>
      </c>
      <c r="M55" s="207">
        <f t="array" ref="M55">INDEX(reactions[Fz],MATCH(1,($C55=reactions[Case])*(M$6=reactions[Node]),0))</f>
        <v>1.2880000000000001E-2</v>
      </c>
      <c r="N55" s="207">
        <f t="array" ref="N55">INDEX(reactions[Fx],MATCH(1,($C55=reactions[Case])*(N$6=reactions[Node]),0))</f>
        <v>0</v>
      </c>
      <c r="O55" s="207">
        <f t="array" ref="O55">INDEX(reactions[Fy],MATCH(1,($C55=reactions[Case])*(O$6=reactions[Node]),0))</f>
        <v>0</v>
      </c>
      <c r="P55" s="207">
        <f t="array" ref="P55">INDEX(reactions[Fz],MATCH(1,($C55=reactions[Case])*(P$6=reactions[Node]),0))</f>
        <v>-1.244E-2</v>
      </c>
      <c r="S55" s="143"/>
    </row>
    <row r="56" spans="1:19" s="80" customFormat="1">
      <c r="A56" s="169" t="s">
        <v>594</v>
      </c>
      <c r="B56" s="169" t="s">
        <v>68</v>
      </c>
      <c r="C56" s="172" t="s">
        <v>208</v>
      </c>
      <c r="D56" s="171" t="str">
        <f>INDEX(cases[Name],MATCH(C56,cases[Case],0))</f>
        <v>Temp Comb 2-2</v>
      </c>
      <c r="E56" s="207">
        <f t="array" ref="E56">INDEX(reactions[Fx],MATCH(1,($C56=reactions[Case])*(E$6=reactions[Node]),0))</f>
        <v>-2.2700000000000001E-7</v>
      </c>
      <c r="F56" s="207">
        <f t="array" ref="F56">INDEX(reactions[Fy],MATCH(1,($C56=reactions[Case])*(F$6=reactions[Node]),0))</f>
        <v>-4.2529999999999998E-6</v>
      </c>
      <c r="G56" s="207">
        <f t="array" ref="G56">INDEX(reactions[Fz],MATCH(1,($C56=reactions[Case])*(G$6=reactions[Node]),0))</f>
        <v>-1.8519999999999998E-2</v>
      </c>
      <c r="H56" s="207">
        <f t="array" ref="H56">INDEX(reactions[Fx],MATCH(1,($C56=reactions[Case])*(H$6=reactions[Node]),0))</f>
        <v>0</v>
      </c>
      <c r="I56" s="207">
        <f t="array" ref="I56">INDEX(reactions[Fy],MATCH(1,($C56=reactions[Case])*(I$6=reactions[Node]),0))</f>
        <v>0</v>
      </c>
      <c r="J56" s="207">
        <f t="array" ref="J56">INDEX(reactions[Fz],MATCH(1,($C56=reactions[Case])*(J$6=reactions[Node]),0))</f>
        <v>1.8880000000000001E-2</v>
      </c>
      <c r="K56" s="207">
        <f t="array" ref="K56">INDEX(reactions[Fx],MATCH(1,($C56=reactions[Case])*(K$6=reactions[Node]),0))</f>
        <v>0</v>
      </c>
      <c r="L56" s="207">
        <f t="array" ref="L56">INDEX(reactions[Fy],MATCH(1,($C56=reactions[Case])*(L$6=reactions[Node]),0))</f>
        <v>4.1529999999999999E-6</v>
      </c>
      <c r="M56" s="207">
        <f t="array" ref="M56">INDEX(reactions[Fz],MATCH(1,($C56=reactions[Case])*(M$6=reactions[Node]),0))</f>
        <v>1.8489999999999999E-2</v>
      </c>
      <c r="N56" s="207">
        <f t="array" ref="N56">INDEX(reactions[Fx],MATCH(1,($C56=reactions[Case])*(N$6=reactions[Node]),0))</f>
        <v>0</v>
      </c>
      <c r="O56" s="207">
        <f t="array" ref="O56">INDEX(reactions[Fy],MATCH(1,($C56=reactions[Case])*(O$6=reactions[Node]),0))</f>
        <v>0</v>
      </c>
      <c r="P56" s="207">
        <f t="array" ref="P56">INDEX(reactions[Fz],MATCH(1,($C56=reactions[Case])*(P$6=reactions[Node]),0))</f>
        <v>-1.8849999999999999E-2</v>
      </c>
      <c r="S56" s="143"/>
    </row>
    <row r="57" spans="1:19" s="80" customFormat="1">
      <c r="A57" s="169" t="s">
        <v>594</v>
      </c>
      <c r="B57" s="169" t="s">
        <v>68</v>
      </c>
      <c r="C57" s="172" t="s">
        <v>209</v>
      </c>
      <c r="D57" s="171" t="str">
        <f>INDEX(cases[Name],MATCH(C57,cases[Case],0))</f>
        <v>Temp Comb 3-1</v>
      </c>
      <c r="E57" s="207">
        <f t="array" ref="E57">INDEX(reactions[Fx],MATCH(1,($C57=reactions[Case])*(E$6=reactions[Node]),0))</f>
        <v>4.3959999999999998E-8</v>
      </c>
      <c r="F57" s="207">
        <f t="array" ref="F57">INDEX(reactions[Fy],MATCH(1,($C57=reactions[Case])*(F$6=reactions[Node]),0))</f>
        <v>1.7290000000000001E-6</v>
      </c>
      <c r="G57" s="207">
        <f t="array" ref="G57">INDEX(reactions[Fz],MATCH(1,($C57=reactions[Case])*(G$6=reactions[Node]),0))</f>
        <v>-2.3019999999999998E-3</v>
      </c>
      <c r="H57" s="207">
        <f t="array" ref="H57">INDEX(reactions[Fx],MATCH(1,($C57=reactions[Case])*(H$6=reactions[Node]),0))</f>
        <v>0</v>
      </c>
      <c r="I57" s="207">
        <f t="array" ref="I57">INDEX(reactions[Fy],MATCH(1,($C57=reactions[Case])*(I$6=reactions[Node]),0))</f>
        <v>0</v>
      </c>
      <c r="J57" s="207">
        <f t="array" ref="J57">INDEX(reactions[Fz],MATCH(1,($C57=reactions[Case])*(J$6=reactions[Node]),0))</f>
        <v>2.1849999999999999E-3</v>
      </c>
      <c r="K57" s="207">
        <f t="array" ref="K57">INDEX(reactions[Fx],MATCH(1,($C57=reactions[Case])*(K$6=reactions[Node]),0))</f>
        <v>0</v>
      </c>
      <c r="L57" s="207">
        <f t="array" ref="L57">INDEX(reactions[Fy],MATCH(1,($C57=reactions[Case])*(L$6=reactions[Node]),0))</f>
        <v>-1.73E-6</v>
      </c>
      <c r="M57" s="207">
        <f t="array" ref="M57">INDEX(reactions[Fz],MATCH(1,($C57=reactions[Case])*(M$6=reactions[Node]),0))</f>
        <v>2.3140000000000001E-3</v>
      </c>
      <c r="N57" s="207">
        <f t="array" ref="N57">INDEX(reactions[Fx],MATCH(1,($C57=reactions[Case])*(N$6=reactions[Node]),0))</f>
        <v>0</v>
      </c>
      <c r="O57" s="207">
        <f t="array" ref="O57">INDEX(reactions[Fy],MATCH(1,($C57=reactions[Case])*(O$6=reactions[Node]),0))</f>
        <v>0</v>
      </c>
      <c r="P57" s="207">
        <f t="array" ref="P57">INDEX(reactions[Fz],MATCH(1,($C57=reactions[Case])*(P$6=reactions[Node]),0))</f>
        <v>-2.1970000000000002E-3</v>
      </c>
    </row>
    <row r="58" spans="1:19" s="120" customFormat="1" ht="15" customHeight="1">
      <c r="A58" s="169" t="s">
        <v>594</v>
      </c>
      <c r="B58" s="169" t="s">
        <v>68</v>
      </c>
      <c r="C58" s="172" t="s">
        <v>210</v>
      </c>
      <c r="D58" s="171" t="str">
        <f>INDEX(cases[Name],MATCH(C58,cases[Case],0))</f>
        <v>Temp Comb 3-2</v>
      </c>
      <c r="E58" s="207">
        <f t="array" ref="E58">INDEX(reactions[Fx],MATCH(1,($C58=reactions[Case])*(E$6=reactions[Node]),0))</f>
        <v>-1.4789999999999999E-7</v>
      </c>
      <c r="F58" s="207">
        <f t="array" ref="F58">INDEX(reactions[Fy],MATCH(1,($C58=reactions[Case])*(F$6=reactions[Node]),0))</f>
        <v>-2.2369999999999999E-6</v>
      </c>
      <c r="G58" s="207">
        <f t="array" ref="G58">INDEX(reactions[Fz],MATCH(1,($C58=reactions[Case])*(G$6=reactions[Node]),0))</f>
        <v>-3.8179999999999999E-2</v>
      </c>
      <c r="H58" s="207">
        <f t="array" ref="H58">INDEX(reactions[Fx],MATCH(1,($C58=reactions[Case])*(H$6=reactions[Node]),0))</f>
        <v>0</v>
      </c>
      <c r="I58" s="207">
        <f t="array" ref="I58">INDEX(reactions[Fy],MATCH(1,($C58=reactions[Case])*(I$6=reactions[Node]),0))</f>
        <v>0</v>
      </c>
      <c r="J58" s="207">
        <f t="array" ref="J58">INDEX(reactions[Fz],MATCH(1,($C58=reactions[Case])*(J$6=reactions[Node]),0))</f>
        <v>3.823E-2</v>
      </c>
      <c r="K58" s="207">
        <f t="array" ref="K58">INDEX(reactions[Fx],MATCH(1,($C58=reactions[Case])*(K$6=reactions[Node]),0))</f>
        <v>0</v>
      </c>
      <c r="L58" s="207">
        <f t="array" ref="L58">INDEX(reactions[Fy],MATCH(1,($C58=reactions[Case])*(L$6=reactions[Node]),0))</f>
        <v>2.21E-6</v>
      </c>
      <c r="M58" s="207">
        <f t="array" ref="M58">INDEX(reactions[Fz],MATCH(1,($C58=reactions[Case])*(M$6=reactions[Node]),0))</f>
        <v>3.8189999999999988E-2</v>
      </c>
      <c r="N58" s="207">
        <f t="array" ref="N58">INDEX(reactions[Fx],MATCH(1,($C58=reactions[Case])*(N$6=reactions[Node]),0))</f>
        <v>0</v>
      </c>
      <c r="O58" s="207">
        <f t="array" ref="O58">INDEX(reactions[Fy],MATCH(1,($C58=reactions[Case])*(O$6=reactions[Node]),0))</f>
        <v>0</v>
      </c>
      <c r="P58" s="207">
        <f t="array" ref="P58">INDEX(reactions[Fz],MATCH(1,($C58=reactions[Case])*(P$6=reactions[Node]),0))</f>
        <v>-3.8240000000000003E-2</v>
      </c>
    </row>
    <row r="59" spans="1:19" s="120" customFormat="1">
      <c r="A59" s="169" t="s">
        <v>594</v>
      </c>
      <c r="B59" s="169" t="s">
        <v>68</v>
      </c>
      <c r="C59" s="172" t="s">
        <v>211</v>
      </c>
      <c r="D59" s="171" t="str">
        <f>INDEX(cases[Name],MATCH(C59,cases[Case],0))</f>
        <v>Temp Comb 4-1</v>
      </c>
      <c r="E59" s="207">
        <f t="array" ref="E59">INDEX(reactions[Fx],MATCH(1,($C59=reactions[Case])*(E$6=reactions[Node]),0))</f>
        <v>9.5700000000000003E-8</v>
      </c>
      <c r="F59" s="207">
        <f t="array" ref="F59">INDEX(reactions[Fy],MATCH(1,($C59=reactions[Case])*(F$6=reactions[Node]),0))</f>
        <v>4.0550000000000001E-6</v>
      </c>
      <c r="G59" s="207">
        <f t="array" ref="G59">INDEX(reactions[Fz],MATCH(1,($C59=reactions[Case])*(G$6=reactions[Node]),0))</f>
        <v>-1.3270000000000001E-2</v>
      </c>
      <c r="H59" s="207">
        <f t="array" ref="H59">INDEX(reactions[Fx],MATCH(1,($C59=reactions[Case])*(H$6=reactions[Node]),0))</f>
        <v>0</v>
      </c>
      <c r="I59" s="207">
        <f t="array" ref="I59">INDEX(reactions[Fy],MATCH(1,($C59=reactions[Case])*(I$6=reactions[Node]),0))</f>
        <v>0</v>
      </c>
      <c r="J59" s="207">
        <f t="array" ref="J59">INDEX(reactions[Fz],MATCH(1,($C59=reactions[Case])*(J$6=reactions[Node]),0))</f>
        <v>1.2829999999999999E-2</v>
      </c>
      <c r="K59" s="207">
        <f t="array" ref="K59">INDEX(reactions[Fx],MATCH(1,($C59=reactions[Case])*(K$6=reactions[Node]),0))</f>
        <v>0</v>
      </c>
      <c r="L59" s="207">
        <f t="array" ref="L59">INDEX(reactions[Fy],MATCH(1,($C59=reactions[Case])*(L$6=reactions[Node]),0))</f>
        <v>-4.065E-6</v>
      </c>
      <c r="M59" s="207">
        <f t="array" ref="M59">INDEX(reactions[Fz],MATCH(1,($C59=reactions[Case])*(M$6=reactions[Node]),0))</f>
        <v>1.332E-2</v>
      </c>
      <c r="N59" s="207">
        <f t="array" ref="N59">INDEX(reactions[Fx],MATCH(1,($C59=reactions[Case])*(N$6=reactions[Node]),0))</f>
        <v>0</v>
      </c>
      <c r="O59" s="207">
        <f t="array" ref="O59">INDEX(reactions[Fy],MATCH(1,($C59=reactions[Case])*(O$6=reactions[Node]),0))</f>
        <v>0</v>
      </c>
      <c r="P59" s="207">
        <f t="array" ref="P59">INDEX(reactions[Fz],MATCH(1,($C59=reactions[Case])*(P$6=reactions[Node]),0))</f>
        <v>-1.2880000000000001E-2</v>
      </c>
    </row>
    <row r="60" spans="1:19" s="120" customFormat="1">
      <c r="A60" s="169" t="s">
        <v>594</v>
      </c>
      <c r="B60" s="169" t="s">
        <v>68</v>
      </c>
      <c r="C60" s="172" t="s">
        <v>212</v>
      </c>
      <c r="D60" s="171" t="str">
        <f>INDEX(cases[Name],MATCH(C60,cases[Case],0))</f>
        <v>Temp Comb 4-2</v>
      </c>
      <c r="E60" s="207">
        <f t="array" ref="E60">INDEX(reactions[Fx],MATCH(1,($C60=reactions[Case])*(E$6=reactions[Node]),0))</f>
        <v>-2.2989999999999999E-7</v>
      </c>
      <c r="F60" s="207">
        <f t="array" ref="F60">INDEX(reactions[Fy],MATCH(1,($C60=reactions[Case])*(F$6=reactions[Node]),0))</f>
        <v>-4.25E-6</v>
      </c>
      <c r="G60" s="207">
        <f t="array" ref="G60">INDEX(reactions[Fz],MATCH(1,($C60=reactions[Case])*(G$6=reactions[Node]),0))</f>
        <v>-1.8079999999999999E-2</v>
      </c>
      <c r="H60" s="207">
        <f t="array" ref="H60">INDEX(reactions[Fx],MATCH(1,($C60=reactions[Case])*(H$6=reactions[Node]),0))</f>
        <v>0</v>
      </c>
      <c r="I60" s="207">
        <f t="array" ref="I60">INDEX(reactions[Fy],MATCH(1,($C60=reactions[Case])*(I$6=reactions[Node]),0))</f>
        <v>0</v>
      </c>
      <c r="J60" s="207">
        <f t="array" ref="J60">INDEX(reactions[Fz],MATCH(1,($C60=reactions[Case])*(J$6=reactions[Node]),0))</f>
        <v>1.8440000000000002E-2</v>
      </c>
      <c r="K60" s="207">
        <f t="array" ref="K60">INDEX(reactions[Fx],MATCH(1,($C60=reactions[Case])*(K$6=reactions[Node]),0))</f>
        <v>0</v>
      </c>
      <c r="L60" s="207">
        <f t="array" ref="L60">INDEX(reactions[Fy],MATCH(1,($C60=reactions[Case])*(L$6=reactions[Node]),0))</f>
        <v>4.1510000000000014E-6</v>
      </c>
      <c r="M60" s="207">
        <f t="array" ref="M60">INDEX(reactions[Fz],MATCH(1,($C60=reactions[Case])*(M$6=reactions[Node]),0))</f>
        <v>1.805E-2</v>
      </c>
      <c r="N60" s="207">
        <f t="array" ref="N60">INDEX(reactions[Fx],MATCH(1,($C60=reactions[Case])*(N$6=reactions[Node]),0))</f>
        <v>0</v>
      </c>
      <c r="O60" s="207">
        <f t="array" ref="O60">INDEX(reactions[Fy],MATCH(1,($C60=reactions[Case])*(O$6=reactions[Node]),0))</f>
        <v>0</v>
      </c>
      <c r="P60" s="207">
        <f t="array" ref="P60">INDEX(reactions[Fz],MATCH(1,($C60=reactions[Case])*(P$6=reactions[Node]),0))</f>
        <v>-1.8409999999999999E-2</v>
      </c>
    </row>
    <row r="61" spans="1:19" s="120" customFormat="1">
      <c r="A61" s="169" t="s">
        <v>594</v>
      </c>
      <c r="B61" s="169" t="s">
        <v>68</v>
      </c>
      <c r="C61" s="172" t="s">
        <v>213</v>
      </c>
      <c r="D61" s="171" t="str">
        <f>INDEX(cases[Name],MATCH(C61,cases[Case],0))</f>
        <v>Temp Comb 5-1</v>
      </c>
      <c r="E61" s="207">
        <f t="array" ref="E61">INDEX(reactions[Fx],MATCH(1,($C61=reactions[Case])*(E$6=reactions[Node]),0))</f>
        <v>5.0820000000000001E-8</v>
      </c>
      <c r="F61" s="207">
        <f t="array" ref="F61">INDEX(reactions[Fy],MATCH(1,($C61=reactions[Case])*(F$6=reactions[Node]),0))</f>
        <v>1.7090000000000001E-6</v>
      </c>
      <c r="G61" s="207">
        <f t="array" ref="G61">INDEX(reactions[Fz],MATCH(1,($C61=reactions[Case])*(G$6=reactions[Node]),0))</f>
        <v>-1.7510000000000001E-2</v>
      </c>
      <c r="H61" s="207">
        <f t="array" ref="H61">INDEX(reactions[Fx],MATCH(1,($C61=reactions[Case])*(H$6=reactions[Node]),0))</f>
        <v>0</v>
      </c>
      <c r="I61" s="207">
        <f t="array" ref="I61">INDEX(reactions[Fy],MATCH(1,($C61=reactions[Case])*(I$6=reactions[Node]),0))</f>
        <v>0</v>
      </c>
      <c r="J61" s="207">
        <f t="array" ref="J61">INDEX(reactions[Fz],MATCH(1,($C61=reactions[Case])*(J$6=reactions[Node]),0))</f>
        <v>1.7350000000000001E-2</v>
      </c>
      <c r="K61" s="207">
        <f t="array" ref="K61">INDEX(reactions[Fx],MATCH(1,($C61=reactions[Case])*(K$6=reactions[Node]),0))</f>
        <v>0</v>
      </c>
      <c r="L61" s="207">
        <f t="array" ref="L61">INDEX(reactions[Fy],MATCH(1,($C61=reactions[Case])*(L$6=reactions[Node]),0))</f>
        <v>-1.711E-6</v>
      </c>
      <c r="M61" s="207">
        <f t="array" ref="M61">INDEX(reactions[Fz],MATCH(1,($C61=reactions[Case])*(M$6=reactions[Node]),0))</f>
        <v>1.7520000000000001E-2</v>
      </c>
      <c r="N61" s="207">
        <f t="array" ref="N61">INDEX(reactions[Fx],MATCH(1,($C61=reactions[Case])*(N$6=reactions[Node]),0))</f>
        <v>0</v>
      </c>
      <c r="O61" s="207">
        <f t="array" ref="O61">INDEX(reactions[Fy],MATCH(1,($C61=reactions[Case])*(O$6=reactions[Node]),0))</f>
        <v>0</v>
      </c>
      <c r="P61" s="207">
        <f t="array" ref="P61">INDEX(reactions[Fz],MATCH(1,($C61=reactions[Case])*(P$6=reactions[Node]),0))</f>
        <v>-1.736E-2</v>
      </c>
    </row>
    <row r="62" spans="1:19" s="120" customFormat="1">
      <c r="A62" s="169" t="s">
        <v>594</v>
      </c>
      <c r="B62" s="169" t="s">
        <v>68</v>
      </c>
      <c r="C62" s="172" t="s">
        <v>214</v>
      </c>
      <c r="D62" s="171" t="str">
        <f>INDEX(cases[Name],MATCH(C62,cases[Case],0))</f>
        <v>Temp Comb 5-2</v>
      </c>
      <c r="E62" s="207">
        <f t="array" ref="E62">INDEX(reactions[Fx],MATCH(1,($C62=reactions[Case])*(E$6=reactions[Node]),0))</f>
        <v>-1.5480000000000001E-7</v>
      </c>
      <c r="F62" s="207">
        <f t="array" ref="F62">INDEX(reactions[Fy],MATCH(1,($C62=reactions[Case])*(F$6=reactions[Node]),0))</f>
        <v>-2.2180000000000002E-6</v>
      </c>
      <c r="G62" s="207">
        <f t="array" ref="G62">INDEX(reactions[Fz],MATCH(1,($C62=reactions[Case])*(G$6=reactions[Node]),0))</f>
        <v>-2.298E-2</v>
      </c>
      <c r="H62" s="207">
        <f t="array" ref="H62">INDEX(reactions[Fx],MATCH(1,($C62=reactions[Case])*(H$6=reactions[Node]),0))</f>
        <v>0</v>
      </c>
      <c r="I62" s="207">
        <f t="array" ref="I62">INDEX(reactions[Fy],MATCH(1,($C62=reactions[Case])*(I$6=reactions[Node]),0))</f>
        <v>0</v>
      </c>
      <c r="J62" s="207">
        <f t="array" ref="J62">INDEX(reactions[Fz],MATCH(1,($C62=reactions[Case])*(J$6=reactions[Node]),0))</f>
        <v>2.307E-2</v>
      </c>
      <c r="K62" s="207">
        <f t="array" ref="K62">INDEX(reactions[Fx],MATCH(1,($C62=reactions[Case])*(K$6=reactions[Node]),0))</f>
        <v>0</v>
      </c>
      <c r="L62" s="207">
        <f t="array" ref="L62">INDEX(reactions[Fy],MATCH(1,($C62=reactions[Case])*(L$6=reactions[Node]),0))</f>
        <v>2.1909999999999999E-6</v>
      </c>
      <c r="M62" s="207">
        <f t="array" ref="M62">INDEX(reactions[Fz],MATCH(1,($C62=reactions[Case])*(M$6=reactions[Node]),0))</f>
        <v>2.298E-2</v>
      </c>
      <c r="N62" s="207">
        <f t="array" ref="N62">INDEX(reactions[Fx],MATCH(1,($C62=reactions[Case])*(N$6=reactions[Node]),0))</f>
        <v>0</v>
      </c>
      <c r="O62" s="207">
        <f t="array" ref="O62">INDEX(reactions[Fy],MATCH(1,($C62=reactions[Case])*(O$6=reactions[Node]),0))</f>
        <v>0</v>
      </c>
      <c r="P62" s="207">
        <f t="array" ref="P62">INDEX(reactions[Fz],MATCH(1,($C62=reactions[Case])*(P$6=reactions[Node]),0))</f>
        <v>-2.307E-2</v>
      </c>
    </row>
    <row r="63" spans="1:19" s="120" customFormat="1">
      <c r="A63" s="169" t="s">
        <v>594</v>
      </c>
      <c r="B63" s="169" t="s">
        <v>68</v>
      </c>
      <c r="C63" s="172" t="s">
        <v>215</v>
      </c>
      <c r="D63" s="171" t="str">
        <f>INDEX(cases[Name],MATCH(C63,cases[Case],0))</f>
        <v>Temp Comb 6-1</v>
      </c>
      <c r="E63" s="207">
        <f t="array" ref="E63">INDEX(reactions[Fx],MATCH(1,($C63=reactions[Case])*(E$6=reactions[Node]),0))</f>
        <v>4.9789999999999998E-8</v>
      </c>
      <c r="F63" s="207">
        <f t="array" ref="F63">INDEX(reactions[Fy],MATCH(1,($C63=reactions[Case])*(F$6=reactions[Node]),0))</f>
        <v>1.7099999999999999E-6</v>
      </c>
      <c r="G63" s="207">
        <f t="array" ref="G63">INDEX(reactions[Fz],MATCH(1,($C63=reactions[Case])*(G$6=reactions[Node]),0))</f>
        <v>-1.7350000000000001E-2</v>
      </c>
      <c r="H63" s="207">
        <f t="array" ref="H63">INDEX(reactions[Fx],MATCH(1,($C63=reactions[Case])*(H$6=reactions[Node]),0))</f>
        <v>0</v>
      </c>
      <c r="I63" s="207">
        <f t="array" ref="I63">INDEX(reactions[Fy],MATCH(1,($C63=reactions[Case])*(I$6=reactions[Node]),0))</f>
        <v>0</v>
      </c>
      <c r="J63" s="207">
        <f t="array" ref="J63">INDEX(reactions[Fz],MATCH(1,($C63=reactions[Case])*(J$6=reactions[Node]),0))</f>
        <v>1.719E-2</v>
      </c>
      <c r="K63" s="207">
        <f t="array" ref="K63">INDEX(reactions[Fx],MATCH(1,($C63=reactions[Case])*(K$6=reactions[Node]),0))</f>
        <v>0</v>
      </c>
      <c r="L63" s="207">
        <f t="array" ref="L63">INDEX(reactions[Fy],MATCH(1,($C63=reactions[Case])*(L$6=reactions[Node]),0))</f>
        <v>-1.7120000000000001E-6</v>
      </c>
      <c r="M63" s="207">
        <f t="array" ref="M63">INDEX(reactions[Fz],MATCH(1,($C63=reactions[Case])*(M$6=reactions[Node]),0))</f>
        <v>1.736E-2</v>
      </c>
      <c r="N63" s="207">
        <f t="array" ref="N63">INDEX(reactions[Fx],MATCH(1,($C63=reactions[Case])*(N$6=reactions[Node]),0))</f>
        <v>0</v>
      </c>
      <c r="O63" s="207">
        <f t="array" ref="O63">INDEX(reactions[Fy],MATCH(1,($C63=reactions[Case])*(O$6=reactions[Node]),0))</f>
        <v>0</v>
      </c>
      <c r="P63" s="207">
        <f t="array" ref="P63">INDEX(reactions[Fz],MATCH(1,($C63=reactions[Case])*(P$6=reactions[Node]),0))</f>
        <v>-1.72E-2</v>
      </c>
    </row>
    <row r="64" spans="1:19" s="120" customFormat="1">
      <c r="A64" s="169" t="s">
        <v>594</v>
      </c>
      <c r="B64" s="169" t="s">
        <v>68</v>
      </c>
      <c r="C64" s="172" t="s">
        <v>216</v>
      </c>
      <c r="D64" s="171" t="str">
        <f>INDEX(cases[Name],MATCH(C64,cases[Case],0))</f>
        <v>Temp Comb 6-2</v>
      </c>
      <c r="E64" s="207">
        <f t="array" ref="E64">INDEX(reactions[Fx],MATCH(1,($C64=reactions[Case])*(E$6=reactions[Node]),0))</f>
        <v>-1.5379999999999999E-7</v>
      </c>
      <c r="F64" s="207">
        <f t="array" ref="F64">INDEX(reactions[Fy],MATCH(1,($C64=reactions[Case])*(F$6=reactions[Node]),0))</f>
        <v>-2.2189999999999998E-6</v>
      </c>
      <c r="G64" s="207">
        <f t="array" ref="G64">INDEX(reactions[Fz],MATCH(1,($C64=reactions[Case])*(G$6=reactions[Node]),0))</f>
        <v>-2.3130000000000001E-2</v>
      </c>
      <c r="H64" s="207">
        <f t="array" ref="H64">INDEX(reactions[Fx],MATCH(1,($C64=reactions[Case])*(H$6=reactions[Node]),0))</f>
        <v>0</v>
      </c>
      <c r="I64" s="207">
        <f t="array" ref="I64">INDEX(reactions[Fy],MATCH(1,($C64=reactions[Case])*(I$6=reactions[Node]),0))</f>
        <v>0</v>
      </c>
      <c r="J64" s="207">
        <f t="array" ref="J64">INDEX(reactions[Fz],MATCH(1,($C64=reactions[Case])*(J$6=reactions[Node]),0))</f>
        <v>2.3220000000000001E-2</v>
      </c>
      <c r="K64" s="207">
        <f t="array" ref="K64">INDEX(reactions[Fx],MATCH(1,($C64=reactions[Case])*(K$6=reactions[Node]),0))</f>
        <v>0</v>
      </c>
      <c r="L64" s="207">
        <f t="array" ref="L64">INDEX(reactions[Fy],MATCH(1,($C64=reactions[Case])*(L$6=reactions[Node]),0))</f>
        <v>2.1919999999999999E-6</v>
      </c>
      <c r="M64" s="207">
        <f t="array" ref="M64">INDEX(reactions[Fz],MATCH(1,($C64=reactions[Case])*(M$6=reactions[Node]),0))</f>
        <v>2.3140000000000001E-2</v>
      </c>
      <c r="N64" s="207">
        <f t="array" ref="N64">INDEX(reactions[Fx],MATCH(1,($C64=reactions[Case])*(N$6=reactions[Node]),0))</f>
        <v>0</v>
      </c>
      <c r="O64" s="207">
        <f t="array" ref="O64">INDEX(reactions[Fy],MATCH(1,($C64=reactions[Case])*(O$6=reactions[Node]),0))</f>
        <v>0</v>
      </c>
      <c r="P64" s="207">
        <f t="array" ref="P64">INDEX(reactions[Fz],MATCH(1,($C64=reactions[Case])*(P$6=reactions[Node]),0))</f>
        <v>-2.3230000000000001E-2</v>
      </c>
    </row>
    <row r="65" spans="1:17" s="120" customFormat="1">
      <c r="A65" s="169" t="s">
        <v>594</v>
      </c>
      <c r="B65" s="169" t="s">
        <v>68</v>
      </c>
      <c r="C65" s="172" t="s">
        <v>217</v>
      </c>
      <c r="D65" s="171" t="str">
        <f>INDEX(cases[Name],MATCH(C65,cases[Case],0))</f>
        <v>Temp Comb 7-1</v>
      </c>
      <c r="E65" s="207">
        <f t="array" ref="E65">INDEX(reactions[Fx],MATCH(1,($C65=reactions[Case])*(E$6=reactions[Node]),0))</f>
        <v>1.1529999999999999E-7</v>
      </c>
      <c r="F65" s="207">
        <f t="array" ref="F65">INDEX(reactions[Fy],MATCH(1,($C65=reactions[Case])*(F$6=reactions[Node]),0))</f>
        <v>3.9990000000000002E-6</v>
      </c>
      <c r="G65" s="207">
        <f t="array" ref="G65">INDEX(reactions[Fz],MATCH(1,($C65=reactions[Case])*(G$6=reactions[Node]),0))</f>
        <v>-5.6710000000000003E-2</v>
      </c>
      <c r="H65" s="207">
        <f t="array" ref="H65">INDEX(reactions[Fx],MATCH(1,($C65=reactions[Case])*(H$6=reactions[Node]),0))</f>
        <v>0</v>
      </c>
      <c r="I65" s="207">
        <f t="array" ref="I65">INDEX(reactions[Fy],MATCH(1,($C65=reactions[Case])*(I$6=reactions[Node]),0))</f>
        <v>0</v>
      </c>
      <c r="J65" s="207">
        <f t="array" ref="J65">INDEX(reactions[Fz],MATCH(1,($C65=reactions[Case])*(J$6=reactions[Node]),0))</f>
        <v>5.6149999999999999E-2</v>
      </c>
      <c r="K65" s="207">
        <f t="array" ref="K65">INDEX(reactions[Fx],MATCH(1,($C65=reactions[Case])*(K$6=reactions[Node]),0))</f>
        <v>0</v>
      </c>
      <c r="L65" s="207">
        <f t="array" ref="L65">INDEX(reactions[Fy],MATCH(1,($C65=reactions[Case])*(L$6=reactions[Node]),0))</f>
        <v>-4.0099999999999997E-6</v>
      </c>
      <c r="M65" s="207">
        <f t="array" ref="M65">INDEX(reactions[Fz],MATCH(1,($C65=reactions[Case])*(M$6=reactions[Node]),0))</f>
        <v>5.6759999999999998E-2</v>
      </c>
      <c r="N65" s="207">
        <f t="array" ref="N65">INDEX(reactions[Fx],MATCH(1,($C65=reactions[Case])*(N$6=reactions[Node]),0))</f>
        <v>0</v>
      </c>
      <c r="O65" s="207">
        <f t="array" ref="O65">INDEX(reactions[Fy],MATCH(1,($C65=reactions[Case])*(O$6=reactions[Node]),0))</f>
        <v>0</v>
      </c>
      <c r="P65" s="207">
        <f t="array" ref="P65">INDEX(reactions[Fz],MATCH(1,($C65=reactions[Case])*(P$6=reactions[Node]),0))</f>
        <v>-5.62E-2</v>
      </c>
    </row>
    <row r="66" spans="1:17" s="120" customFormat="1">
      <c r="A66" s="169" t="s">
        <v>594</v>
      </c>
      <c r="B66" s="169" t="s">
        <v>68</v>
      </c>
      <c r="C66" s="172" t="s">
        <v>218</v>
      </c>
      <c r="D66" s="171" t="str">
        <f>INDEX(cases[Name],MATCH(C66,cases[Case],0))</f>
        <v>Temp Comb 7-2</v>
      </c>
      <c r="E66" s="207">
        <f t="array" ref="E66">INDEX(reactions[Fx],MATCH(1,($C66=reactions[Case])*(E$6=reactions[Node]),0))</f>
        <v>-2.495E-7</v>
      </c>
      <c r="F66" s="207">
        <f t="array" ref="F66">INDEX(reactions[Fy],MATCH(1,($C66=reactions[Case])*(F$6=reactions[Node]),0))</f>
        <v>-4.194E-6</v>
      </c>
      <c r="G66" s="207">
        <f t="array" ref="G66">INDEX(reactions[Fz],MATCH(1,($C66=reactions[Case])*(G$6=reactions[Node]),0))</f>
        <v>2.5360000000000001E-2</v>
      </c>
      <c r="H66" s="207">
        <f t="array" ref="H66">INDEX(reactions[Fx],MATCH(1,($C66=reactions[Case])*(H$6=reactions[Node]),0))</f>
        <v>0</v>
      </c>
      <c r="I66" s="207">
        <f t="array" ref="I66">INDEX(reactions[Fy],MATCH(1,($C66=reactions[Case])*(I$6=reactions[Node]),0))</f>
        <v>0</v>
      </c>
      <c r="J66" s="207">
        <f t="array" ref="J66">INDEX(reactions[Fz],MATCH(1,($C66=reactions[Case])*(J$6=reactions[Node]),0))</f>
        <v>-2.4879999999999999E-2</v>
      </c>
      <c r="K66" s="207">
        <f t="array" ref="K66">INDEX(reactions[Fx],MATCH(1,($C66=reactions[Case])*(K$6=reactions[Node]),0))</f>
        <v>0</v>
      </c>
      <c r="L66" s="207">
        <f t="array" ref="L66">INDEX(reactions[Fy],MATCH(1,($C66=reactions[Case])*(L$6=reactions[Node]),0))</f>
        <v>4.0949999999999998E-6</v>
      </c>
      <c r="M66" s="207">
        <f t="array" ref="M66">INDEX(reactions[Fz],MATCH(1,($C66=reactions[Case])*(M$6=reactions[Node]),0))</f>
        <v>-2.5389999999999999E-2</v>
      </c>
      <c r="N66" s="207">
        <f t="array" ref="N66">INDEX(reactions[Fx],MATCH(1,($C66=reactions[Case])*(N$6=reactions[Node]),0))</f>
        <v>0</v>
      </c>
      <c r="O66" s="207">
        <f t="array" ref="O66">INDEX(reactions[Fy],MATCH(1,($C66=reactions[Case])*(O$6=reactions[Node]),0))</f>
        <v>0</v>
      </c>
      <c r="P66" s="207">
        <f t="array" ref="P66">INDEX(reactions[Fz],MATCH(1,($C66=reactions[Case])*(P$6=reactions[Node]),0))</f>
        <v>2.4910000000000002E-2</v>
      </c>
    </row>
    <row r="67" spans="1:17" s="120" customFormat="1">
      <c r="A67" s="169" t="s">
        <v>594</v>
      </c>
      <c r="B67" s="169" t="s">
        <v>68</v>
      </c>
      <c r="C67" s="172" t="s">
        <v>219</v>
      </c>
      <c r="D67" s="171" t="str">
        <f>INDEX(cases[Name],MATCH(C67,cases[Case],0))</f>
        <v>Temp Comb 8-1</v>
      </c>
      <c r="E67" s="207">
        <f t="array" ref="E67">INDEX(reactions[Fx],MATCH(1,($C67=reactions[Case])*(E$6=reactions[Node]),0))</f>
        <v>1.124E-7</v>
      </c>
      <c r="F67" s="207">
        <f t="array" ref="F67">INDEX(reactions[Fy],MATCH(1,($C67=reactions[Case])*(F$6=reactions[Node]),0))</f>
        <v>4.002E-6</v>
      </c>
      <c r="G67" s="207">
        <f t="array" ref="G67">INDEX(reactions[Fz],MATCH(1,($C67=reactions[Case])*(G$6=reactions[Node]),0))</f>
        <v>-5.6270000000000008E-2</v>
      </c>
      <c r="H67" s="207">
        <f t="array" ref="H67">INDEX(reactions[Fx],MATCH(1,($C67=reactions[Case])*(H$6=reactions[Node]),0))</f>
        <v>0</v>
      </c>
      <c r="I67" s="207">
        <f t="array" ref="I67">INDEX(reactions[Fy],MATCH(1,($C67=reactions[Case])*(I$6=reactions[Node]),0))</f>
        <v>0</v>
      </c>
      <c r="J67" s="207">
        <f t="array" ref="J67">INDEX(reactions[Fz],MATCH(1,($C67=reactions[Case])*(J$6=reactions[Node]),0))</f>
        <v>5.5710000000000003E-2</v>
      </c>
      <c r="K67" s="207">
        <f t="array" ref="K67">INDEX(reactions[Fx],MATCH(1,($C67=reactions[Case])*(K$6=reactions[Node]),0))</f>
        <v>0</v>
      </c>
      <c r="L67" s="207">
        <f t="array" ref="L67">INDEX(reactions[Fy],MATCH(1,($C67=reactions[Case])*(L$6=reactions[Node]),0))</f>
        <v>-4.0119999999999999E-6</v>
      </c>
      <c r="M67" s="207">
        <f t="array" ref="M67">INDEX(reactions[Fz],MATCH(1,($C67=reactions[Case])*(M$6=reactions[Node]),0))</f>
        <v>5.6320000000000002E-2</v>
      </c>
      <c r="N67" s="207">
        <f t="array" ref="N67">INDEX(reactions[Fx],MATCH(1,($C67=reactions[Case])*(N$6=reactions[Node]),0))</f>
        <v>0</v>
      </c>
      <c r="O67" s="207">
        <f t="array" ref="O67">INDEX(reactions[Fy],MATCH(1,($C67=reactions[Case])*(O$6=reactions[Node]),0))</f>
        <v>0</v>
      </c>
      <c r="P67" s="207">
        <f t="array" ref="P67">INDEX(reactions[Fz],MATCH(1,($C67=reactions[Case])*(P$6=reactions[Node]),0))</f>
        <v>-5.5759999999999997E-2</v>
      </c>
    </row>
    <row r="68" spans="1:17" s="120" customFormat="1">
      <c r="A68" s="169" t="s">
        <v>594</v>
      </c>
      <c r="B68" s="169" t="s">
        <v>68</v>
      </c>
      <c r="C68" s="172" t="s">
        <v>220</v>
      </c>
      <c r="D68" s="171" t="str">
        <f>INDEX(cases[Name],MATCH(C68,cases[Case],0))</f>
        <v>Temp Comb 8-2</v>
      </c>
      <c r="E68" s="207">
        <f t="array" ref="E68">INDEX(reactions[Fx],MATCH(1,($C68=reactions[Case])*(E$6=reactions[Node]),0))</f>
        <v>-2.466E-7</v>
      </c>
      <c r="F68" s="207">
        <f t="array" ref="F68">INDEX(reactions[Fy],MATCH(1,($C68=reactions[Case])*(F$6=reactions[Node]),0))</f>
        <v>-4.1960000000000001E-6</v>
      </c>
      <c r="G68" s="207">
        <f t="array" ref="G68">INDEX(reactions[Fz],MATCH(1,($C68=reactions[Case])*(G$6=reactions[Node]),0))</f>
        <v>2.4920000000000001E-2</v>
      </c>
      <c r="H68" s="207">
        <f t="array" ref="H68">INDEX(reactions[Fx],MATCH(1,($C68=reactions[Case])*(H$6=reactions[Node]),0))</f>
        <v>0</v>
      </c>
      <c r="I68" s="207">
        <f t="array" ref="I68">INDEX(reactions[Fy],MATCH(1,($C68=reactions[Case])*(I$6=reactions[Node]),0))</f>
        <v>0</v>
      </c>
      <c r="J68" s="207">
        <f t="array" ref="J68">INDEX(reactions[Fz],MATCH(1,($C68=reactions[Case])*(J$6=reactions[Node]),0))</f>
        <v>-2.444E-2</v>
      </c>
      <c r="K68" s="207">
        <f t="array" ref="K68">INDEX(reactions[Fx],MATCH(1,($C68=reactions[Case])*(K$6=reactions[Node]),0))</f>
        <v>0</v>
      </c>
      <c r="L68" s="207">
        <f t="array" ref="L68">INDEX(reactions[Fy],MATCH(1,($C68=reactions[Case])*(L$6=reactions[Node]),0))</f>
        <v>4.0980000000000004E-6</v>
      </c>
      <c r="M68" s="207">
        <f t="array" ref="M68">INDEX(reactions[Fz],MATCH(1,($C68=reactions[Case])*(M$6=reactions[Node]),0))</f>
        <v>-2.495E-2</v>
      </c>
      <c r="N68" s="207">
        <f t="array" ref="N68">INDEX(reactions[Fx],MATCH(1,($C68=reactions[Case])*(N$6=reactions[Node]),0))</f>
        <v>0</v>
      </c>
      <c r="O68" s="207">
        <f t="array" ref="O68">INDEX(reactions[Fy],MATCH(1,($C68=reactions[Case])*(O$6=reactions[Node]),0))</f>
        <v>0</v>
      </c>
      <c r="P68" s="207">
        <f t="array" ref="P68">INDEX(reactions[Fz],MATCH(1,($C68=reactions[Case])*(P$6=reactions[Node]),0))</f>
        <v>2.4469999999999999E-2</v>
      </c>
    </row>
    <row r="69" spans="1:17" s="120" customFormat="1">
      <c r="A69" s="169" t="s">
        <v>594</v>
      </c>
      <c r="B69" s="169" t="s">
        <v>68</v>
      </c>
      <c r="C69" s="172" t="s">
        <v>221</v>
      </c>
      <c r="D69" s="171" t="str">
        <f>INDEX(cases[Name],MATCH(C69,cases[Case],0))</f>
        <v>Temp Comb 9-1</v>
      </c>
      <c r="E69" s="207">
        <f t="array" ref="E69">INDEX(reactions[Fx],MATCH(1,($C69=reactions[Case])*(E$6=reactions[Node]),0))</f>
        <v>-8.878999999999999E-8</v>
      </c>
      <c r="F69" s="207">
        <f t="array" ref="F69">INDEX(reactions[Fy],MATCH(1,($C69=reactions[Case])*(F$6=reactions[Node]),0))</f>
        <v>4.0260000000000001E-6</v>
      </c>
      <c r="G69" s="207">
        <f t="array" ref="G69">INDEX(reactions[Fz],MATCH(1,($C69=reactions[Case])*(G$6=reactions[Node]),0))</f>
        <v>-3.45</v>
      </c>
      <c r="H69" s="207">
        <f t="array" ref="H69">INDEX(reactions[Fx],MATCH(1,($C69=reactions[Case])*(H$6=reactions[Node]),0))</f>
        <v>0</v>
      </c>
      <c r="I69" s="207">
        <f t="array" ref="I69">INDEX(reactions[Fy],MATCH(1,($C69=reactions[Case])*(I$6=reactions[Node]),0))</f>
        <v>0</v>
      </c>
      <c r="J69" s="207">
        <f t="array" ref="J69">INDEX(reactions[Fz],MATCH(1,($C69=reactions[Case])*(J$6=reactions[Node]),0))</f>
        <v>3.45</v>
      </c>
      <c r="K69" s="207">
        <f t="array" ref="K69">INDEX(reactions[Fx],MATCH(1,($C69=reactions[Case])*(K$6=reactions[Node]),0))</f>
        <v>0</v>
      </c>
      <c r="L69" s="207">
        <f t="array" ref="L69">INDEX(reactions[Fy],MATCH(1,($C69=reactions[Case])*(L$6=reactions[Node]),0))</f>
        <v>-4.1330000000000001E-6</v>
      </c>
      <c r="M69" s="207">
        <f t="array" ref="M69">INDEX(reactions[Fz],MATCH(1,($C69=reactions[Case])*(M$6=reactions[Node]),0))</f>
        <v>3.4489999999999998</v>
      </c>
      <c r="N69" s="207">
        <f t="array" ref="N69">INDEX(reactions[Fx],MATCH(1,($C69=reactions[Case])*(N$6=reactions[Node]),0))</f>
        <v>0</v>
      </c>
      <c r="O69" s="207">
        <f t="array" ref="O69">INDEX(reactions[Fy],MATCH(1,($C69=reactions[Case])*(O$6=reactions[Node]),0))</f>
        <v>0</v>
      </c>
      <c r="P69" s="207">
        <f t="array" ref="P69">INDEX(reactions[Fz],MATCH(1,($C69=reactions[Case])*(P$6=reactions[Node]),0))</f>
        <v>-3.4489999999999998</v>
      </c>
    </row>
    <row r="70" spans="1:17" s="120" customFormat="1">
      <c r="A70" s="169" t="s">
        <v>594</v>
      </c>
      <c r="B70" s="169" t="s">
        <v>68</v>
      </c>
      <c r="C70" s="172" t="s">
        <v>222</v>
      </c>
      <c r="D70" s="171" t="str">
        <f>INDEX(cases[Name],MATCH(C70,cases[Case],0))</f>
        <v>Temp Comb 9-2</v>
      </c>
      <c r="E70" s="207">
        <f t="array" ref="E70">INDEX(reactions[Fx],MATCH(1,($C70=reactions[Case])*(E$6=reactions[Node]),0))</f>
        <v>-6.9920000000000007E-8</v>
      </c>
      <c r="F70" s="207">
        <f t="array" ref="F70">INDEX(reactions[Fy],MATCH(1,($C70=reactions[Case])*(F$6=reactions[Node]),0))</f>
        <v>-4.8149999999999996E-6</v>
      </c>
      <c r="G70" s="207">
        <f t="array" ref="G70">INDEX(reactions[Fz],MATCH(1,($C70=reactions[Case])*(G$6=reactions[Node]),0))</f>
        <v>6.4239999999999992E-3</v>
      </c>
      <c r="H70" s="207">
        <f t="array" ref="H70">INDEX(reactions[Fx],MATCH(1,($C70=reactions[Case])*(H$6=reactions[Node]),0))</f>
        <v>0</v>
      </c>
      <c r="I70" s="207">
        <f t="array" ref="I70">INDEX(reactions[Fy],MATCH(1,($C70=reactions[Case])*(I$6=reactions[Node]),0))</f>
        <v>0</v>
      </c>
      <c r="J70" s="207">
        <f t="array" ref="J70">INDEX(reactions[Fz],MATCH(1,($C70=reactions[Case])*(J$6=reactions[Node]),0))</f>
        <v>-6.2590000000000007E-3</v>
      </c>
      <c r="K70" s="207">
        <f t="array" ref="K70">INDEX(reactions[Fx],MATCH(1,($C70=reactions[Case])*(K$6=reactions[Node]),0))</f>
        <v>0</v>
      </c>
      <c r="L70" s="207">
        <f t="array" ref="L70">INDEX(reactions[Fy],MATCH(1,($C70=reactions[Case])*(L$6=reactions[Node]),0))</f>
        <v>4.8450000000000002E-6</v>
      </c>
      <c r="M70" s="207">
        <f t="array" ref="M70">INDEX(reactions[Fz],MATCH(1,($C70=reactions[Case])*(M$6=reactions[Node]),0))</f>
        <v>-5.4229999999999999E-3</v>
      </c>
      <c r="N70" s="207">
        <f t="array" ref="N70">INDEX(reactions[Fx],MATCH(1,($C70=reactions[Case])*(N$6=reactions[Node]),0))</f>
        <v>0</v>
      </c>
      <c r="O70" s="207">
        <f t="array" ref="O70">INDEX(reactions[Fy],MATCH(1,($C70=reactions[Case])*(O$6=reactions[Node]),0))</f>
        <v>0</v>
      </c>
      <c r="P70" s="207">
        <f t="array" ref="P70">INDEX(reactions[Fz],MATCH(1,($C70=reactions[Case])*(P$6=reactions[Node]),0))</f>
        <v>5.2579999999999997E-3</v>
      </c>
    </row>
    <row r="71" spans="1:17" s="120" customFormat="1">
      <c r="A71" s="169" t="s">
        <v>594</v>
      </c>
      <c r="B71" s="169" t="s">
        <v>68</v>
      </c>
      <c r="C71" s="172" t="s">
        <v>223</v>
      </c>
      <c r="D71" s="171" t="str">
        <f>INDEX(cases[Name],MATCH(C71,cases[Case],0))</f>
        <v>Temp Comb 10-1</v>
      </c>
      <c r="E71" s="207">
        <f t="array" ref="E71">INDEX(reactions[Fx],MATCH(1,($C71=reactions[Case])*(E$6=reactions[Node]),0))</f>
        <v>-1.8339999999999999E-7</v>
      </c>
      <c r="F71" s="207">
        <f t="array" ref="F71">INDEX(reactions[Fy],MATCH(1,($C71=reactions[Case])*(F$6=reactions[Node]),0))</f>
        <v>4.4560000000000002E-7</v>
      </c>
      <c r="G71" s="207">
        <f t="array" ref="G71">INDEX(reactions[Fz],MATCH(1,($C71=reactions[Case])*(G$6=reactions[Node]),0))</f>
        <v>-2.577</v>
      </c>
      <c r="H71" s="207">
        <f t="array" ref="H71">INDEX(reactions[Fx],MATCH(1,($C71=reactions[Case])*(H$6=reactions[Node]),0))</f>
        <v>0</v>
      </c>
      <c r="I71" s="207">
        <f t="array" ref="I71">INDEX(reactions[Fy],MATCH(1,($C71=reactions[Case])*(I$6=reactions[Node]),0))</f>
        <v>0</v>
      </c>
      <c r="J71" s="207">
        <f t="array" ref="J71">INDEX(reactions[Fz],MATCH(1,($C71=reactions[Case])*(J$6=reactions[Node]),0))</f>
        <v>2.5779999999999998</v>
      </c>
      <c r="K71" s="207">
        <f t="array" ref="K71">INDEX(reactions[Fx],MATCH(1,($C71=reactions[Case])*(K$6=reactions[Node]),0))</f>
        <v>0</v>
      </c>
      <c r="L71" s="207">
        <f t="array" ref="L71">INDEX(reactions[Fy],MATCH(1,($C71=reactions[Case])*(L$6=reactions[Node]),0))</f>
        <v>-6.0470000000000001E-7</v>
      </c>
      <c r="M71" s="207">
        <f t="array" ref="M71">INDEX(reactions[Fz],MATCH(1,($C71=reactions[Case])*(M$6=reactions[Node]),0))</f>
        <v>2.5760000000000001</v>
      </c>
      <c r="N71" s="207">
        <f t="array" ref="N71">INDEX(reactions[Fx],MATCH(1,($C71=reactions[Case])*(N$6=reactions[Node]),0))</f>
        <v>0</v>
      </c>
      <c r="O71" s="207">
        <f t="array" ref="O71">INDEX(reactions[Fy],MATCH(1,($C71=reactions[Case])*(O$6=reactions[Node]),0))</f>
        <v>0</v>
      </c>
      <c r="P71" s="207">
        <f t="array" ref="P71">INDEX(reactions[Fz],MATCH(1,($C71=reactions[Case])*(P$6=reactions[Node]),0))</f>
        <v>-2.577</v>
      </c>
    </row>
    <row r="72" spans="1:17" s="144" customFormat="1">
      <c r="A72" s="169" t="s">
        <v>594</v>
      </c>
      <c r="B72" s="169" t="s">
        <v>68</v>
      </c>
      <c r="C72" s="172" t="s">
        <v>224</v>
      </c>
      <c r="D72" s="171" t="str">
        <f>INDEX(cases[Name],MATCH(C72,cases[Case],0))</f>
        <v>Temp Comb 10-2</v>
      </c>
      <c r="E72" s="207">
        <f t="array" ref="E72">INDEX(reactions[Fx],MATCH(1,($C72=reactions[Case])*(E$6=reactions[Node]),0))</f>
        <v>-1.6929999999999999E-7</v>
      </c>
      <c r="F72" s="207">
        <f t="array" ref="F72">INDEX(reactions[Fy],MATCH(1,($C72=reactions[Case])*(F$6=reactions[Node]),0))</f>
        <v>-6.1860000000000014E-6</v>
      </c>
      <c r="G72" s="207">
        <f t="array" ref="G72">INDEX(reactions[Fz],MATCH(1,($C72=reactions[Case])*(G$6=reactions[Node]),0))</f>
        <v>1.5049999999999999E-2</v>
      </c>
      <c r="H72" s="207">
        <f t="array" ref="H72">INDEX(reactions[Fx],MATCH(1,($C72=reactions[Case])*(H$6=reactions[Node]),0))</f>
        <v>0</v>
      </c>
      <c r="I72" s="207">
        <f t="array" ref="I72">INDEX(reactions[Fy],MATCH(1,($C72=reactions[Case])*(I$6=reactions[Node]),0))</f>
        <v>0</v>
      </c>
      <c r="J72" s="207">
        <f t="array" ref="J72">INDEX(reactions[Fz],MATCH(1,($C72=reactions[Case])*(J$6=reactions[Node]),0))</f>
        <v>-1.46E-2</v>
      </c>
      <c r="K72" s="207">
        <f t="array" ref="K72">INDEX(reactions[Fx],MATCH(1,($C72=reactions[Case])*(K$6=reactions[Node]),0))</f>
        <v>0</v>
      </c>
      <c r="L72" s="207">
        <f t="array" ref="L72">INDEX(reactions[Fy],MATCH(1,($C72=reactions[Case])*(L$6=reactions[Node]),0))</f>
        <v>6.1290000000000001E-6</v>
      </c>
      <c r="M72" s="207">
        <f t="array" ref="M72">INDEX(reactions[Fz],MATCH(1,($C72=reactions[Case])*(M$6=reactions[Node]),0))</f>
        <v>-1.4330000000000001E-2</v>
      </c>
      <c r="N72" s="207">
        <f t="array" ref="N72">INDEX(reactions[Fx],MATCH(1,($C72=reactions[Case])*(N$6=reactions[Node]),0))</f>
        <v>0</v>
      </c>
      <c r="O72" s="207">
        <f t="array" ref="O72">INDEX(reactions[Fy],MATCH(1,($C72=reactions[Case])*(O$6=reactions[Node]),0))</f>
        <v>0</v>
      </c>
      <c r="P72" s="207">
        <f t="array" ref="P72">INDEX(reactions[Fz],MATCH(1,($C72=reactions[Case])*(P$6=reactions[Node]),0))</f>
        <v>1.389E-2</v>
      </c>
      <c r="Q72" s="132"/>
    </row>
    <row r="73" spans="1:17" s="144" customFormat="1">
      <c r="A73" s="169" t="s">
        <v>594</v>
      </c>
      <c r="B73" s="169" t="s">
        <v>68</v>
      </c>
      <c r="C73" s="172" t="s">
        <v>225</v>
      </c>
      <c r="D73" s="171" t="str">
        <f>INDEX(cases[Name],MATCH(C73,cases[Case],0))</f>
        <v>Temp Comb 11-1</v>
      </c>
      <c r="E73" s="207">
        <f t="array" ref="E73">INDEX(reactions[Fx],MATCH(1,($C73=reactions[Case])*(E$6=reactions[Node]),0))</f>
        <v>-8.9809999999999995E-8</v>
      </c>
      <c r="F73" s="207">
        <f t="array" ref="F73">INDEX(reactions[Fy],MATCH(1,($C73=reactions[Case])*(F$6=reactions[Node]),0))</f>
        <v>4.0269999999999997E-6</v>
      </c>
      <c r="G73" s="207">
        <f t="array" ref="G73">INDEX(reactions[Fz],MATCH(1,($C73=reactions[Case])*(G$6=reactions[Node]),0))</f>
        <v>-3.45</v>
      </c>
      <c r="H73" s="207">
        <f t="array" ref="H73">INDEX(reactions[Fx],MATCH(1,($C73=reactions[Case])*(H$6=reactions[Node]),0))</f>
        <v>0</v>
      </c>
      <c r="I73" s="207">
        <f t="array" ref="I73">INDEX(reactions[Fy],MATCH(1,($C73=reactions[Case])*(I$6=reactions[Node]),0))</f>
        <v>0</v>
      </c>
      <c r="J73" s="207">
        <f t="array" ref="J73">INDEX(reactions[Fz],MATCH(1,($C73=reactions[Case])*(J$6=reactions[Node]),0))</f>
        <v>3.45</v>
      </c>
      <c r="K73" s="207">
        <f t="array" ref="K73">INDEX(reactions[Fx],MATCH(1,($C73=reactions[Case])*(K$6=reactions[Node]),0))</f>
        <v>0</v>
      </c>
      <c r="L73" s="207">
        <f t="array" ref="L73">INDEX(reactions[Fy],MATCH(1,($C73=reactions[Case])*(L$6=reactions[Node]),0))</f>
        <v>-4.1339999999999997E-6</v>
      </c>
      <c r="M73" s="207">
        <f t="array" ref="M73">INDEX(reactions[Fz],MATCH(1,($C73=reactions[Case])*(M$6=reactions[Node]),0))</f>
        <v>3.4489999999999998</v>
      </c>
      <c r="N73" s="207">
        <f t="array" ref="N73">INDEX(reactions[Fx],MATCH(1,($C73=reactions[Case])*(N$6=reactions[Node]),0))</f>
        <v>0</v>
      </c>
      <c r="O73" s="207">
        <f t="array" ref="O73">INDEX(reactions[Fy],MATCH(1,($C73=reactions[Case])*(O$6=reactions[Node]),0))</f>
        <v>0</v>
      </c>
      <c r="P73" s="207">
        <f t="array" ref="P73">INDEX(reactions[Fz],MATCH(1,($C73=reactions[Case])*(P$6=reactions[Node]),0))</f>
        <v>-3.4489999999999998</v>
      </c>
      <c r="Q73" s="132"/>
    </row>
    <row r="74" spans="1:17" s="144" customFormat="1">
      <c r="A74" s="169" t="s">
        <v>594</v>
      </c>
      <c r="B74" s="169" t="s">
        <v>68</v>
      </c>
      <c r="C74" s="172" t="s">
        <v>226</v>
      </c>
      <c r="D74" s="171" t="str">
        <f>INDEX(cases[Name],MATCH(C74,cases[Case],0))</f>
        <v>Temp Comb 11-2</v>
      </c>
      <c r="E74" s="207">
        <f t="array" ref="E74">INDEX(reactions[Fx],MATCH(1,($C74=reactions[Case])*(E$6=reactions[Node]),0))</f>
        <v>-7.0949999999999997E-8</v>
      </c>
      <c r="F74" s="207">
        <f t="array" ref="F74">INDEX(reactions[Fy],MATCH(1,($C74=reactions[Case])*(F$6=reactions[Node]),0))</f>
        <v>-4.814E-6</v>
      </c>
      <c r="G74" s="207">
        <f t="array" ref="G74">INDEX(reactions[Fz],MATCH(1,($C74=reactions[Case])*(G$6=reactions[Node]),0))</f>
        <v>6.5790000000000006E-3</v>
      </c>
      <c r="H74" s="207">
        <f t="array" ref="H74">INDEX(reactions[Fx],MATCH(1,($C74=reactions[Case])*(H$6=reactions[Node]),0))</f>
        <v>0</v>
      </c>
      <c r="I74" s="207">
        <f t="array" ref="I74">INDEX(reactions[Fy],MATCH(1,($C74=reactions[Case])*(I$6=reactions[Node]),0))</f>
        <v>0</v>
      </c>
      <c r="J74" s="207">
        <f t="array" ref="J74">INDEX(reactions[Fz],MATCH(1,($C74=reactions[Case])*(J$6=reactions[Node]),0))</f>
        <v>-6.4140000000000004E-3</v>
      </c>
      <c r="K74" s="207">
        <f t="array" ref="K74">INDEX(reactions[Fx],MATCH(1,($C74=reactions[Case])*(K$6=reactions[Node]),0))</f>
        <v>0</v>
      </c>
      <c r="L74" s="207">
        <f t="array" ref="L74">INDEX(reactions[Fy],MATCH(1,($C74=reactions[Case])*(L$6=reactions[Node]),0))</f>
        <v>4.8439999999999997E-6</v>
      </c>
      <c r="M74" s="207">
        <f t="array" ref="M74">INDEX(reactions[Fz],MATCH(1,($C74=reactions[Case])*(M$6=reactions[Node]),0))</f>
        <v>-5.5779999999999996E-3</v>
      </c>
      <c r="N74" s="207">
        <f t="array" ref="N74">INDEX(reactions[Fx],MATCH(1,($C74=reactions[Case])*(N$6=reactions[Node]),0))</f>
        <v>0</v>
      </c>
      <c r="O74" s="207">
        <f t="array" ref="O74">INDEX(reactions[Fy],MATCH(1,($C74=reactions[Case])*(O$6=reactions[Node]),0))</f>
        <v>0</v>
      </c>
      <c r="P74" s="207">
        <f t="array" ref="P74">INDEX(reactions[Fz],MATCH(1,($C74=reactions[Case])*(P$6=reactions[Node]),0))</f>
        <v>5.4120000000000001E-3</v>
      </c>
      <c r="Q74" s="132"/>
    </row>
    <row r="75" spans="1:17" s="144" customFormat="1">
      <c r="A75" s="169" t="s">
        <v>594</v>
      </c>
      <c r="B75" s="169" t="s">
        <v>68</v>
      </c>
      <c r="C75" s="172" t="s">
        <v>227</v>
      </c>
      <c r="D75" s="171" t="str">
        <f>INDEX(cases[Name],MATCH(C75,cases[Case],0))</f>
        <v>Temp Comb 12-1</v>
      </c>
      <c r="E75" s="207">
        <f t="array" ref="E75">INDEX(reactions[Fx],MATCH(1,($C75=reactions[Case])*(E$6=reactions[Node]),0))</f>
        <v>-1.864E-7</v>
      </c>
      <c r="F75" s="207">
        <f t="array" ref="F75">INDEX(reactions[Fy],MATCH(1,($C75=reactions[Case])*(F$6=reactions[Node]),0))</f>
        <v>4.482E-7</v>
      </c>
      <c r="G75" s="207">
        <f t="array" ref="G75">INDEX(reactions[Fz],MATCH(1,($C75=reactions[Case])*(G$6=reactions[Node]),0))</f>
        <v>-2.577</v>
      </c>
      <c r="H75" s="207">
        <f t="array" ref="H75">INDEX(reactions[Fx],MATCH(1,($C75=reactions[Case])*(H$6=reactions[Node]),0))</f>
        <v>0</v>
      </c>
      <c r="I75" s="207">
        <f t="array" ref="I75">INDEX(reactions[Fy],MATCH(1,($C75=reactions[Case])*(I$6=reactions[Node]),0))</f>
        <v>0</v>
      </c>
      <c r="J75" s="207">
        <f t="array" ref="J75">INDEX(reactions[Fz],MATCH(1,($C75=reactions[Case])*(J$6=reactions[Node]),0))</f>
        <v>2.577</v>
      </c>
      <c r="K75" s="207">
        <f t="array" ref="K75">INDEX(reactions[Fx],MATCH(1,($C75=reactions[Case])*(K$6=reactions[Node]),0))</f>
        <v>0</v>
      </c>
      <c r="L75" s="207">
        <f t="array" ref="L75">INDEX(reactions[Fy],MATCH(1,($C75=reactions[Case])*(L$6=reactions[Node]),0))</f>
        <v>-6.074E-7</v>
      </c>
      <c r="M75" s="207">
        <f t="array" ref="M75">INDEX(reactions[Fz],MATCH(1,($C75=reactions[Case])*(M$6=reactions[Node]),0))</f>
        <v>2.5760000000000001</v>
      </c>
      <c r="N75" s="207">
        <f t="array" ref="N75">INDEX(reactions[Fx],MATCH(1,($C75=reactions[Case])*(N$6=reactions[Node]),0))</f>
        <v>0</v>
      </c>
      <c r="O75" s="207">
        <f t="array" ref="O75">INDEX(reactions[Fy],MATCH(1,($C75=reactions[Case])*(O$6=reactions[Node]),0))</f>
        <v>0</v>
      </c>
      <c r="P75" s="207">
        <f t="array" ref="P75">INDEX(reactions[Fz],MATCH(1,($C75=reactions[Case])*(P$6=reactions[Node]),0))</f>
        <v>-2.5760000000000001</v>
      </c>
      <c r="Q75" s="132"/>
    </row>
    <row r="76" spans="1:17" s="144" customFormat="1">
      <c r="A76" s="169" t="s">
        <v>594</v>
      </c>
      <c r="B76" s="169" t="s">
        <v>68</v>
      </c>
      <c r="C76" s="172" t="s">
        <v>228</v>
      </c>
      <c r="D76" s="171" t="str">
        <f>INDEX(cases[Name],MATCH(C76,cases[Case],0))</f>
        <v>Temp Comb 12-2</v>
      </c>
      <c r="E76" s="207">
        <f t="array" ref="E76">INDEX(reactions[Fx],MATCH(1,($C76=reactions[Case])*(E$6=reactions[Node]),0))</f>
        <v>-1.7219999999999999E-7</v>
      </c>
      <c r="F76" s="207">
        <f t="array" ref="F76">INDEX(reactions[Fy],MATCH(1,($C76=reactions[Case])*(F$6=reactions[Node]),0))</f>
        <v>-6.1829999999999999E-6</v>
      </c>
      <c r="G76" s="207">
        <f t="array" ref="G76">INDEX(reactions[Fz],MATCH(1,($C76=reactions[Case])*(G$6=reactions[Node]),0))</f>
        <v>1.549E-2</v>
      </c>
      <c r="H76" s="207">
        <f t="array" ref="H76">INDEX(reactions[Fx],MATCH(1,($C76=reactions[Case])*(H$6=reactions[Node]),0))</f>
        <v>0</v>
      </c>
      <c r="I76" s="207">
        <f t="array" ref="I76">INDEX(reactions[Fy],MATCH(1,($C76=reactions[Case])*(I$6=reactions[Node]),0))</f>
        <v>0</v>
      </c>
      <c r="J76" s="207">
        <f t="array" ref="J76">INDEX(reactions[Fz],MATCH(1,($C76=reactions[Case])*(J$6=reactions[Node]),0))</f>
        <v>-1.504E-2</v>
      </c>
      <c r="K76" s="207">
        <f t="array" ref="K76">INDEX(reactions[Fx],MATCH(1,($C76=reactions[Case])*(K$6=reactions[Node]),0))</f>
        <v>0</v>
      </c>
      <c r="L76" s="207">
        <f t="array" ref="L76">INDEX(reactions[Fy],MATCH(1,($C76=reactions[Case])*(L$6=reactions[Node]),0))</f>
        <v>6.1260000000000003E-6</v>
      </c>
      <c r="M76" s="207">
        <f t="array" ref="M76">INDEX(reactions[Fz],MATCH(1,($C76=reactions[Case])*(M$6=reactions[Node]),0))</f>
        <v>-1.477E-2</v>
      </c>
      <c r="N76" s="207">
        <f t="array" ref="N76">INDEX(reactions[Fx],MATCH(1,($C76=reactions[Case])*(N$6=reactions[Node]),0))</f>
        <v>0</v>
      </c>
      <c r="O76" s="207">
        <f t="array" ref="O76">INDEX(reactions[Fy],MATCH(1,($C76=reactions[Case])*(O$6=reactions[Node]),0))</f>
        <v>0</v>
      </c>
      <c r="P76" s="207">
        <f t="array" ref="P76">INDEX(reactions[Fz],MATCH(1,($C76=reactions[Case])*(P$6=reactions[Node]),0))</f>
        <v>1.4330000000000001E-2</v>
      </c>
      <c r="Q76" s="132"/>
    </row>
    <row r="77" spans="1:17" s="144" customFormat="1">
      <c r="A77" s="169" t="s">
        <v>594</v>
      </c>
      <c r="B77" s="169" t="s">
        <v>68</v>
      </c>
      <c r="C77" s="172" t="s">
        <v>229</v>
      </c>
      <c r="D77" s="171" t="str">
        <f>INDEX(cases[Name],MATCH(C77,cases[Case],0))</f>
        <v>Temp Comb 13-1</v>
      </c>
      <c r="E77" s="207">
        <f t="array" ref="E77">INDEX(reactions[Fx],MATCH(1,($C77=reactions[Case])*(E$6=reactions[Node]),0))</f>
        <v>-1.2709999999999999E-7</v>
      </c>
      <c r="F77" s="207">
        <f t="array" ref="F77">INDEX(reactions[Fy],MATCH(1,($C77=reactions[Case])*(F$6=reactions[Node]),0))</f>
        <v>5.3189999999999994E-6</v>
      </c>
      <c r="G77" s="207">
        <f t="array" ref="G77">INDEX(reactions[Fz],MATCH(1,($C77=reactions[Case])*(G$6=reactions[Node]),0))</f>
        <v>-3.52</v>
      </c>
      <c r="H77" s="207">
        <f t="array" ref="H77">INDEX(reactions[Fx],MATCH(1,($C77=reactions[Case])*(H$6=reactions[Node]),0))</f>
        <v>0</v>
      </c>
      <c r="I77" s="207">
        <f t="array" ref="I77">INDEX(reactions[Fy],MATCH(1,($C77=reactions[Case])*(I$6=reactions[Node]),0))</f>
        <v>0</v>
      </c>
      <c r="J77" s="207">
        <f t="array" ref="J77">INDEX(reactions[Fz],MATCH(1,($C77=reactions[Case])*(J$6=reactions[Node]),0))</f>
        <v>3.52</v>
      </c>
      <c r="K77" s="207">
        <f t="array" ref="K77">INDEX(reactions[Fx],MATCH(1,($C77=reactions[Case])*(K$6=reactions[Node]),0))</f>
        <v>0</v>
      </c>
      <c r="L77" s="207">
        <f t="array" ref="L77">INDEX(reactions[Fy],MATCH(1,($C77=reactions[Case])*(L$6=reactions[Node]),0))</f>
        <v>-5.3940000000000004E-6</v>
      </c>
      <c r="M77" s="207">
        <f t="array" ref="M77">INDEX(reactions[Fz],MATCH(1,($C77=reactions[Case])*(M$6=reactions[Node]),0))</f>
        <v>3.5230000000000001</v>
      </c>
      <c r="N77" s="207">
        <f t="array" ref="N77">INDEX(reactions[Fx],MATCH(1,($C77=reactions[Case])*(N$6=reactions[Node]),0))</f>
        <v>0</v>
      </c>
      <c r="O77" s="207">
        <f t="array" ref="O77">INDEX(reactions[Fy],MATCH(1,($C77=reactions[Case])*(O$6=reactions[Node]),0))</f>
        <v>0</v>
      </c>
      <c r="P77" s="207">
        <f t="array" ref="P77">INDEX(reactions[Fz],MATCH(1,($C77=reactions[Case])*(P$6=reactions[Node]),0))</f>
        <v>-3.5230000000000001</v>
      </c>
      <c r="Q77" s="132"/>
    </row>
    <row r="78" spans="1:17" s="144" customFormat="1">
      <c r="A78" s="169" t="s">
        <v>594</v>
      </c>
      <c r="B78" s="169" t="s">
        <v>68</v>
      </c>
      <c r="C78" s="172" t="s">
        <v>230</v>
      </c>
      <c r="D78" s="171" t="str">
        <f>INDEX(cases[Name],MATCH(C78,cases[Case],0))</f>
        <v>Temp Comb 13-2</v>
      </c>
      <c r="E78" s="207">
        <f t="array" ref="E78">INDEX(reactions[Fx],MATCH(1,($C78=reactions[Case])*(E$6=reactions[Node]),0))</f>
        <v>-1.462E-7</v>
      </c>
      <c r="F78" s="207">
        <f t="array" ref="F78">INDEX(reactions[Fy],MATCH(1,($C78=reactions[Case])*(F$6=reactions[Node]),0))</f>
        <v>-8.1189999999999997E-6</v>
      </c>
      <c r="G78" s="207">
        <f t="array" ref="G78">INDEX(reactions[Fz],MATCH(1,($C78=reactions[Case])*(G$6=reactions[Node]),0))</f>
        <v>-7.0800000000000002E-2</v>
      </c>
      <c r="H78" s="207">
        <f t="array" ref="H78">INDEX(reactions[Fx],MATCH(1,($C78=reactions[Case])*(H$6=reactions[Node]),0))</f>
        <v>0</v>
      </c>
      <c r="I78" s="207">
        <f t="array" ref="I78">INDEX(reactions[Fy],MATCH(1,($C78=reactions[Case])*(I$6=reactions[Node]),0))</f>
        <v>0</v>
      </c>
      <c r="J78" s="207">
        <f t="array" ref="J78">INDEX(reactions[Fz],MATCH(1,($C78=reactions[Case])*(J$6=reactions[Node]),0))</f>
        <v>7.0849999999999996E-2</v>
      </c>
      <c r="K78" s="207">
        <f t="array" ref="K78">INDEX(reactions[Fx],MATCH(1,($C78=reactions[Case])*(K$6=reactions[Node]),0))</f>
        <v>0</v>
      </c>
      <c r="L78" s="207">
        <f t="array" ref="L78">INDEX(reactions[Fy],MATCH(1,($C78=reactions[Case])*(L$6=reactions[Node]),0))</f>
        <v>8.1559999999999995E-6</v>
      </c>
      <c r="M78" s="207">
        <f t="array" ref="M78">INDEX(reactions[Fz],MATCH(1,($C78=reactions[Case])*(M$6=reactions[Node]),0))</f>
        <v>6.8010000000000001E-2</v>
      </c>
      <c r="N78" s="207">
        <f t="array" ref="N78">INDEX(reactions[Fx],MATCH(1,($C78=reactions[Case])*(N$6=reactions[Node]),0))</f>
        <v>0</v>
      </c>
      <c r="O78" s="207">
        <f t="array" ref="O78">INDEX(reactions[Fy],MATCH(1,($C78=reactions[Case])*(O$6=reactions[Node]),0))</f>
        <v>0</v>
      </c>
      <c r="P78" s="207">
        <f t="array" ref="P78">INDEX(reactions[Fz],MATCH(1,($C78=reactions[Case])*(P$6=reactions[Node]),0))</f>
        <v>-6.8059999999999996E-2</v>
      </c>
      <c r="Q78" s="132"/>
    </row>
    <row r="79" spans="1:17" s="144" customFormat="1">
      <c r="A79" s="169" t="s">
        <v>594</v>
      </c>
      <c r="B79" s="169" t="s">
        <v>68</v>
      </c>
      <c r="C79" s="172" t="s">
        <v>231</v>
      </c>
      <c r="D79" s="171" t="str">
        <f>INDEX(cases[Name],MATCH(C79,cases[Case],0))</f>
        <v>Temp Comb 14-1</v>
      </c>
      <c r="E79" s="207">
        <f t="array" ref="E79">INDEX(reactions[Fx],MATCH(1,($C79=reactions[Case])*(E$6=reactions[Node]),0))</f>
        <v>-2.1220000000000001E-7</v>
      </c>
      <c r="F79" s="207">
        <f t="array" ref="F79">INDEX(reactions[Fy],MATCH(1,($C79=reactions[Case])*(F$6=reactions[Node]),0))</f>
        <v>1.415E-6</v>
      </c>
      <c r="G79" s="207">
        <f t="array" ref="G79">INDEX(reactions[Fz],MATCH(1,($C79=reactions[Case])*(G$6=reactions[Node]),0))</f>
        <v>-2.63</v>
      </c>
      <c r="H79" s="207">
        <f t="array" ref="H79">INDEX(reactions[Fx],MATCH(1,($C79=reactions[Case])*(H$6=reactions[Node]),0))</f>
        <v>0</v>
      </c>
      <c r="I79" s="207">
        <f t="array" ref="I79">INDEX(reactions[Fy],MATCH(1,($C79=reactions[Case])*(I$6=reactions[Node]),0))</f>
        <v>0</v>
      </c>
      <c r="J79" s="207">
        <f t="array" ref="J79">INDEX(reactions[Fz],MATCH(1,($C79=reactions[Case])*(J$6=reactions[Node]),0))</f>
        <v>2.63</v>
      </c>
      <c r="K79" s="207">
        <f t="array" ref="K79">INDEX(reactions[Fx],MATCH(1,($C79=reactions[Case])*(K$6=reactions[Node]),0))</f>
        <v>0</v>
      </c>
      <c r="L79" s="207">
        <f t="array" ref="L79">INDEX(reactions[Fy],MATCH(1,($C79=reactions[Case])*(L$6=reactions[Node]),0))</f>
        <v>-1.5510000000000001E-6</v>
      </c>
      <c r="M79" s="207">
        <f t="array" ref="M79">INDEX(reactions[Fz],MATCH(1,($C79=reactions[Case])*(M$6=reactions[Node]),0))</f>
        <v>2.6320000000000001</v>
      </c>
      <c r="N79" s="207">
        <f t="array" ref="N79">INDEX(reactions[Fx],MATCH(1,($C79=reactions[Case])*(N$6=reactions[Node]),0))</f>
        <v>0</v>
      </c>
      <c r="O79" s="207">
        <f t="array" ref="O79">INDEX(reactions[Fy],MATCH(1,($C79=reactions[Case])*(O$6=reactions[Node]),0))</f>
        <v>0</v>
      </c>
      <c r="P79" s="207">
        <f t="array" ref="P79">INDEX(reactions[Fz],MATCH(1,($C79=reactions[Case])*(P$6=reactions[Node]),0))</f>
        <v>-2.633</v>
      </c>
      <c r="Q79" s="132"/>
    </row>
    <row r="80" spans="1:17" s="144" customFormat="1">
      <c r="A80" s="169" t="s">
        <v>594</v>
      </c>
      <c r="B80" s="169" t="s">
        <v>68</v>
      </c>
      <c r="C80" s="172" t="s">
        <v>232</v>
      </c>
      <c r="D80" s="171" t="str">
        <f>INDEX(cases[Name],MATCH(C80,cases[Case],0))</f>
        <v>Temp Comb 14-2</v>
      </c>
      <c r="E80" s="207">
        <f t="array" ref="E80">INDEX(reactions[Fx],MATCH(1,($C80=reactions[Case])*(E$6=reactions[Node]),0))</f>
        <v>-2.265E-7</v>
      </c>
      <c r="F80" s="207">
        <f t="array" ref="F80">INDEX(reactions[Fy],MATCH(1,($C80=reactions[Case])*(F$6=reactions[Node]),0))</f>
        <v>-8.6629999999999999E-6</v>
      </c>
      <c r="G80" s="207">
        <f t="array" ref="G80">INDEX(reactions[Fz],MATCH(1,($C80=reactions[Case])*(G$6=reactions[Node]),0))</f>
        <v>-4.2869999999999998E-2</v>
      </c>
      <c r="H80" s="207">
        <f t="array" ref="H80">INDEX(reactions[Fx],MATCH(1,($C80=reactions[Case])*(H$6=reactions[Node]),0))</f>
        <v>0</v>
      </c>
      <c r="I80" s="207">
        <f t="array" ref="I80">INDEX(reactions[Fy],MATCH(1,($C80=reactions[Case])*(I$6=reactions[Node]),0))</f>
        <v>0</v>
      </c>
      <c r="J80" s="207">
        <f t="array" ref="J80">INDEX(reactions[Fz],MATCH(1,($C80=reactions[Case])*(J$6=reactions[Node]),0))</f>
        <v>4.3229999999999998E-2</v>
      </c>
      <c r="K80" s="207">
        <f t="array" ref="K80">INDEX(reactions[Fx],MATCH(1,($C80=reactions[Case])*(K$6=reactions[Node]),0))</f>
        <v>0</v>
      </c>
      <c r="L80" s="207">
        <f t="array" ref="L80">INDEX(reactions[Fy],MATCH(1,($C80=reactions[Case])*(L$6=reactions[Node]),0))</f>
        <v>8.6119999999999999E-6</v>
      </c>
      <c r="M80" s="207">
        <f t="array" ref="M80">INDEX(reactions[Fz],MATCH(1,($C80=reactions[Case])*(M$6=reactions[Node]),0))</f>
        <v>4.0739999999999998E-2</v>
      </c>
      <c r="N80" s="207">
        <f t="array" ref="N80">INDEX(reactions[Fx],MATCH(1,($C80=reactions[Case])*(N$6=reactions[Node]),0))</f>
        <v>0</v>
      </c>
      <c r="O80" s="207">
        <f t="array" ref="O80">INDEX(reactions[Fy],MATCH(1,($C80=reactions[Case])*(O$6=reactions[Node]),0))</f>
        <v>0</v>
      </c>
      <c r="P80" s="207">
        <f t="array" ref="P80">INDEX(reactions[Fz],MATCH(1,($C80=reactions[Case])*(P$6=reactions[Node]),0))</f>
        <v>-4.1099999999999998E-2</v>
      </c>
      <c r="Q80" s="210"/>
    </row>
    <row r="81" spans="1:17" s="144" customFormat="1" ht="15" customHeight="1">
      <c r="A81" s="169" t="s">
        <v>594</v>
      </c>
      <c r="B81" s="169" t="s">
        <v>68</v>
      </c>
      <c r="C81" s="172" t="s">
        <v>429</v>
      </c>
      <c r="D81" s="171" t="str">
        <f>INDEX(cases[Name],MATCH(C81,cases[Case],0))</f>
        <v>Temp Bear Individual Case 1: uniform cont.</v>
      </c>
      <c r="E81" s="207">
        <f t="array" ref="E81">INDEX(reactions[Fx],MATCH(1,($C81=reactions[Case])*(E$6=reactions[Node]),0))</f>
        <v>1.022E-7</v>
      </c>
      <c r="F81" s="207">
        <f t="array" ref="F81">INDEX(reactions[Fy],MATCH(1,($C81=reactions[Case])*(F$6=reactions[Node]),0))</f>
        <v>4.6609999999999999E-6</v>
      </c>
      <c r="G81" s="207">
        <f t="array" ref="G81">INDEX(reactions[Fz],MATCH(1,($C81=reactions[Case])*(G$6=reactions[Node]),0))</f>
        <v>-1.8939999999999999E-2</v>
      </c>
      <c r="H81" s="207">
        <f t="array" ref="H81">INDEX(reactions[Fx],MATCH(1,($C81=reactions[Case])*(H$6=reactions[Node]),0))</f>
        <v>0</v>
      </c>
      <c r="I81" s="207">
        <f t="array" ref="I81">INDEX(reactions[Fy],MATCH(1,($C81=reactions[Case])*(I$6=reactions[Node]),0))</f>
        <v>0</v>
      </c>
      <c r="J81" s="207">
        <f t="array" ref="J81">INDEX(reactions[Fz],MATCH(1,($C81=reactions[Case])*(J$6=reactions[Node]),0))</f>
        <v>1.8350000000000002E-2</v>
      </c>
      <c r="K81" s="207">
        <f t="array" ref="K81">INDEX(reactions[Fx],MATCH(1,($C81=reactions[Case])*(K$6=reactions[Node]),0))</f>
        <v>0</v>
      </c>
      <c r="L81" s="207">
        <f t="array" ref="L81">INDEX(reactions[Fy],MATCH(1,($C81=reactions[Case])*(L$6=reactions[Node]),0))</f>
        <v>-4.6760000000000006E-6</v>
      </c>
      <c r="M81" s="207">
        <f t="array" ref="M81">INDEX(reactions[Fz],MATCH(1,($C81=reactions[Case])*(M$6=reactions[Node]),0))</f>
        <v>1.9009999999999999E-2</v>
      </c>
      <c r="N81" s="207">
        <f t="array" ref="N81">INDEX(reactions[Fx],MATCH(1,($C81=reactions[Case])*(N$6=reactions[Node]),0))</f>
        <v>0</v>
      </c>
      <c r="O81" s="207">
        <f t="array" ref="O81">INDEX(reactions[Fy],MATCH(1,($C81=reactions[Case])*(O$6=reactions[Node]),0))</f>
        <v>0</v>
      </c>
      <c r="P81" s="207">
        <f t="array" ref="P81">INDEX(reactions[Fz],MATCH(1,($C81=reactions[Case])*(P$6=reactions[Node]),0))</f>
        <v>-1.8409999999999999E-2</v>
      </c>
      <c r="Q81" s="210"/>
    </row>
    <row r="82" spans="1:17" s="144" customFormat="1">
      <c r="A82" s="169" t="s">
        <v>594</v>
      </c>
      <c r="B82" s="169" t="s">
        <v>68</v>
      </c>
      <c r="C82" s="172" t="s">
        <v>430</v>
      </c>
      <c r="D82" s="171" t="str">
        <f>INDEX(cases[Name],MATCH(C82,cases[Case],0))</f>
        <v>Temp Bear Individual Case 1: uniform exp.</v>
      </c>
      <c r="E82" s="207">
        <f t="array" ref="E82">INDEX(reactions[Fx],MATCH(1,($C82=reactions[Case])*(E$6=reactions[Node]),0))</f>
        <v>-2.0100000000000001E-7</v>
      </c>
      <c r="F82" s="207">
        <f t="array" ref="F82">INDEX(reactions[Fy],MATCH(1,($C82=reactions[Case])*(F$6=reactions[Node]),0))</f>
        <v>-4.4289999999999986E-6</v>
      </c>
      <c r="G82" s="207">
        <f t="array" ref="G82">INDEX(reactions[Fz],MATCH(1,($C82=reactions[Case])*(G$6=reactions[Node]),0))</f>
        <v>1.7600000000000001E-2</v>
      </c>
      <c r="H82" s="207">
        <f t="array" ref="H82">INDEX(reactions[Fx],MATCH(1,($C82=reactions[Case])*(H$6=reactions[Node]),0))</f>
        <v>0</v>
      </c>
      <c r="I82" s="207">
        <f t="array" ref="I82">INDEX(reactions[Fy],MATCH(1,($C82=reactions[Case])*(I$6=reactions[Node]),0))</f>
        <v>0</v>
      </c>
      <c r="J82" s="207">
        <f t="array" ref="J82">INDEX(reactions[Fz],MATCH(1,($C82=reactions[Case])*(J$6=reactions[Node]),0))</f>
        <v>-1.7049999999999999E-2</v>
      </c>
      <c r="K82" s="207">
        <f t="array" ref="K82">INDEX(reactions[Fx],MATCH(1,($C82=reactions[Case])*(K$6=reactions[Node]),0))</f>
        <v>0</v>
      </c>
      <c r="L82" s="207">
        <f t="array" ref="L82">INDEX(reactions[Fy],MATCH(1,($C82=reactions[Case])*(L$6=reactions[Node]),0))</f>
        <v>4.2919999999999997E-6</v>
      </c>
      <c r="M82" s="207">
        <f t="array" ref="M82">INDEX(reactions[Fz],MATCH(1,($C82=reactions[Case])*(M$6=reactions[Node]),0))</f>
        <v>-1.7659999999999999E-2</v>
      </c>
      <c r="N82" s="207">
        <f t="array" ref="N82">INDEX(reactions[Fx],MATCH(1,($C82=reactions[Case])*(N$6=reactions[Node]),0))</f>
        <v>0</v>
      </c>
      <c r="O82" s="207">
        <f t="array" ref="O82">INDEX(reactions[Fy],MATCH(1,($C82=reactions[Case])*(O$6=reactions[Node]),0))</f>
        <v>0</v>
      </c>
      <c r="P82" s="207">
        <f t="array" ref="P82">INDEX(reactions[Fz],MATCH(1,($C82=reactions[Case])*(P$6=reactions[Node]),0))</f>
        <v>1.711E-2</v>
      </c>
      <c r="Q82" s="210"/>
    </row>
    <row r="83" spans="1:17" s="144" customFormat="1">
      <c r="A83" s="169" t="s">
        <v>594</v>
      </c>
      <c r="B83" s="169" t="s">
        <v>68</v>
      </c>
      <c r="C83" s="172" t="s">
        <v>431</v>
      </c>
      <c r="D83" s="171" t="str">
        <f>INDEX(cases[Name],MATCH(C83,cases[Case],0))</f>
        <v>Temp Bear Individual Case 2: deck contr.</v>
      </c>
      <c r="E83" s="207">
        <f t="array" ref="E83">INDEX(reactions[Fx],MATCH(1,($C83=reactions[Case])*(E$6=reactions[Node]),0))</f>
        <v>1.075E-8</v>
      </c>
      <c r="F83" s="207">
        <f t="array" ref="F83">INDEX(reactions[Fy],MATCH(1,($C83=reactions[Case])*(F$6=reactions[Node]),0))</f>
        <v>4.03E-7</v>
      </c>
      <c r="G83" s="207">
        <f t="array" ref="G83">INDEX(reactions[Fz],MATCH(1,($C83=reactions[Case])*(G$6=reactions[Node]),0))</f>
        <v>2.6679999999999999E-2</v>
      </c>
      <c r="H83" s="207">
        <f t="array" ref="H83">INDEX(reactions[Fx],MATCH(1,($C83=reactions[Case])*(H$6=reactions[Node]),0))</f>
        <v>0</v>
      </c>
      <c r="I83" s="207">
        <f t="array" ref="I83">INDEX(reactions[Fy],MATCH(1,($C83=reactions[Case])*(I$6=reactions[Node]),0))</f>
        <v>0</v>
      </c>
      <c r="J83" s="207">
        <f t="array" ref="J83">INDEX(reactions[Fz],MATCH(1,($C83=reactions[Case])*(J$6=reactions[Node]),0))</f>
        <v>-2.664E-2</v>
      </c>
      <c r="K83" s="207">
        <f t="array" ref="K83">INDEX(reactions[Fx],MATCH(1,($C83=reactions[Case])*(K$6=reactions[Node]),0))</f>
        <v>0</v>
      </c>
      <c r="L83" s="207">
        <f t="array" ref="L83">INDEX(reactions[Fy],MATCH(1,($C83=reactions[Case])*(L$6=reactions[Node]),0))</f>
        <v>-4.0040000000000001E-7</v>
      </c>
      <c r="M83" s="207">
        <f t="array" ref="M83">INDEX(reactions[Fz],MATCH(1,($C83=reactions[Case])*(M$6=reactions[Node]),0))</f>
        <v>-2.6689999999999998E-2</v>
      </c>
      <c r="N83" s="207">
        <f t="array" ref="N83">INDEX(reactions[Fx],MATCH(1,($C83=reactions[Case])*(N$6=reactions[Node]),0))</f>
        <v>0</v>
      </c>
      <c r="O83" s="207">
        <f t="array" ref="O83">INDEX(reactions[Fy],MATCH(1,($C83=reactions[Case])*(O$6=reactions[Node]),0))</f>
        <v>0</v>
      </c>
      <c r="P83" s="207">
        <f t="array" ref="P83">INDEX(reactions[Fz],MATCH(1,($C83=reactions[Case])*(P$6=reactions[Node]),0))</f>
        <v>2.665E-2</v>
      </c>
      <c r="Q83" s="210"/>
    </row>
    <row r="84" spans="1:17" s="144" customFormat="1">
      <c r="A84" s="169" t="s">
        <v>594</v>
      </c>
      <c r="B84" s="169" t="s">
        <v>68</v>
      </c>
      <c r="C84" s="172" t="s">
        <v>233</v>
      </c>
      <c r="D84" s="171" t="str">
        <f>INDEX(cases[Name],MATCH(C84,cases[Case],0))</f>
        <v>Temp Bear Individual Case 2: deck exp.</v>
      </c>
      <c r="E84" s="207">
        <f t="array" ref="E84">INDEX(reactions[Fx],MATCH(1,($C84=reactions[Case])*(E$6=reactions[Node]),0))</f>
        <v>-8.8010000000000005E-8</v>
      </c>
      <c r="F84" s="207">
        <f t="array" ref="F84">INDEX(reactions[Fy],MATCH(1,($C84=reactions[Case])*(F$6=reactions[Node]),0))</f>
        <v>-9.9999999999999995E-7</v>
      </c>
      <c r="G84" s="207">
        <f t="array" ref="G84">INDEX(reactions[Fz],MATCH(1,($C84=reactions[Case])*(G$6=reactions[Node]),0))</f>
        <v>-6.6689999999999999E-2</v>
      </c>
      <c r="H84" s="207">
        <f t="array" ref="H84">INDEX(reactions[Fx],MATCH(1,($C84=reactions[Case])*(H$6=reactions[Node]),0))</f>
        <v>0</v>
      </c>
      <c r="I84" s="207">
        <f t="array" ref="I84">INDEX(reactions[Fy],MATCH(1,($C84=reactions[Case])*(I$6=reactions[Node]),0))</f>
        <v>0</v>
      </c>
      <c r="J84" s="207">
        <f t="array" ref="J84">INDEX(reactions[Fz],MATCH(1,($C84=reactions[Case])*(J$6=reactions[Node]),0))</f>
        <v>6.6600000000000006E-2</v>
      </c>
      <c r="K84" s="207">
        <f t="array" ref="K84">INDEX(reactions[Fx],MATCH(1,($C84=reactions[Case])*(K$6=reactions[Node]),0))</f>
        <v>0</v>
      </c>
      <c r="L84" s="207">
        <f t="array" ref="L84">INDEX(reactions[Fy],MATCH(1,($C84=reactions[Case])*(L$6=reactions[Node]),0))</f>
        <v>1.0109999999999999E-6</v>
      </c>
      <c r="M84" s="207">
        <f t="array" ref="M84">INDEX(reactions[Fz],MATCH(1,($C84=reactions[Case])*(M$6=reactions[Node]),0))</f>
        <v>6.6710000000000005E-2</v>
      </c>
      <c r="N84" s="207">
        <f t="array" ref="N84">INDEX(reactions[Fx],MATCH(1,($C84=reactions[Case])*(N$6=reactions[Node]),0))</f>
        <v>0</v>
      </c>
      <c r="O84" s="207">
        <f t="array" ref="O84">INDEX(reactions[Fy],MATCH(1,($C84=reactions[Case])*(O$6=reactions[Node]),0))</f>
        <v>0</v>
      </c>
      <c r="P84" s="207">
        <f t="array" ref="P84">INDEX(reactions[Fz],MATCH(1,($C84=reactions[Case])*(P$6=reactions[Node]),0))</f>
        <v>-6.6619999999999999E-2</v>
      </c>
      <c r="Q84" s="210"/>
    </row>
    <row r="85" spans="1:17" s="144" customFormat="1">
      <c r="A85" s="169" t="s">
        <v>594</v>
      </c>
      <c r="B85" s="169" t="s">
        <v>68</v>
      </c>
      <c r="C85" s="172" t="s">
        <v>234</v>
      </c>
      <c r="D85" s="171" t="str">
        <f>INDEX(cases[Name],MATCH(C85,cases[Case],0))</f>
        <v>Temp Bear Individual Case 3: arch vert. grad. exp.</v>
      </c>
      <c r="E85" s="207">
        <f t="array" ref="E85">INDEX(reactions[Fx],MATCH(1,($C85=reactions[Case])*(E$6=reactions[Node]),0))</f>
        <v>-3.4389999999999998E-9</v>
      </c>
      <c r="F85" s="207">
        <f t="array" ref="F85">INDEX(reactions[Fy],MATCH(1,($C85=reactions[Case])*(F$6=reactions[Node]),0))</f>
        <v>-1.6429999999999999E-8</v>
      </c>
      <c r="G85" s="207">
        <f t="array" ref="G85">INDEX(reactions[Fz],MATCH(1,($C85=reactions[Case])*(G$6=reactions[Node]),0))</f>
        <v>2.35E-2</v>
      </c>
      <c r="H85" s="207">
        <f t="array" ref="H85">INDEX(reactions[Fx],MATCH(1,($C85=reactions[Case])*(H$6=reactions[Node]),0))</f>
        <v>0</v>
      </c>
      <c r="I85" s="207">
        <f t="array" ref="I85">INDEX(reactions[Fy],MATCH(1,($C85=reactions[Case])*(I$6=reactions[Node]),0))</f>
        <v>0</v>
      </c>
      <c r="J85" s="207">
        <f t="array" ref="J85">INDEX(reactions[Fz],MATCH(1,($C85=reactions[Case])*(J$6=reactions[Node]),0))</f>
        <v>-2.351E-2</v>
      </c>
      <c r="K85" s="207">
        <f t="array" ref="K85">INDEX(reactions[Fx],MATCH(1,($C85=reactions[Case])*(K$6=reactions[Node]),0))</f>
        <v>0</v>
      </c>
      <c r="L85" s="207">
        <f t="array" ref="L85">INDEX(reactions[Fy],MATCH(1,($C85=reactions[Case])*(L$6=reactions[Node]),0))</f>
        <v>1.6499999999999999E-8</v>
      </c>
      <c r="M85" s="207">
        <f t="array" ref="M85">INDEX(reactions[Fz],MATCH(1,($C85=reactions[Case])*(M$6=reactions[Node]),0))</f>
        <v>-2.35E-2</v>
      </c>
      <c r="N85" s="207">
        <f t="array" ref="N85">INDEX(reactions[Fx],MATCH(1,($C85=reactions[Case])*(N$6=reactions[Node]),0))</f>
        <v>0</v>
      </c>
      <c r="O85" s="207">
        <f t="array" ref="O85">INDEX(reactions[Fy],MATCH(1,($C85=reactions[Case])*(O$6=reactions[Node]),0))</f>
        <v>0</v>
      </c>
      <c r="P85" s="207">
        <f t="array" ref="P85">INDEX(reactions[Fz],MATCH(1,($C85=reactions[Case])*(P$6=reactions[Node]),0))</f>
        <v>2.3519999999999999E-2</v>
      </c>
      <c r="Q85" s="210"/>
    </row>
    <row r="86" spans="1:17" s="144" customFormat="1">
      <c r="A86" s="169" t="s">
        <v>594</v>
      </c>
      <c r="B86" s="169" t="s">
        <v>68</v>
      </c>
      <c r="C86" s="172" t="s">
        <v>286</v>
      </c>
      <c r="D86" s="171" t="str">
        <f>INDEX(cases[Name],MATCH(C86,cases[Case],0))</f>
        <v>Temp Bear Individual Case 3: arch vert. grad. contr.</v>
      </c>
      <c r="E86" s="207">
        <f t="array" ref="E86">INDEX(reactions[Fx],MATCH(1,($C86=reactions[Case])*(E$6=reactions[Node]),0))</f>
        <v>3.4389999999999998E-9</v>
      </c>
      <c r="F86" s="207">
        <f t="array" ref="F86">INDEX(reactions[Fy],MATCH(1,($C86=reactions[Case])*(F$6=reactions[Node]),0))</f>
        <v>1.6429999999999999E-8</v>
      </c>
      <c r="G86" s="207">
        <f t="array" ref="G86">INDEX(reactions[Fz],MATCH(1,($C86=reactions[Case])*(G$6=reactions[Node]),0))</f>
        <v>-2.35E-2</v>
      </c>
      <c r="H86" s="207">
        <f t="array" ref="H86">INDEX(reactions[Fx],MATCH(1,($C86=reactions[Case])*(H$6=reactions[Node]),0))</f>
        <v>0</v>
      </c>
      <c r="I86" s="207">
        <f t="array" ref="I86">INDEX(reactions[Fy],MATCH(1,($C86=reactions[Case])*(I$6=reactions[Node]),0))</f>
        <v>0</v>
      </c>
      <c r="J86" s="207">
        <f t="array" ref="J86">INDEX(reactions[Fz],MATCH(1,($C86=reactions[Case])*(J$6=reactions[Node]),0))</f>
        <v>2.351E-2</v>
      </c>
      <c r="K86" s="207">
        <f t="array" ref="K86">INDEX(reactions[Fx],MATCH(1,($C86=reactions[Case])*(K$6=reactions[Node]),0))</f>
        <v>0</v>
      </c>
      <c r="L86" s="207">
        <f t="array" ref="L86">INDEX(reactions[Fy],MATCH(1,($C86=reactions[Case])*(L$6=reactions[Node]),0))</f>
        <v>-1.6499999999999999E-8</v>
      </c>
      <c r="M86" s="207">
        <f t="array" ref="M86">INDEX(reactions[Fz],MATCH(1,($C86=reactions[Case])*(M$6=reactions[Node]),0))</f>
        <v>2.35E-2</v>
      </c>
      <c r="N86" s="207">
        <f t="array" ref="N86">INDEX(reactions[Fx],MATCH(1,($C86=reactions[Case])*(N$6=reactions[Node]),0))</f>
        <v>0</v>
      </c>
      <c r="O86" s="207">
        <f t="array" ref="O86">INDEX(reactions[Fy],MATCH(1,($C86=reactions[Case])*(O$6=reactions[Node]),0))</f>
        <v>0</v>
      </c>
      <c r="P86" s="207">
        <f t="array" ref="P86">INDEX(reactions[Fz],MATCH(1,($C86=reactions[Case])*(P$6=reactions[Node]),0))</f>
        <v>-2.3519999999999999E-2</v>
      </c>
      <c r="Q86" s="210"/>
    </row>
    <row r="87" spans="1:17" s="144" customFormat="1">
      <c r="A87" s="169" t="s">
        <v>594</v>
      </c>
      <c r="B87" s="169" t="s">
        <v>68</v>
      </c>
      <c r="C87" s="172" t="s">
        <v>287</v>
      </c>
      <c r="D87" s="171" t="str">
        <f>INDEX(cases[Name],MATCH(C87,cases[Case],0))</f>
        <v>Temp Bear Individual Case 4: arch hor. grad. west contr.</v>
      </c>
      <c r="E87" s="207">
        <f t="array" ref="E87">INDEX(reactions[Fx],MATCH(1,($C87=reactions[Case])*(E$6=reactions[Node]),0))</f>
        <v>4.9700000000000002E-8</v>
      </c>
      <c r="F87" s="207">
        <f t="array" ref="F87">INDEX(reactions[Fy],MATCH(1,($C87=reactions[Case])*(F$6=reactions[Node]),0))</f>
        <v>2.2929999999999999E-6</v>
      </c>
      <c r="G87" s="207">
        <f t="array" ref="G87">INDEX(reactions[Fz],MATCH(1,($C87=reactions[Case])*(G$6=reactions[Node]),0))</f>
        <v>-3.9459999999999999E-3</v>
      </c>
      <c r="H87" s="207">
        <f t="array" ref="H87">INDEX(reactions[Fx],MATCH(1,($C87=reactions[Case])*(H$6=reactions[Node]),0))</f>
        <v>0</v>
      </c>
      <c r="I87" s="207">
        <f t="array" ref="I87">INDEX(reactions[Fy],MATCH(1,($C87=reactions[Case])*(I$6=reactions[Node]),0))</f>
        <v>0</v>
      </c>
      <c r="J87" s="207">
        <f t="array" ref="J87">INDEX(reactions[Fz],MATCH(1,($C87=reactions[Case])*(J$6=reactions[Node]),0))</f>
        <v>3.9280000000000001E-3</v>
      </c>
      <c r="K87" s="207">
        <f t="array" ref="K87">INDEX(reactions[Fx],MATCH(1,($C87=reactions[Case])*(K$6=reactions[Node]),0))</f>
        <v>0</v>
      </c>
      <c r="L87" s="207">
        <f t="array" ref="L87">INDEX(reactions[Fy],MATCH(1,($C87=reactions[Case])*(L$6=reactions[Node]),0))</f>
        <v>-2.272E-6</v>
      </c>
      <c r="M87" s="207">
        <f t="array" ref="M87">INDEX(reactions[Fz],MATCH(1,($C87=reactions[Case])*(M$6=reactions[Node]),0))</f>
        <v>7.7640000000000001E-3</v>
      </c>
      <c r="N87" s="207">
        <f t="array" ref="N87">INDEX(reactions[Fx],MATCH(1,($C87=reactions[Case])*(N$6=reactions[Node]),0))</f>
        <v>0</v>
      </c>
      <c r="O87" s="207">
        <f t="array" ref="O87">INDEX(reactions[Fy],MATCH(1,($C87=reactions[Case])*(O$6=reactions[Node]),0))</f>
        <v>0</v>
      </c>
      <c r="P87" s="207">
        <f t="array" ref="P87">INDEX(reactions[Fz],MATCH(1,($C87=reactions[Case])*(P$6=reactions[Node]),0))</f>
        <v>-7.7459999999999994E-3</v>
      </c>
      <c r="Q87" s="210"/>
    </row>
    <row r="88" spans="1:17" s="144" customFormat="1">
      <c r="A88" s="169" t="s">
        <v>594</v>
      </c>
      <c r="B88" s="169" t="s">
        <v>68</v>
      </c>
      <c r="C88" s="172" t="s">
        <v>288</v>
      </c>
      <c r="D88" s="171" t="str">
        <f>INDEX(cases[Name],MATCH(C88,cases[Case],0))</f>
        <v>Temp Bear Individual Case 4: arch hor. grad. west exp.</v>
      </c>
      <c r="E88" s="207">
        <f t="array" ref="E88">INDEX(reactions[Fx],MATCH(1,($C88=reactions[Case])*(E$6=reactions[Node]),0))</f>
        <v>-4.9700000000000002E-8</v>
      </c>
      <c r="F88" s="207">
        <f t="array" ref="F88">INDEX(reactions[Fy],MATCH(1,($C88=reactions[Case])*(F$6=reactions[Node]),0))</f>
        <v>-2.2929999999999999E-6</v>
      </c>
      <c r="G88" s="207">
        <f t="array" ref="G88">INDEX(reactions[Fz],MATCH(1,($C88=reactions[Case])*(G$6=reactions[Node]),0))</f>
        <v>3.9459999999999999E-3</v>
      </c>
      <c r="H88" s="207">
        <f t="array" ref="H88">INDEX(reactions[Fx],MATCH(1,($C88=reactions[Case])*(H$6=reactions[Node]),0))</f>
        <v>0</v>
      </c>
      <c r="I88" s="207">
        <f t="array" ref="I88">INDEX(reactions[Fy],MATCH(1,($C88=reactions[Case])*(I$6=reactions[Node]),0))</f>
        <v>0</v>
      </c>
      <c r="J88" s="207">
        <f t="array" ref="J88">INDEX(reactions[Fz],MATCH(1,($C88=reactions[Case])*(J$6=reactions[Node]),0))</f>
        <v>-3.9280000000000001E-3</v>
      </c>
      <c r="K88" s="207">
        <f t="array" ref="K88">INDEX(reactions[Fx],MATCH(1,($C88=reactions[Case])*(K$6=reactions[Node]),0))</f>
        <v>0</v>
      </c>
      <c r="L88" s="207">
        <f t="array" ref="L88">INDEX(reactions[Fy],MATCH(1,($C88=reactions[Case])*(L$6=reactions[Node]),0))</f>
        <v>2.272E-6</v>
      </c>
      <c r="M88" s="207">
        <f t="array" ref="M88">INDEX(reactions[Fz],MATCH(1,($C88=reactions[Case])*(M$6=reactions[Node]),0))</f>
        <v>-7.7640000000000001E-3</v>
      </c>
      <c r="N88" s="207">
        <f t="array" ref="N88">INDEX(reactions[Fx],MATCH(1,($C88=reactions[Case])*(N$6=reactions[Node]),0))</f>
        <v>0</v>
      </c>
      <c r="O88" s="207">
        <f t="array" ref="O88">INDEX(reactions[Fy],MATCH(1,($C88=reactions[Case])*(O$6=reactions[Node]),0))</f>
        <v>0</v>
      </c>
      <c r="P88" s="207">
        <f t="array" ref="P88">INDEX(reactions[Fz],MATCH(1,($C88=reactions[Case])*(P$6=reactions[Node]),0))</f>
        <v>7.7459999999999994E-3</v>
      </c>
      <c r="Q88" s="210"/>
    </row>
    <row r="89" spans="1:17" s="144" customFormat="1">
      <c r="A89" s="169" t="s">
        <v>594</v>
      </c>
      <c r="B89" s="169" t="s">
        <v>68</v>
      </c>
      <c r="C89" s="172" t="s">
        <v>289</v>
      </c>
      <c r="D89" s="171" t="str">
        <f>INDEX(cases[Name],MATCH(C89,cases[Case],0))</f>
        <v>Temp Bear Individual Case 4: arch hor. grad. east contr.</v>
      </c>
      <c r="E89" s="207">
        <f t="array" ref="E89">INDEX(reactions[Fx],MATCH(1,($C89=reactions[Case])*(E$6=reactions[Node]),0))</f>
        <v>1.172E-8</v>
      </c>
      <c r="F89" s="207">
        <f t="array" ref="F89">INDEX(reactions[Fy],MATCH(1,($C89=reactions[Case])*(F$6=reactions[Node]),0))</f>
        <v>-2.3029999999999998E-6</v>
      </c>
      <c r="G89" s="207">
        <f t="array" ref="G89">INDEX(reactions[Fz],MATCH(1,($C89=reactions[Case])*(G$6=reactions[Node]),0))</f>
        <v>-1.0529999999999999E-2</v>
      </c>
      <c r="H89" s="207">
        <f t="array" ref="H89">INDEX(reactions[Fx],MATCH(1,($C89=reactions[Case])*(H$6=reactions[Node]),0))</f>
        <v>0</v>
      </c>
      <c r="I89" s="207">
        <f t="array" ref="I89">INDEX(reactions[Fy],MATCH(1,($C89=reactions[Case])*(I$6=reactions[Node]),0))</f>
        <v>0</v>
      </c>
      <c r="J89" s="207">
        <f t="array" ref="J89">INDEX(reactions[Fz],MATCH(1,($C89=reactions[Case])*(J$6=reactions[Node]),0))</f>
        <v>1.051E-2</v>
      </c>
      <c r="K89" s="207">
        <f t="array" ref="K89">INDEX(reactions[Fx],MATCH(1,($C89=reactions[Case])*(K$6=reactions[Node]),0))</f>
        <v>0</v>
      </c>
      <c r="L89" s="207">
        <f t="array" ref="L89">INDEX(reactions[Fy],MATCH(1,($C89=reactions[Case])*(L$6=reactions[Node]),0))</f>
        <v>2.3E-6</v>
      </c>
      <c r="M89" s="207">
        <f t="array" ref="M89">INDEX(reactions[Fz],MATCH(1,($C89=reactions[Case])*(M$6=reactions[Node]),0))</f>
        <v>6.7159999999999997E-3</v>
      </c>
      <c r="N89" s="207">
        <f t="array" ref="N89">INDEX(reactions[Fx],MATCH(1,($C89=reactions[Case])*(N$6=reactions[Node]),0))</f>
        <v>0</v>
      </c>
      <c r="O89" s="207">
        <f t="array" ref="O89">INDEX(reactions[Fy],MATCH(1,($C89=reactions[Case])*(O$6=reactions[Node]),0))</f>
        <v>0</v>
      </c>
      <c r="P89" s="207">
        <f t="array" ref="P89">INDEX(reactions[Fz],MATCH(1,($C89=reactions[Case])*(P$6=reactions[Node]),0))</f>
        <v>-6.6950000000000004E-3</v>
      </c>
      <c r="Q89" s="210"/>
    </row>
    <row r="90" spans="1:17" s="144" customFormat="1">
      <c r="A90" s="169" t="s">
        <v>594</v>
      </c>
      <c r="B90" s="169" t="s">
        <v>68</v>
      </c>
      <c r="C90" s="172" t="s">
        <v>290</v>
      </c>
      <c r="D90" s="171" t="str">
        <f>INDEX(cases[Name],MATCH(C90,cases[Case],0))</f>
        <v>Temp Bear Individual Case 4: arch hor. grad. east exp.</v>
      </c>
      <c r="E90" s="207">
        <f t="array" ref="E90">INDEX(reactions[Fx],MATCH(1,($C90=reactions[Case])*(E$6=reactions[Node]),0))</f>
        <v>-1.172E-8</v>
      </c>
      <c r="F90" s="207">
        <f t="array" ref="F90">INDEX(reactions[Fy],MATCH(1,($C90=reactions[Case])*(F$6=reactions[Node]),0))</f>
        <v>2.3029999999999998E-6</v>
      </c>
      <c r="G90" s="207">
        <f t="array" ref="G90">INDEX(reactions[Fz],MATCH(1,($C90=reactions[Case])*(G$6=reactions[Node]),0))</f>
        <v>1.0529999999999999E-2</v>
      </c>
      <c r="H90" s="207">
        <f t="array" ref="H90">INDEX(reactions[Fx],MATCH(1,($C90=reactions[Case])*(H$6=reactions[Node]),0))</f>
        <v>0</v>
      </c>
      <c r="I90" s="207">
        <f t="array" ref="I90">INDEX(reactions[Fy],MATCH(1,($C90=reactions[Case])*(I$6=reactions[Node]),0))</f>
        <v>0</v>
      </c>
      <c r="J90" s="207">
        <f t="array" ref="J90">INDEX(reactions[Fz],MATCH(1,($C90=reactions[Case])*(J$6=reactions[Node]),0))</f>
        <v>-1.051E-2</v>
      </c>
      <c r="K90" s="207">
        <f t="array" ref="K90">INDEX(reactions[Fx],MATCH(1,($C90=reactions[Case])*(K$6=reactions[Node]),0))</f>
        <v>0</v>
      </c>
      <c r="L90" s="207">
        <f t="array" ref="L90">INDEX(reactions[Fy],MATCH(1,($C90=reactions[Case])*(L$6=reactions[Node]),0))</f>
        <v>-2.3E-6</v>
      </c>
      <c r="M90" s="207">
        <f t="array" ref="M90">INDEX(reactions[Fz],MATCH(1,($C90=reactions[Case])*(M$6=reactions[Node]),0))</f>
        <v>-6.7159999999999997E-3</v>
      </c>
      <c r="N90" s="207">
        <f t="array" ref="N90">INDEX(reactions[Fx],MATCH(1,($C90=reactions[Case])*(N$6=reactions[Node]),0))</f>
        <v>0</v>
      </c>
      <c r="O90" s="207">
        <f t="array" ref="O90">INDEX(reactions[Fy],MATCH(1,($C90=reactions[Case])*(O$6=reactions[Node]),0))</f>
        <v>0</v>
      </c>
      <c r="P90" s="207">
        <f t="array" ref="P90">INDEX(reactions[Fz],MATCH(1,($C90=reactions[Case])*(P$6=reactions[Node]),0))</f>
        <v>6.6950000000000004E-3</v>
      </c>
      <c r="Q90" s="210"/>
    </row>
    <row r="91" spans="1:17" s="144" customFormat="1">
      <c r="A91" s="169" t="s">
        <v>594</v>
      </c>
      <c r="B91" s="169" t="s">
        <v>68</v>
      </c>
      <c r="C91" s="172" t="s">
        <v>291</v>
      </c>
      <c r="D91" s="171" t="str">
        <f>INDEX(cases[Name],MATCH(C91,cases[Case],0))</f>
        <v>Temp Bear Individual Case 5: hangers contr.</v>
      </c>
      <c r="E91" s="207">
        <f t="array" ref="E91">INDEX(reactions[Fx],MATCH(1,($C91=reactions[Case])*(E$6=reactions[Node]),0))</f>
        <v>2.9370000000000001E-9</v>
      </c>
      <c r="F91" s="207">
        <f t="array" ref="F91">INDEX(reactions[Fy],MATCH(1,($C91=reactions[Case])*(F$6=reactions[Node]),0))</f>
        <v>-2.6110000000000002E-9</v>
      </c>
      <c r="G91" s="207">
        <f t="array" ref="G91">INDEX(reactions[Fz],MATCH(1,($C91=reactions[Case])*(G$6=reactions[Node]),0))</f>
        <v>-4.414E-4</v>
      </c>
      <c r="H91" s="207">
        <f t="array" ref="H91">INDEX(reactions[Fx],MATCH(1,($C91=reactions[Case])*(H$6=reactions[Node]),0))</f>
        <v>0</v>
      </c>
      <c r="I91" s="207">
        <f t="array" ref="I91">INDEX(reactions[Fy],MATCH(1,($C91=reactions[Case])*(I$6=reactions[Node]),0))</f>
        <v>0</v>
      </c>
      <c r="J91" s="207">
        <f t="array" ref="J91">INDEX(reactions[Fz],MATCH(1,($C91=reactions[Case])*(J$6=reactions[Node]),0))</f>
        <v>4.4260000000000002E-4</v>
      </c>
      <c r="K91" s="207">
        <f t="array" ref="K91">INDEX(reactions[Fx],MATCH(1,($C91=reactions[Case])*(K$6=reactions[Node]),0))</f>
        <v>0</v>
      </c>
      <c r="L91" s="207">
        <f t="array" ref="L91">INDEX(reactions[Fy],MATCH(1,($C91=reactions[Case])*(L$6=reactions[Node]),0))</f>
        <v>2.6259999999999998E-9</v>
      </c>
      <c r="M91" s="207">
        <f t="array" ref="M91">INDEX(reactions[Fz],MATCH(1,($C91=reactions[Case])*(M$6=reactions[Node]),0))</f>
        <v>4.4119999999999999E-4</v>
      </c>
      <c r="N91" s="207">
        <f t="array" ref="N91">INDEX(reactions[Fx],MATCH(1,($C91=reactions[Case])*(N$6=reactions[Node]),0))</f>
        <v>0</v>
      </c>
      <c r="O91" s="207">
        <f t="array" ref="O91">INDEX(reactions[Fy],MATCH(1,($C91=reactions[Case])*(O$6=reactions[Node]),0))</f>
        <v>0</v>
      </c>
      <c r="P91" s="207">
        <f t="array" ref="P91">INDEX(reactions[Fz],MATCH(1,($C91=reactions[Case])*(P$6=reactions[Node]),0))</f>
        <v>-4.4240000000000002E-4</v>
      </c>
      <c r="Q91" s="210"/>
    </row>
    <row r="92" spans="1:17" s="144" customFormat="1">
      <c r="A92" s="169" t="s">
        <v>594</v>
      </c>
      <c r="B92" s="169" t="s">
        <v>68</v>
      </c>
      <c r="C92" s="172" t="s">
        <v>292</v>
      </c>
      <c r="D92" s="171" t="str">
        <f>INDEX(cases[Name],MATCH(C92,cases[Case],0))</f>
        <v>Temp Bear Individual Case 5: hangers exp.</v>
      </c>
      <c r="E92" s="207">
        <f t="array" ref="E92">INDEX(reactions[Fx],MATCH(1,($C92=reactions[Case])*(E$6=reactions[Node]),0))</f>
        <v>-2.9370000000000001E-9</v>
      </c>
      <c r="F92" s="207">
        <f t="array" ref="F92">INDEX(reactions[Fy],MATCH(1,($C92=reactions[Case])*(F$6=reactions[Node]),0))</f>
        <v>2.6110000000000002E-9</v>
      </c>
      <c r="G92" s="207">
        <f t="array" ref="G92">INDEX(reactions[Fz],MATCH(1,($C92=reactions[Case])*(G$6=reactions[Node]),0))</f>
        <v>4.414E-4</v>
      </c>
      <c r="H92" s="207">
        <f t="array" ref="H92">INDEX(reactions[Fx],MATCH(1,($C92=reactions[Case])*(H$6=reactions[Node]),0))</f>
        <v>0</v>
      </c>
      <c r="I92" s="207">
        <f t="array" ref="I92">INDEX(reactions[Fy],MATCH(1,($C92=reactions[Case])*(I$6=reactions[Node]),0))</f>
        <v>0</v>
      </c>
      <c r="J92" s="207">
        <f t="array" ref="J92">INDEX(reactions[Fz],MATCH(1,($C92=reactions[Case])*(J$6=reactions[Node]),0))</f>
        <v>-4.4260000000000002E-4</v>
      </c>
      <c r="K92" s="207">
        <f t="array" ref="K92">INDEX(reactions[Fx],MATCH(1,($C92=reactions[Case])*(K$6=reactions[Node]),0))</f>
        <v>0</v>
      </c>
      <c r="L92" s="207">
        <f t="array" ref="L92">INDEX(reactions[Fy],MATCH(1,($C92=reactions[Case])*(L$6=reactions[Node]),0))</f>
        <v>-2.6259999999999998E-9</v>
      </c>
      <c r="M92" s="207">
        <f t="array" ref="M92">INDEX(reactions[Fz],MATCH(1,($C92=reactions[Case])*(M$6=reactions[Node]),0))</f>
        <v>-4.4119999999999999E-4</v>
      </c>
      <c r="N92" s="207">
        <f t="array" ref="N92">INDEX(reactions[Fx],MATCH(1,($C92=reactions[Case])*(N$6=reactions[Node]),0))</f>
        <v>0</v>
      </c>
      <c r="O92" s="207">
        <f t="array" ref="O92">INDEX(reactions[Fy],MATCH(1,($C92=reactions[Case])*(O$6=reactions[Node]),0))</f>
        <v>0</v>
      </c>
      <c r="P92" s="207">
        <f t="array" ref="P92">INDEX(reactions[Fz],MATCH(1,($C92=reactions[Case])*(P$6=reactions[Node]),0))</f>
        <v>4.4240000000000002E-4</v>
      </c>
      <c r="Q92" s="210"/>
    </row>
    <row r="93" spans="1:17" s="144" customFormat="1">
      <c r="A93" s="169" t="s">
        <v>594</v>
      </c>
      <c r="B93" s="169" t="s">
        <v>68</v>
      </c>
      <c r="C93" s="172" t="s">
        <v>293</v>
      </c>
      <c r="D93" s="171" t="str">
        <f>INDEX(cases[Name],MATCH(C93,cases[Case],0))</f>
        <v>Temp Bear Individual Case 6: hor. grad. west +5</v>
      </c>
      <c r="E93" s="207">
        <f t="array" ref="E93">INDEX(reactions[Fx],MATCH(1,($C93=reactions[Case])*(E$6=reactions[Node]),0))</f>
        <v>1.6359999999999999E-8</v>
      </c>
      <c r="F93" s="207">
        <f t="array" ref="F93">INDEX(reactions[Fy],MATCH(1,($C93=reactions[Case])*(F$6=reactions[Node]),0))</f>
        <v>7.5410000000000003E-6</v>
      </c>
      <c r="G93" s="207">
        <f t="array" ref="G93">INDEX(reactions[Fz],MATCH(1,($C93=reactions[Case])*(G$6=reactions[Node]),0))</f>
        <v>-3.4590000000000001</v>
      </c>
      <c r="H93" s="207">
        <f t="array" ref="H93">INDEX(reactions[Fx],MATCH(1,($C93=reactions[Case])*(H$6=reactions[Node]),0))</f>
        <v>0</v>
      </c>
      <c r="I93" s="207">
        <f t="array" ref="I93">INDEX(reactions[Fy],MATCH(1,($C93=reactions[Case])*(I$6=reactions[Node]),0))</f>
        <v>0</v>
      </c>
      <c r="J93" s="207">
        <f t="array" ref="J93">INDEX(reactions[Fz],MATCH(1,($C93=reactions[Case])*(J$6=reactions[Node]),0))</f>
        <v>3.4590000000000001</v>
      </c>
      <c r="K93" s="207">
        <f t="array" ref="K93">INDEX(reactions[Fx],MATCH(1,($C93=reactions[Case])*(K$6=reactions[Node]),0))</f>
        <v>0</v>
      </c>
      <c r="L93" s="207">
        <f t="array" ref="L93">INDEX(reactions[Fy],MATCH(1,($C93=reactions[Case])*(L$6=reactions[Node]),0))</f>
        <v>-7.5889999999999997E-6</v>
      </c>
      <c r="M93" s="207">
        <f t="array" ref="M93">INDEX(reactions[Fz],MATCH(1,($C93=reactions[Case])*(M$6=reactions[Node]),0))</f>
        <v>3.4609999999999999</v>
      </c>
      <c r="N93" s="207">
        <f t="array" ref="N93">INDEX(reactions[Fx],MATCH(1,($C93=reactions[Case])*(N$6=reactions[Node]),0))</f>
        <v>0</v>
      </c>
      <c r="O93" s="207">
        <f t="array" ref="O93">INDEX(reactions[Fy],MATCH(1,($C93=reactions[Case])*(O$6=reactions[Node]),0))</f>
        <v>0</v>
      </c>
      <c r="P93" s="207">
        <f t="array" ref="P93">INDEX(reactions[Fz],MATCH(1,($C93=reactions[Case])*(P$6=reactions[Node]),0))</f>
        <v>-3.4609999999999999</v>
      </c>
      <c r="Q93" s="210"/>
    </row>
    <row r="94" spans="1:17" s="144" customFormat="1">
      <c r="A94" s="169" t="s">
        <v>594</v>
      </c>
      <c r="B94" s="169" t="s">
        <v>68</v>
      </c>
      <c r="C94" s="172" t="s">
        <v>294</v>
      </c>
      <c r="D94" s="171" t="str">
        <f>INDEX(cases[Name],MATCH(C94,cases[Case],0))</f>
        <v>Temp Bear Individual Case 6: hor. grad. east +5</v>
      </c>
      <c r="E94" s="207">
        <f t="array" ref="E94">INDEX(reactions[Fx],MATCH(1,($C94=reactions[Case])*(E$6=reactions[Node]),0))</f>
        <v>-2.748E-9</v>
      </c>
      <c r="F94" s="207">
        <f t="array" ref="F94">INDEX(reactions[Fy],MATCH(1,($C94=reactions[Case])*(F$6=reactions[Node]),0))</f>
        <v>-5.8969999999999996E-6</v>
      </c>
      <c r="G94" s="207">
        <f t="array" ref="G94">INDEX(reactions[Fz],MATCH(1,($C94=reactions[Case])*(G$6=reactions[Node]),0))</f>
        <v>-8.9639999999999997E-3</v>
      </c>
      <c r="H94" s="207">
        <f t="array" ref="H94">INDEX(reactions[Fx],MATCH(1,($C94=reactions[Case])*(H$6=reactions[Node]),0))</f>
        <v>0</v>
      </c>
      <c r="I94" s="207">
        <f t="array" ref="I94">INDEX(reactions[Fy],MATCH(1,($C94=reactions[Case])*(I$6=reactions[Node]),0))</f>
        <v>0</v>
      </c>
      <c r="J94" s="207">
        <f t="array" ref="J94">INDEX(reactions[Fz],MATCH(1,($C94=reactions[Case])*(J$6=reactions[Node]),0))</f>
        <v>8.9560000000000004E-3</v>
      </c>
      <c r="K94" s="207">
        <f t="array" ref="K94">INDEX(reactions[Fx],MATCH(1,($C94=reactions[Case])*(K$6=reactions[Node]),0))</f>
        <v>0</v>
      </c>
      <c r="L94" s="207">
        <f t="array" ref="L94">INDEX(reactions[Fy],MATCH(1,($C94=reactions[Case])*(L$6=reactions[Node]),0))</f>
        <v>5.9610000000000002E-6</v>
      </c>
      <c r="M94" s="207">
        <f t="array" ref="M94">INDEX(reactions[Fz],MATCH(1,($C94=reactions[Case])*(M$6=reactions[Node]),0))</f>
        <v>6.1640000000000002E-3</v>
      </c>
      <c r="N94" s="207">
        <f t="array" ref="N94">INDEX(reactions[Fx],MATCH(1,($C94=reactions[Case])*(N$6=reactions[Node]),0))</f>
        <v>0</v>
      </c>
      <c r="O94" s="207">
        <f t="array" ref="O94">INDEX(reactions[Fy],MATCH(1,($C94=reactions[Case])*(O$6=reactions[Node]),0))</f>
        <v>0</v>
      </c>
      <c r="P94" s="207">
        <f t="array" ref="P94">INDEX(reactions[Fz],MATCH(1,($C94=reactions[Case])*(P$6=reactions[Node]),0))</f>
        <v>-6.1549999999999999E-3</v>
      </c>
      <c r="Q94" s="210"/>
    </row>
    <row r="95" spans="1:17" s="144" customFormat="1">
      <c r="A95" s="169" t="s">
        <v>594</v>
      </c>
      <c r="B95" s="169" t="s">
        <v>68</v>
      </c>
      <c r="C95" s="172" t="s">
        <v>295</v>
      </c>
      <c r="D95" s="171" t="str">
        <f>INDEX(cases[Name],MATCH(C95,cases[Case],0))</f>
        <v>Temp Bear Individual Case 7: arch uniform exp.</v>
      </c>
      <c r="E95" s="207">
        <f t="array" ref="E95">INDEX(reactions[Fx],MATCH(1,($C95=reactions[Case])*(E$6=reactions[Node]),0))</f>
        <v>-1.9589999999999999E-8</v>
      </c>
      <c r="F95" s="207">
        <f t="array" ref="F95">INDEX(reactions[Fy],MATCH(1,($C95=reactions[Case])*(F$6=reactions[Node]),0))</f>
        <v>5.6430000000000003E-8</v>
      </c>
      <c r="G95" s="207">
        <f t="array" ref="G95">INDEX(reactions[Fz],MATCH(1,($C95=reactions[Case])*(G$6=reactions[Node]),0))</f>
        <v>4.3439999999999999E-2</v>
      </c>
      <c r="H95" s="207">
        <f t="array" ref="H95">INDEX(reactions[Fx],MATCH(1,($C95=reactions[Case])*(H$6=reactions[Node]),0))</f>
        <v>0</v>
      </c>
      <c r="I95" s="207">
        <f t="array" ref="I95">INDEX(reactions[Fy],MATCH(1,($C95=reactions[Case])*(I$6=reactions[Node]),0))</f>
        <v>0</v>
      </c>
      <c r="J95" s="207">
        <f t="array" ref="J95">INDEX(reactions[Fz],MATCH(1,($C95=reactions[Case])*(J$6=reactions[Node]),0))</f>
        <v>-4.3319999999999997E-2</v>
      </c>
      <c r="K95" s="207">
        <f t="array" ref="K95">INDEX(reactions[Fx],MATCH(1,($C95=reactions[Case])*(K$6=reactions[Node]),0))</f>
        <v>0</v>
      </c>
      <c r="L95" s="207">
        <f t="array" ref="L95">INDEX(reactions[Fy],MATCH(1,($C95=reactions[Case])*(L$6=reactions[Node]),0))</f>
        <v>-5.5650000000000012E-8</v>
      </c>
      <c r="M95" s="207">
        <f t="array" ref="M95">INDEX(reactions[Fz],MATCH(1,($C95=reactions[Case])*(M$6=reactions[Node]),0))</f>
        <v>-4.3439999999999999E-2</v>
      </c>
      <c r="N95" s="207">
        <f t="array" ref="N95">INDEX(reactions[Fx],MATCH(1,($C95=reactions[Case])*(N$6=reactions[Node]),0))</f>
        <v>0</v>
      </c>
      <c r="O95" s="207">
        <f t="array" ref="O95">INDEX(reactions[Fy],MATCH(1,($C95=reactions[Case])*(O$6=reactions[Node]),0))</f>
        <v>0</v>
      </c>
      <c r="P95" s="207">
        <f t="array" ref="P95">INDEX(reactions[Fz],MATCH(1,($C95=reactions[Case])*(P$6=reactions[Node]),0))</f>
        <v>4.3319999999999997E-2</v>
      </c>
      <c r="Q95" s="210"/>
    </row>
    <row r="96" spans="1:17" s="144" customFormat="1">
      <c r="A96" s="169" t="s">
        <v>594</v>
      </c>
      <c r="B96" s="169" t="s">
        <v>68</v>
      </c>
      <c r="C96" s="172" t="s">
        <v>296</v>
      </c>
      <c r="D96" s="171" t="str">
        <f>INDEX(cases[Name],MATCH(C96,cases[Case],0))</f>
        <v>Temp Bear Individual Case 7: arch uniform contr.</v>
      </c>
      <c r="E96" s="207">
        <f t="array" ref="E96">INDEX(reactions[Fx],MATCH(1,($C96=reactions[Case])*(E$6=reactions[Node]),0))</f>
        <v>1.9589999999999999E-8</v>
      </c>
      <c r="F96" s="207">
        <f t="array" ref="F96">INDEX(reactions[Fy],MATCH(1,($C96=reactions[Case])*(F$6=reactions[Node]),0))</f>
        <v>-5.6430000000000003E-8</v>
      </c>
      <c r="G96" s="207">
        <f t="array" ref="G96">INDEX(reactions[Fz],MATCH(1,($C96=reactions[Case])*(G$6=reactions[Node]),0))</f>
        <v>-4.3439999999999999E-2</v>
      </c>
      <c r="H96" s="207">
        <f t="array" ref="H96">INDEX(reactions[Fx],MATCH(1,($C96=reactions[Case])*(H$6=reactions[Node]),0))</f>
        <v>0</v>
      </c>
      <c r="I96" s="207">
        <f t="array" ref="I96">INDEX(reactions[Fy],MATCH(1,($C96=reactions[Case])*(I$6=reactions[Node]),0))</f>
        <v>0</v>
      </c>
      <c r="J96" s="207">
        <f t="array" ref="J96">INDEX(reactions[Fz],MATCH(1,($C96=reactions[Case])*(J$6=reactions[Node]),0))</f>
        <v>4.3319999999999997E-2</v>
      </c>
      <c r="K96" s="207">
        <f t="array" ref="K96">INDEX(reactions[Fx],MATCH(1,($C96=reactions[Case])*(K$6=reactions[Node]),0))</f>
        <v>0</v>
      </c>
      <c r="L96" s="207">
        <f t="array" ref="L96">INDEX(reactions[Fy],MATCH(1,($C96=reactions[Case])*(L$6=reactions[Node]),0))</f>
        <v>5.5650000000000012E-8</v>
      </c>
      <c r="M96" s="207">
        <f t="array" ref="M96">INDEX(reactions[Fz],MATCH(1,($C96=reactions[Case])*(M$6=reactions[Node]),0))</f>
        <v>4.3439999999999999E-2</v>
      </c>
      <c r="N96" s="207">
        <f t="array" ref="N96">INDEX(reactions[Fx],MATCH(1,($C96=reactions[Case])*(N$6=reactions[Node]),0))</f>
        <v>0</v>
      </c>
      <c r="O96" s="207">
        <f t="array" ref="O96">INDEX(reactions[Fy],MATCH(1,($C96=reactions[Case])*(O$6=reactions[Node]),0))</f>
        <v>0</v>
      </c>
      <c r="P96" s="207">
        <f t="array" ref="P96">INDEX(reactions[Fz],MATCH(1,($C96=reactions[Case])*(P$6=reactions[Node]),0))</f>
        <v>-4.3319999999999997E-2</v>
      </c>
      <c r="Q96" s="210"/>
    </row>
    <row r="97" spans="1:17" s="144" customFormat="1">
      <c r="A97" s="169" t="s">
        <v>594</v>
      </c>
      <c r="B97" s="169" t="s">
        <v>68</v>
      </c>
      <c r="C97" s="172" t="s">
        <v>235</v>
      </c>
      <c r="D97" s="171" t="str">
        <f>INDEX(cases[Name],MATCH(C97,cases[Case],0))</f>
        <v>Temp Bear Comb 1-1</v>
      </c>
      <c r="E97" s="207">
        <f t="array" ref="E97">INDEX(reactions[Fx],MATCH(1,($C97=reactions[Case])*(E$6=reactions[Node]),0))</f>
        <v>4.9980000000000002E-8</v>
      </c>
      <c r="F97" s="207">
        <f t="array" ref="F97">INDEX(reactions[Fy],MATCH(1,($C97=reactions[Case])*(F$6=reactions[Node]),0))</f>
        <v>2.0509999999999999E-6</v>
      </c>
      <c r="G97" s="207">
        <f t="array" ref="G97">INDEX(reactions[Fz],MATCH(1,($C97=reactions[Case])*(G$6=reactions[Node]),0))</f>
        <v>-3.4529999999999999E-3</v>
      </c>
      <c r="H97" s="207">
        <f t="array" ref="H97">INDEX(reactions[Fx],MATCH(1,($C97=reactions[Case])*(H$6=reactions[Node]),0))</f>
        <v>0</v>
      </c>
      <c r="I97" s="207">
        <f t="array" ref="I97">INDEX(reactions[Fy],MATCH(1,($C97=reactions[Case])*(I$6=reactions[Node]),0))</f>
        <v>0</v>
      </c>
      <c r="J97" s="207">
        <f t="array" ref="J97">INDEX(reactions[Fz],MATCH(1,($C97=reactions[Case])*(J$6=reactions[Node]),0))</f>
        <v>3.2940000000000001E-3</v>
      </c>
      <c r="K97" s="207">
        <f t="array" ref="K97">INDEX(reactions[Fx],MATCH(1,($C97=reactions[Case])*(K$6=reactions[Node]),0))</f>
        <v>0</v>
      </c>
      <c r="L97" s="207">
        <f t="array" ref="L97">INDEX(reactions[Fy],MATCH(1,($C97=reactions[Case])*(L$6=reactions[Node]),0))</f>
        <v>-2.0530000000000001E-6</v>
      </c>
      <c r="M97" s="207">
        <f t="array" ref="M97">INDEX(reactions[Fz],MATCH(1,($C97=reactions[Case])*(M$6=reactions[Node]),0))</f>
        <v>3.4689999999999999E-3</v>
      </c>
      <c r="N97" s="207">
        <f t="array" ref="N97">INDEX(reactions[Fx],MATCH(1,($C97=reactions[Case])*(N$6=reactions[Node]),0))</f>
        <v>0</v>
      </c>
      <c r="O97" s="207">
        <f t="array" ref="O97">INDEX(reactions[Fy],MATCH(1,($C97=reactions[Case])*(O$6=reactions[Node]),0))</f>
        <v>0</v>
      </c>
      <c r="P97" s="207">
        <f t="array" ref="P97">INDEX(reactions[Fz],MATCH(1,($C97=reactions[Case])*(P$6=reactions[Node]),0))</f>
        <v>-3.31E-3</v>
      </c>
      <c r="Q97" s="210"/>
    </row>
    <row r="98" spans="1:17" s="144" customFormat="1">
      <c r="A98" s="169" t="s">
        <v>594</v>
      </c>
      <c r="B98" s="169" t="s">
        <v>68</v>
      </c>
      <c r="C98" s="172" t="s">
        <v>236</v>
      </c>
      <c r="D98" s="171" t="str">
        <f>INDEX(cases[Name],MATCH(C98,cases[Case],0))</f>
        <v>Temp Bear Comb 1-2</v>
      </c>
      <c r="E98" s="207">
        <f t="array" ref="E98">INDEX(reactions[Fx],MATCH(1,($C98=reactions[Case])*(E$6=reactions[Node]),0))</f>
        <v>-1.6180000000000001E-7</v>
      </c>
      <c r="F98" s="207">
        <f t="array" ref="F98">INDEX(reactions[Fy],MATCH(1,($C98=reactions[Case])*(F$6=reactions[Node]),0))</f>
        <v>-2.5670000000000002E-6</v>
      </c>
      <c r="G98" s="207">
        <f t="array" ref="G98">INDEX(reactions[Fz],MATCH(1,($C98=reactions[Case])*(G$6=reactions[Node]),0))</f>
        <v>-3.703E-2</v>
      </c>
      <c r="H98" s="207">
        <f t="array" ref="H98">INDEX(reactions[Fx],MATCH(1,($C98=reactions[Case])*(H$6=reactions[Node]),0))</f>
        <v>0</v>
      </c>
      <c r="I98" s="207">
        <f t="array" ref="I98">INDEX(reactions[Fy],MATCH(1,($C98=reactions[Case])*(I$6=reactions[Node]),0))</f>
        <v>0</v>
      </c>
      <c r="J98" s="207">
        <f t="array" ref="J98">INDEX(reactions[Fz],MATCH(1,($C98=reactions[Case])*(J$6=reactions[Node]),0))</f>
        <v>3.712E-2</v>
      </c>
      <c r="K98" s="207">
        <f t="array" ref="K98">INDEX(reactions[Fx],MATCH(1,($C98=reactions[Case])*(K$6=reactions[Node]),0))</f>
        <v>0</v>
      </c>
      <c r="L98" s="207">
        <f t="array" ref="L98">INDEX(reactions[Fy],MATCH(1,($C98=reactions[Case])*(L$6=reactions[Node]),0))</f>
        <v>2.5299999999999999E-6</v>
      </c>
      <c r="M98" s="207">
        <f t="array" ref="M98">INDEX(reactions[Fz],MATCH(1,($C98=reactions[Case])*(M$6=reactions[Node]),0))</f>
        <v>3.703E-2</v>
      </c>
      <c r="N98" s="207">
        <f t="array" ref="N98">INDEX(reactions[Fx],MATCH(1,($C98=reactions[Case])*(N$6=reactions[Node]),0))</f>
        <v>0</v>
      </c>
      <c r="O98" s="207">
        <f t="array" ref="O98">INDEX(reactions[Fy],MATCH(1,($C98=reactions[Case])*(O$6=reactions[Node]),0))</f>
        <v>0</v>
      </c>
      <c r="P98" s="207">
        <f t="array" ref="P98">INDEX(reactions[Fz],MATCH(1,($C98=reactions[Case])*(P$6=reactions[Node]),0))</f>
        <v>-3.712E-2</v>
      </c>
      <c r="Q98" s="210"/>
    </row>
    <row r="99" spans="1:17" s="144" customFormat="1">
      <c r="A99" s="169" t="s">
        <v>594</v>
      </c>
      <c r="B99" s="169" t="s">
        <v>68</v>
      </c>
      <c r="C99" s="172" t="s">
        <v>237</v>
      </c>
      <c r="D99" s="171" t="str">
        <f>INDEX(cases[Name],MATCH(C99,cases[Case],0))</f>
        <v>Temp Bear Comb 2-1</v>
      </c>
      <c r="E99" s="207">
        <f t="array" ref="E99">INDEX(reactions[Fx],MATCH(1,($C99=reactions[Case])*(E$6=reactions[Node]),0))</f>
        <v>1.129E-7</v>
      </c>
      <c r="F99" s="207">
        <f t="array" ref="F99">INDEX(reactions[Fy],MATCH(1,($C99=reactions[Case])*(F$6=reactions[Node]),0))</f>
        <v>4.9749999999999998E-6</v>
      </c>
      <c r="G99" s="207">
        <f t="array" ref="G99">INDEX(reactions[Fz],MATCH(1,($C99=reactions[Case])*(G$6=reactions[Node]),0))</f>
        <v>-1.6559999999999998E-2</v>
      </c>
      <c r="H99" s="207">
        <f t="array" ref="H99">INDEX(reactions[Fx],MATCH(1,($C99=reactions[Case])*(H$6=reactions[Node]),0))</f>
        <v>0</v>
      </c>
      <c r="I99" s="207">
        <f t="array" ref="I99">INDEX(reactions[Fy],MATCH(1,($C99=reactions[Case])*(I$6=reactions[Node]),0))</f>
        <v>0</v>
      </c>
      <c r="J99" s="207">
        <f t="array" ref="J99">INDEX(reactions[Fz],MATCH(1,($C99=reactions[Case])*(J$6=reactions[Node]),0))</f>
        <v>1.6E-2</v>
      </c>
      <c r="K99" s="207">
        <f t="array" ref="K99">INDEX(reactions[Fx],MATCH(1,($C99=reactions[Case])*(K$6=reactions[Node]),0))</f>
        <v>0</v>
      </c>
      <c r="L99" s="207">
        <f t="array" ref="L99">INDEX(reactions[Fy],MATCH(1,($C99=reactions[Case])*(L$6=reactions[Node]),0))</f>
        <v>-4.9880000000000004E-6</v>
      </c>
      <c r="M99" s="207">
        <f t="array" ref="M99">INDEX(reactions[Fz],MATCH(1,($C99=reactions[Case])*(M$6=reactions[Node]),0))</f>
        <v>1.6619999999999999E-2</v>
      </c>
      <c r="N99" s="207">
        <f t="array" ref="N99">INDEX(reactions[Fx],MATCH(1,($C99=reactions[Case])*(N$6=reactions[Node]),0))</f>
        <v>0</v>
      </c>
      <c r="O99" s="207">
        <f t="array" ref="O99">INDEX(reactions[Fy],MATCH(1,($C99=reactions[Case])*(O$6=reactions[Node]),0))</f>
        <v>0</v>
      </c>
      <c r="P99" s="207">
        <f t="array" ref="P99">INDEX(reactions[Fz],MATCH(1,($C99=reactions[Case])*(P$6=reactions[Node]),0))</f>
        <v>-1.6060000000000001E-2</v>
      </c>
      <c r="Q99" s="210"/>
    </row>
    <row r="100" spans="1:17" s="144" customFormat="1">
      <c r="A100" s="169" t="s">
        <v>594</v>
      </c>
      <c r="B100" s="169" t="s">
        <v>68</v>
      </c>
      <c r="C100" s="172" t="s">
        <v>238</v>
      </c>
      <c r="D100" s="171" t="str">
        <f>INDEX(cases[Name],MATCH(C100,cases[Case],0))</f>
        <v>Temp Bear Comb 2-2</v>
      </c>
      <c r="E100" s="207">
        <f t="array" ref="E100">INDEX(reactions[Fx],MATCH(1,($C100=reactions[Case])*(E$6=reactions[Node]),0))</f>
        <v>-2.6959999999999998E-7</v>
      </c>
      <c r="F100" s="207">
        <f t="array" ref="F100">INDEX(reactions[Fy],MATCH(1,($C100=reactions[Case])*(F$6=reactions[Node]),0))</f>
        <v>-5.1909999999999999E-6</v>
      </c>
      <c r="G100" s="207">
        <f t="array" ref="G100">INDEX(reactions[Fz],MATCH(1,($C100=reactions[Case])*(G$6=reactions[Node]),0))</f>
        <v>-1.4789999999999999E-2</v>
      </c>
      <c r="H100" s="207">
        <f t="array" ref="H100">INDEX(reactions[Fx],MATCH(1,($C100=reactions[Case])*(H$6=reactions[Node]),0))</f>
        <v>0</v>
      </c>
      <c r="I100" s="207">
        <f t="array" ref="I100">INDEX(reactions[Fy],MATCH(1,($C100=reactions[Case])*(I$6=reactions[Node]),0))</f>
        <v>0</v>
      </c>
      <c r="J100" s="207">
        <f t="array" ref="J100">INDEX(reactions[Fz],MATCH(1,($C100=reactions[Case])*(J$6=reactions[Node]),0))</f>
        <v>1.5270000000000001E-2</v>
      </c>
      <c r="K100" s="207">
        <f t="array" ref="K100">INDEX(reactions[Fx],MATCH(1,($C100=reactions[Case])*(K$6=reactions[Node]),0))</f>
        <v>0</v>
      </c>
      <c r="L100" s="207">
        <f t="array" ref="L100">INDEX(reactions[Fy],MATCH(1,($C100=reactions[Case])*(L$6=reactions[Node]),0))</f>
        <v>5.0629999999999996E-6</v>
      </c>
      <c r="M100" s="207">
        <f t="array" ref="M100">INDEX(reactions[Fz],MATCH(1,($C100=reactions[Case])*(M$6=reactions[Node]),0))</f>
        <v>1.4749999999999999E-2</v>
      </c>
      <c r="N100" s="207">
        <f t="array" ref="N100">INDEX(reactions[Fx],MATCH(1,($C100=reactions[Case])*(N$6=reactions[Node]),0))</f>
        <v>0</v>
      </c>
      <c r="O100" s="207">
        <f t="array" ref="O100">INDEX(reactions[Fy],MATCH(1,($C100=reactions[Case])*(O$6=reactions[Node]),0))</f>
        <v>0</v>
      </c>
      <c r="P100" s="207">
        <f t="array" ref="P100">INDEX(reactions[Fz],MATCH(1,($C100=reactions[Case])*(P$6=reactions[Node]),0))</f>
        <v>-1.523E-2</v>
      </c>
      <c r="Q100" s="210"/>
    </row>
    <row r="101" spans="1:17" s="144" customFormat="1">
      <c r="A101" s="169" t="s">
        <v>594</v>
      </c>
      <c r="B101" s="169" t="s">
        <v>68</v>
      </c>
      <c r="C101" s="172" t="s">
        <v>239</v>
      </c>
      <c r="D101" s="171" t="str">
        <f>INDEX(cases[Name],MATCH(C101,cases[Case],0))</f>
        <v>Temp Bear Comb 3-1</v>
      </c>
      <c r="E101" s="207">
        <f t="array" ref="E101">INDEX(reactions[Fx],MATCH(1,($C101=reactions[Case])*(E$6=reactions[Node]),0))</f>
        <v>5.0999999999999987E-8</v>
      </c>
      <c r="F101" s="207">
        <f t="array" ref="F101">INDEX(reactions[Fy],MATCH(1,($C101=reactions[Case])*(F$6=reactions[Node]),0))</f>
        <v>2.0499999999999999E-6</v>
      </c>
      <c r="G101" s="207">
        <f t="array" ref="G101">INDEX(reactions[Fz],MATCH(1,($C101=reactions[Case])*(G$6=reactions[Node]),0))</f>
        <v>-3.607E-3</v>
      </c>
      <c r="H101" s="207">
        <f t="array" ref="H101">INDEX(reactions[Fx],MATCH(1,($C101=reactions[Case])*(H$6=reactions[Node]),0))</f>
        <v>0</v>
      </c>
      <c r="I101" s="207">
        <f t="array" ref="I101">INDEX(reactions[Fy],MATCH(1,($C101=reactions[Case])*(I$6=reactions[Node]),0))</f>
        <v>0</v>
      </c>
      <c r="J101" s="207">
        <f t="array" ref="J101">INDEX(reactions[Fz],MATCH(1,($C101=reactions[Case])*(J$6=reactions[Node]),0))</f>
        <v>3.4489999999999998E-3</v>
      </c>
      <c r="K101" s="207">
        <f t="array" ref="K101">INDEX(reactions[Fx],MATCH(1,($C101=reactions[Case])*(K$6=reactions[Node]),0))</f>
        <v>0</v>
      </c>
      <c r="L101" s="207">
        <f t="array" ref="L101">INDEX(reactions[Fy],MATCH(1,($C101=reactions[Case])*(L$6=reactions[Node]),0))</f>
        <v>-2.052E-6</v>
      </c>
      <c r="M101" s="207">
        <f t="array" ref="M101">INDEX(reactions[Fz],MATCH(1,($C101=reactions[Case])*(M$6=reactions[Node]),0))</f>
        <v>3.6240000000000001E-3</v>
      </c>
      <c r="N101" s="207">
        <f t="array" ref="N101">INDEX(reactions[Fx],MATCH(1,($C101=reactions[Case])*(N$6=reactions[Node]),0))</f>
        <v>0</v>
      </c>
      <c r="O101" s="207">
        <f t="array" ref="O101">INDEX(reactions[Fy],MATCH(1,($C101=reactions[Case])*(O$6=reactions[Node]),0))</f>
        <v>0</v>
      </c>
      <c r="P101" s="207">
        <f t="array" ref="P101">INDEX(reactions[Fz],MATCH(1,($C101=reactions[Case])*(P$6=reactions[Node]),0))</f>
        <v>-3.4650000000000002E-3</v>
      </c>
      <c r="Q101" s="210"/>
    </row>
    <row r="102" spans="1:17" s="144" customFormat="1">
      <c r="A102" s="169" t="s">
        <v>594</v>
      </c>
      <c r="B102" s="169" t="s">
        <v>68</v>
      </c>
      <c r="C102" s="172" t="s">
        <v>240</v>
      </c>
      <c r="D102" s="171" t="str">
        <f>INDEX(cases[Name],MATCH(C102,cases[Case],0))</f>
        <v>Temp Bear Comb 3-2</v>
      </c>
      <c r="E102" s="207">
        <f t="array" ref="E102">INDEX(reactions[Fx],MATCH(1,($C102=reactions[Case])*(E$6=reactions[Node]),0))</f>
        <v>-1.628E-7</v>
      </c>
      <c r="F102" s="207">
        <f t="array" ref="F102">INDEX(reactions[Fy],MATCH(1,($C102=reactions[Case])*(F$6=reactions[Node]),0))</f>
        <v>-2.5660000000000001E-6</v>
      </c>
      <c r="G102" s="207">
        <f t="array" ref="G102">INDEX(reactions[Fz],MATCH(1,($C102=reactions[Case])*(G$6=reactions[Node]),0))</f>
        <v>-3.6880000000000003E-2</v>
      </c>
      <c r="H102" s="207">
        <f t="array" ref="H102">INDEX(reactions[Fx],MATCH(1,($C102=reactions[Case])*(H$6=reactions[Node]),0))</f>
        <v>0</v>
      </c>
      <c r="I102" s="207">
        <f t="array" ref="I102">INDEX(reactions[Fy],MATCH(1,($C102=reactions[Case])*(I$6=reactions[Node]),0))</f>
        <v>0</v>
      </c>
      <c r="J102" s="207">
        <f t="array" ref="J102">INDEX(reactions[Fz],MATCH(1,($C102=reactions[Case])*(J$6=reactions[Node]),0))</f>
        <v>3.6970000000000003E-2</v>
      </c>
      <c r="K102" s="207">
        <f t="array" ref="K102">INDEX(reactions[Fx],MATCH(1,($C102=reactions[Case])*(K$6=reactions[Node]),0))</f>
        <v>0</v>
      </c>
      <c r="L102" s="207">
        <f t="array" ref="L102">INDEX(reactions[Fy],MATCH(1,($C102=reactions[Case])*(L$6=reactions[Node]),0))</f>
        <v>2.5289999999999998E-6</v>
      </c>
      <c r="M102" s="207">
        <f t="array" ref="M102">INDEX(reactions[Fz],MATCH(1,($C102=reactions[Case])*(M$6=reactions[Node]),0))</f>
        <v>3.6880000000000003E-2</v>
      </c>
      <c r="N102" s="207">
        <f t="array" ref="N102">INDEX(reactions[Fx],MATCH(1,($C102=reactions[Case])*(N$6=reactions[Node]),0))</f>
        <v>0</v>
      </c>
      <c r="O102" s="207">
        <f t="array" ref="O102">INDEX(reactions[Fy],MATCH(1,($C102=reactions[Case])*(O$6=reactions[Node]),0))</f>
        <v>0</v>
      </c>
      <c r="P102" s="207">
        <f t="array" ref="P102">INDEX(reactions[Fz],MATCH(1,($C102=reactions[Case])*(P$6=reactions[Node]),0))</f>
        <v>-3.6970000000000003E-2</v>
      </c>
      <c r="Q102" s="210"/>
    </row>
    <row r="103" spans="1:17" s="144" customFormat="1">
      <c r="A103" s="169" t="s">
        <v>594</v>
      </c>
      <c r="B103" s="169" t="s">
        <v>68</v>
      </c>
      <c r="C103" s="172" t="s">
        <v>241</v>
      </c>
      <c r="D103" s="171" t="str">
        <f>INDEX(cases[Name],MATCH(C103,cases[Case],0))</f>
        <v>Temp Bear Comb 4-1</v>
      </c>
      <c r="E103" s="207">
        <f t="array" ref="E103">INDEX(reactions[Fx],MATCH(1,($C103=reactions[Case])*(E$6=reactions[Node]),0))</f>
        <v>1.158E-7</v>
      </c>
      <c r="F103" s="207">
        <f t="array" ref="F103">INDEX(reactions[Fy],MATCH(1,($C103=reactions[Case])*(F$6=reactions[Node]),0))</f>
        <v>4.9729999999999997E-6</v>
      </c>
      <c r="G103" s="207">
        <f t="array" ref="G103">INDEX(reactions[Fz],MATCH(1,($C103=reactions[Case])*(G$6=reactions[Node]),0))</f>
        <v>-1.7000000000000001E-2</v>
      </c>
      <c r="H103" s="207">
        <f t="array" ref="H103">INDEX(reactions[Fx],MATCH(1,($C103=reactions[Case])*(H$6=reactions[Node]),0))</f>
        <v>0</v>
      </c>
      <c r="I103" s="207">
        <f t="array" ref="I103">INDEX(reactions[Fy],MATCH(1,($C103=reactions[Case])*(I$6=reactions[Node]),0))</f>
        <v>0</v>
      </c>
      <c r="J103" s="207">
        <f t="array" ref="J103">INDEX(reactions[Fz],MATCH(1,($C103=reactions[Case])*(J$6=reactions[Node]),0))</f>
        <v>1.644E-2</v>
      </c>
      <c r="K103" s="207">
        <f t="array" ref="K103">INDEX(reactions[Fx],MATCH(1,($C103=reactions[Case])*(K$6=reactions[Node]),0))</f>
        <v>0</v>
      </c>
      <c r="L103" s="207">
        <f t="array" ref="L103">INDEX(reactions[Fy],MATCH(1,($C103=reactions[Case])*(L$6=reactions[Node]),0))</f>
        <v>-4.9860000000000002E-6</v>
      </c>
      <c r="M103" s="207">
        <f t="array" ref="M103">INDEX(reactions[Fz],MATCH(1,($C103=reactions[Case])*(M$6=reactions[Node]),0))</f>
        <v>1.7059999999999999E-2</v>
      </c>
      <c r="N103" s="207">
        <f t="array" ref="N103">INDEX(reactions[Fx],MATCH(1,($C103=reactions[Case])*(N$6=reactions[Node]),0))</f>
        <v>0</v>
      </c>
      <c r="O103" s="207">
        <f t="array" ref="O103">INDEX(reactions[Fy],MATCH(1,($C103=reactions[Case])*(O$6=reactions[Node]),0))</f>
        <v>0</v>
      </c>
      <c r="P103" s="207">
        <f t="array" ref="P103">INDEX(reactions[Fz],MATCH(1,($C103=reactions[Case])*(P$6=reactions[Node]),0))</f>
        <v>-1.6500000000000001E-2</v>
      </c>
      <c r="Q103" s="210"/>
    </row>
    <row r="104" spans="1:17" s="144" customFormat="1" ht="15" hidden="1" customHeight="1">
      <c r="A104" s="169" t="s">
        <v>594</v>
      </c>
      <c r="B104" s="169" t="s">
        <v>68</v>
      </c>
      <c r="C104" s="172" t="s">
        <v>242</v>
      </c>
      <c r="D104" s="171" t="str">
        <f>INDEX(cases[Name],MATCH(C104,cases[Case],0))</f>
        <v>Temp Bear Comb 4-2</v>
      </c>
      <c r="E104" s="207">
        <f t="array" ref="E104">INDEX(reactions[Fx],MATCH(1,($C104=reactions[Case])*(E$6=reactions[Node]),0))</f>
        <v>-2.7249999999999999E-7</v>
      </c>
      <c r="F104" s="207">
        <f t="array" ref="F104">INDEX(reactions[Fy],MATCH(1,($C104=reactions[Case])*(F$6=reactions[Node]),0))</f>
        <v>-5.1889999999999998E-6</v>
      </c>
      <c r="G104" s="207">
        <f t="array" ref="G104">INDEX(reactions[Fz],MATCH(1,($C104=reactions[Case])*(G$6=reactions[Node]),0))</f>
        <v>-1.435E-2</v>
      </c>
      <c r="H104" s="207">
        <f t="array" ref="H104">INDEX(reactions[Fx],MATCH(1,($C104=reactions[Case])*(H$6=reactions[Node]),0))</f>
        <v>0</v>
      </c>
      <c r="I104" s="207">
        <f t="array" ref="I104">INDEX(reactions[Fy],MATCH(1,($C104=reactions[Case])*(I$6=reactions[Node]),0))</f>
        <v>0</v>
      </c>
      <c r="J104" s="207">
        <f t="array" ref="J104">INDEX(reactions[Fz],MATCH(1,($C104=reactions[Case])*(J$6=reactions[Node]),0))</f>
        <v>1.4829999999999999E-2</v>
      </c>
      <c r="K104" s="207">
        <f t="array" ref="K104">INDEX(reactions[Fx],MATCH(1,($C104=reactions[Case])*(K$6=reactions[Node]),0))</f>
        <v>0</v>
      </c>
      <c r="L104" s="207">
        <f t="array" ref="L104">INDEX(reactions[Fy],MATCH(1,($C104=reactions[Case])*(L$6=reactions[Node]),0))</f>
        <v>5.0599999999999998E-6</v>
      </c>
      <c r="M104" s="207">
        <f t="array" ref="M104">INDEX(reactions[Fz],MATCH(1,($C104=reactions[Case])*(M$6=reactions[Node]),0))</f>
        <v>1.431E-2</v>
      </c>
      <c r="N104" s="207">
        <f t="array" ref="N104">INDEX(reactions[Fx],MATCH(1,($C104=reactions[Case])*(N$6=reactions[Node]),0))</f>
        <v>0</v>
      </c>
      <c r="O104" s="207">
        <f t="array" ref="O104">INDEX(reactions[Fy],MATCH(1,($C104=reactions[Case])*(O$6=reactions[Node]),0))</f>
        <v>0</v>
      </c>
      <c r="P104" s="207">
        <f t="array" ref="P104">INDEX(reactions[Fz],MATCH(1,($C104=reactions[Case])*(P$6=reactions[Node]),0))</f>
        <v>-1.478E-2</v>
      </c>
      <c r="Q104" s="210"/>
    </row>
    <row r="105" spans="1:17" s="144" customFormat="1">
      <c r="A105" s="169" t="s">
        <v>594</v>
      </c>
      <c r="B105" s="169" t="s">
        <v>68</v>
      </c>
      <c r="C105" s="172" t="s">
        <v>243</v>
      </c>
      <c r="D105" s="171" t="str">
        <f>INDEX(cases[Name],MATCH(C105,cases[Case],0))</f>
        <v>Temp Bear Comb 5-1</v>
      </c>
      <c r="E105" s="207">
        <f t="array" ref="E105">INDEX(reactions[Fx],MATCH(1,($C105=reactions[Case])*(E$6=reactions[Node]),0))</f>
        <v>5.7860000000000003E-8</v>
      </c>
      <c r="F105" s="207">
        <f t="array" ref="F105">INDEX(reactions[Fy],MATCH(1,($C105=reactions[Case])*(F$6=reactions[Node]),0))</f>
        <v>2.03E-6</v>
      </c>
      <c r="G105" s="207">
        <f t="array" ref="G105">INDEX(reactions[Fz],MATCH(1,($C105=reactions[Case])*(G$6=reactions[Node]),0))</f>
        <v>-1.881E-2</v>
      </c>
      <c r="H105" s="207">
        <f t="array" ref="H105">INDEX(reactions[Fx],MATCH(1,($C105=reactions[Case])*(H$6=reactions[Node]),0))</f>
        <v>0</v>
      </c>
      <c r="I105" s="207">
        <f t="array" ref="I105">INDEX(reactions[Fy],MATCH(1,($C105=reactions[Case])*(I$6=reactions[Node]),0))</f>
        <v>0</v>
      </c>
      <c r="J105" s="207">
        <f t="array" ref="J105">INDEX(reactions[Fz],MATCH(1,($C105=reactions[Case])*(J$6=reactions[Node]),0))</f>
        <v>1.8610000000000002E-2</v>
      </c>
      <c r="K105" s="207">
        <f t="array" ref="K105">INDEX(reactions[Fx],MATCH(1,($C105=reactions[Case])*(K$6=reactions[Node]),0))</f>
        <v>0</v>
      </c>
      <c r="L105" s="207">
        <f t="array" ref="L105">INDEX(reactions[Fy],MATCH(1,($C105=reactions[Case])*(L$6=reactions[Node]),0))</f>
        <v>-2.0329999999999998E-6</v>
      </c>
      <c r="M105" s="207">
        <f t="array" ref="M105">INDEX(reactions[Fz],MATCH(1,($C105=reactions[Case])*(M$6=reactions[Node]),0))</f>
        <v>1.883E-2</v>
      </c>
      <c r="N105" s="207">
        <f t="array" ref="N105">INDEX(reactions[Fx],MATCH(1,($C105=reactions[Case])*(N$6=reactions[Node]),0))</f>
        <v>0</v>
      </c>
      <c r="O105" s="207">
        <f t="array" ref="O105">INDEX(reactions[Fy],MATCH(1,($C105=reactions[Case])*(O$6=reactions[Node]),0))</f>
        <v>0</v>
      </c>
      <c r="P105" s="207">
        <f t="array" ref="P105">INDEX(reactions[Fz],MATCH(1,($C105=reactions[Case])*(P$6=reactions[Node]),0))</f>
        <v>-1.8630000000000001E-2</v>
      </c>
      <c r="Q105" s="210"/>
    </row>
    <row r="106" spans="1:17" s="144" customFormat="1">
      <c r="A106" s="169" t="s">
        <v>594</v>
      </c>
      <c r="B106" s="169" t="s">
        <v>68</v>
      </c>
      <c r="C106" s="172" t="s">
        <v>244</v>
      </c>
      <c r="D106" s="171" t="str">
        <f>INDEX(cases[Name],MATCH(C106,cases[Case],0))</f>
        <v>Temp Bear Comb 5-2</v>
      </c>
      <c r="E106" s="207">
        <f t="array" ref="E106">INDEX(reactions[Fx],MATCH(1,($C106=reactions[Case])*(E$6=reactions[Node]),0))</f>
        <v>-1.6969999999999999E-7</v>
      </c>
      <c r="F106" s="207">
        <f t="array" ref="F106">INDEX(reactions[Fy],MATCH(1,($C106=reactions[Case])*(F$6=reactions[Node]),0))</f>
        <v>-2.5459999999999998E-6</v>
      </c>
      <c r="G106" s="207">
        <f t="array" ref="G106">INDEX(reactions[Fz],MATCH(1,($C106=reactions[Case])*(G$6=reactions[Node]),0))</f>
        <v>-2.1669999999999998E-2</v>
      </c>
      <c r="H106" s="207">
        <f t="array" ref="H106">INDEX(reactions[Fx],MATCH(1,($C106=reactions[Case])*(H$6=reactions[Node]),0))</f>
        <v>0</v>
      </c>
      <c r="I106" s="207">
        <f t="array" ref="I106">INDEX(reactions[Fy],MATCH(1,($C106=reactions[Case])*(I$6=reactions[Node]),0))</f>
        <v>0</v>
      </c>
      <c r="J106" s="207">
        <f t="array" ref="J106">INDEX(reactions[Fz],MATCH(1,($C106=reactions[Case])*(J$6=reactions[Node]),0))</f>
        <v>2.18E-2</v>
      </c>
      <c r="K106" s="207">
        <f t="array" ref="K106">INDEX(reactions[Fx],MATCH(1,($C106=reactions[Case])*(K$6=reactions[Node]),0))</f>
        <v>0</v>
      </c>
      <c r="L106" s="207">
        <f t="array" ref="L106">INDEX(reactions[Fy],MATCH(1,($C106=reactions[Case])*(L$6=reactions[Node]),0))</f>
        <v>2.509E-6</v>
      </c>
      <c r="M106" s="207">
        <f t="array" ref="M106">INDEX(reactions[Fz],MATCH(1,($C106=reactions[Case])*(M$6=reactions[Node]),0))</f>
        <v>2.1669999999999998E-2</v>
      </c>
      <c r="N106" s="207">
        <f t="array" ref="N106">INDEX(reactions[Fx],MATCH(1,($C106=reactions[Case])*(N$6=reactions[Node]),0))</f>
        <v>0</v>
      </c>
      <c r="O106" s="207">
        <f t="array" ref="O106">INDEX(reactions[Fy],MATCH(1,($C106=reactions[Case])*(O$6=reactions[Node]),0))</f>
        <v>0</v>
      </c>
      <c r="P106" s="207">
        <f t="array" ref="P106">INDEX(reactions[Fz],MATCH(1,($C106=reactions[Case])*(P$6=reactions[Node]),0))</f>
        <v>-2.18E-2</v>
      </c>
      <c r="Q106" s="210"/>
    </row>
    <row r="107" spans="1:17" s="144" customFormat="1">
      <c r="A107" s="169" t="s">
        <v>594</v>
      </c>
      <c r="B107" s="169" t="s">
        <v>68</v>
      </c>
      <c r="C107" s="172" t="s">
        <v>245</v>
      </c>
      <c r="D107" s="171" t="str">
        <f>INDEX(cases[Name],MATCH(C107,cases[Case],0))</f>
        <v>Temp Bear Comb 6-1</v>
      </c>
      <c r="E107" s="207">
        <f t="array" ref="E107">INDEX(reactions[Fx],MATCH(1,($C107=reactions[Case])*(E$6=reactions[Node]),0))</f>
        <v>5.683E-8</v>
      </c>
      <c r="F107" s="207">
        <f t="array" ref="F107">INDEX(reactions[Fy],MATCH(1,($C107=reactions[Case])*(F$6=reactions[Node]),0))</f>
        <v>2.0310000000000001E-6</v>
      </c>
      <c r="G107" s="207">
        <f t="array" ref="G107">INDEX(reactions[Fz],MATCH(1,($C107=reactions[Case])*(G$6=reactions[Node]),0))</f>
        <v>-1.866E-2</v>
      </c>
      <c r="H107" s="207">
        <f t="array" ref="H107">INDEX(reactions[Fx],MATCH(1,($C107=reactions[Case])*(H$6=reactions[Node]),0))</f>
        <v>0</v>
      </c>
      <c r="I107" s="207">
        <f t="array" ref="I107">INDEX(reactions[Fy],MATCH(1,($C107=reactions[Case])*(I$6=reactions[Node]),0))</f>
        <v>0</v>
      </c>
      <c r="J107" s="207">
        <f t="array" ref="J107">INDEX(reactions[Fz],MATCH(1,($C107=reactions[Case])*(J$6=reactions[Node]),0))</f>
        <v>1.8460000000000001E-2</v>
      </c>
      <c r="K107" s="207">
        <f t="array" ref="K107">INDEX(reactions[Fx],MATCH(1,($C107=reactions[Case])*(K$6=reactions[Node]),0))</f>
        <v>0</v>
      </c>
      <c r="L107" s="207">
        <f t="array" ref="L107">INDEX(reactions[Fy],MATCH(1,($C107=reactions[Case])*(L$6=reactions[Node]),0))</f>
        <v>-2.0339999999999999E-6</v>
      </c>
      <c r="M107" s="207">
        <f t="array" ref="M107">INDEX(reactions[Fz],MATCH(1,($C107=reactions[Case])*(M$6=reactions[Node]),0))</f>
        <v>1.8669999999999999E-2</v>
      </c>
      <c r="N107" s="207">
        <f t="array" ref="N107">INDEX(reactions[Fx],MATCH(1,($C107=reactions[Case])*(N$6=reactions[Node]),0))</f>
        <v>0</v>
      </c>
      <c r="O107" s="207">
        <f t="array" ref="O107">INDEX(reactions[Fy],MATCH(1,($C107=reactions[Case])*(O$6=reactions[Node]),0))</f>
        <v>0</v>
      </c>
      <c r="P107" s="207">
        <f t="array" ref="P107">INDEX(reactions[Fz],MATCH(1,($C107=reactions[Case])*(P$6=reactions[Node]),0))</f>
        <v>-1.847E-2</v>
      </c>
      <c r="Q107" s="210"/>
    </row>
    <row r="108" spans="1:17" s="144" customFormat="1">
      <c r="A108" s="169" t="s">
        <v>594</v>
      </c>
      <c r="B108" s="169" t="s">
        <v>68</v>
      </c>
      <c r="C108" s="172" t="s">
        <v>246</v>
      </c>
      <c r="D108" s="171" t="str">
        <f>INDEX(cases[Name],MATCH(C108,cases[Case],0))</f>
        <v>Temp Bear Comb 6-2</v>
      </c>
      <c r="E108" s="207">
        <f t="array" ref="E108">INDEX(reactions[Fx],MATCH(1,($C108=reactions[Case])*(E$6=reactions[Node]),0))</f>
        <v>-1.687E-7</v>
      </c>
      <c r="F108" s="207">
        <f t="array" ref="F108">INDEX(reactions[Fy],MATCH(1,($C108=reactions[Case])*(F$6=reactions[Node]),0))</f>
        <v>-2.5469999999999999E-6</v>
      </c>
      <c r="G108" s="207">
        <f t="array" ref="G108">INDEX(reactions[Fz],MATCH(1,($C108=reactions[Case])*(G$6=reactions[Node]),0))</f>
        <v>-2.1829999999999999E-2</v>
      </c>
      <c r="H108" s="207">
        <f t="array" ref="H108">INDEX(reactions[Fx],MATCH(1,($C108=reactions[Case])*(H$6=reactions[Node]),0))</f>
        <v>0</v>
      </c>
      <c r="I108" s="207">
        <f t="array" ref="I108">INDEX(reactions[Fy],MATCH(1,($C108=reactions[Case])*(I$6=reactions[Node]),0))</f>
        <v>0</v>
      </c>
      <c r="J108" s="207">
        <f t="array" ref="J108">INDEX(reactions[Fz],MATCH(1,($C108=reactions[Case])*(J$6=reactions[Node]),0))</f>
        <v>2.196E-2</v>
      </c>
      <c r="K108" s="207">
        <f t="array" ref="K108">INDEX(reactions[Fx],MATCH(1,($C108=reactions[Case])*(K$6=reactions[Node]),0))</f>
        <v>0</v>
      </c>
      <c r="L108" s="207">
        <f t="array" ref="L108">INDEX(reactions[Fy],MATCH(1,($C108=reactions[Case])*(L$6=reactions[Node]),0))</f>
        <v>2.5100000000000001E-6</v>
      </c>
      <c r="M108" s="207">
        <f t="array" ref="M108">INDEX(reactions[Fz],MATCH(1,($C108=reactions[Case])*(M$6=reactions[Node]),0))</f>
        <v>2.1829999999999999E-2</v>
      </c>
      <c r="N108" s="207">
        <f t="array" ref="N108">INDEX(reactions[Fx],MATCH(1,($C108=reactions[Case])*(N$6=reactions[Node]),0))</f>
        <v>0</v>
      </c>
      <c r="O108" s="207">
        <f t="array" ref="O108">INDEX(reactions[Fy],MATCH(1,($C108=reactions[Case])*(O$6=reactions[Node]),0))</f>
        <v>0</v>
      </c>
      <c r="P108" s="207">
        <f t="array" ref="P108">INDEX(reactions[Fz],MATCH(1,($C108=reactions[Case])*(P$6=reactions[Node]),0))</f>
        <v>-2.196E-2</v>
      </c>
      <c r="Q108" s="210"/>
    </row>
    <row r="109" spans="1:17" s="144" customFormat="1">
      <c r="A109" s="169" t="s">
        <v>594</v>
      </c>
      <c r="B109" s="169" t="s">
        <v>68</v>
      </c>
      <c r="C109" s="172" t="s">
        <v>247</v>
      </c>
      <c r="D109" s="171" t="str">
        <f>INDEX(cases[Name],MATCH(C109,cases[Case],0))</f>
        <v>Temp Bear Comb 7-1</v>
      </c>
      <c r="E109" s="207">
        <f t="array" ref="E109">INDEX(reactions[Fx],MATCH(1,($C109=reactions[Case])*(E$6=reactions[Node]),0))</f>
        <v>1.3540000000000001E-7</v>
      </c>
      <c r="F109" s="207">
        <f t="array" ref="F109">INDEX(reactions[Fy],MATCH(1,($C109=reactions[Case])*(F$6=reactions[Node]),0))</f>
        <v>4.916E-6</v>
      </c>
      <c r="G109" s="207">
        <f t="array" ref="G109">INDEX(reactions[Fz],MATCH(1,($C109=reactions[Case])*(G$6=reactions[Node]),0))</f>
        <v>-6.0440000000000001E-2</v>
      </c>
      <c r="H109" s="207">
        <f t="array" ref="H109">INDEX(reactions[Fx],MATCH(1,($C109=reactions[Case])*(H$6=reactions[Node]),0))</f>
        <v>0</v>
      </c>
      <c r="I109" s="207">
        <f t="array" ref="I109">INDEX(reactions[Fy],MATCH(1,($C109=reactions[Case])*(I$6=reactions[Node]),0))</f>
        <v>0</v>
      </c>
      <c r="J109" s="207">
        <f t="array" ref="J109">INDEX(reactions[Fz],MATCH(1,($C109=reactions[Case])*(J$6=reactions[Node]),0))</f>
        <v>5.9760000000000001E-2</v>
      </c>
      <c r="K109" s="207">
        <f t="array" ref="K109">INDEX(reactions[Fx],MATCH(1,($C109=reactions[Case])*(K$6=reactions[Node]),0))</f>
        <v>0</v>
      </c>
      <c r="L109" s="207">
        <f t="array" ref="L109">INDEX(reactions[Fy],MATCH(1,($C109=reactions[Case])*(L$6=reactions[Node]),0))</f>
        <v>-4.9300000000000002E-6</v>
      </c>
      <c r="M109" s="207">
        <f t="array" ref="M109">INDEX(reactions[Fz],MATCH(1,($C109=reactions[Case])*(M$6=reactions[Node]),0))</f>
        <v>6.0499999999999998E-2</v>
      </c>
      <c r="N109" s="207">
        <f t="array" ref="N109">INDEX(reactions[Fx],MATCH(1,($C109=reactions[Case])*(N$6=reactions[Node]),0))</f>
        <v>0</v>
      </c>
      <c r="O109" s="207">
        <f t="array" ref="O109">INDEX(reactions[Fy],MATCH(1,($C109=reactions[Case])*(O$6=reactions[Node]),0))</f>
        <v>0</v>
      </c>
      <c r="P109" s="207">
        <f t="array" ref="P109">INDEX(reactions[Fz],MATCH(1,($C109=reactions[Case])*(P$6=reactions[Node]),0))</f>
        <v>-5.9829999999999987E-2</v>
      </c>
      <c r="Q109" s="210"/>
    </row>
    <row r="110" spans="1:17" s="144" customFormat="1">
      <c r="A110" s="169" t="s">
        <v>594</v>
      </c>
      <c r="B110" s="169" t="s">
        <v>68</v>
      </c>
      <c r="C110" s="172" t="s">
        <v>248</v>
      </c>
      <c r="D110" s="171" t="str">
        <f>INDEX(cases[Name],MATCH(C110,cases[Case],0))</f>
        <v>Temp Bear Comb 7-2</v>
      </c>
      <c r="E110" s="207">
        <f t="array" ref="E110">INDEX(reactions[Fx],MATCH(1,($C110=reactions[Case])*(E$6=reactions[Node]),0))</f>
        <v>-2.9209999999999998E-7</v>
      </c>
      <c r="F110" s="207">
        <f t="array" ref="F110">INDEX(reactions[Fy],MATCH(1,($C110=reactions[Case])*(F$6=reactions[Node]),0))</f>
        <v>-5.1320000000000002E-6</v>
      </c>
      <c r="G110" s="207">
        <f t="array" ref="G110">INDEX(reactions[Fz],MATCH(1,($C110=reactions[Case])*(G$6=reactions[Node]),0))</f>
        <v>2.9090000000000001E-2</v>
      </c>
      <c r="H110" s="207">
        <f t="array" ref="H110">INDEX(reactions[Fx],MATCH(1,($C110=reactions[Case])*(H$6=reactions[Node]),0))</f>
        <v>0</v>
      </c>
      <c r="I110" s="207">
        <f t="array" ref="I110">INDEX(reactions[Fy],MATCH(1,($C110=reactions[Case])*(I$6=reactions[Node]),0))</f>
        <v>0</v>
      </c>
      <c r="J110" s="207">
        <f t="array" ref="J110">INDEX(reactions[Fz],MATCH(1,($C110=reactions[Case])*(J$6=reactions[Node]),0))</f>
        <v>-2.8490000000000001E-2</v>
      </c>
      <c r="K110" s="207">
        <f t="array" ref="K110">INDEX(reactions[Fx],MATCH(1,($C110=reactions[Case])*(K$6=reactions[Node]),0))</f>
        <v>0</v>
      </c>
      <c r="L110" s="207">
        <f t="array" ref="L110">INDEX(reactions[Fy],MATCH(1,($C110=reactions[Case])*(L$6=reactions[Node]),0))</f>
        <v>5.0039999999999999E-6</v>
      </c>
      <c r="M110" s="207">
        <f t="array" ref="M110">INDEX(reactions[Fz],MATCH(1,($C110=reactions[Case])*(M$6=reactions[Node]),0))</f>
        <v>-2.913E-2</v>
      </c>
      <c r="N110" s="207">
        <f t="array" ref="N110">INDEX(reactions[Fx],MATCH(1,($C110=reactions[Case])*(N$6=reactions[Node]),0))</f>
        <v>0</v>
      </c>
      <c r="O110" s="207">
        <f t="array" ref="O110">INDEX(reactions[Fy],MATCH(1,($C110=reactions[Case])*(O$6=reactions[Node]),0))</f>
        <v>0</v>
      </c>
      <c r="P110" s="207">
        <f t="array" ref="P110">INDEX(reactions[Fz],MATCH(1,($C110=reactions[Case])*(P$6=reactions[Node]),0))</f>
        <v>2.8539999999999999E-2</v>
      </c>
      <c r="Q110" s="210"/>
    </row>
    <row r="111" spans="1:17" s="144" customFormat="1">
      <c r="A111" s="169" t="s">
        <v>594</v>
      </c>
      <c r="B111" s="169" t="s">
        <v>68</v>
      </c>
      <c r="C111" s="172" t="s">
        <v>249</v>
      </c>
      <c r="D111" s="171" t="str">
        <f>INDEX(cases[Name],MATCH(C111,cases[Case],0))</f>
        <v>Temp Bear Comb 8-1</v>
      </c>
      <c r="E111" s="207">
        <f t="array" ref="E111">INDEX(reactions[Fx],MATCH(1,($C111=reactions[Case])*(E$6=reactions[Node]),0))</f>
        <v>1.325E-7</v>
      </c>
      <c r="F111" s="207">
        <f t="array" ref="F111">INDEX(reactions[Fy],MATCH(1,($C111=reactions[Case])*(F$6=reactions[Node]),0))</f>
        <v>4.9189999999999998E-6</v>
      </c>
      <c r="G111" s="207">
        <f t="array" ref="G111">INDEX(reactions[Fz],MATCH(1,($C111=reactions[Case])*(G$6=reactions[Node]),0))</f>
        <v>-0.06</v>
      </c>
      <c r="H111" s="207">
        <f t="array" ref="H111">INDEX(reactions[Fx],MATCH(1,($C111=reactions[Case])*(H$6=reactions[Node]),0))</f>
        <v>0</v>
      </c>
      <c r="I111" s="207">
        <f t="array" ref="I111">INDEX(reactions[Fy],MATCH(1,($C111=reactions[Case])*(I$6=reactions[Node]),0))</f>
        <v>0</v>
      </c>
      <c r="J111" s="207">
        <f t="array" ref="J111">INDEX(reactions[Fz],MATCH(1,($C111=reactions[Case])*(J$6=reactions[Node]),0))</f>
        <v>5.9319999999999998E-2</v>
      </c>
      <c r="K111" s="207">
        <f t="array" ref="K111">INDEX(reactions[Fx],MATCH(1,($C111=reactions[Case])*(K$6=reactions[Node]),0))</f>
        <v>0</v>
      </c>
      <c r="L111" s="207">
        <f t="array" ref="L111">INDEX(reactions[Fy],MATCH(1,($C111=reactions[Case])*(L$6=reactions[Node]),0))</f>
        <v>-4.933E-6</v>
      </c>
      <c r="M111" s="207">
        <f t="array" ref="M111">INDEX(reactions[Fz],MATCH(1,($C111=reactions[Case])*(M$6=reactions[Node]),0))</f>
        <v>6.0060000000000002E-2</v>
      </c>
      <c r="N111" s="207">
        <f t="array" ref="N111">INDEX(reactions[Fx],MATCH(1,($C111=reactions[Case])*(N$6=reactions[Node]),0))</f>
        <v>0</v>
      </c>
      <c r="O111" s="207">
        <f t="array" ref="O111">INDEX(reactions[Fy],MATCH(1,($C111=reactions[Case])*(O$6=reactions[Node]),0))</f>
        <v>0</v>
      </c>
      <c r="P111" s="207">
        <f t="array" ref="P111">INDEX(reactions[Fz],MATCH(1,($C111=reactions[Case])*(P$6=reactions[Node]),0))</f>
        <v>-5.9380000000000002E-2</v>
      </c>
      <c r="Q111" s="210"/>
    </row>
    <row r="112" spans="1:17" s="144" customFormat="1">
      <c r="A112" s="169" t="s">
        <v>594</v>
      </c>
      <c r="B112" s="169" t="s">
        <v>68</v>
      </c>
      <c r="C112" s="172" t="s">
        <v>250</v>
      </c>
      <c r="D112" s="171" t="str">
        <f>INDEX(cases[Name],MATCH(C112,cases[Case],0))</f>
        <v>Temp Bear Comb 8-2</v>
      </c>
      <c r="E112" s="207">
        <f t="array" ref="E112">INDEX(reactions[Fx],MATCH(1,($C112=reactions[Case])*(E$6=reactions[Node]),0))</f>
        <v>-2.8920000000000002E-7</v>
      </c>
      <c r="F112" s="207">
        <f t="array" ref="F112">INDEX(reactions[Fy],MATCH(1,($C112=reactions[Case])*(F$6=reactions[Node]),0))</f>
        <v>-5.135E-6</v>
      </c>
      <c r="G112" s="207">
        <f t="array" ref="G112">INDEX(reactions[Fz],MATCH(1,($C112=reactions[Case])*(G$6=reactions[Node]),0))</f>
        <v>2.8639999999999999E-2</v>
      </c>
      <c r="H112" s="207">
        <f t="array" ref="H112">INDEX(reactions[Fx],MATCH(1,($C112=reactions[Case])*(H$6=reactions[Node]),0))</f>
        <v>0</v>
      </c>
      <c r="I112" s="207">
        <f t="array" ref="I112">INDEX(reactions[Fy],MATCH(1,($C112=reactions[Case])*(I$6=reactions[Node]),0))</f>
        <v>0</v>
      </c>
      <c r="J112" s="207">
        <f t="array" ref="J112">INDEX(reactions[Fz],MATCH(1,($C112=reactions[Case])*(J$6=reactions[Node]),0))</f>
        <v>-2.8049999999999999E-2</v>
      </c>
      <c r="K112" s="207">
        <f t="array" ref="K112">INDEX(reactions[Fx],MATCH(1,($C112=reactions[Case])*(K$6=reactions[Node]),0))</f>
        <v>0</v>
      </c>
      <c r="L112" s="207">
        <f t="array" ref="L112">INDEX(reactions[Fy],MATCH(1,($C112=reactions[Case])*(L$6=reactions[Node]),0))</f>
        <v>5.0069999999999997E-6</v>
      </c>
      <c r="M112" s="207">
        <f t="array" ref="M112">INDEX(reactions[Fz],MATCH(1,($C112=reactions[Case])*(M$6=reactions[Node]),0))</f>
        <v>-2.869E-2</v>
      </c>
      <c r="N112" s="207">
        <f t="array" ref="N112">INDEX(reactions[Fx],MATCH(1,($C112=reactions[Case])*(N$6=reactions[Node]),0))</f>
        <v>0</v>
      </c>
      <c r="O112" s="207">
        <f t="array" ref="O112">INDEX(reactions[Fy],MATCH(1,($C112=reactions[Case])*(O$6=reactions[Node]),0))</f>
        <v>0</v>
      </c>
      <c r="P112" s="207">
        <f t="array" ref="P112">INDEX(reactions[Fz],MATCH(1,($C112=reactions[Case])*(P$6=reactions[Node]),0))</f>
        <v>2.81E-2</v>
      </c>
      <c r="Q112" s="210"/>
    </row>
    <row r="113" spans="1:17" s="144" customFormat="1">
      <c r="A113" s="169" t="s">
        <v>594</v>
      </c>
      <c r="B113" s="169" t="s">
        <v>68</v>
      </c>
      <c r="C113" s="172" t="s">
        <v>251</v>
      </c>
      <c r="D113" s="171" t="str">
        <f>INDEX(cases[Name],MATCH(C113,cases[Case],0))</f>
        <v>Temp Bear Comb 9-1</v>
      </c>
      <c r="E113" s="207">
        <f t="array" ref="E113">INDEX(reactions[Fx],MATCH(1,($C113=reactions[Case])*(E$6=reactions[Node]),0))</f>
        <v>-1.037E-7</v>
      </c>
      <c r="F113" s="207">
        <f t="array" ref="F113">INDEX(reactions[Fy],MATCH(1,($C113=reactions[Case])*(F$6=reactions[Node]),0))</f>
        <v>3.698E-6</v>
      </c>
      <c r="G113" s="207">
        <f t="array" ref="G113">INDEX(reactions[Fz],MATCH(1,($C113=reactions[Case])*(G$6=reactions[Node]),0))</f>
        <v>-3.448</v>
      </c>
      <c r="H113" s="207">
        <f t="array" ref="H113">INDEX(reactions[Fx],MATCH(1,($C113=reactions[Case])*(H$6=reactions[Node]),0))</f>
        <v>0</v>
      </c>
      <c r="I113" s="207">
        <f t="array" ref="I113">INDEX(reactions[Fy],MATCH(1,($C113=reactions[Case])*(I$6=reactions[Node]),0))</f>
        <v>0</v>
      </c>
      <c r="J113" s="207">
        <f t="array" ref="J113">INDEX(reactions[Fz],MATCH(1,($C113=reactions[Case])*(J$6=reactions[Node]),0))</f>
        <v>3.4489999999999998</v>
      </c>
      <c r="K113" s="207">
        <f t="array" ref="K113">INDEX(reactions[Fx],MATCH(1,($C113=reactions[Case])*(K$6=reactions[Node]),0))</f>
        <v>0</v>
      </c>
      <c r="L113" s="207">
        <f t="array" ref="L113">INDEX(reactions[Fy],MATCH(1,($C113=reactions[Case])*(L$6=reactions[Node]),0))</f>
        <v>-3.8139999999999998E-6</v>
      </c>
      <c r="M113" s="207">
        <f t="array" ref="M113">INDEX(reactions[Fz],MATCH(1,($C113=reactions[Case])*(M$6=reactions[Node]),0))</f>
        <v>3.4470000000000001</v>
      </c>
      <c r="N113" s="207">
        <f t="array" ref="N113">INDEX(reactions[Fx],MATCH(1,($C113=reactions[Case])*(N$6=reactions[Node]),0))</f>
        <v>0</v>
      </c>
      <c r="O113" s="207">
        <f t="array" ref="O113">INDEX(reactions[Fy],MATCH(1,($C113=reactions[Case])*(O$6=reactions[Node]),0))</f>
        <v>0</v>
      </c>
      <c r="P113" s="207">
        <f t="array" ref="P113">INDEX(reactions[Fz],MATCH(1,($C113=reactions[Case])*(P$6=reactions[Node]),0))</f>
        <v>-3.448</v>
      </c>
      <c r="Q113" s="210"/>
    </row>
    <row r="114" spans="1:17" s="144" customFormat="1">
      <c r="A114" s="169" t="s">
        <v>594</v>
      </c>
      <c r="B114" s="169" t="s">
        <v>68</v>
      </c>
      <c r="C114" s="172" t="s">
        <v>252</v>
      </c>
      <c r="D114" s="171" t="str">
        <f>INDEX(cases[Name],MATCH(C114,cases[Case],0))</f>
        <v>Temp Bear Comb 9-2</v>
      </c>
      <c r="E114" s="207">
        <f t="array" ref="E114">INDEX(reactions[Fx],MATCH(1,($C114=reactions[Case])*(E$6=reactions[Node]),0))</f>
        <v>-8.4829999999999986E-8</v>
      </c>
      <c r="F114" s="207">
        <f t="array" ref="F114">INDEX(reactions[Fy],MATCH(1,($C114=reactions[Case])*(F$6=reactions[Node]),0))</f>
        <v>-5.1439999999999994E-6</v>
      </c>
      <c r="G114" s="207">
        <f t="array" ref="G114">INDEX(reactions[Fz],MATCH(1,($C114=reactions[Case])*(G$6=reactions[Node]),0))</f>
        <v>7.7290000000000006E-3</v>
      </c>
      <c r="H114" s="207">
        <f t="array" ref="H114">INDEX(reactions[Fx],MATCH(1,($C114=reactions[Case])*(H$6=reactions[Node]),0))</f>
        <v>0</v>
      </c>
      <c r="I114" s="207">
        <f t="array" ref="I114">INDEX(reactions[Fy],MATCH(1,($C114=reactions[Case])*(I$6=reactions[Node]),0))</f>
        <v>0</v>
      </c>
      <c r="J114" s="207">
        <f t="array" ref="J114">INDEX(reactions[Fz],MATCH(1,($C114=reactions[Case])*(J$6=reactions[Node]),0))</f>
        <v>-7.5230000000000002E-3</v>
      </c>
      <c r="K114" s="207">
        <f t="array" ref="K114">INDEX(reactions[Fx],MATCH(1,($C114=reactions[Case])*(K$6=reactions[Node]),0))</f>
        <v>0</v>
      </c>
      <c r="L114" s="207">
        <f t="array" ref="L114">INDEX(reactions[Fy],MATCH(1,($C114=reactions[Case])*(L$6=reactions[Node]),0))</f>
        <v>5.1630000000000004E-6</v>
      </c>
      <c r="M114" s="207">
        <f t="array" ref="M114">INDEX(reactions[Fz],MATCH(1,($C114=reactions[Case])*(M$6=reactions[Node]),0))</f>
        <v>-6.7329999999999994E-3</v>
      </c>
      <c r="N114" s="207">
        <f t="array" ref="N114">INDEX(reactions[Fx],MATCH(1,($C114=reactions[Case])*(N$6=reactions[Node]),0))</f>
        <v>0</v>
      </c>
      <c r="O114" s="207">
        <f t="array" ref="O114">INDEX(reactions[Fy],MATCH(1,($C114=reactions[Case])*(O$6=reactions[Node]),0))</f>
        <v>0</v>
      </c>
      <c r="P114" s="207">
        <f t="array" ref="P114">INDEX(reactions[Fz],MATCH(1,($C114=reactions[Case])*(P$6=reactions[Node]),0))</f>
        <v>6.5260000000000014E-3</v>
      </c>
      <c r="Q114" s="210"/>
    </row>
    <row r="115" spans="1:17" s="144" customFormat="1">
      <c r="A115" s="169" t="s">
        <v>594</v>
      </c>
      <c r="B115" s="169" t="s">
        <v>68</v>
      </c>
      <c r="C115" s="172" t="s">
        <v>253</v>
      </c>
      <c r="D115" s="171" t="str">
        <f>INDEX(cases[Name],MATCH(C115,cases[Case],0))</f>
        <v>Temp Bear Comb 10-1</v>
      </c>
      <c r="E115" s="207">
        <f t="array" ref="E115">INDEX(reactions[Fx],MATCH(1,($C115=reactions[Case])*(E$6=reactions[Node]),0))</f>
        <v>-2.2600000000000001E-7</v>
      </c>
      <c r="F115" s="207">
        <f t="array" ref="F115">INDEX(reactions[Fy],MATCH(1,($C115=reactions[Case])*(F$6=reactions[Node]),0))</f>
        <v>-4.9259999999999995E-7</v>
      </c>
      <c r="G115" s="207">
        <f t="array" ref="G115">INDEX(reactions[Fz],MATCH(1,($C115=reactions[Case])*(G$6=reactions[Node]),0))</f>
        <v>-2.573</v>
      </c>
      <c r="H115" s="207">
        <f t="array" ref="H115">INDEX(reactions[Fx],MATCH(1,($C115=reactions[Case])*(H$6=reactions[Node]),0))</f>
        <v>0</v>
      </c>
      <c r="I115" s="207">
        <f t="array" ref="I115">INDEX(reactions[Fy],MATCH(1,($C115=reactions[Case])*(I$6=reactions[Node]),0))</f>
        <v>0</v>
      </c>
      <c r="J115" s="207">
        <f t="array" ref="J115">INDEX(reactions[Fz],MATCH(1,($C115=reactions[Case])*(J$6=reactions[Node]),0))</f>
        <v>2.5739999999999998</v>
      </c>
      <c r="K115" s="207">
        <f t="array" ref="K115">INDEX(reactions[Fx],MATCH(1,($C115=reactions[Case])*(K$6=reactions[Node]),0))</f>
        <v>0</v>
      </c>
      <c r="L115" s="207">
        <f t="array" ref="L115">INDEX(reactions[Fy],MATCH(1,($C115=reactions[Case])*(L$6=reactions[Node]),0))</f>
        <v>3.0460000000000001E-7</v>
      </c>
      <c r="M115" s="207">
        <f t="array" ref="M115">INDEX(reactions[Fz],MATCH(1,($C115=reactions[Case])*(M$6=reactions[Node]),0))</f>
        <v>2.573</v>
      </c>
      <c r="N115" s="207">
        <f t="array" ref="N115">INDEX(reactions[Fx],MATCH(1,($C115=reactions[Case])*(N$6=reactions[Node]),0))</f>
        <v>0</v>
      </c>
      <c r="O115" s="207">
        <f t="array" ref="O115">INDEX(reactions[Fy],MATCH(1,($C115=reactions[Case])*(O$6=reactions[Node]),0))</f>
        <v>0</v>
      </c>
      <c r="P115" s="207">
        <f t="array" ref="P115">INDEX(reactions[Fz],MATCH(1,($C115=reactions[Case])*(P$6=reactions[Node]),0))</f>
        <v>-2.573</v>
      </c>
      <c r="Q115" s="210"/>
    </row>
    <row r="116" spans="1:17" s="144" customFormat="1">
      <c r="A116" s="169" t="s">
        <v>594</v>
      </c>
      <c r="B116" s="169" t="s">
        <v>68</v>
      </c>
      <c r="C116" s="172" t="s">
        <v>254</v>
      </c>
      <c r="D116" s="171" t="str">
        <f>INDEX(cases[Name],MATCH(C116,cases[Case],0))</f>
        <v>Temp Bear Comb 10-2</v>
      </c>
      <c r="E116" s="207">
        <f t="array" ref="E116">INDEX(reactions[Fx],MATCH(1,($C116=reactions[Case])*(E$6=reactions[Node]),0))</f>
        <v>-2.1190000000000001E-7</v>
      </c>
      <c r="F116" s="207">
        <f t="array" ref="F116">INDEX(reactions[Fy],MATCH(1,($C116=reactions[Case])*(F$6=reactions[Node]),0))</f>
        <v>-7.1239999999999999E-6</v>
      </c>
      <c r="G116" s="207">
        <f t="array" ref="G116">INDEX(reactions[Fz],MATCH(1,($C116=reactions[Case])*(G$6=reactions[Node]),0))</f>
        <v>1.8780000000000002E-2</v>
      </c>
      <c r="H116" s="207">
        <f t="array" ref="H116">INDEX(reactions[Fx],MATCH(1,($C116=reactions[Case])*(H$6=reactions[Node]),0))</f>
        <v>0</v>
      </c>
      <c r="I116" s="207">
        <f t="array" ref="I116">INDEX(reactions[Fy],MATCH(1,($C116=reactions[Case])*(I$6=reactions[Node]),0))</f>
        <v>0</v>
      </c>
      <c r="J116" s="207">
        <f t="array" ref="J116">INDEX(reactions[Fz],MATCH(1,($C116=reactions[Case])*(J$6=reactions[Node]),0))</f>
        <v>-1.821E-2</v>
      </c>
      <c r="K116" s="207">
        <f t="array" ref="K116">INDEX(reactions[Fx],MATCH(1,($C116=reactions[Case])*(K$6=reactions[Node]),0))</f>
        <v>0</v>
      </c>
      <c r="L116" s="207">
        <f t="array" ref="L116">INDEX(reactions[Fy],MATCH(1,($C116=reactions[Case])*(L$6=reactions[Node]),0))</f>
        <v>7.0379999999999994E-6</v>
      </c>
      <c r="M116" s="207">
        <f t="array" ref="M116">INDEX(reactions[Fz],MATCH(1,($C116=reactions[Case])*(M$6=reactions[Node]),0))</f>
        <v>-1.8069999999999999E-2</v>
      </c>
      <c r="N116" s="207">
        <f t="array" ref="N116">INDEX(reactions[Fx],MATCH(1,($C116=reactions[Case])*(N$6=reactions[Node]),0))</f>
        <v>0</v>
      </c>
      <c r="O116" s="207">
        <f t="array" ref="O116">INDEX(reactions[Fy],MATCH(1,($C116=reactions[Case])*(O$6=reactions[Node]),0))</f>
        <v>0</v>
      </c>
      <c r="P116" s="207">
        <f t="array" ref="P116">INDEX(reactions[Fz],MATCH(1,($C116=reactions[Case])*(P$6=reactions[Node]),0))</f>
        <v>1.7510000000000001E-2</v>
      </c>
      <c r="Q116" s="210"/>
    </row>
    <row r="117" spans="1:17" s="144" customFormat="1">
      <c r="A117" s="169" t="s">
        <v>594</v>
      </c>
      <c r="B117" s="169" t="s">
        <v>68</v>
      </c>
      <c r="C117" s="172" t="s">
        <v>255</v>
      </c>
      <c r="D117" s="171" t="str">
        <f>INDEX(cases[Name],MATCH(C117,cases[Case],0))</f>
        <v>Temp Bear Comb 11-1</v>
      </c>
      <c r="E117" s="207">
        <f t="array" ref="E117">INDEX(reactions[Fx],MATCH(1,($C117=reactions[Case])*(E$6=reactions[Node]),0))</f>
        <v>-1.047E-7</v>
      </c>
      <c r="F117" s="207">
        <f t="array" ref="F117">INDEX(reactions[Fy],MATCH(1,($C117=reactions[Case])*(F$6=reactions[Node]),0))</f>
        <v>3.6990000000000001E-6</v>
      </c>
      <c r="G117" s="207">
        <f t="array" ref="G117">INDEX(reactions[Fz],MATCH(1,($C117=reactions[Case])*(G$6=reactions[Node]),0))</f>
        <v>-3.448</v>
      </c>
      <c r="H117" s="207">
        <f t="array" ref="H117">INDEX(reactions[Fx],MATCH(1,($C117=reactions[Case])*(H$6=reactions[Node]),0))</f>
        <v>0</v>
      </c>
      <c r="I117" s="207">
        <f t="array" ref="I117">INDEX(reactions[Fy],MATCH(1,($C117=reactions[Case])*(I$6=reactions[Node]),0))</f>
        <v>0</v>
      </c>
      <c r="J117" s="207">
        <f t="array" ref="J117">INDEX(reactions[Fz],MATCH(1,($C117=reactions[Case])*(J$6=reactions[Node]),0))</f>
        <v>3.4489999999999998</v>
      </c>
      <c r="K117" s="207">
        <f t="array" ref="K117">INDEX(reactions[Fx],MATCH(1,($C117=reactions[Case])*(K$6=reactions[Node]),0))</f>
        <v>0</v>
      </c>
      <c r="L117" s="207">
        <f t="array" ref="L117">INDEX(reactions[Fy],MATCH(1,($C117=reactions[Case])*(L$6=reactions[Node]),0))</f>
        <v>-3.8149999999999999E-6</v>
      </c>
      <c r="M117" s="207">
        <f t="array" ref="M117">INDEX(reactions[Fz],MATCH(1,($C117=reactions[Case])*(M$6=reactions[Node]),0))</f>
        <v>3.4470000000000001</v>
      </c>
      <c r="N117" s="207">
        <f t="array" ref="N117">INDEX(reactions[Fx],MATCH(1,($C117=reactions[Case])*(N$6=reactions[Node]),0))</f>
        <v>0</v>
      </c>
      <c r="O117" s="207">
        <f t="array" ref="O117">INDEX(reactions[Fy],MATCH(1,($C117=reactions[Case])*(O$6=reactions[Node]),0))</f>
        <v>0</v>
      </c>
      <c r="P117" s="207">
        <f t="array" ref="P117">INDEX(reactions[Fz],MATCH(1,($C117=reactions[Case])*(P$6=reactions[Node]),0))</f>
        <v>-3.4470000000000001</v>
      </c>
      <c r="Q117" s="210"/>
    </row>
    <row r="118" spans="1:17" s="144" customFormat="1">
      <c r="A118" s="169" t="s">
        <v>594</v>
      </c>
      <c r="B118" s="169" t="s">
        <v>68</v>
      </c>
      <c r="C118" s="172" t="s">
        <v>256</v>
      </c>
      <c r="D118" s="171" t="str">
        <f>INDEX(cases[Name],MATCH(C118,cases[Case],0))</f>
        <v>Temp Bear Comb 11-2</v>
      </c>
      <c r="E118" s="207">
        <f t="array" ref="E118">INDEX(reactions[Fx],MATCH(1,($C118=reactions[Case])*(E$6=reactions[Node]),0))</f>
        <v>-8.5850000000000004E-8</v>
      </c>
      <c r="F118" s="207">
        <f t="array" ref="F118">INDEX(reactions[Fy],MATCH(1,($C118=reactions[Case])*(F$6=reactions[Node]),0))</f>
        <v>-5.1429999999999997E-6</v>
      </c>
      <c r="G118" s="207">
        <f t="array" ref="G118">INDEX(reactions[Fz],MATCH(1,($C118=reactions[Case])*(G$6=reactions[Node]),0))</f>
        <v>7.8829999999999994E-3</v>
      </c>
      <c r="H118" s="207">
        <f t="array" ref="H118">INDEX(reactions[Fx],MATCH(1,($C118=reactions[Case])*(H$6=reactions[Node]),0))</f>
        <v>0</v>
      </c>
      <c r="I118" s="207">
        <f t="array" ref="I118">INDEX(reactions[Fy],MATCH(1,($C118=reactions[Case])*(I$6=reactions[Node]),0))</f>
        <v>0</v>
      </c>
      <c r="J118" s="207">
        <f t="array" ref="J118">INDEX(reactions[Fz],MATCH(1,($C118=reactions[Case])*(J$6=reactions[Node]),0))</f>
        <v>-7.6779999999999999E-3</v>
      </c>
      <c r="K118" s="207">
        <f t="array" ref="K118">INDEX(reactions[Fx],MATCH(1,($C118=reactions[Case])*(K$6=reactions[Node]),0))</f>
        <v>0</v>
      </c>
      <c r="L118" s="207">
        <f t="array" ref="L118">INDEX(reactions[Fy],MATCH(1,($C118=reactions[Case])*(L$6=reactions[Node]),0))</f>
        <v>5.1620000000000007E-6</v>
      </c>
      <c r="M118" s="207">
        <f t="array" ref="M118">INDEX(reactions[Fz],MATCH(1,($C118=reactions[Case])*(M$6=reactions[Node]),0))</f>
        <v>-6.8870000000000008E-3</v>
      </c>
      <c r="N118" s="207">
        <f t="array" ref="N118">INDEX(reactions[Fx],MATCH(1,($C118=reactions[Case])*(N$6=reactions[Node]),0))</f>
        <v>0</v>
      </c>
      <c r="O118" s="207">
        <f t="array" ref="O118">INDEX(reactions[Fy],MATCH(1,($C118=reactions[Case])*(O$6=reactions[Node]),0))</f>
        <v>0</v>
      </c>
      <c r="P118" s="207">
        <f t="array" ref="P118">INDEX(reactions[Fz],MATCH(1,($C118=reactions[Case])*(P$6=reactions[Node]),0))</f>
        <v>6.6810000000000003E-3</v>
      </c>
      <c r="Q118" s="210"/>
    </row>
    <row r="119" spans="1:17" s="144" customFormat="1">
      <c r="A119" s="169" t="s">
        <v>594</v>
      </c>
      <c r="B119" s="169" t="s">
        <v>68</v>
      </c>
      <c r="C119" s="172" t="s">
        <v>257</v>
      </c>
      <c r="D119" s="171" t="str">
        <f>INDEX(cases[Name],MATCH(C119,cases[Case],0))</f>
        <v>Temp Bear Comb 12-1</v>
      </c>
      <c r="E119" s="207">
        <f t="array" ref="E119">INDEX(reactions[Fx],MATCH(1,($C119=reactions[Case])*(E$6=reactions[Node]),0))</f>
        <v>-2.2889999999999999E-7</v>
      </c>
      <c r="F119" s="207">
        <f t="array" ref="F119">INDEX(reactions[Fy],MATCH(1,($C119=reactions[Case])*(F$6=reactions[Node]),0))</f>
        <v>-4.8999999999999997E-7</v>
      </c>
      <c r="G119" s="207">
        <f t="array" ref="G119">INDEX(reactions[Fz],MATCH(1,($C119=reactions[Case])*(G$6=reactions[Node]),0))</f>
        <v>-2.573</v>
      </c>
      <c r="H119" s="207">
        <f t="array" ref="H119">INDEX(reactions[Fx],MATCH(1,($C119=reactions[Case])*(H$6=reactions[Node]),0))</f>
        <v>0</v>
      </c>
      <c r="I119" s="207">
        <f t="array" ref="I119">INDEX(reactions[Fy],MATCH(1,($C119=reactions[Case])*(I$6=reactions[Node]),0))</f>
        <v>0</v>
      </c>
      <c r="J119" s="207">
        <f t="array" ref="J119">INDEX(reactions[Fz],MATCH(1,($C119=reactions[Case])*(J$6=reactions[Node]),0))</f>
        <v>2.5739999999999998</v>
      </c>
      <c r="K119" s="207">
        <f t="array" ref="K119">INDEX(reactions[Fx],MATCH(1,($C119=reactions[Case])*(K$6=reactions[Node]),0))</f>
        <v>0</v>
      </c>
      <c r="L119" s="207">
        <f t="array" ref="L119">INDEX(reactions[Fy],MATCH(1,($C119=reactions[Case])*(L$6=reactions[Node]),0))</f>
        <v>3.0199999999999998E-7</v>
      </c>
      <c r="M119" s="207">
        <f t="array" ref="M119">INDEX(reactions[Fz],MATCH(1,($C119=reactions[Case])*(M$6=reactions[Node]),0))</f>
        <v>2.5720000000000001</v>
      </c>
      <c r="N119" s="207">
        <f t="array" ref="N119">INDEX(reactions[Fx],MATCH(1,($C119=reactions[Case])*(N$6=reactions[Node]),0))</f>
        <v>0</v>
      </c>
      <c r="O119" s="207">
        <f t="array" ref="O119">INDEX(reactions[Fy],MATCH(1,($C119=reactions[Case])*(O$6=reactions[Node]),0))</f>
        <v>0</v>
      </c>
      <c r="P119" s="207">
        <f t="array" ref="P119">INDEX(reactions[Fz],MATCH(1,($C119=reactions[Case])*(P$6=reactions[Node]),0))</f>
        <v>-2.573</v>
      </c>
      <c r="Q119" s="210"/>
    </row>
    <row r="120" spans="1:17" s="144" customFormat="1">
      <c r="A120" s="169" t="s">
        <v>594</v>
      </c>
      <c r="B120" s="169" t="s">
        <v>68</v>
      </c>
      <c r="C120" s="172" t="s">
        <v>258</v>
      </c>
      <c r="D120" s="171" t="str">
        <f>INDEX(cases[Name],MATCH(C120,cases[Case],0))</f>
        <v>Temp Bear Comb 12-2</v>
      </c>
      <c r="E120" s="207">
        <f t="array" ref="E120">INDEX(reactions[Fx],MATCH(1,($C120=reactions[Case])*(E$6=reactions[Node]),0))</f>
        <v>-2.1479999999999999E-7</v>
      </c>
      <c r="F120" s="207">
        <f t="array" ref="F120">INDEX(reactions[Fy],MATCH(1,($C120=reactions[Case])*(F$6=reactions[Node]),0))</f>
        <v>-7.1210000000000001E-6</v>
      </c>
      <c r="G120" s="207">
        <f t="array" ref="G120">INDEX(reactions[Fz],MATCH(1,($C120=reactions[Case])*(G$6=reactions[Node]),0))</f>
        <v>1.9220000000000001E-2</v>
      </c>
      <c r="H120" s="207">
        <f t="array" ref="H120">INDEX(reactions[Fx],MATCH(1,($C120=reactions[Case])*(H$6=reactions[Node]),0))</f>
        <v>0</v>
      </c>
      <c r="I120" s="207">
        <f t="array" ref="I120">INDEX(reactions[Fy],MATCH(1,($C120=reactions[Case])*(I$6=reactions[Node]),0))</f>
        <v>0</v>
      </c>
      <c r="J120" s="207">
        <f t="array" ref="J120">INDEX(reactions[Fz],MATCH(1,($C120=reactions[Case])*(J$6=reactions[Node]),0))</f>
        <v>-1.866E-2</v>
      </c>
      <c r="K120" s="207">
        <f t="array" ref="K120">INDEX(reactions[Fx],MATCH(1,($C120=reactions[Case])*(K$6=reactions[Node]),0))</f>
        <v>0</v>
      </c>
      <c r="L120" s="207">
        <f t="array" ref="L120">INDEX(reactions[Fy],MATCH(1,($C120=reactions[Case])*(L$6=reactions[Node]),0))</f>
        <v>7.0350000000000004E-6</v>
      </c>
      <c r="M120" s="207">
        <f t="array" ref="M120">INDEX(reactions[Fz],MATCH(1,($C120=reactions[Case])*(M$6=reactions[Node]),0))</f>
        <v>-1.8509999999999999E-2</v>
      </c>
      <c r="N120" s="207">
        <f t="array" ref="N120">INDEX(reactions[Fx],MATCH(1,($C120=reactions[Case])*(N$6=reactions[Node]),0))</f>
        <v>0</v>
      </c>
      <c r="O120" s="207">
        <f t="array" ref="O120">INDEX(reactions[Fy],MATCH(1,($C120=reactions[Case])*(O$6=reactions[Node]),0))</f>
        <v>0</v>
      </c>
      <c r="P120" s="207">
        <f t="array" ref="P120">INDEX(reactions[Fz],MATCH(1,($C120=reactions[Case])*(P$6=reactions[Node]),0))</f>
        <v>1.7950000000000001E-2</v>
      </c>
      <c r="Q120" s="210"/>
    </row>
    <row r="121" spans="1:17" s="144" customFormat="1">
      <c r="A121" s="169" t="s">
        <v>594</v>
      </c>
      <c r="B121" s="169" t="s">
        <v>68</v>
      </c>
      <c r="C121" s="172" t="s">
        <v>259</v>
      </c>
      <c r="D121" s="171" t="str">
        <f>INDEX(cases[Name],MATCH(C121,cases[Case],0))</f>
        <v>Temp Bear Comb 13-1</v>
      </c>
      <c r="E121" s="207">
        <f t="array" ref="E121">INDEX(reactions[Fx],MATCH(1,($C121=reactions[Case])*(E$6=reactions[Node]),0))</f>
        <v>-1.42E-7</v>
      </c>
      <c r="F121" s="207">
        <f t="array" ref="F121">INDEX(reactions[Fy],MATCH(1,($C121=reactions[Case])*(F$6=reactions[Node]),0))</f>
        <v>4.9899999999999997E-6</v>
      </c>
      <c r="G121" s="207">
        <f t="array" ref="G121">INDEX(reactions[Fz],MATCH(1,($C121=reactions[Case])*(G$6=reactions[Node]),0))</f>
        <v>-3.5190000000000001</v>
      </c>
      <c r="H121" s="207">
        <f t="array" ref="H121">INDEX(reactions[Fx],MATCH(1,($C121=reactions[Case])*(H$6=reactions[Node]),0))</f>
        <v>0</v>
      </c>
      <c r="I121" s="207">
        <f t="array" ref="I121">INDEX(reactions[Fy],MATCH(1,($C121=reactions[Case])*(I$6=reactions[Node]),0))</f>
        <v>0</v>
      </c>
      <c r="J121" s="207">
        <f t="array" ref="J121">INDEX(reactions[Fz],MATCH(1,($C121=reactions[Case])*(J$6=reactions[Node]),0))</f>
        <v>3.5190000000000001</v>
      </c>
      <c r="K121" s="207">
        <f t="array" ref="K121">INDEX(reactions[Fx],MATCH(1,($C121=reactions[Case])*(K$6=reactions[Node]),0))</f>
        <v>0</v>
      </c>
      <c r="L121" s="207">
        <f t="array" ref="L121">INDEX(reactions[Fy],MATCH(1,($C121=reactions[Case])*(L$6=reactions[Node]),0))</f>
        <v>-5.0749999999999997E-6</v>
      </c>
      <c r="M121" s="207">
        <f t="array" ref="M121">INDEX(reactions[Fz],MATCH(1,($C121=reactions[Case])*(M$6=reactions[Node]),0))</f>
        <v>3.5219999999999998</v>
      </c>
      <c r="N121" s="207">
        <f t="array" ref="N121">INDEX(reactions[Fx],MATCH(1,($C121=reactions[Case])*(N$6=reactions[Node]),0))</f>
        <v>0</v>
      </c>
      <c r="O121" s="207">
        <f t="array" ref="O121">INDEX(reactions[Fy],MATCH(1,($C121=reactions[Case])*(O$6=reactions[Node]),0))</f>
        <v>0</v>
      </c>
      <c r="P121" s="207">
        <f t="array" ref="P121">INDEX(reactions[Fz],MATCH(1,($C121=reactions[Case])*(P$6=reactions[Node]),0))</f>
        <v>-3.5219999999999998</v>
      </c>
      <c r="Q121" s="210"/>
    </row>
    <row r="122" spans="1:17" s="144" customFormat="1">
      <c r="A122" s="169" t="s">
        <v>594</v>
      </c>
      <c r="B122" s="169" t="s">
        <v>68</v>
      </c>
      <c r="C122" s="172" t="s">
        <v>260</v>
      </c>
      <c r="D122" s="171" t="str">
        <f>INDEX(cases[Name],MATCH(C122,cases[Case],0))</f>
        <v>Temp Bear Comb 13-2</v>
      </c>
      <c r="E122" s="207">
        <f t="array" ref="E122">INDEX(reactions[Fx],MATCH(1,($C122=reactions[Case])*(E$6=reactions[Node]),0))</f>
        <v>-1.6110000000000001E-7</v>
      </c>
      <c r="F122" s="207">
        <f t="array" ref="F122">INDEX(reactions[Fy],MATCH(1,($C122=reactions[Case])*(F$6=reactions[Node]),0))</f>
        <v>-8.4470000000000006E-6</v>
      </c>
      <c r="G122" s="207">
        <f t="array" ref="G122">INDEX(reactions[Fz],MATCH(1,($C122=reactions[Case])*(G$6=reactions[Node]),0))</f>
        <v>-6.9489999999999996E-2</v>
      </c>
      <c r="H122" s="207">
        <f t="array" ref="H122">INDEX(reactions[Fx],MATCH(1,($C122=reactions[Case])*(H$6=reactions[Node]),0))</f>
        <v>0</v>
      </c>
      <c r="I122" s="207">
        <f t="array" ref="I122">INDEX(reactions[Fy],MATCH(1,($C122=reactions[Case])*(I$6=reactions[Node]),0))</f>
        <v>0</v>
      </c>
      <c r="J122" s="207">
        <f t="array" ref="J122">INDEX(reactions[Fz],MATCH(1,($C122=reactions[Case])*(J$6=reactions[Node]),0))</f>
        <v>6.9589999999999999E-2</v>
      </c>
      <c r="K122" s="207">
        <f t="array" ref="K122">INDEX(reactions[Fx],MATCH(1,($C122=reactions[Case])*(K$6=reactions[Node]),0))</f>
        <v>0</v>
      </c>
      <c r="L122" s="207">
        <f t="array" ref="L122">INDEX(reactions[Fy],MATCH(1,($C122=reactions[Case])*(L$6=reactions[Node]),0))</f>
        <v>8.4740000000000005E-6</v>
      </c>
      <c r="M122" s="207">
        <f t="array" ref="M122">INDEX(reactions[Fz],MATCH(1,($C122=reactions[Case])*(M$6=reactions[Node]),0))</f>
        <v>6.6699999999999995E-2</v>
      </c>
      <c r="N122" s="207">
        <f t="array" ref="N122">INDEX(reactions[Fx],MATCH(1,($C122=reactions[Case])*(N$6=reactions[Node]),0))</f>
        <v>0</v>
      </c>
      <c r="O122" s="207">
        <f t="array" ref="O122">INDEX(reactions[Fy],MATCH(1,($C122=reactions[Case])*(O$6=reactions[Node]),0))</f>
        <v>0</v>
      </c>
      <c r="P122" s="207">
        <f t="array" ref="P122">INDEX(reactions[Fz],MATCH(1,($C122=reactions[Case])*(P$6=reactions[Node]),0))</f>
        <v>-6.6790000000000002E-2</v>
      </c>
      <c r="Q122" s="210"/>
    </row>
    <row r="123" spans="1:17" s="144" customFormat="1">
      <c r="A123" s="169" t="s">
        <v>594</v>
      </c>
      <c r="B123" s="169" t="s">
        <v>68</v>
      </c>
      <c r="C123" s="172" t="s">
        <v>261</v>
      </c>
      <c r="D123" s="171" t="str">
        <f>INDEX(cases[Name],MATCH(C123,cases[Case],0))</f>
        <v>Temp Bear Comb 14-1</v>
      </c>
      <c r="E123" s="207">
        <f t="array" ref="E123">INDEX(reactions[Fx],MATCH(1,($C123=reactions[Case])*(E$6=reactions[Node]),0))</f>
        <v>-2.5470000000000002E-7</v>
      </c>
      <c r="F123" s="207">
        <f t="array" ref="F123">INDEX(reactions[Fy],MATCH(1,($C123=reactions[Case])*(F$6=reactions[Node]),0))</f>
        <v>4.7660000000000002E-7</v>
      </c>
      <c r="G123" s="207">
        <f t="array" ref="G123">INDEX(reactions[Fz],MATCH(1,($C123=reactions[Case])*(G$6=reactions[Node]),0))</f>
        <v>-2.6259999999999999</v>
      </c>
      <c r="H123" s="207">
        <f t="array" ref="H123">INDEX(reactions[Fx],MATCH(1,($C123=reactions[Case])*(H$6=reactions[Node]),0))</f>
        <v>0</v>
      </c>
      <c r="I123" s="207">
        <f t="array" ref="I123">INDEX(reactions[Fy],MATCH(1,($C123=reactions[Case])*(I$6=reactions[Node]),0))</f>
        <v>0</v>
      </c>
      <c r="J123" s="207">
        <f t="array" ref="J123">INDEX(reactions[Fz],MATCH(1,($C123=reactions[Case])*(J$6=reactions[Node]),0))</f>
        <v>2.6269999999999998</v>
      </c>
      <c r="K123" s="207">
        <f t="array" ref="K123">INDEX(reactions[Fx],MATCH(1,($C123=reactions[Case])*(K$6=reactions[Node]),0))</f>
        <v>0</v>
      </c>
      <c r="L123" s="207">
        <f t="array" ref="L123">INDEX(reactions[Fy],MATCH(1,($C123=reactions[Case])*(L$6=reactions[Node]),0))</f>
        <v>-6.412E-7</v>
      </c>
      <c r="M123" s="207">
        <f t="array" ref="M123">INDEX(reactions[Fz],MATCH(1,($C123=reactions[Case])*(M$6=reactions[Node]),0))</f>
        <v>2.6280000000000001</v>
      </c>
      <c r="N123" s="207">
        <f t="array" ref="N123">INDEX(reactions[Fx],MATCH(1,($C123=reactions[Case])*(N$6=reactions[Node]),0))</f>
        <v>0</v>
      </c>
      <c r="O123" s="207">
        <f t="array" ref="O123">INDEX(reactions[Fy],MATCH(1,($C123=reactions[Case])*(O$6=reactions[Node]),0))</f>
        <v>0</v>
      </c>
      <c r="P123" s="207">
        <f t="array" ref="P123">INDEX(reactions[Fz],MATCH(1,($C123=reactions[Case])*(P$6=reactions[Node]),0))</f>
        <v>-2.629</v>
      </c>
      <c r="Q123" s="210"/>
    </row>
    <row r="124" spans="1:17" s="144" customFormat="1">
      <c r="A124" s="169" t="s">
        <v>594</v>
      </c>
      <c r="B124" s="169" t="s">
        <v>68</v>
      </c>
      <c r="C124" s="172" t="s">
        <v>262</v>
      </c>
      <c r="D124" s="171" t="str">
        <f>INDEX(cases[Name],MATCH(C124,cases[Case],0))</f>
        <v>Temp Bear Comb 14-2</v>
      </c>
      <c r="E124" s="207">
        <f t="array" ref="E124">INDEX(reactions[Fx],MATCH(1,($C124=reactions[Case])*(E$6=reactions[Node]),0))</f>
        <v>-2.6909999999999999E-7</v>
      </c>
      <c r="F124" s="207">
        <f t="array" ref="F124">INDEX(reactions[Fy],MATCH(1,($C124=reactions[Case])*(F$6=reactions[Node]),0))</f>
        <v>-9.6010000000000001E-6</v>
      </c>
      <c r="G124" s="207">
        <f t="array" ref="G124">INDEX(reactions[Fz],MATCH(1,($C124=reactions[Case])*(G$6=reactions[Node]),0))</f>
        <v>-3.9140000000000001E-2</v>
      </c>
      <c r="H124" s="207">
        <f t="array" ref="H124">INDEX(reactions[Fx],MATCH(1,($C124=reactions[Case])*(H$6=reactions[Node]),0))</f>
        <v>0</v>
      </c>
      <c r="I124" s="207">
        <f t="array" ref="I124">INDEX(reactions[Fy],MATCH(1,($C124=reactions[Case])*(I$6=reactions[Node]),0))</f>
        <v>0</v>
      </c>
      <c r="J124" s="207">
        <f t="array" ref="J124">INDEX(reactions[Fz],MATCH(1,($C124=reactions[Case])*(J$6=reactions[Node]),0))</f>
        <v>3.9620000000000002E-2</v>
      </c>
      <c r="K124" s="207">
        <f t="array" ref="K124">INDEX(reactions[Fx],MATCH(1,($C124=reactions[Case])*(K$6=reactions[Node]),0))</f>
        <v>0</v>
      </c>
      <c r="L124" s="207">
        <f t="array" ref="L124">INDEX(reactions[Fy],MATCH(1,($C124=reactions[Case])*(L$6=reactions[Node]),0))</f>
        <v>9.5210000000000008E-6</v>
      </c>
      <c r="M124" s="207">
        <f t="array" ref="M124">INDEX(reactions[Fz],MATCH(1,($C124=reactions[Case])*(M$6=reactions[Node]),0))</f>
        <v>3.6999999999999998E-2</v>
      </c>
      <c r="N124" s="207">
        <f t="array" ref="N124">INDEX(reactions[Fx],MATCH(1,($C124=reactions[Case])*(N$6=reactions[Node]),0))</f>
        <v>0</v>
      </c>
      <c r="O124" s="207">
        <f t="array" ref="O124">INDEX(reactions[Fy],MATCH(1,($C124=reactions[Case])*(O$6=reactions[Node]),0))</f>
        <v>0</v>
      </c>
      <c r="P124" s="207">
        <f t="array" ref="P124">INDEX(reactions[Fz],MATCH(1,($C124=reactions[Case])*(P$6=reactions[Node]),0))</f>
        <v>-3.7479999999999999E-2</v>
      </c>
      <c r="Q124" s="132"/>
    </row>
    <row r="125" spans="1:17" s="144" customFormat="1">
      <c r="A125" s="169"/>
      <c r="B125" s="169"/>
      <c r="C125" s="172"/>
      <c r="D125" s="172"/>
      <c r="E125" s="207"/>
      <c r="F125" s="207"/>
      <c r="G125" s="207"/>
      <c r="H125" s="207"/>
      <c r="I125" s="207"/>
      <c r="J125" s="207"/>
      <c r="K125" s="207"/>
      <c r="L125" s="207"/>
      <c r="M125" s="207"/>
      <c r="N125" s="207"/>
      <c r="O125" s="207"/>
      <c r="P125" s="207"/>
      <c r="Q125" s="132"/>
    </row>
    <row r="126" spans="1:17" s="144" customFormat="1" ht="15" customHeight="1">
      <c r="A126" s="169" t="s">
        <v>415</v>
      </c>
      <c r="B126" s="169" t="s">
        <v>67</v>
      </c>
      <c r="C126" s="173" t="s">
        <v>717</v>
      </c>
      <c r="D126" s="171" t="str">
        <f>INDEX(cases[Name],MATCH(C126,cases[Case],0))</f>
        <v>NIE30(Max)Char</v>
      </c>
      <c r="E126" s="207">
        <f t="array" ref="E126">INDEX(reactions[Fx],MATCH(1,($C126=reactions[Case])*(E$6=reactions[Node]),0))</f>
        <v>4.6080000000000013E-8</v>
      </c>
      <c r="F126" s="207">
        <f t="array" ref="F126">INDEX(reactions[Fy],MATCH(1,($C126=reactions[Case])*(F$6=reactions[Node]),0))</f>
        <v>6.669E-4</v>
      </c>
      <c r="G126" s="207">
        <f t="array" ref="G126">INDEX(reactions[Fz],MATCH(1,($C126=reactions[Case])*(G$6=reactions[Node]),0))</f>
        <v>5750</v>
      </c>
      <c r="H126" s="207">
        <f t="array" ref="H126">INDEX(reactions[Fx],MATCH(1,($C126=reactions[Case])*(H$6=reactions[Node]),0))</f>
        <v>0</v>
      </c>
      <c r="I126" s="207">
        <f t="array" ref="I126">INDEX(reactions[Fy],MATCH(1,($C126=reactions[Case])*(I$6=reactions[Node]),0))</f>
        <v>0</v>
      </c>
      <c r="J126" s="207">
        <f t="array" ref="J126">INDEX(reactions[Fz],MATCH(1,($C126=reactions[Case])*(J$6=reactions[Node]),0))</f>
        <v>9556</v>
      </c>
      <c r="K126" s="207">
        <f t="array" ref="K126">INDEX(reactions[Fx],MATCH(1,($C126=reactions[Case])*(K$6=reactions[Node]),0))</f>
        <v>0</v>
      </c>
      <c r="L126" s="207">
        <f t="array" ref="L126">INDEX(reactions[Fy],MATCH(1,($C126=reactions[Case])*(L$6=reactions[Node]),0))</f>
        <v>-6.669E-4</v>
      </c>
      <c r="M126" s="207">
        <f t="array" ref="M126">INDEX(reactions[Fz],MATCH(1,($C126=reactions[Case])*(M$6=reactions[Node]),0))</f>
        <v>4581</v>
      </c>
      <c r="N126" s="207">
        <f t="array" ref="N126">INDEX(reactions[Fx],MATCH(1,($C126=reactions[Case])*(N$6=reactions[Node]),0))</f>
        <v>0</v>
      </c>
      <c r="O126" s="207">
        <f t="array" ref="O126">INDEX(reactions[Fy],MATCH(1,($C126=reactions[Case])*(O$6=reactions[Node]),0))</f>
        <v>0</v>
      </c>
      <c r="P126" s="207">
        <f t="array" ref="P126">INDEX(reactions[Fz],MATCH(1,($C126=reactions[Case])*(P$6=reactions[Node]),0))</f>
        <v>4225</v>
      </c>
      <c r="Q126" s="132"/>
    </row>
    <row r="127" spans="1:17" s="144" customFormat="1">
      <c r="A127" s="169" t="s">
        <v>415</v>
      </c>
      <c r="B127" s="169" t="s">
        <v>67</v>
      </c>
      <c r="C127" s="173" t="s">
        <v>718</v>
      </c>
      <c r="D127" s="171" t="str">
        <f>INDEX(cases[Name],MATCH(C127,cases[Case],0))</f>
        <v>NIE30(Min)Char</v>
      </c>
      <c r="E127" s="207">
        <f t="array" ref="E127">INDEX(reactions[Fx],MATCH(1,($C127=reactions[Case])*(E$6=reactions[Node]),0))</f>
        <v>-1.29E-7</v>
      </c>
      <c r="F127" s="207">
        <f t="array" ref="F127">INDEX(reactions[Fy],MATCH(1,($C127=reactions[Case])*(F$6=reactions[Node]),0))</f>
        <v>-2.6499999999999999E-4</v>
      </c>
      <c r="G127" s="207">
        <f t="array" ref="G127">INDEX(reactions[Fz],MATCH(1,($C127=reactions[Case])*(G$6=reactions[Node]),0))</f>
        <v>973.3</v>
      </c>
      <c r="H127" s="207">
        <f t="array" ref="H127">INDEX(reactions[Fx],MATCH(1,($C127=reactions[Case])*(H$6=reactions[Node]),0))</f>
        <v>0</v>
      </c>
      <c r="I127" s="207">
        <f t="array" ref="I127">INDEX(reactions[Fy],MATCH(1,($C127=reactions[Case])*(I$6=reactions[Node]),0))</f>
        <v>0</v>
      </c>
      <c r="J127" s="207">
        <f t="array" ref="J127">INDEX(reactions[Fz],MATCH(1,($C127=reactions[Case])*(J$6=reactions[Node]),0))</f>
        <v>-2.9119999999999999</v>
      </c>
      <c r="K127" s="207">
        <f t="array" ref="K127">INDEX(reactions[Fx],MATCH(1,($C127=reactions[Case])*(K$6=reactions[Node]),0))</f>
        <v>0</v>
      </c>
      <c r="L127" s="207">
        <f t="array" ref="L127">INDEX(reactions[Fy],MATCH(1,($C127=reactions[Case])*(L$6=reactions[Node]),0))</f>
        <v>2.6499999999999999E-4</v>
      </c>
      <c r="M127" s="207">
        <f t="array" ref="M127">INDEX(reactions[Fz],MATCH(1,($C127=reactions[Case])*(M$6=reactions[Node]),0))</f>
        <v>237.6</v>
      </c>
      <c r="N127" s="207">
        <f t="array" ref="N127">INDEX(reactions[Fx],MATCH(1,($C127=reactions[Case])*(N$6=reactions[Node]),0))</f>
        <v>0</v>
      </c>
      <c r="O127" s="207">
        <f t="array" ref="O127">INDEX(reactions[Fy],MATCH(1,($C127=reactions[Case])*(O$6=reactions[Node]),0))</f>
        <v>0</v>
      </c>
      <c r="P127" s="207">
        <f t="array" ref="P127">INDEX(reactions[Fz],MATCH(1,($C127=reactions[Case])*(P$6=reactions[Node]),0))</f>
        <v>168.4</v>
      </c>
      <c r="Q127" s="132"/>
    </row>
    <row r="128" spans="1:17" s="144" customFormat="1">
      <c r="A128" s="169" t="s">
        <v>415</v>
      </c>
      <c r="B128" s="169" t="s">
        <v>67</v>
      </c>
      <c r="C128" s="173" t="s">
        <v>719</v>
      </c>
      <c r="D128" s="171" t="str">
        <f>INDEX(cases[Name],MATCH(C128,cases[Case],0))</f>
        <v>NIE31(Max)Char</v>
      </c>
      <c r="E128" s="207">
        <f t="array" ref="E128">INDEX(reactions[Fx],MATCH(1,($C128=reactions[Case])*(E$6=reactions[Node]),0))</f>
        <v>-2.1500000000000001E-7</v>
      </c>
      <c r="F128" s="207">
        <f t="array" ref="F128">INDEX(reactions[Fy],MATCH(1,($C128=reactions[Case])*(F$6=reactions[Node]),0))</f>
        <v>-7.004E-4</v>
      </c>
      <c r="G128" s="207">
        <f t="array" ref="G128">INDEX(reactions[Fz],MATCH(1,($C128=reactions[Case])*(G$6=reactions[Node]),0))</f>
        <v>9556</v>
      </c>
      <c r="H128" s="207">
        <f t="array" ref="H128">INDEX(reactions[Fx],MATCH(1,($C128=reactions[Case])*(H$6=reactions[Node]),0))</f>
        <v>0</v>
      </c>
      <c r="I128" s="207">
        <f t="array" ref="I128">INDEX(reactions[Fy],MATCH(1,($C128=reactions[Case])*(I$6=reactions[Node]),0))</f>
        <v>0</v>
      </c>
      <c r="J128" s="207">
        <f t="array" ref="J128">INDEX(reactions[Fz],MATCH(1,($C128=reactions[Case])*(J$6=reactions[Node]),0))</f>
        <v>5750</v>
      </c>
      <c r="K128" s="207">
        <f t="array" ref="K128">INDEX(reactions[Fx],MATCH(1,($C128=reactions[Case])*(K$6=reactions[Node]),0))</f>
        <v>0</v>
      </c>
      <c r="L128" s="207">
        <f t="array" ref="L128">INDEX(reactions[Fy],MATCH(1,($C128=reactions[Case])*(L$6=reactions[Node]),0))</f>
        <v>7.004E-4</v>
      </c>
      <c r="M128" s="207">
        <f t="array" ref="M128">INDEX(reactions[Fz],MATCH(1,($C128=reactions[Case])*(M$6=reactions[Node]),0))</f>
        <v>4225</v>
      </c>
      <c r="N128" s="207">
        <f t="array" ref="N128">INDEX(reactions[Fx],MATCH(1,($C128=reactions[Case])*(N$6=reactions[Node]),0))</f>
        <v>0</v>
      </c>
      <c r="O128" s="207">
        <f t="array" ref="O128">INDEX(reactions[Fy],MATCH(1,($C128=reactions[Case])*(O$6=reactions[Node]),0))</f>
        <v>0</v>
      </c>
      <c r="P128" s="207">
        <f t="array" ref="P128">INDEX(reactions[Fz],MATCH(1,($C128=reactions[Case])*(P$6=reactions[Node]),0))</f>
        <v>4581</v>
      </c>
      <c r="Q128" s="132"/>
    </row>
    <row r="129" spans="1:17" s="144" customFormat="1">
      <c r="A129" s="169" t="s">
        <v>415</v>
      </c>
      <c r="B129" s="169" t="s">
        <v>67</v>
      </c>
      <c r="C129" s="173" t="s">
        <v>720</v>
      </c>
      <c r="D129" s="171" t="str">
        <f>INDEX(cases[Name],MATCH(C129,cases[Case],0))</f>
        <v>NIE31(Min)Char</v>
      </c>
      <c r="E129" s="207">
        <f t="array" ref="E129">INDEX(reactions[Fx],MATCH(1,($C129=reactions[Case])*(E$6=reactions[Node]),0))</f>
        <v>1.037E-8</v>
      </c>
      <c r="F129" s="207">
        <f t="array" ref="F129">INDEX(reactions[Fy],MATCH(1,($C129=reactions[Case])*(F$6=reactions[Node]),0))</f>
        <v>2.6509999999999999E-4</v>
      </c>
      <c r="G129" s="207">
        <f t="array" ref="G129">INDEX(reactions[Fz],MATCH(1,($C129=reactions[Case])*(G$6=reactions[Node]),0))</f>
        <v>-2.915</v>
      </c>
      <c r="H129" s="207">
        <f t="array" ref="H129">INDEX(reactions[Fx],MATCH(1,($C129=reactions[Case])*(H$6=reactions[Node]),0))</f>
        <v>0</v>
      </c>
      <c r="I129" s="207">
        <f t="array" ref="I129">INDEX(reactions[Fy],MATCH(1,($C129=reactions[Case])*(I$6=reactions[Node]),0))</f>
        <v>0</v>
      </c>
      <c r="J129" s="207">
        <f t="array" ref="J129">INDEX(reactions[Fz],MATCH(1,($C129=reactions[Case])*(J$6=reactions[Node]),0))</f>
        <v>973.3</v>
      </c>
      <c r="K129" s="207">
        <f t="array" ref="K129">INDEX(reactions[Fx],MATCH(1,($C129=reactions[Case])*(K$6=reactions[Node]),0))</f>
        <v>0</v>
      </c>
      <c r="L129" s="207">
        <f t="array" ref="L129">INDEX(reactions[Fy],MATCH(1,($C129=reactions[Case])*(L$6=reactions[Node]),0))</f>
        <v>-2.6509999999999999E-4</v>
      </c>
      <c r="M129" s="207">
        <f t="array" ref="M129">INDEX(reactions[Fz],MATCH(1,($C129=reactions[Case])*(M$6=reactions[Node]),0))</f>
        <v>168.4</v>
      </c>
      <c r="N129" s="207">
        <f t="array" ref="N129">INDEX(reactions[Fx],MATCH(1,($C129=reactions[Case])*(N$6=reactions[Node]),0))</f>
        <v>0</v>
      </c>
      <c r="O129" s="207">
        <f t="array" ref="O129">INDEX(reactions[Fy],MATCH(1,($C129=reactions[Case])*(O$6=reactions[Node]),0))</f>
        <v>0</v>
      </c>
      <c r="P129" s="207">
        <f t="array" ref="P129">INDEX(reactions[Fz],MATCH(1,($C129=reactions[Case])*(P$6=reactions[Node]),0))</f>
        <v>237.6</v>
      </c>
      <c r="Q129" s="132"/>
    </row>
    <row r="130" spans="1:17" s="144" customFormat="1">
      <c r="A130" s="169" t="s">
        <v>415</v>
      </c>
      <c r="B130" s="169" t="s">
        <v>67</v>
      </c>
      <c r="C130" s="173" t="s">
        <v>721</v>
      </c>
      <c r="D130" s="171" t="str">
        <f>INDEX(cases[Name],MATCH(C130,cases[Case],0))</f>
        <v>NIE32(Max)Char</v>
      </c>
      <c r="E130" s="207">
        <f t="array" ref="E130">INDEX(reactions[Fx],MATCH(1,($C130=reactions[Case])*(E$6=reactions[Node]),0))</f>
        <v>1.646E-7</v>
      </c>
      <c r="F130" s="207">
        <f t="array" ref="F130">INDEX(reactions[Fy],MATCH(1,($C130=reactions[Case])*(F$6=reactions[Node]),0))</f>
        <v>1.5E-3</v>
      </c>
      <c r="G130" s="207">
        <f t="array" ref="G130">INDEX(reactions[Fz],MATCH(1,($C130=reactions[Case])*(G$6=reactions[Node]),0))</f>
        <v>2179</v>
      </c>
      <c r="H130" s="207">
        <f t="array" ref="H130">INDEX(reactions[Fx],MATCH(1,($C130=reactions[Case])*(H$6=reactions[Node]),0))</f>
        <v>0</v>
      </c>
      <c r="I130" s="207">
        <f t="array" ref="I130">INDEX(reactions[Fy],MATCH(1,($C130=reactions[Case])*(I$6=reactions[Node]),0))</f>
        <v>0</v>
      </c>
      <c r="J130" s="207">
        <f t="array" ref="J130">INDEX(reactions[Fz],MATCH(1,($C130=reactions[Case])*(J$6=reactions[Node]),0))</f>
        <v>6741</v>
      </c>
      <c r="K130" s="207">
        <f t="array" ref="K130">INDEX(reactions[Fx],MATCH(1,($C130=reactions[Case])*(K$6=reactions[Node]),0))</f>
        <v>0</v>
      </c>
      <c r="L130" s="207">
        <f t="array" ref="L130">INDEX(reactions[Fy],MATCH(1,($C130=reactions[Case])*(L$6=reactions[Node]),0))</f>
        <v>-1.5E-3</v>
      </c>
      <c r="M130" s="207">
        <f t="array" ref="M130">INDEX(reactions[Fz],MATCH(1,($C130=reactions[Case])*(M$6=reactions[Node]),0))</f>
        <v>4970</v>
      </c>
      <c r="N130" s="207">
        <f t="array" ref="N130">INDEX(reactions[Fx],MATCH(1,($C130=reactions[Case])*(N$6=reactions[Node]),0))</f>
        <v>0</v>
      </c>
      <c r="O130" s="207">
        <f t="array" ref="O130">INDEX(reactions[Fy],MATCH(1,($C130=reactions[Case])*(O$6=reactions[Node]),0))</f>
        <v>0</v>
      </c>
      <c r="P130" s="207">
        <f t="array" ref="P130">INDEX(reactions[Fz],MATCH(1,($C130=reactions[Case])*(P$6=reactions[Node]),0))</f>
        <v>3132</v>
      </c>
      <c r="Q130" s="132"/>
    </row>
    <row r="131" spans="1:17" s="144" customFormat="1">
      <c r="A131" s="169" t="s">
        <v>415</v>
      </c>
      <c r="B131" s="169" t="s">
        <v>67</v>
      </c>
      <c r="C131" s="173" t="s">
        <v>722</v>
      </c>
      <c r="D131" s="171" t="str">
        <f>INDEX(cases[Name],MATCH(C131,cases[Case],0))</f>
        <v>NIE32(Min)Char</v>
      </c>
      <c r="E131" s="207">
        <f t="array" ref="E131">INDEX(reactions[Fx],MATCH(1,($C131=reactions[Case])*(E$6=reactions[Node]),0))</f>
        <v>1.5099999999999999E-7</v>
      </c>
      <c r="F131" s="207">
        <f t="array" ref="F131">INDEX(reactions[Fy],MATCH(1,($C131=reactions[Case])*(F$6=reactions[Node]),0))</f>
        <v>-1.5020000000000001E-3</v>
      </c>
      <c r="G131" s="207">
        <f t="array" ref="G131">INDEX(reactions[Fz],MATCH(1,($C131=reactions[Case])*(G$6=reactions[Node]),0))</f>
        <v>7075</v>
      </c>
      <c r="H131" s="207">
        <f t="array" ref="H131">INDEX(reactions[Fx],MATCH(1,($C131=reactions[Case])*(H$6=reactions[Node]),0))</f>
        <v>0</v>
      </c>
      <c r="I131" s="207">
        <f t="array" ref="I131">INDEX(reactions[Fy],MATCH(1,($C131=reactions[Case])*(I$6=reactions[Node]),0))</f>
        <v>0</v>
      </c>
      <c r="J131" s="207">
        <f t="array" ref="J131">INDEX(reactions[Fz],MATCH(1,($C131=reactions[Case])*(J$6=reactions[Node]),0))</f>
        <v>2485</v>
      </c>
      <c r="K131" s="207">
        <f t="array" ref="K131">INDEX(reactions[Fx],MATCH(1,($C131=reactions[Case])*(K$6=reactions[Node]),0))</f>
        <v>0</v>
      </c>
      <c r="L131" s="207">
        <f t="array" ref="L131">INDEX(reactions[Fy],MATCH(1,($C131=reactions[Case])*(L$6=reactions[Node]),0))</f>
        <v>1.5009999999999999E-3</v>
      </c>
      <c r="M131" s="207">
        <f t="array" ref="M131">INDEX(reactions[Fz],MATCH(1,($C131=reactions[Case])*(M$6=reactions[Node]),0))</f>
        <v>2859</v>
      </c>
      <c r="N131" s="207">
        <f t="array" ref="N131">INDEX(reactions[Fx],MATCH(1,($C131=reactions[Case])*(N$6=reactions[Node]),0))</f>
        <v>0</v>
      </c>
      <c r="O131" s="207">
        <f t="array" ref="O131">INDEX(reactions[Fy],MATCH(1,($C131=reactions[Case])*(O$6=reactions[Node]),0))</f>
        <v>0</v>
      </c>
      <c r="P131" s="207">
        <f t="array" ref="P131">INDEX(reactions[Fz],MATCH(1,($C131=reactions[Case])*(P$6=reactions[Node]),0))</f>
        <v>4696</v>
      </c>
      <c r="Q131" s="132"/>
    </row>
    <row r="132" spans="1:17" s="144" customFormat="1">
      <c r="A132" s="169" t="s">
        <v>415</v>
      </c>
      <c r="B132" s="169" t="s">
        <v>67</v>
      </c>
      <c r="C132" s="173" t="s">
        <v>723</v>
      </c>
      <c r="D132" s="171" t="str">
        <f>INDEX(cases[Name],MATCH(C132,cases[Case],0))</f>
        <v>NIE33(Max)Char</v>
      </c>
      <c r="E132" s="207">
        <f t="array" ref="E132">INDEX(reactions[Fx],MATCH(1,($C132=reactions[Case])*(E$6=reactions[Node]),0))</f>
        <v>6.4949999999999999E-7</v>
      </c>
      <c r="F132" s="207">
        <f t="array" ref="F132">INDEX(reactions[Fy],MATCH(1,($C132=reactions[Case])*(F$6=reactions[Node]),0))</f>
        <v>3.5869999999999999E-4</v>
      </c>
      <c r="G132" s="207">
        <f t="array" ref="G132">INDEX(reactions[Fz],MATCH(1,($C132=reactions[Case])*(G$6=reactions[Node]),0))</f>
        <v>3186</v>
      </c>
      <c r="H132" s="207">
        <f t="array" ref="H132">INDEX(reactions[Fx],MATCH(1,($C132=reactions[Case])*(H$6=reactions[Node]),0))</f>
        <v>0</v>
      </c>
      <c r="I132" s="207">
        <f t="array" ref="I132">INDEX(reactions[Fy],MATCH(1,($C132=reactions[Case])*(I$6=reactions[Node]),0))</f>
        <v>0</v>
      </c>
      <c r="J132" s="207">
        <f t="array" ref="J132">INDEX(reactions[Fz],MATCH(1,($C132=reactions[Case])*(J$6=reactions[Node]),0))</f>
        <v>2648</v>
      </c>
      <c r="K132" s="207">
        <f t="array" ref="K132">INDEX(reactions[Fx],MATCH(1,($C132=reactions[Case])*(K$6=reactions[Node]),0))</f>
        <v>0</v>
      </c>
      <c r="L132" s="207">
        <f t="array" ref="L132">INDEX(reactions[Fy],MATCH(1,($C132=reactions[Case])*(L$6=reactions[Node]),0))</f>
        <v>-3.5869999999999999E-4</v>
      </c>
      <c r="M132" s="207">
        <f t="array" ref="M132">INDEX(reactions[Fz],MATCH(1,($C132=reactions[Case])*(M$6=reactions[Node]),0))</f>
        <v>7456</v>
      </c>
      <c r="N132" s="207">
        <f t="array" ref="N132">INDEX(reactions[Fx],MATCH(1,($C132=reactions[Case])*(N$6=reactions[Node]),0))</f>
        <v>0</v>
      </c>
      <c r="O132" s="207">
        <f t="array" ref="O132">INDEX(reactions[Fy],MATCH(1,($C132=reactions[Case])*(O$6=reactions[Node]),0))</f>
        <v>0</v>
      </c>
      <c r="P132" s="207">
        <f t="array" ref="P132">INDEX(reactions[Fz],MATCH(1,($C132=reactions[Case])*(P$6=reactions[Node]),0))</f>
        <v>5073</v>
      </c>
      <c r="Q132" s="132"/>
    </row>
    <row r="133" spans="1:17" s="144" customFormat="1">
      <c r="A133" s="169" t="s">
        <v>415</v>
      </c>
      <c r="B133" s="169" t="s">
        <v>67</v>
      </c>
      <c r="C133" s="173" t="s">
        <v>724</v>
      </c>
      <c r="D133" s="171" t="str">
        <f>INDEX(cases[Name],MATCH(C133,cases[Case],0))</f>
        <v>NIE33(Min)Char</v>
      </c>
      <c r="E133" s="207">
        <f t="array" ref="E133">INDEX(reactions[Fx],MATCH(1,($C133=reactions[Case])*(E$6=reactions[Node]),0))</f>
        <v>-4.904E-7</v>
      </c>
      <c r="F133" s="207">
        <f t="array" ref="F133">INDEX(reactions[Fy],MATCH(1,($C133=reactions[Case])*(F$6=reactions[Node]),0))</f>
        <v>-3.9530000000000001E-4</v>
      </c>
      <c r="G133" s="207">
        <f t="array" ref="G133">INDEX(reactions[Fz],MATCH(1,($C133=reactions[Case])*(G$6=reactions[Node]),0))</f>
        <v>6833</v>
      </c>
      <c r="H133" s="207">
        <f t="array" ref="H133">INDEX(reactions[Fx],MATCH(1,($C133=reactions[Case])*(H$6=reactions[Node]),0))</f>
        <v>0</v>
      </c>
      <c r="I133" s="207">
        <f t="array" ref="I133">INDEX(reactions[Fy],MATCH(1,($C133=reactions[Case])*(I$6=reactions[Node]),0))</f>
        <v>0</v>
      </c>
      <c r="J133" s="207">
        <f t="array" ref="J133">INDEX(reactions[Fz],MATCH(1,($C133=reactions[Case])*(J$6=reactions[Node]),0))</f>
        <v>4518</v>
      </c>
      <c r="K133" s="207">
        <f t="array" ref="K133">INDEX(reactions[Fx],MATCH(1,($C133=reactions[Case])*(K$6=reactions[Node]),0))</f>
        <v>0</v>
      </c>
      <c r="L133" s="207">
        <f t="array" ref="L133">INDEX(reactions[Fy],MATCH(1,($C133=reactions[Case])*(L$6=reactions[Node]),0))</f>
        <v>3.9530000000000001E-4</v>
      </c>
      <c r="M133" s="207">
        <f t="array" ref="M133">INDEX(reactions[Fz],MATCH(1,($C133=reactions[Case])*(M$6=reactions[Node]),0))</f>
        <v>2478</v>
      </c>
      <c r="N133" s="207">
        <f t="array" ref="N133">INDEX(reactions[Fx],MATCH(1,($C133=reactions[Case])*(N$6=reactions[Node]),0))</f>
        <v>0</v>
      </c>
      <c r="O133" s="207">
        <f t="array" ref="O133">INDEX(reactions[Fy],MATCH(1,($C133=reactions[Case])*(O$6=reactions[Node]),0))</f>
        <v>0</v>
      </c>
      <c r="P133" s="207">
        <f t="array" ref="P133">INDEX(reactions[Fz],MATCH(1,($C133=reactions[Case])*(P$6=reactions[Node]),0))</f>
        <v>2079</v>
      </c>
      <c r="Q133" s="132"/>
    </row>
    <row r="134" spans="1:17" s="144" customFormat="1">
      <c r="A134" s="169" t="s">
        <v>415</v>
      </c>
      <c r="B134" s="169" t="s">
        <v>67</v>
      </c>
      <c r="C134" s="173" t="s">
        <v>725</v>
      </c>
      <c r="D134" s="171" t="str">
        <f>INDEX(cases[Name],MATCH(C134,cases[Case],0))</f>
        <v>NIE34(Max)Char</v>
      </c>
      <c r="E134" s="207">
        <f t="array" ref="E134">INDEX(reactions[Fx],MATCH(1,($C134=reactions[Case])*(E$6=reactions[Node]),0))</f>
        <v>2.4320000000000001E-7</v>
      </c>
      <c r="F134" s="207">
        <f t="array" ref="F134">INDEX(reactions[Fy],MATCH(1,($C134=reactions[Case])*(F$6=reactions[Node]),0))</f>
        <v>-6.4620000000000009E-4</v>
      </c>
      <c r="G134" s="207">
        <f t="array" ref="G134">INDEX(reactions[Fz],MATCH(1,($C134=reactions[Case])*(G$6=reactions[Node]),0))</f>
        <v>4604</v>
      </c>
      <c r="H134" s="207">
        <f t="array" ref="H134">INDEX(reactions[Fx],MATCH(1,($C134=reactions[Case])*(H$6=reactions[Node]),0))</f>
        <v>0</v>
      </c>
      <c r="I134" s="207">
        <f t="array" ref="I134">INDEX(reactions[Fy],MATCH(1,($C134=reactions[Case])*(I$6=reactions[Node]),0))</f>
        <v>0</v>
      </c>
      <c r="J134" s="207">
        <f t="array" ref="J134">INDEX(reactions[Fz],MATCH(1,($C134=reactions[Case])*(J$6=reactions[Node]),0))</f>
        <v>4300</v>
      </c>
      <c r="K134" s="207">
        <f t="array" ref="K134">INDEX(reactions[Fx],MATCH(1,($C134=reactions[Case])*(K$6=reactions[Node]),0))</f>
        <v>0</v>
      </c>
      <c r="L134" s="207">
        <f t="array" ref="L134">INDEX(reactions[Fy],MATCH(1,($C134=reactions[Case])*(L$6=reactions[Node]),0))</f>
        <v>6.4620000000000009E-4</v>
      </c>
      <c r="M134" s="207">
        <f t="array" ref="M134">INDEX(reactions[Fz],MATCH(1,($C134=reactions[Case])*(M$6=reactions[Node]),0))</f>
        <v>5676</v>
      </c>
      <c r="N134" s="207">
        <f t="array" ref="N134">INDEX(reactions[Fx],MATCH(1,($C134=reactions[Case])*(N$6=reactions[Node]),0))</f>
        <v>0</v>
      </c>
      <c r="O134" s="207">
        <f t="array" ref="O134">INDEX(reactions[Fy],MATCH(1,($C134=reactions[Case])*(O$6=reactions[Node]),0))</f>
        <v>0</v>
      </c>
      <c r="P134" s="207">
        <f t="array" ref="P134">INDEX(reactions[Fz],MATCH(1,($C134=reactions[Case])*(P$6=reactions[Node]),0))</f>
        <v>9452</v>
      </c>
      <c r="Q134" s="132"/>
    </row>
    <row r="135" spans="1:17" s="144" customFormat="1">
      <c r="A135" s="169" t="s">
        <v>415</v>
      </c>
      <c r="B135" s="169" t="s">
        <v>67</v>
      </c>
      <c r="C135" s="173" t="s">
        <v>726</v>
      </c>
      <c r="D135" s="171" t="str">
        <f>INDEX(cases[Name],MATCH(C135,cases[Case],0))</f>
        <v>NIE34(Min)Char</v>
      </c>
      <c r="E135" s="207">
        <f t="array" ref="E135">INDEX(reactions[Fx],MATCH(1,($C135=reactions[Case])*(E$6=reactions[Node]),0))</f>
        <v>1.4349999999999999E-8</v>
      </c>
      <c r="F135" s="207">
        <f t="array" ref="F135">INDEX(reactions[Fy],MATCH(1,($C135=reactions[Case])*(F$6=reactions[Node]),0))</f>
        <v>1.5129999999999999E-4</v>
      </c>
      <c r="G135" s="207">
        <f t="array" ref="G135">INDEX(reactions[Fz],MATCH(1,($C135=reactions[Case])*(G$6=reactions[Node]),0))</f>
        <v>1278</v>
      </c>
      <c r="H135" s="207">
        <f t="array" ref="H135">INDEX(reactions[Fx],MATCH(1,($C135=reactions[Case])*(H$6=reactions[Node]),0))</f>
        <v>0</v>
      </c>
      <c r="I135" s="207">
        <f t="array" ref="I135">INDEX(reactions[Fy],MATCH(1,($C135=reactions[Case])*(I$6=reactions[Node]),0))</f>
        <v>0</v>
      </c>
      <c r="J135" s="207">
        <f t="array" ref="J135">INDEX(reactions[Fz],MATCH(1,($C135=reactions[Case])*(J$6=reactions[Node]),0))</f>
        <v>459.3</v>
      </c>
      <c r="K135" s="207">
        <f t="array" ref="K135">INDEX(reactions[Fx],MATCH(1,($C135=reactions[Case])*(K$6=reactions[Node]),0))</f>
        <v>0</v>
      </c>
      <c r="L135" s="207">
        <f t="array" ref="L135">INDEX(reactions[Fy],MATCH(1,($C135=reactions[Case])*(L$6=reactions[Node]),0))</f>
        <v>-1.5129999999999999E-4</v>
      </c>
      <c r="M135" s="207">
        <f t="array" ref="M135">INDEX(reactions[Fz],MATCH(1,($C135=reactions[Case])*(M$6=reactions[Node]),0))</f>
        <v>534.1</v>
      </c>
      <c r="N135" s="207">
        <f t="array" ref="N135">INDEX(reactions[Fx],MATCH(1,($C135=reactions[Case])*(N$6=reactions[Node]),0))</f>
        <v>0</v>
      </c>
      <c r="O135" s="207">
        <f t="array" ref="O135">INDEX(reactions[Fy],MATCH(1,($C135=reactions[Case])*(O$6=reactions[Node]),0))</f>
        <v>0</v>
      </c>
      <c r="P135" s="207">
        <f t="array" ref="P135">INDEX(reactions[Fz],MATCH(1,($C135=reactions[Case])*(P$6=reactions[Node]),0))</f>
        <v>-6.4570000000000007</v>
      </c>
      <c r="Q135" s="132"/>
    </row>
    <row r="136" spans="1:17" s="144" customFormat="1">
      <c r="A136" s="169" t="s">
        <v>415</v>
      </c>
      <c r="B136" s="169" t="s">
        <v>67</v>
      </c>
      <c r="C136" s="173" t="s">
        <v>727</v>
      </c>
      <c r="D136" s="171" t="str">
        <f>INDEX(cases[Name],MATCH(C136,cases[Case],0))</f>
        <v>NIE35(Max)Char</v>
      </c>
      <c r="E136" s="207">
        <f t="array" ref="E136">INDEX(reactions[Fx],MATCH(1,($C136=reactions[Case])*(E$6=reactions[Node]),0))</f>
        <v>2.346E-7</v>
      </c>
      <c r="F136" s="207">
        <f t="array" ref="F136">INDEX(reactions[Fy],MATCH(1,($C136=reactions[Case])*(F$6=reactions[Node]),0))</f>
        <v>6.7630000000000001E-4</v>
      </c>
      <c r="G136" s="207">
        <f t="array" ref="G136">INDEX(reactions[Fz],MATCH(1,($C136=reactions[Case])*(G$6=reactions[Node]),0))</f>
        <v>4300</v>
      </c>
      <c r="H136" s="207">
        <f t="array" ref="H136">INDEX(reactions[Fx],MATCH(1,($C136=reactions[Case])*(H$6=reactions[Node]),0))</f>
        <v>0</v>
      </c>
      <c r="I136" s="207">
        <f t="array" ref="I136">INDEX(reactions[Fy],MATCH(1,($C136=reactions[Case])*(I$6=reactions[Node]),0))</f>
        <v>0</v>
      </c>
      <c r="J136" s="207">
        <f t="array" ref="J136">INDEX(reactions[Fz],MATCH(1,($C136=reactions[Case])*(J$6=reactions[Node]),0))</f>
        <v>4604</v>
      </c>
      <c r="K136" s="207">
        <f t="array" ref="K136">INDEX(reactions[Fx],MATCH(1,($C136=reactions[Case])*(K$6=reactions[Node]),0))</f>
        <v>0</v>
      </c>
      <c r="L136" s="207">
        <f t="array" ref="L136">INDEX(reactions[Fy],MATCH(1,($C136=reactions[Case])*(L$6=reactions[Node]),0))</f>
        <v>-6.7630000000000001E-4</v>
      </c>
      <c r="M136" s="207">
        <f t="array" ref="M136">INDEX(reactions[Fz],MATCH(1,($C136=reactions[Case])*(M$6=reactions[Node]),0))</f>
        <v>9452</v>
      </c>
      <c r="N136" s="207">
        <f t="array" ref="N136">INDEX(reactions[Fx],MATCH(1,($C136=reactions[Case])*(N$6=reactions[Node]),0))</f>
        <v>0</v>
      </c>
      <c r="O136" s="207">
        <f t="array" ref="O136">INDEX(reactions[Fy],MATCH(1,($C136=reactions[Case])*(O$6=reactions[Node]),0))</f>
        <v>0</v>
      </c>
      <c r="P136" s="207">
        <f t="array" ref="P136">INDEX(reactions[Fz],MATCH(1,($C136=reactions[Case])*(P$6=reactions[Node]),0))</f>
        <v>5676</v>
      </c>
      <c r="Q136" s="132"/>
    </row>
    <row r="137" spans="1:17" s="144" customFormat="1">
      <c r="A137" s="169" t="s">
        <v>415</v>
      </c>
      <c r="B137" s="169" t="s">
        <v>67</v>
      </c>
      <c r="C137" s="173" t="s">
        <v>728</v>
      </c>
      <c r="D137" s="171" t="str">
        <f>INDEX(cases[Name],MATCH(C137,cases[Case],0))</f>
        <v>NIE35(Min)Char</v>
      </c>
      <c r="E137" s="207">
        <f t="array" ref="E137">INDEX(reactions[Fx],MATCH(1,($C137=reactions[Case])*(E$6=reactions[Node]),0))</f>
        <v>3.3510000000000007E-8</v>
      </c>
      <c r="F137" s="207">
        <f t="array" ref="F137">INDEX(reactions[Fy],MATCH(1,($C137=reactions[Case])*(F$6=reactions[Node]),0))</f>
        <v>-1.693E-4</v>
      </c>
      <c r="G137" s="207">
        <f t="array" ref="G137">INDEX(reactions[Fz],MATCH(1,($C137=reactions[Case])*(G$6=reactions[Node]),0))</f>
        <v>459.3</v>
      </c>
      <c r="H137" s="207">
        <f t="array" ref="H137">INDEX(reactions[Fx],MATCH(1,($C137=reactions[Case])*(H$6=reactions[Node]),0))</f>
        <v>0</v>
      </c>
      <c r="I137" s="207">
        <f t="array" ref="I137">INDEX(reactions[Fy],MATCH(1,($C137=reactions[Case])*(I$6=reactions[Node]),0))</f>
        <v>0</v>
      </c>
      <c r="J137" s="207">
        <f t="array" ref="J137">INDEX(reactions[Fz],MATCH(1,($C137=reactions[Case])*(J$6=reactions[Node]),0))</f>
        <v>1278</v>
      </c>
      <c r="K137" s="207">
        <f t="array" ref="K137">INDEX(reactions[Fx],MATCH(1,($C137=reactions[Case])*(K$6=reactions[Node]),0))</f>
        <v>0</v>
      </c>
      <c r="L137" s="207">
        <f t="array" ref="L137">INDEX(reactions[Fy],MATCH(1,($C137=reactions[Case])*(L$6=reactions[Node]),0))</f>
        <v>1.693E-4</v>
      </c>
      <c r="M137" s="207">
        <f t="array" ref="M137">INDEX(reactions[Fz],MATCH(1,($C137=reactions[Case])*(M$6=reactions[Node]),0))</f>
        <v>-6.4670000000000014</v>
      </c>
      <c r="N137" s="207">
        <f t="array" ref="N137">INDEX(reactions[Fx],MATCH(1,($C137=reactions[Case])*(N$6=reactions[Node]),0))</f>
        <v>0</v>
      </c>
      <c r="O137" s="207">
        <f t="array" ref="O137">INDEX(reactions[Fy],MATCH(1,($C137=reactions[Case])*(O$6=reactions[Node]),0))</f>
        <v>0</v>
      </c>
      <c r="P137" s="207">
        <f t="array" ref="P137">INDEX(reactions[Fz],MATCH(1,($C137=reactions[Case])*(P$6=reactions[Node]),0))</f>
        <v>534.20000000000005</v>
      </c>
      <c r="Q137" s="132"/>
    </row>
    <row r="138" spans="1:17" s="144" customFormat="1">
      <c r="A138" s="169" t="s">
        <v>415</v>
      </c>
      <c r="B138" s="169" t="s">
        <v>67</v>
      </c>
      <c r="C138" s="173" t="s">
        <v>729</v>
      </c>
      <c r="D138" s="171" t="str">
        <f>INDEX(cases[Name],MATCH(C138,cases[Case],0))</f>
        <v>NIE36(Max)Char</v>
      </c>
      <c r="E138" s="207">
        <f t="array" ref="E138">INDEX(reactions[Fx],MATCH(1,($C138=reactions[Case])*(E$6=reactions[Node]),0))</f>
        <v>1.6640000000000001E-7</v>
      </c>
      <c r="F138" s="207">
        <f t="array" ref="F138">INDEX(reactions[Fy],MATCH(1,($C138=reactions[Case])*(F$6=reactions[Node]),0))</f>
        <v>-1.5020000000000001E-3</v>
      </c>
      <c r="G138" s="207">
        <f t="array" ref="G138">INDEX(reactions[Fz],MATCH(1,($C138=reactions[Case])*(G$6=reactions[Node]),0))</f>
        <v>7075</v>
      </c>
      <c r="H138" s="207">
        <f t="array" ref="H138">INDEX(reactions[Fx],MATCH(1,($C138=reactions[Case])*(H$6=reactions[Node]),0))</f>
        <v>0</v>
      </c>
      <c r="I138" s="207">
        <f t="array" ref="I138">INDEX(reactions[Fy],MATCH(1,($C138=reactions[Case])*(I$6=reactions[Node]),0))</f>
        <v>0</v>
      </c>
      <c r="J138" s="207">
        <f t="array" ref="J138">INDEX(reactions[Fz],MATCH(1,($C138=reactions[Case])*(J$6=reactions[Node]),0))</f>
        <v>2485</v>
      </c>
      <c r="K138" s="207">
        <f t="array" ref="K138">INDEX(reactions[Fx],MATCH(1,($C138=reactions[Case])*(K$6=reactions[Node]),0))</f>
        <v>0</v>
      </c>
      <c r="L138" s="207">
        <f t="array" ref="L138">INDEX(reactions[Fy],MATCH(1,($C138=reactions[Case])*(L$6=reactions[Node]),0))</f>
        <v>1.5009999999999999E-3</v>
      </c>
      <c r="M138" s="207">
        <f t="array" ref="M138">INDEX(reactions[Fz],MATCH(1,($C138=reactions[Case])*(M$6=reactions[Node]),0))</f>
        <v>2859</v>
      </c>
      <c r="N138" s="207">
        <f t="array" ref="N138">INDEX(reactions[Fx],MATCH(1,($C138=reactions[Case])*(N$6=reactions[Node]),0))</f>
        <v>0</v>
      </c>
      <c r="O138" s="207">
        <f t="array" ref="O138">INDEX(reactions[Fy],MATCH(1,($C138=reactions[Case])*(O$6=reactions[Node]),0))</f>
        <v>0</v>
      </c>
      <c r="P138" s="207">
        <f t="array" ref="P138">INDEX(reactions[Fz],MATCH(1,($C138=reactions[Case])*(P$6=reactions[Node]),0))</f>
        <v>4696</v>
      </c>
      <c r="Q138" s="132"/>
    </row>
    <row r="139" spans="1:17" s="144" customFormat="1">
      <c r="A139" s="169" t="s">
        <v>415</v>
      </c>
      <c r="B139" s="169" t="s">
        <v>67</v>
      </c>
      <c r="C139" s="173" t="s">
        <v>730</v>
      </c>
      <c r="D139" s="171" t="str">
        <f>INDEX(cases[Name],MATCH(C139,cases[Case],0))</f>
        <v>NIE36(Min)Char</v>
      </c>
      <c r="E139" s="207">
        <f t="array" ref="E139">INDEX(reactions[Fx],MATCH(1,($C139=reactions[Case])*(E$6=reactions[Node]),0))</f>
        <v>4.9400000000000012E-8</v>
      </c>
      <c r="F139" s="207">
        <f t="array" ref="F139">INDEX(reactions[Fy],MATCH(1,($C139=reactions[Case])*(F$6=reactions[Node]),0))</f>
        <v>1.5E-3</v>
      </c>
      <c r="G139" s="207">
        <f t="array" ref="G139">INDEX(reactions[Fz],MATCH(1,($C139=reactions[Case])*(G$6=reactions[Node]),0))</f>
        <v>2179</v>
      </c>
      <c r="H139" s="207">
        <f t="array" ref="H139">INDEX(reactions[Fx],MATCH(1,($C139=reactions[Case])*(H$6=reactions[Node]),0))</f>
        <v>0</v>
      </c>
      <c r="I139" s="207">
        <f t="array" ref="I139">INDEX(reactions[Fy],MATCH(1,($C139=reactions[Case])*(I$6=reactions[Node]),0))</f>
        <v>0</v>
      </c>
      <c r="J139" s="207">
        <f t="array" ref="J139">INDEX(reactions[Fz],MATCH(1,($C139=reactions[Case])*(J$6=reactions[Node]),0))</f>
        <v>6741</v>
      </c>
      <c r="K139" s="207">
        <f t="array" ref="K139">INDEX(reactions[Fx],MATCH(1,($C139=reactions[Case])*(K$6=reactions[Node]),0))</f>
        <v>0</v>
      </c>
      <c r="L139" s="207">
        <f t="array" ref="L139">INDEX(reactions[Fy],MATCH(1,($C139=reactions[Case])*(L$6=reactions[Node]),0))</f>
        <v>-1.5E-3</v>
      </c>
      <c r="M139" s="207">
        <f t="array" ref="M139">INDEX(reactions[Fz],MATCH(1,($C139=reactions[Case])*(M$6=reactions[Node]),0))</f>
        <v>4970</v>
      </c>
      <c r="N139" s="207">
        <f t="array" ref="N139">INDEX(reactions[Fx],MATCH(1,($C139=reactions[Case])*(N$6=reactions[Node]),0))</f>
        <v>0</v>
      </c>
      <c r="O139" s="207">
        <f t="array" ref="O139">INDEX(reactions[Fy],MATCH(1,($C139=reactions[Case])*(O$6=reactions[Node]),0))</f>
        <v>0</v>
      </c>
      <c r="P139" s="207">
        <f t="array" ref="P139">INDEX(reactions[Fz],MATCH(1,($C139=reactions[Case])*(P$6=reactions[Node]),0))</f>
        <v>3132</v>
      </c>
      <c r="Q139" s="132"/>
    </row>
    <row r="140" spans="1:17" s="144" customFormat="1">
      <c r="A140" s="169" t="s">
        <v>415</v>
      </c>
      <c r="B140" s="169" t="s">
        <v>67</v>
      </c>
      <c r="C140" s="173" t="s">
        <v>731</v>
      </c>
      <c r="D140" s="171" t="str">
        <f>INDEX(cases[Name],MATCH(C140,cases[Case],0))</f>
        <v>NIE37(Max)Char</v>
      </c>
      <c r="E140" s="207">
        <f t="array" ref="E140">INDEX(reactions[Fx],MATCH(1,($C140=reactions[Case])*(E$6=reactions[Node]),0))</f>
        <v>-5.2119999999999998E-7</v>
      </c>
      <c r="F140" s="207">
        <f t="array" ref="F140">INDEX(reactions[Fy],MATCH(1,($C140=reactions[Case])*(F$6=reactions[Node]),0))</f>
        <v>-3.8850000000000002E-5</v>
      </c>
      <c r="G140" s="207">
        <f t="array" ref="G140">INDEX(reactions[Fz],MATCH(1,($C140=reactions[Case])*(G$6=reactions[Node]),0))</f>
        <v>7973</v>
      </c>
      <c r="H140" s="207">
        <f t="array" ref="H140">INDEX(reactions[Fx],MATCH(1,($C140=reactions[Case])*(H$6=reactions[Node]),0))</f>
        <v>0</v>
      </c>
      <c r="I140" s="207">
        <f t="array" ref="I140">INDEX(reactions[Fy],MATCH(1,($C140=reactions[Case])*(I$6=reactions[Node]),0))</f>
        <v>0</v>
      </c>
      <c r="J140" s="207">
        <f t="array" ref="J140">INDEX(reactions[Fz],MATCH(1,($C140=reactions[Case])*(J$6=reactions[Node]),0))</f>
        <v>7701</v>
      </c>
      <c r="K140" s="207">
        <f t="array" ref="K140">INDEX(reactions[Fx],MATCH(1,($C140=reactions[Case])*(K$6=reactions[Node]),0))</f>
        <v>0</v>
      </c>
      <c r="L140" s="207">
        <f t="array" ref="L140">INDEX(reactions[Fy],MATCH(1,($C140=reactions[Case])*(L$6=reactions[Node]),0))</f>
        <v>3.8850000000000002E-5</v>
      </c>
      <c r="M140" s="207">
        <f t="array" ref="M140">INDEX(reactions[Fz],MATCH(1,($C140=reactions[Case])*(M$6=reactions[Node]),0))</f>
        <v>3906</v>
      </c>
      <c r="N140" s="207">
        <f t="array" ref="N140">INDEX(reactions[Fx],MATCH(1,($C140=reactions[Case])*(N$6=reactions[Node]),0))</f>
        <v>0</v>
      </c>
      <c r="O140" s="207">
        <f t="array" ref="O140">INDEX(reactions[Fy],MATCH(1,($C140=reactions[Case])*(O$6=reactions[Node]),0))</f>
        <v>0</v>
      </c>
      <c r="P140" s="207">
        <f t="array" ref="P140">INDEX(reactions[Fz],MATCH(1,($C140=reactions[Case])*(P$6=reactions[Node]),0))</f>
        <v>3876</v>
      </c>
      <c r="Q140" s="132"/>
    </row>
    <row r="141" spans="1:17" s="144" customFormat="1">
      <c r="A141" s="169" t="s">
        <v>415</v>
      </c>
      <c r="B141" s="169" t="s">
        <v>67</v>
      </c>
      <c r="C141" s="173" t="s">
        <v>732</v>
      </c>
      <c r="D141" s="171" t="str">
        <f>INDEX(cases[Name],MATCH(C141,cases[Case],0))</f>
        <v>NIE38(Max)Char</v>
      </c>
      <c r="E141" s="207">
        <f t="array" ref="E141">INDEX(reactions[Fx],MATCH(1,($C141=reactions[Case])*(E$6=reactions[Node]),0))</f>
        <v>1.8020000000000001E-7</v>
      </c>
      <c r="F141" s="207">
        <f t="array" ref="F141">INDEX(reactions[Fy],MATCH(1,($C141=reactions[Case])*(F$6=reactions[Node]),0))</f>
        <v>-1.214E-4</v>
      </c>
      <c r="G141" s="207">
        <f t="array" ref="G141">INDEX(reactions[Fz],MATCH(1,($C141=reactions[Case])*(G$6=reactions[Node]),0))</f>
        <v>3807</v>
      </c>
      <c r="H141" s="207">
        <f t="array" ref="H141">INDEX(reactions[Fx],MATCH(1,($C141=reactions[Case])*(H$6=reactions[Node]),0))</f>
        <v>0</v>
      </c>
      <c r="I141" s="207">
        <f t="array" ref="I141">INDEX(reactions[Fy],MATCH(1,($C141=reactions[Case])*(I$6=reactions[Node]),0))</f>
        <v>0</v>
      </c>
      <c r="J141" s="207">
        <f t="array" ref="J141">INDEX(reactions[Fz],MATCH(1,($C141=reactions[Case])*(J$6=reactions[Node]),0))</f>
        <v>4143</v>
      </c>
      <c r="K141" s="207">
        <f t="array" ref="K141">INDEX(reactions[Fx],MATCH(1,($C141=reactions[Case])*(K$6=reactions[Node]),0))</f>
        <v>0</v>
      </c>
      <c r="L141" s="207">
        <f t="array" ref="L141">INDEX(reactions[Fy],MATCH(1,($C141=reactions[Case])*(L$6=reactions[Node]),0))</f>
        <v>1.214E-4</v>
      </c>
      <c r="M141" s="207">
        <f t="array" ref="M141">INDEX(reactions[Fz],MATCH(1,($C141=reactions[Case])*(M$6=reactions[Node]),0))</f>
        <v>6993</v>
      </c>
      <c r="N141" s="207">
        <f t="array" ref="N141">INDEX(reactions[Fx],MATCH(1,($C141=reactions[Case])*(N$6=reactions[Node]),0))</f>
        <v>0</v>
      </c>
      <c r="O141" s="207">
        <f t="array" ref="O141">INDEX(reactions[Fy],MATCH(1,($C141=reactions[Case])*(O$6=reactions[Node]),0))</f>
        <v>0</v>
      </c>
      <c r="P141" s="207">
        <f t="array" ref="P141">INDEX(reactions[Fz],MATCH(1,($C141=reactions[Case])*(P$6=reactions[Node]),0))</f>
        <v>8514</v>
      </c>
      <c r="Q141" s="132"/>
    </row>
    <row r="142" spans="1:17" s="144" customFormat="1">
      <c r="A142" s="169" t="s">
        <v>415</v>
      </c>
      <c r="B142" s="169" t="s">
        <v>67</v>
      </c>
      <c r="C142" s="173" t="s">
        <v>733</v>
      </c>
      <c r="D142" s="171" t="str">
        <f>INDEX(cases[Name],MATCH(C142,cases[Case],0))</f>
        <v>NIE38(Min)Char</v>
      </c>
      <c r="E142" s="207">
        <f t="array" ref="E142">INDEX(reactions[Fx],MATCH(1,($C142=reactions[Case])*(E$6=reactions[Node]),0))</f>
        <v>4.3880000000000002E-9</v>
      </c>
      <c r="F142" s="207">
        <f t="array" ref="F142">INDEX(reactions[Fy],MATCH(1,($C142=reactions[Case])*(F$6=reactions[Node]),0))</f>
        <v>-1.2639999999999999E-5</v>
      </c>
      <c r="G142" s="207">
        <f t="array" ref="G142">INDEX(reactions[Fz],MATCH(1,($C142=reactions[Case])*(G$6=reactions[Node]),0))</f>
        <v>784.3</v>
      </c>
      <c r="H142" s="207">
        <f t="array" ref="H142">INDEX(reactions[Fx],MATCH(1,($C142=reactions[Case])*(H$6=reactions[Node]),0))</f>
        <v>0</v>
      </c>
      <c r="I142" s="207">
        <f t="array" ref="I142">INDEX(reactions[Fy],MATCH(1,($C142=reactions[Case])*(I$6=reactions[Node]),0))</f>
        <v>0</v>
      </c>
      <c r="J142" s="207">
        <f t="array" ref="J142">INDEX(reactions[Fz],MATCH(1,($C142=reactions[Case])*(J$6=reactions[Node]),0))</f>
        <v>744.4</v>
      </c>
      <c r="K142" s="207">
        <f t="array" ref="K142">INDEX(reactions[Fx],MATCH(1,($C142=reactions[Case])*(K$6=reactions[Node]),0))</f>
        <v>0</v>
      </c>
      <c r="L142" s="207">
        <f t="array" ref="L142">INDEX(reactions[Fy],MATCH(1,($C142=reactions[Case])*(L$6=reactions[Node]),0))</f>
        <v>1.2649999999999999E-5</v>
      </c>
      <c r="M142" s="207">
        <f t="array" ref="M142">INDEX(reactions[Fz],MATCH(1,($C142=reactions[Case])*(M$6=reactions[Node]),0))</f>
        <v>-4.5019999999999998</v>
      </c>
      <c r="N142" s="207">
        <f t="array" ref="N142">INDEX(reactions[Fx],MATCH(1,($C142=reactions[Case])*(N$6=reactions[Node]),0))</f>
        <v>0</v>
      </c>
      <c r="O142" s="207">
        <f t="array" ref="O142">INDEX(reactions[Fy],MATCH(1,($C142=reactions[Case])*(O$6=reactions[Node]),0))</f>
        <v>0</v>
      </c>
      <c r="P142" s="207">
        <f t="array" ref="P142">INDEX(reactions[Fz],MATCH(1,($C142=reactions[Case])*(P$6=reactions[Node]),0))</f>
        <v>-4.5670000000000002</v>
      </c>
      <c r="Q142" s="132"/>
    </row>
    <row r="143" spans="1:17" s="144" customFormat="1">
      <c r="A143" s="169"/>
      <c r="B143" s="169"/>
      <c r="C143" s="173"/>
      <c r="D143" s="171"/>
      <c r="E143" s="207"/>
      <c r="F143" s="207"/>
      <c r="G143" s="207"/>
      <c r="H143" s="207"/>
      <c r="I143" s="207"/>
      <c r="J143" s="207"/>
      <c r="K143" s="207"/>
      <c r="L143" s="207"/>
      <c r="M143" s="207"/>
      <c r="N143" s="207"/>
      <c r="O143" s="207"/>
      <c r="P143" s="207"/>
      <c r="Q143" s="132"/>
    </row>
    <row r="144" spans="1:17" s="144" customFormat="1">
      <c r="A144" s="169"/>
      <c r="B144" s="169"/>
      <c r="C144" s="173"/>
      <c r="D144" s="171"/>
      <c r="E144" s="207"/>
      <c r="F144" s="207"/>
      <c r="G144" s="207"/>
      <c r="H144" s="207"/>
      <c r="I144" s="207"/>
      <c r="J144" s="207"/>
      <c r="K144" s="207"/>
      <c r="L144" s="207"/>
      <c r="M144" s="207"/>
      <c r="N144" s="207"/>
      <c r="O144" s="207"/>
      <c r="P144" s="207"/>
      <c r="Q144" s="132"/>
    </row>
    <row r="145" spans="1:20" s="144" customFormat="1">
      <c r="A145" s="169"/>
      <c r="B145" s="169"/>
      <c r="C145" s="173"/>
      <c r="D145" s="171"/>
      <c r="E145" s="207"/>
      <c r="F145" s="207"/>
      <c r="G145" s="207"/>
      <c r="H145" s="207"/>
      <c r="I145" s="207"/>
      <c r="J145" s="207"/>
      <c r="K145" s="207"/>
      <c r="L145" s="207"/>
      <c r="M145" s="207"/>
      <c r="N145" s="207"/>
      <c r="O145" s="207"/>
      <c r="P145" s="207"/>
      <c r="Q145" s="132"/>
    </row>
    <row r="146" spans="1:20" s="144" customFormat="1">
      <c r="A146" s="169"/>
      <c r="B146" s="169"/>
      <c r="C146" s="173"/>
      <c r="D146" s="171"/>
      <c r="E146" s="207"/>
      <c r="F146" s="207"/>
      <c r="G146" s="207"/>
      <c r="H146" s="207"/>
      <c r="I146" s="207"/>
      <c r="J146" s="207"/>
      <c r="K146" s="207"/>
      <c r="L146" s="207"/>
      <c r="M146" s="207"/>
      <c r="N146" s="207"/>
      <c r="O146" s="207"/>
      <c r="P146" s="207"/>
      <c r="Q146" s="132"/>
    </row>
    <row r="147" spans="1:20" s="144" customFormat="1">
      <c r="A147" s="169"/>
      <c r="B147" s="169"/>
      <c r="C147" s="173"/>
      <c r="D147" s="174"/>
      <c r="E147" s="207"/>
      <c r="F147" s="207"/>
      <c r="G147" s="207"/>
      <c r="H147" s="207"/>
      <c r="I147" s="207"/>
      <c r="J147" s="207"/>
      <c r="K147" s="207"/>
      <c r="L147" s="207"/>
      <c r="M147" s="207"/>
      <c r="N147" s="207"/>
      <c r="O147" s="207"/>
      <c r="P147" s="207"/>
      <c r="Q147" s="132"/>
    </row>
    <row r="148" spans="1:20" s="120" customFormat="1">
      <c r="A148" s="175" t="s">
        <v>591</v>
      </c>
      <c r="B148" s="175" t="s">
        <v>66</v>
      </c>
      <c r="C148" s="179" t="s">
        <v>58</v>
      </c>
      <c r="D148" s="177" t="str">
        <f t="shared" ref="D148:P148" si="0">D9</f>
        <v>Permanent (bearings) [upper]</v>
      </c>
      <c r="E148" s="211">
        <f t="shared" si="0"/>
        <v>-9.7460000000000001E-8</v>
      </c>
      <c r="F148" s="211">
        <f t="shared" si="0"/>
        <v>5.5489999999999997E-6</v>
      </c>
      <c r="G148" s="211">
        <f t="shared" si="0"/>
        <v>25790</v>
      </c>
      <c r="H148" s="211">
        <f t="shared" si="0"/>
        <v>0</v>
      </c>
      <c r="I148" s="211">
        <f t="shared" si="0"/>
        <v>0</v>
      </c>
      <c r="J148" s="211">
        <f t="shared" si="0"/>
        <v>25810</v>
      </c>
      <c r="K148" s="211">
        <f t="shared" si="0"/>
        <v>0</v>
      </c>
      <c r="L148" s="211">
        <f t="shared" si="0"/>
        <v>-5.5770000000000001E-6</v>
      </c>
      <c r="M148" s="211">
        <f t="shared" si="0"/>
        <v>25790</v>
      </c>
      <c r="N148" s="211">
        <f t="shared" si="0"/>
        <v>0</v>
      </c>
      <c r="O148" s="211">
        <f t="shared" si="0"/>
        <v>0</v>
      </c>
      <c r="P148" s="211">
        <f t="shared" si="0"/>
        <v>25810</v>
      </c>
    </row>
    <row r="149" spans="1:20" s="120" customFormat="1">
      <c r="A149" s="175" t="s">
        <v>591</v>
      </c>
      <c r="B149" s="175" t="s">
        <v>66</v>
      </c>
      <c r="C149" s="179" t="s">
        <v>61</v>
      </c>
      <c r="D149" s="177" t="str">
        <f t="shared" ref="D149:P149" si="1">D10</f>
        <v>Permanent (bearings) [lower]</v>
      </c>
      <c r="E149" s="211">
        <f t="shared" si="1"/>
        <v>-9.7460000000000001E-8</v>
      </c>
      <c r="F149" s="211">
        <f t="shared" si="1"/>
        <v>5.5489999999999997E-6</v>
      </c>
      <c r="G149" s="211">
        <f t="shared" si="1"/>
        <v>25790</v>
      </c>
      <c r="H149" s="211">
        <f t="shared" si="1"/>
        <v>0</v>
      </c>
      <c r="I149" s="211">
        <f t="shared" si="1"/>
        <v>0</v>
      </c>
      <c r="J149" s="211">
        <f t="shared" si="1"/>
        <v>25810</v>
      </c>
      <c r="K149" s="211">
        <f t="shared" si="1"/>
        <v>0</v>
      </c>
      <c r="L149" s="211">
        <f t="shared" si="1"/>
        <v>-5.5770000000000001E-6</v>
      </c>
      <c r="M149" s="211">
        <f t="shared" si="1"/>
        <v>25790</v>
      </c>
      <c r="N149" s="211">
        <f t="shared" si="1"/>
        <v>0</v>
      </c>
      <c r="O149" s="211">
        <f t="shared" si="1"/>
        <v>0</v>
      </c>
      <c r="P149" s="211">
        <f t="shared" si="1"/>
        <v>25810</v>
      </c>
    </row>
    <row r="150" spans="1:20" s="120" customFormat="1">
      <c r="A150" s="175" t="s">
        <v>591</v>
      </c>
      <c r="B150" s="175" t="s">
        <v>69</v>
      </c>
      <c r="C150" s="179" t="s">
        <v>58</v>
      </c>
      <c r="D150" s="179" t="s">
        <v>101</v>
      </c>
      <c r="E150" s="211">
        <f t="array" ref="E150">MAX(ABS(E12:E23))</f>
        <v>4603</v>
      </c>
      <c r="F150" s="211">
        <f t="array" ref="F150">MAX(ABS(F12:F23))</f>
        <v>4147</v>
      </c>
      <c r="G150" s="211">
        <f t="array" ref="G150">MAX(ABS(G12:G23))</f>
        <v>3739</v>
      </c>
      <c r="H150" s="211">
        <f t="array" ref="H150">MAX(ABS(H12:H23))</f>
        <v>0</v>
      </c>
      <c r="I150" s="211">
        <f t="array" ref="I150">MAX(ABS(I12:I23))</f>
        <v>0</v>
      </c>
      <c r="J150" s="211">
        <f t="array" ref="J150">MAX(ABS(J12:J23))</f>
        <v>3739</v>
      </c>
      <c r="K150" s="211">
        <f t="array" ref="K150">MAX(ABS(K12:K23))</f>
        <v>0</v>
      </c>
      <c r="L150" s="211">
        <f t="array" ref="L150">MAX(ABS(L12:L23))</f>
        <v>4147</v>
      </c>
      <c r="M150" s="211">
        <f t="array" ref="M150">MAX(ABS(M12:M23))</f>
        <v>3739</v>
      </c>
      <c r="N150" s="211">
        <f t="array" ref="N150">MAX(ABS(N12:N23))</f>
        <v>0</v>
      </c>
      <c r="O150" s="211">
        <f t="array" ref="O150">MAX(ABS(O12:O23))</f>
        <v>0</v>
      </c>
      <c r="P150" s="211">
        <f t="array" ref="P150">MAX(ABS(P12:P23))</f>
        <v>3739</v>
      </c>
    </row>
    <row r="151" spans="1:20" s="120" customFormat="1">
      <c r="A151" s="175" t="s">
        <v>591</v>
      </c>
      <c r="B151" s="175" t="s">
        <v>69</v>
      </c>
      <c r="C151" s="179" t="s">
        <v>58</v>
      </c>
      <c r="D151" s="179" t="s">
        <v>100</v>
      </c>
      <c r="E151" s="211">
        <f t="array" ref="E151">MAX(ABS(E24:E35))</f>
        <v>3075</v>
      </c>
      <c r="F151" s="211">
        <f t="array" ref="F151">MAX(ABS(F24:F35))</f>
        <v>2769</v>
      </c>
      <c r="G151" s="211">
        <f t="array" ref="G151">MAX(ABS(G24:G35))</f>
        <v>2498</v>
      </c>
      <c r="H151" s="211">
        <f t="array" ref="H151">MAX(ABS(H24:H35))</f>
        <v>0</v>
      </c>
      <c r="I151" s="211">
        <f t="array" ref="I151">MAX(ABS(I24:I35))</f>
        <v>0</v>
      </c>
      <c r="J151" s="211">
        <f t="array" ref="J151">MAX(ABS(J24:J35))</f>
        <v>2498</v>
      </c>
      <c r="K151" s="211">
        <f t="array" ref="K151">MAX(ABS(K24:K35))</f>
        <v>0</v>
      </c>
      <c r="L151" s="211">
        <f t="array" ref="L151">MAX(ABS(L24:L35))</f>
        <v>2769</v>
      </c>
      <c r="M151" s="211">
        <f t="array" ref="M151">MAX(ABS(M24:M35))</f>
        <v>2498</v>
      </c>
      <c r="N151" s="211">
        <f t="array" ref="N151">MAX(ABS(N24:N35))</f>
        <v>0</v>
      </c>
      <c r="O151" s="211">
        <f t="array" ref="O151">MAX(ABS(O24:O35))</f>
        <v>0</v>
      </c>
      <c r="P151" s="211">
        <f t="array" ref="P151">MAX(ABS(P24:P35))</f>
        <v>2498</v>
      </c>
    </row>
    <row r="152" spans="1:20" s="120" customFormat="1">
      <c r="A152" s="175" t="s">
        <v>591</v>
      </c>
      <c r="B152" s="175" t="s">
        <v>68</v>
      </c>
      <c r="C152" s="179" t="s">
        <v>58</v>
      </c>
      <c r="D152" s="179" t="s">
        <v>704</v>
      </c>
      <c r="E152" s="211">
        <f>MAX(E37:E124)</f>
        <v>1.3540000000000001E-7</v>
      </c>
      <c r="F152" s="211">
        <f t="shared" ref="F152:P152" si="2">MAX(F37:F124)</f>
        <v>7.5410000000000003E-6</v>
      </c>
      <c r="G152" s="211">
        <f t="shared" si="2"/>
        <v>4.3439999999999999E-2</v>
      </c>
      <c r="H152" s="211">
        <f t="shared" si="2"/>
        <v>0</v>
      </c>
      <c r="I152" s="211">
        <f t="shared" si="2"/>
        <v>0</v>
      </c>
      <c r="J152" s="211">
        <f t="shared" si="2"/>
        <v>3.52</v>
      </c>
      <c r="K152" s="211">
        <f t="shared" si="2"/>
        <v>0</v>
      </c>
      <c r="L152" s="211">
        <f t="shared" si="2"/>
        <v>9.5210000000000008E-6</v>
      </c>
      <c r="M152" s="211">
        <f t="shared" si="2"/>
        <v>3.5230000000000001</v>
      </c>
      <c r="N152" s="211">
        <f t="shared" si="2"/>
        <v>0</v>
      </c>
      <c r="O152" s="211">
        <f t="shared" si="2"/>
        <v>0</v>
      </c>
      <c r="P152" s="211">
        <f t="shared" si="2"/>
        <v>4.3319999999999997E-2</v>
      </c>
    </row>
    <row r="153" spans="1:20" s="120" customFormat="1">
      <c r="A153" s="175" t="s">
        <v>591</v>
      </c>
      <c r="B153" s="175" t="s">
        <v>68</v>
      </c>
      <c r="C153" s="179" t="s">
        <v>61</v>
      </c>
      <c r="D153" s="179" t="s">
        <v>705</v>
      </c>
      <c r="E153" s="211">
        <f>MIN(E37:E124)</f>
        <v>-2.9209999999999998E-7</v>
      </c>
      <c r="F153" s="211">
        <f t="shared" ref="F153:P153" si="3">MIN(F37:F124)</f>
        <v>-9.6010000000000001E-6</v>
      </c>
      <c r="G153" s="211">
        <f t="shared" si="3"/>
        <v>-3.52</v>
      </c>
      <c r="H153" s="211">
        <f t="shared" si="3"/>
        <v>0</v>
      </c>
      <c r="I153" s="211">
        <f t="shared" si="3"/>
        <v>0</v>
      </c>
      <c r="J153" s="211">
        <f t="shared" si="3"/>
        <v>-4.3319999999999997E-2</v>
      </c>
      <c r="K153" s="211">
        <f t="shared" si="3"/>
        <v>0</v>
      </c>
      <c r="L153" s="211">
        <f t="shared" si="3"/>
        <v>-7.5889999999999997E-6</v>
      </c>
      <c r="M153" s="211">
        <f t="shared" si="3"/>
        <v>-4.3439999999999999E-2</v>
      </c>
      <c r="N153" s="211">
        <f t="shared" si="3"/>
        <v>0</v>
      </c>
      <c r="O153" s="211">
        <f t="shared" si="3"/>
        <v>0</v>
      </c>
      <c r="P153" s="211">
        <f t="shared" si="3"/>
        <v>-3.5230000000000001</v>
      </c>
    </row>
    <row r="154" spans="1:20" s="144" customFormat="1">
      <c r="A154" s="175" t="s">
        <v>415</v>
      </c>
      <c r="B154" s="175" t="s">
        <v>67</v>
      </c>
      <c r="C154" s="179" t="s">
        <v>58</v>
      </c>
      <c r="D154" s="177" t="s">
        <v>355</v>
      </c>
      <c r="E154" s="211">
        <f t="shared" ref="E154:P154" si="4">MAX(E126:E139)</f>
        <v>6.4949999999999999E-7</v>
      </c>
      <c r="F154" s="211">
        <f t="shared" si="4"/>
        <v>1.5E-3</v>
      </c>
      <c r="G154" s="211">
        <f t="shared" si="4"/>
        <v>9556</v>
      </c>
      <c r="H154" s="211">
        <f t="shared" si="4"/>
        <v>0</v>
      </c>
      <c r="I154" s="211">
        <f t="shared" si="4"/>
        <v>0</v>
      </c>
      <c r="J154" s="211">
        <f t="shared" si="4"/>
        <v>9556</v>
      </c>
      <c r="K154" s="211">
        <f t="shared" si="4"/>
        <v>0</v>
      </c>
      <c r="L154" s="211">
        <f t="shared" si="4"/>
        <v>1.5009999999999999E-3</v>
      </c>
      <c r="M154" s="211">
        <f t="shared" si="4"/>
        <v>9452</v>
      </c>
      <c r="N154" s="211">
        <f t="shared" si="4"/>
        <v>0</v>
      </c>
      <c r="O154" s="211">
        <f t="shared" si="4"/>
        <v>0</v>
      </c>
      <c r="P154" s="211">
        <f t="shared" si="4"/>
        <v>9452</v>
      </c>
      <c r="Q154" s="132"/>
    </row>
    <row r="155" spans="1:20" s="144" customFormat="1">
      <c r="A155" s="175" t="s">
        <v>415</v>
      </c>
      <c r="B155" s="175" t="s">
        <v>67</v>
      </c>
      <c r="C155" s="179" t="s">
        <v>61</v>
      </c>
      <c r="D155" s="177" t="s">
        <v>356</v>
      </c>
      <c r="E155" s="211">
        <f t="shared" ref="E155:P155" si="5">MIN(E126:E139)</f>
        <v>-4.904E-7</v>
      </c>
      <c r="F155" s="211">
        <f t="shared" si="5"/>
        <v>-1.5020000000000001E-3</v>
      </c>
      <c r="G155" s="211">
        <f t="shared" si="5"/>
        <v>-2.915</v>
      </c>
      <c r="H155" s="211">
        <f t="shared" si="5"/>
        <v>0</v>
      </c>
      <c r="I155" s="211">
        <f t="shared" si="5"/>
        <v>0</v>
      </c>
      <c r="J155" s="211">
        <f t="shared" si="5"/>
        <v>-2.9119999999999999</v>
      </c>
      <c r="K155" s="211">
        <f t="shared" si="5"/>
        <v>0</v>
      </c>
      <c r="L155" s="211">
        <f t="shared" si="5"/>
        <v>-1.5E-3</v>
      </c>
      <c r="M155" s="211">
        <f t="shared" si="5"/>
        <v>-6.4670000000000014</v>
      </c>
      <c r="N155" s="211">
        <f t="shared" si="5"/>
        <v>0</v>
      </c>
      <c r="O155" s="211">
        <f t="shared" si="5"/>
        <v>0</v>
      </c>
      <c r="P155" s="211">
        <f t="shared" si="5"/>
        <v>-6.4570000000000007</v>
      </c>
      <c r="Q155" s="132"/>
    </row>
    <row r="156" spans="1:20" s="144" customFormat="1">
      <c r="A156" s="112"/>
      <c r="B156" s="112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4"/>
      <c r="R156" s="114"/>
      <c r="S156" s="114"/>
      <c r="T156" s="114"/>
    </row>
    <row r="157" spans="1:20" s="120" customFormat="1">
      <c r="A157" s="78"/>
      <c r="B157" s="118"/>
      <c r="C157" s="118"/>
      <c r="D157" s="118"/>
      <c r="E157" s="115"/>
      <c r="F157" s="115"/>
      <c r="G157" s="115"/>
      <c r="N157" s="115"/>
      <c r="O157" s="115"/>
      <c r="P157" s="115"/>
    </row>
    <row r="158" spans="1:20" s="120" customFormat="1">
      <c r="A158" s="126" t="s">
        <v>282</v>
      </c>
      <c r="B158" s="118"/>
      <c r="C158" s="118"/>
      <c r="D158" s="118"/>
      <c r="E158" s="115"/>
      <c r="F158" s="115"/>
      <c r="G158" s="115"/>
      <c r="N158" s="115"/>
      <c r="O158" s="115"/>
      <c r="P158" s="115"/>
    </row>
    <row r="159" spans="1:20" s="120" customFormat="1">
      <c r="A159" s="126"/>
      <c r="B159" s="118"/>
      <c r="C159" s="118"/>
      <c r="D159" s="118"/>
      <c r="E159" s="115"/>
      <c r="F159" s="115"/>
      <c r="G159" s="115"/>
      <c r="N159" s="115"/>
      <c r="O159" s="115"/>
      <c r="P159" s="115"/>
    </row>
    <row r="160" spans="1:20" s="153" customFormat="1">
      <c r="A160" s="140"/>
      <c r="B160" s="141"/>
      <c r="C160" s="141"/>
      <c r="D160" s="141"/>
      <c r="E160" s="329" t="s">
        <v>43</v>
      </c>
      <c r="F160" s="329"/>
      <c r="G160" s="329"/>
      <c r="H160" s="329"/>
      <c r="I160" s="329"/>
      <c r="J160" s="329"/>
      <c r="K160" s="329"/>
      <c r="L160" s="329"/>
      <c r="M160" s="329"/>
      <c r="N160" s="329"/>
      <c r="O160" s="329"/>
      <c r="P160" s="329"/>
    </row>
    <row r="161" spans="1:17" s="153" customFormat="1">
      <c r="A161" s="140"/>
      <c r="B161" s="141"/>
      <c r="C161" s="141"/>
      <c r="D161" s="141"/>
      <c r="E161" s="323" t="s">
        <v>44</v>
      </c>
      <c r="F161" s="323"/>
      <c r="G161" s="323"/>
      <c r="H161" s="323"/>
      <c r="I161" s="323"/>
      <c r="J161" s="323"/>
      <c r="K161" s="323" t="s">
        <v>45</v>
      </c>
      <c r="L161" s="323"/>
      <c r="M161" s="323"/>
      <c r="N161" s="323"/>
      <c r="O161" s="323"/>
      <c r="P161" s="323"/>
    </row>
    <row r="162" spans="1:17" s="153" customFormat="1">
      <c r="A162" s="140"/>
      <c r="B162" s="141"/>
      <c r="C162" s="141"/>
      <c r="D162" s="180" t="s">
        <v>46</v>
      </c>
      <c r="E162" s="323" t="s">
        <v>47</v>
      </c>
      <c r="F162" s="323"/>
      <c r="G162" s="323"/>
      <c r="H162" s="323" t="s">
        <v>110</v>
      </c>
      <c r="I162" s="323"/>
      <c r="J162" s="323"/>
      <c r="K162" s="323" t="s">
        <v>111</v>
      </c>
      <c r="L162" s="323"/>
      <c r="M162" s="323"/>
      <c r="N162" s="323" t="s">
        <v>48</v>
      </c>
      <c r="O162" s="323"/>
      <c r="P162" s="323"/>
    </row>
    <row r="163" spans="1:17" s="153" customFormat="1">
      <c r="A163" s="140"/>
      <c r="B163" s="141"/>
      <c r="C163" s="141"/>
      <c r="D163" s="180" t="s">
        <v>49</v>
      </c>
      <c r="E163" s="180" t="s">
        <v>50</v>
      </c>
      <c r="F163" s="180" t="s">
        <v>51</v>
      </c>
      <c r="G163" s="180" t="s">
        <v>52</v>
      </c>
      <c r="H163" s="180" t="s">
        <v>50</v>
      </c>
      <c r="I163" s="180" t="s">
        <v>51</v>
      </c>
      <c r="J163" s="180" t="s">
        <v>52</v>
      </c>
      <c r="K163" s="180" t="s">
        <v>50</v>
      </c>
      <c r="L163" s="180" t="s">
        <v>51</v>
      </c>
      <c r="M163" s="180" t="s">
        <v>52</v>
      </c>
      <c r="N163" s="180" t="s">
        <v>50</v>
      </c>
      <c r="O163" s="180" t="s">
        <v>51</v>
      </c>
      <c r="P163" s="180" t="s">
        <v>52</v>
      </c>
    </row>
    <row r="164" spans="1:17" s="120" customFormat="1">
      <c r="A164" s="78"/>
      <c r="B164" s="118"/>
      <c r="C164" s="109"/>
      <c r="D164" s="118" t="s">
        <v>353</v>
      </c>
      <c r="E164" s="181">
        <f t="shared" ref="E164:P164" si="6">E9</f>
        <v>-9.7460000000000001E-8</v>
      </c>
      <c r="F164" s="181">
        <f t="shared" si="6"/>
        <v>5.5489999999999997E-6</v>
      </c>
      <c r="G164" s="181">
        <f t="shared" si="6"/>
        <v>25790</v>
      </c>
      <c r="H164" s="181">
        <f t="shared" si="6"/>
        <v>0</v>
      </c>
      <c r="I164" s="181">
        <f t="shared" si="6"/>
        <v>0</v>
      </c>
      <c r="J164" s="181">
        <f t="shared" si="6"/>
        <v>25810</v>
      </c>
      <c r="K164" s="181">
        <f t="shared" si="6"/>
        <v>0</v>
      </c>
      <c r="L164" s="181">
        <f t="shared" si="6"/>
        <v>-5.5770000000000001E-6</v>
      </c>
      <c r="M164" s="181">
        <f t="shared" si="6"/>
        <v>25790</v>
      </c>
      <c r="N164" s="181">
        <f t="shared" si="6"/>
        <v>0</v>
      </c>
      <c r="O164" s="181">
        <f t="shared" si="6"/>
        <v>0</v>
      </c>
      <c r="P164" s="181">
        <f t="shared" si="6"/>
        <v>25810</v>
      </c>
      <c r="Q164" s="132"/>
    </row>
    <row r="165" spans="1:17" s="120" customFormat="1">
      <c r="A165" s="78"/>
      <c r="B165" s="118"/>
      <c r="C165" s="109"/>
      <c r="D165" s="118" t="s">
        <v>354</v>
      </c>
      <c r="E165" s="181">
        <f t="shared" ref="E165:P165" si="7">E10</f>
        <v>-9.7460000000000001E-8</v>
      </c>
      <c r="F165" s="181">
        <f t="shared" si="7"/>
        <v>5.5489999999999997E-6</v>
      </c>
      <c r="G165" s="181">
        <f t="shared" si="7"/>
        <v>25790</v>
      </c>
      <c r="H165" s="181">
        <f t="shared" si="7"/>
        <v>0</v>
      </c>
      <c r="I165" s="181">
        <f t="shared" si="7"/>
        <v>0</v>
      </c>
      <c r="J165" s="181">
        <f t="shared" si="7"/>
        <v>25810</v>
      </c>
      <c r="K165" s="181">
        <f t="shared" si="7"/>
        <v>0</v>
      </c>
      <c r="L165" s="181">
        <f t="shared" si="7"/>
        <v>-5.5770000000000001E-6</v>
      </c>
      <c r="M165" s="181">
        <f t="shared" si="7"/>
        <v>25790</v>
      </c>
      <c r="N165" s="181">
        <f t="shared" si="7"/>
        <v>0</v>
      </c>
      <c r="O165" s="181">
        <f t="shared" si="7"/>
        <v>0</v>
      </c>
      <c r="P165" s="181">
        <f t="shared" si="7"/>
        <v>25810</v>
      </c>
      <c r="Q165" s="132"/>
    </row>
    <row r="166" spans="1:17" s="120" customFormat="1">
      <c r="A166" s="78"/>
      <c r="B166" s="118"/>
      <c r="C166" s="109"/>
      <c r="D166" s="118" t="s">
        <v>55</v>
      </c>
      <c r="E166" s="337">
        <v>800</v>
      </c>
      <c r="F166" s="337">
        <v>200</v>
      </c>
      <c r="G166" s="181">
        <f>MAX(G126:G139,J126:J139,M126:M139,P126:P139)</f>
        <v>9556</v>
      </c>
      <c r="H166" s="181">
        <f>MAX(H126:H155,0)</f>
        <v>0</v>
      </c>
      <c r="I166" s="181">
        <f>MAX(I126:I155,0)</f>
        <v>0</v>
      </c>
      <c r="J166" s="181">
        <f>MAX(J126:J139)</f>
        <v>9556</v>
      </c>
      <c r="K166" s="181">
        <f>MAX(K126:K155,0)</f>
        <v>0</v>
      </c>
      <c r="L166" s="181">
        <v>200</v>
      </c>
      <c r="M166" s="181">
        <f>G166</f>
        <v>9556</v>
      </c>
      <c r="N166" s="181">
        <f>MAX(N126:N155,0)</f>
        <v>0</v>
      </c>
      <c r="O166" s="181">
        <f>MAX(O126:O155,0)</f>
        <v>0</v>
      </c>
      <c r="P166" s="181">
        <f>J166</f>
        <v>9556</v>
      </c>
    </row>
    <row r="167" spans="1:17" s="120" customFormat="1">
      <c r="A167" s="78"/>
      <c r="B167" s="118"/>
      <c r="C167" s="109"/>
      <c r="D167" s="118" t="s">
        <v>56</v>
      </c>
      <c r="E167" s="337">
        <v>-800</v>
      </c>
      <c r="F167" s="337">
        <v>-200</v>
      </c>
      <c r="G167" s="181">
        <f>MIN(G126:G139,0)</f>
        <v>-2.915</v>
      </c>
      <c r="H167" s="181">
        <f>MIN(H126:H155,0)</f>
        <v>0</v>
      </c>
      <c r="I167" s="181">
        <f>MIN(I126:I155,0)</f>
        <v>0</v>
      </c>
      <c r="J167" s="181">
        <f>MIN(J126:J155,0)</f>
        <v>-2.9119999999999999</v>
      </c>
      <c r="K167" s="181">
        <f>MIN(K126:K155,0)</f>
        <v>0</v>
      </c>
      <c r="L167" s="181">
        <v>-200</v>
      </c>
      <c r="M167" s="181">
        <f>G167</f>
        <v>-2.915</v>
      </c>
      <c r="N167" s="181">
        <f>MIN(N126:N155,0)</f>
        <v>0</v>
      </c>
      <c r="O167" s="181">
        <f>MIN(O126:O155,0)</f>
        <v>0</v>
      </c>
      <c r="P167" s="181">
        <f>J167</f>
        <v>-2.9119999999999999</v>
      </c>
    </row>
    <row r="168" spans="1:17" s="120" customFormat="1">
      <c r="A168" s="78"/>
      <c r="B168" s="118"/>
      <c r="C168" s="109"/>
      <c r="D168" s="118" t="s">
        <v>267</v>
      </c>
      <c r="E168" s="181">
        <f t="shared" ref="E168:P168" si="8">E150</f>
        <v>4603</v>
      </c>
      <c r="F168" s="181">
        <f t="shared" si="8"/>
        <v>4147</v>
      </c>
      <c r="G168" s="181">
        <f t="shared" si="8"/>
        <v>3739</v>
      </c>
      <c r="H168" s="181">
        <f t="shared" si="8"/>
        <v>0</v>
      </c>
      <c r="I168" s="181">
        <f t="shared" si="8"/>
        <v>0</v>
      </c>
      <c r="J168" s="181">
        <f t="shared" si="8"/>
        <v>3739</v>
      </c>
      <c r="K168" s="181">
        <f t="shared" si="8"/>
        <v>0</v>
      </c>
      <c r="L168" s="181">
        <f t="shared" si="8"/>
        <v>4147</v>
      </c>
      <c r="M168" s="181">
        <f t="shared" si="8"/>
        <v>3739</v>
      </c>
      <c r="N168" s="181">
        <f t="shared" si="8"/>
        <v>0</v>
      </c>
      <c r="O168" s="181">
        <f t="shared" si="8"/>
        <v>0</v>
      </c>
      <c r="P168" s="181">
        <f t="shared" si="8"/>
        <v>3739</v>
      </c>
      <c r="Q168" s="132"/>
    </row>
    <row r="169" spans="1:17" s="120" customFormat="1">
      <c r="A169" s="78"/>
      <c r="B169" s="118"/>
      <c r="C169" s="109"/>
      <c r="D169" s="118" t="s">
        <v>268</v>
      </c>
      <c r="E169" s="181">
        <f>-E$168</f>
        <v>-4603</v>
      </c>
      <c r="F169" s="181">
        <f t="shared" ref="F169:P169" si="9">-F$168</f>
        <v>-4147</v>
      </c>
      <c r="G169" s="181">
        <f t="shared" si="9"/>
        <v>-3739</v>
      </c>
      <c r="H169" s="181">
        <f t="shared" si="9"/>
        <v>0</v>
      </c>
      <c r="I169" s="181">
        <f t="shared" si="9"/>
        <v>0</v>
      </c>
      <c r="J169" s="181">
        <f t="shared" si="9"/>
        <v>-3739</v>
      </c>
      <c r="K169" s="181">
        <f t="shared" si="9"/>
        <v>0</v>
      </c>
      <c r="L169" s="181">
        <f t="shared" si="9"/>
        <v>-4147</v>
      </c>
      <c r="M169" s="181">
        <f t="shared" si="9"/>
        <v>-3739</v>
      </c>
      <c r="N169" s="181">
        <f t="shared" si="9"/>
        <v>0</v>
      </c>
      <c r="O169" s="181">
        <f t="shared" si="9"/>
        <v>0</v>
      </c>
      <c r="P169" s="181">
        <f t="shared" si="9"/>
        <v>-3739</v>
      </c>
      <c r="Q169" s="132"/>
    </row>
    <row r="170" spans="1:17" s="120" customFormat="1">
      <c r="A170" s="78"/>
      <c r="B170" s="118"/>
      <c r="C170" s="109"/>
      <c r="D170" s="118" t="s">
        <v>269</v>
      </c>
      <c r="E170" s="181">
        <f t="shared" ref="E170:P170" si="10">E151</f>
        <v>3075</v>
      </c>
      <c r="F170" s="181">
        <f t="shared" si="10"/>
        <v>2769</v>
      </c>
      <c r="G170" s="181">
        <f t="shared" si="10"/>
        <v>2498</v>
      </c>
      <c r="H170" s="181">
        <f t="shared" si="10"/>
        <v>0</v>
      </c>
      <c r="I170" s="181">
        <f t="shared" si="10"/>
        <v>0</v>
      </c>
      <c r="J170" s="181">
        <f t="shared" si="10"/>
        <v>2498</v>
      </c>
      <c r="K170" s="181">
        <f t="shared" si="10"/>
        <v>0</v>
      </c>
      <c r="L170" s="181">
        <f t="shared" si="10"/>
        <v>2769</v>
      </c>
      <c r="M170" s="181">
        <f t="shared" si="10"/>
        <v>2498</v>
      </c>
      <c r="N170" s="181">
        <f t="shared" si="10"/>
        <v>0</v>
      </c>
      <c r="O170" s="181">
        <f t="shared" si="10"/>
        <v>0</v>
      </c>
      <c r="P170" s="181">
        <f t="shared" si="10"/>
        <v>2498</v>
      </c>
      <c r="Q170" s="132"/>
    </row>
    <row r="171" spans="1:17" s="120" customFormat="1">
      <c r="A171" s="78"/>
      <c r="B171" s="118"/>
      <c r="C171" s="109"/>
      <c r="D171" s="118" t="s">
        <v>270</v>
      </c>
      <c r="E171" s="181">
        <f>-E170</f>
        <v>-3075</v>
      </c>
      <c r="F171" s="181">
        <f t="shared" ref="F171:P171" si="11">-F170</f>
        <v>-2769</v>
      </c>
      <c r="G171" s="181">
        <f t="shared" si="11"/>
        <v>-2498</v>
      </c>
      <c r="H171" s="181">
        <f t="shared" si="11"/>
        <v>0</v>
      </c>
      <c r="I171" s="181">
        <f t="shared" si="11"/>
        <v>0</v>
      </c>
      <c r="J171" s="181">
        <f t="shared" si="11"/>
        <v>-2498</v>
      </c>
      <c r="K171" s="181">
        <f t="shared" si="11"/>
        <v>0</v>
      </c>
      <c r="L171" s="181">
        <f t="shared" si="11"/>
        <v>-2769</v>
      </c>
      <c r="M171" s="181">
        <f t="shared" si="11"/>
        <v>-2498</v>
      </c>
      <c r="N171" s="181">
        <f t="shared" si="11"/>
        <v>0</v>
      </c>
      <c r="O171" s="181">
        <f t="shared" si="11"/>
        <v>0</v>
      </c>
      <c r="P171" s="181">
        <f t="shared" si="11"/>
        <v>-2498</v>
      </c>
      <c r="Q171" s="132"/>
    </row>
    <row r="172" spans="1:17" s="120" customFormat="1">
      <c r="A172" s="78"/>
      <c r="B172" s="118"/>
      <c r="C172" s="109"/>
      <c r="D172" s="118" t="s">
        <v>275</v>
      </c>
      <c r="E172" s="181">
        <f t="shared" ref="E172:P172" si="12">MAX(E37:E80)</f>
        <v>1.1529999999999999E-7</v>
      </c>
      <c r="F172" s="181">
        <f t="shared" si="12"/>
        <v>7.5410000000000003E-6</v>
      </c>
      <c r="G172" s="181">
        <f t="shared" si="12"/>
        <v>4.3439999999999999E-2</v>
      </c>
      <c r="H172" s="181">
        <f t="shared" si="12"/>
        <v>0</v>
      </c>
      <c r="I172" s="181">
        <f t="shared" si="12"/>
        <v>0</v>
      </c>
      <c r="J172" s="181">
        <f t="shared" si="12"/>
        <v>3.52</v>
      </c>
      <c r="K172" s="181">
        <f t="shared" si="12"/>
        <v>0</v>
      </c>
      <c r="L172" s="181">
        <f t="shared" si="12"/>
        <v>8.6119999999999999E-6</v>
      </c>
      <c r="M172" s="181">
        <f t="shared" si="12"/>
        <v>3.5230000000000001</v>
      </c>
      <c r="N172" s="181">
        <f t="shared" si="12"/>
        <v>0</v>
      </c>
      <c r="O172" s="181">
        <f t="shared" si="12"/>
        <v>0</v>
      </c>
      <c r="P172" s="181">
        <f t="shared" si="12"/>
        <v>4.3319999999999997E-2</v>
      </c>
    </row>
    <row r="173" spans="1:17" s="120" customFormat="1" ht="15.75" customHeight="1">
      <c r="A173" s="78"/>
      <c r="B173" s="118"/>
      <c r="C173" s="109"/>
      <c r="D173" s="118" t="s">
        <v>276</v>
      </c>
      <c r="E173" s="181">
        <f t="shared" ref="E173:P173" si="13">MIN(E37:E80)</f>
        <v>-2.495E-7</v>
      </c>
      <c r="F173" s="181">
        <f t="shared" si="13"/>
        <v>-8.6629999999999999E-6</v>
      </c>
      <c r="G173" s="181">
        <f t="shared" si="13"/>
        <v>-3.52</v>
      </c>
      <c r="H173" s="181">
        <f t="shared" si="13"/>
        <v>0</v>
      </c>
      <c r="I173" s="181">
        <f t="shared" si="13"/>
        <v>0</v>
      </c>
      <c r="J173" s="181">
        <f t="shared" si="13"/>
        <v>-4.3319999999999997E-2</v>
      </c>
      <c r="K173" s="181">
        <f t="shared" si="13"/>
        <v>0</v>
      </c>
      <c r="L173" s="181">
        <f t="shared" si="13"/>
        <v>-7.5889999999999997E-6</v>
      </c>
      <c r="M173" s="181">
        <f t="shared" si="13"/>
        <v>-4.3439999999999999E-2</v>
      </c>
      <c r="N173" s="181">
        <f t="shared" si="13"/>
        <v>0</v>
      </c>
      <c r="O173" s="181">
        <f t="shared" si="13"/>
        <v>0</v>
      </c>
      <c r="P173" s="181">
        <f t="shared" si="13"/>
        <v>-3.5230000000000001</v>
      </c>
    </row>
    <row r="174" spans="1:17" s="120" customFormat="1" ht="15.75" customHeight="1">
      <c r="A174" s="78"/>
      <c r="B174" s="118"/>
      <c r="C174" s="109"/>
      <c r="D174" s="118" t="s">
        <v>273</v>
      </c>
      <c r="E174" s="181">
        <f t="shared" ref="E174:P174" si="14">MAX(E81:E124)</f>
        <v>1.3540000000000001E-7</v>
      </c>
      <c r="F174" s="181">
        <f t="shared" si="14"/>
        <v>7.5410000000000003E-6</v>
      </c>
      <c r="G174" s="181">
        <f t="shared" si="14"/>
        <v>4.3439999999999999E-2</v>
      </c>
      <c r="H174" s="181">
        <f t="shared" si="14"/>
        <v>0</v>
      </c>
      <c r="I174" s="181">
        <f t="shared" si="14"/>
        <v>0</v>
      </c>
      <c r="J174" s="181">
        <f t="shared" si="14"/>
        <v>3.5190000000000001</v>
      </c>
      <c r="K174" s="181">
        <f t="shared" si="14"/>
        <v>0</v>
      </c>
      <c r="L174" s="181">
        <f t="shared" si="14"/>
        <v>9.5210000000000008E-6</v>
      </c>
      <c r="M174" s="181">
        <f t="shared" si="14"/>
        <v>3.5219999999999998</v>
      </c>
      <c r="N174" s="181">
        <f t="shared" si="14"/>
        <v>0</v>
      </c>
      <c r="O174" s="181">
        <f t="shared" si="14"/>
        <v>0</v>
      </c>
      <c r="P174" s="181">
        <f t="shared" si="14"/>
        <v>4.3319999999999997E-2</v>
      </c>
    </row>
    <row r="175" spans="1:17" s="120" customFormat="1" ht="15.75" customHeight="1">
      <c r="A175" s="78"/>
      <c r="B175" s="118"/>
      <c r="C175" s="109"/>
      <c r="D175" s="118" t="s">
        <v>274</v>
      </c>
      <c r="E175" s="181">
        <f t="shared" ref="E175:P175" si="15">MIN(E81:E124)</f>
        <v>-2.9209999999999998E-7</v>
      </c>
      <c r="F175" s="181">
        <f t="shared" si="15"/>
        <v>-9.6010000000000001E-6</v>
      </c>
      <c r="G175" s="181">
        <f t="shared" si="15"/>
        <v>-3.5190000000000001</v>
      </c>
      <c r="H175" s="181">
        <f t="shared" si="15"/>
        <v>0</v>
      </c>
      <c r="I175" s="181">
        <f t="shared" si="15"/>
        <v>0</v>
      </c>
      <c r="J175" s="181">
        <f t="shared" si="15"/>
        <v>-4.3319999999999997E-2</v>
      </c>
      <c r="K175" s="181">
        <f t="shared" si="15"/>
        <v>0</v>
      </c>
      <c r="L175" s="181">
        <f t="shared" si="15"/>
        <v>-7.5889999999999997E-6</v>
      </c>
      <c r="M175" s="181">
        <f t="shared" si="15"/>
        <v>-4.3439999999999999E-2</v>
      </c>
      <c r="N175" s="181">
        <f t="shared" si="15"/>
        <v>0</v>
      </c>
      <c r="O175" s="181">
        <f t="shared" si="15"/>
        <v>0</v>
      </c>
      <c r="P175" s="181">
        <f t="shared" si="15"/>
        <v>-3.5219999999999998</v>
      </c>
    </row>
    <row r="176" spans="1:17" s="120" customFormat="1">
      <c r="A176" s="78"/>
      <c r="B176" s="118"/>
      <c r="C176" s="118"/>
      <c r="D176" s="118"/>
      <c r="E176" s="115"/>
      <c r="F176" s="115"/>
      <c r="G176" s="115"/>
      <c r="N176" s="115"/>
      <c r="O176" s="115"/>
      <c r="P176" s="115"/>
    </row>
    <row r="177" spans="1:25" s="120" customFormat="1" hidden="1" outlineLevel="1">
      <c r="A177" s="126" t="s">
        <v>281</v>
      </c>
      <c r="B177" s="126"/>
      <c r="C177" s="118"/>
      <c r="D177" s="118"/>
      <c r="E177" s="115"/>
      <c r="F177" s="115"/>
      <c r="G177" s="115"/>
      <c r="N177" s="115"/>
      <c r="O177" s="115"/>
      <c r="P177" s="115"/>
    </row>
    <row r="178" spans="1:25" s="120" customFormat="1" hidden="1" outlineLevel="1">
      <c r="A178" s="126"/>
      <c r="B178" s="126"/>
      <c r="C178" s="118"/>
      <c r="D178" s="118"/>
      <c r="E178" s="115"/>
      <c r="F178" s="115"/>
      <c r="G178" s="115"/>
      <c r="N178" s="115"/>
      <c r="O178" s="115"/>
      <c r="P178" s="115"/>
    </row>
    <row r="179" spans="1:25" s="148" customFormat="1" hidden="1" outlineLevel="1">
      <c r="A179" s="124" t="s">
        <v>105</v>
      </c>
      <c r="B179" s="124"/>
      <c r="C179" s="124"/>
      <c r="D179" s="124"/>
      <c r="E179" s="328" t="s">
        <v>43</v>
      </c>
      <c r="F179" s="328"/>
      <c r="G179" s="328"/>
      <c r="H179" s="328"/>
      <c r="I179" s="328"/>
      <c r="J179" s="328"/>
      <c r="K179" s="328"/>
      <c r="L179" s="328"/>
      <c r="M179" s="328"/>
      <c r="N179" s="328"/>
      <c r="O179" s="328"/>
      <c r="P179" s="328"/>
      <c r="R179" s="148" t="s">
        <v>115</v>
      </c>
    </row>
    <row r="180" spans="1:25" s="148" customFormat="1" hidden="1" outlineLevel="1">
      <c r="A180" s="127" t="s">
        <v>79</v>
      </c>
      <c r="B180" s="124"/>
      <c r="C180" s="124"/>
      <c r="D180" s="124"/>
      <c r="E180" s="325" t="s">
        <v>44</v>
      </c>
      <c r="F180" s="325"/>
      <c r="G180" s="325"/>
      <c r="H180" s="325"/>
      <c r="I180" s="325"/>
      <c r="J180" s="325"/>
      <c r="K180" s="325" t="s">
        <v>45</v>
      </c>
      <c r="L180" s="325"/>
      <c r="M180" s="325"/>
      <c r="N180" s="325"/>
      <c r="O180" s="325"/>
      <c r="P180" s="325"/>
      <c r="R180" s="212" t="s">
        <v>63</v>
      </c>
      <c r="X180" s="148" t="s">
        <v>64</v>
      </c>
    </row>
    <row r="181" spans="1:25" s="148" customFormat="1" ht="15" hidden="1" customHeight="1" outlineLevel="1">
      <c r="A181" s="213"/>
      <c r="B181" s="124"/>
      <c r="C181" s="124"/>
      <c r="D181" s="124"/>
      <c r="E181" s="325" t="s">
        <v>357</v>
      </c>
      <c r="F181" s="325"/>
      <c r="G181" s="325"/>
      <c r="H181" s="325" t="s">
        <v>358</v>
      </c>
      <c r="I181" s="325"/>
      <c r="J181" s="325"/>
      <c r="K181" s="325" t="s">
        <v>359</v>
      </c>
      <c r="L181" s="325"/>
      <c r="M181" s="325"/>
      <c r="N181" s="325" t="s">
        <v>360</v>
      </c>
      <c r="O181" s="325"/>
      <c r="P181" s="325"/>
      <c r="R181" s="148" t="s">
        <v>65</v>
      </c>
      <c r="T181" s="148" t="s">
        <v>66</v>
      </c>
      <c r="U181" s="148" t="s">
        <v>66</v>
      </c>
      <c r="V181" s="148" t="s">
        <v>67</v>
      </c>
      <c r="W181" s="148" t="s">
        <v>68</v>
      </c>
      <c r="X181" s="148" t="s">
        <v>69</v>
      </c>
      <c r="Y181" s="148" t="s">
        <v>70</v>
      </c>
    </row>
    <row r="182" spans="1:25" s="148" customFormat="1" ht="15" hidden="1" customHeight="1" outlineLevel="1">
      <c r="A182" s="213"/>
      <c r="B182" s="124"/>
      <c r="C182" s="127"/>
      <c r="D182" s="214" t="s">
        <v>49</v>
      </c>
      <c r="E182" s="215" t="s">
        <v>50</v>
      </c>
      <c r="F182" s="215" t="s">
        <v>51</v>
      </c>
      <c r="G182" s="215" t="s">
        <v>52</v>
      </c>
      <c r="H182" s="215" t="s">
        <v>50</v>
      </c>
      <c r="I182" s="215" t="s">
        <v>51</v>
      </c>
      <c r="J182" s="215" t="s">
        <v>52</v>
      </c>
      <c r="K182" s="215" t="s">
        <v>50</v>
      </c>
      <c r="L182" s="215" t="s">
        <v>51</v>
      </c>
      <c r="M182" s="215" t="s">
        <v>52</v>
      </c>
      <c r="N182" s="215" t="s">
        <v>50</v>
      </c>
      <c r="O182" s="215" t="s">
        <v>51</v>
      </c>
      <c r="P182" s="215" t="s">
        <v>52</v>
      </c>
      <c r="R182" s="148" t="s">
        <v>71</v>
      </c>
      <c r="T182" s="148">
        <v>0.9</v>
      </c>
      <c r="U182" s="148">
        <v>1.3</v>
      </c>
      <c r="V182" s="148">
        <f>1.3*0.8</f>
        <v>1.04</v>
      </c>
      <c r="W182" s="148">
        <f>1.5*0.3</f>
        <v>0.44999999999999996</v>
      </c>
      <c r="X182" s="148">
        <f>1.6*0.3</f>
        <v>0.48</v>
      </c>
      <c r="Y182" s="148">
        <v>0</v>
      </c>
    </row>
    <row r="183" spans="1:25" s="148" customFormat="1" hidden="1" outlineLevel="1">
      <c r="A183" s="213" t="s">
        <v>596</v>
      </c>
      <c r="B183" s="127" t="s">
        <v>597</v>
      </c>
      <c r="C183" s="216" t="s">
        <v>80</v>
      </c>
      <c r="D183" s="127" t="s">
        <v>0</v>
      </c>
      <c r="E183" s="215"/>
      <c r="F183" s="215"/>
      <c r="G183" s="215"/>
      <c r="H183" s="215"/>
      <c r="I183" s="215"/>
      <c r="J183" s="215"/>
      <c r="K183" s="215"/>
      <c r="L183" s="215"/>
      <c r="M183" s="215"/>
      <c r="N183" s="215"/>
      <c r="O183" s="215"/>
      <c r="P183" s="215"/>
      <c r="R183" s="148" t="s">
        <v>72</v>
      </c>
      <c r="T183" s="148">
        <v>0.9</v>
      </c>
      <c r="U183" s="148">
        <v>1.1499999999999999</v>
      </c>
      <c r="V183" s="148">
        <v>1.3</v>
      </c>
      <c r="W183" s="148">
        <f>1.5*0.3</f>
        <v>0.44999999999999996</v>
      </c>
      <c r="Y183" s="148">
        <f>1.6</f>
        <v>1.6</v>
      </c>
    </row>
    <row r="184" spans="1:25" s="120" customFormat="1" ht="15" hidden="1" customHeight="1" outlineLevel="1">
      <c r="A184" s="190">
        <v>1</v>
      </c>
      <c r="B184" s="191" t="s">
        <v>57</v>
      </c>
      <c r="C184" s="192" t="s">
        <v>58</v>
      </c>
      <c r="D184" s="193" t="s">
        <v>78</v>
      </c>
      <c r="E184" s="194">
        <f t="shared" ref="E184:P184" si="16">IF(E$164&gt;0,$U182*E$164,$T182*E$164)+$V182*E$166+$X182*E$168+$Y182*E$170+$W182*E$172</f>
        <v>3041.439999964171</v>
      </c>
      <c r="F184" s="194">
        <f t="shared" si="16"/>
        <v>2198.5600106071497</v>
      </c>
      <c r="G184" s="194">
        <f t="shared" si="16"/>
        <v>45259.979547999996</v>
      </c>
      <c r="H184" s="194">
        <f t="shared" si="16"/>
        <v>0</v>
      </c>
      <c r="I184" s="194">
        <f t="shared" si="16"/>
        <v>0</v>
      </c>
      <c r="J184" s="194">
        <f t="shared" si="16"/>
        <v>45287.544000000002</v>
      </c>
      <c r="K184" s="194">
        <f t="shared" si="16"/>
        <v>0</v>
      </c>
      <c r="L184" s="194">
        <f t="shared" si="16"/>
        <v>2198.5599988561003</v>
      </c>
      <c r="M184" s="194">
        <f t="shared" si="16"/>
        <v>45261.54535</v>
      </c>
      <c r="N184" s="194">
        <f t="shared" si="16"/>
        <v>0</v>
      </c>
      <c r="O184" s="194">
        <f t="shared" si="16"/>
        <v>0</v>
      </c>
      <c r="P184" s="194">
        <f t="shared" si="16"/>
        <v>45285.979493999999</v>
      </c>
      <c r="Q184" s="149"/>
      <c r="R184" s="132" t="s">
        <v>73</v>
      </c>
      <c r="S184" s="132"/>
      <c r="T184" s="132">
        <v>0.9</v>
      </c>
      <c r="U184" s="132">
        <v>1.1499999999999999</v>
      </c>
      <c r="V184" s="132">
        <f>1.3*0.8</f>
        <v>1.04</v>
      </c>
      <c r="W184" s="132">
        <f>1.5*0.3</f>
        <v>0.44999999999999996</v>
      </c>
      <c r="X184" s="132">
        <f>1.6</f>
        <v>1.6</v>
      </c>
      <c r="Y184" s="132">
        <v>0</v>
      </c>
    </row>
    <row r="185" spans="1:25" s="120" customFormat="1" ht="15" hidden="1" customHeight="1" outlineLevel="1">
      <c r="A185" s="190">
        <v>2</v>
      </c>
      <c r="B185" s="191" t="s">
        <v>103</v>
      </c>
      <c r="C185" s="192" t="s">
        <v>58</v>
      </c>
      <c r="D185" s="193" t="s">
        <v>104</v>
      </c>
      <c r="E185" s="194">
        <f t="shared" ref="E185:P185" si="17">IF(E$164&gt;0,$U183*E$164,$T183*E$164)+$V183*E$166+$X183*E$168+$Y183*E$170+$W183*E$172</f>
        <v>5959.9999999641714</v>
      </c>
      <c r="F185" s="194">
        <f t="shared" si="17"/>
        <v>4690.4000097748012</v>
      </c>
      <c r="G185" s="194">
        <f t="shared" si="17"/>
        <v>46078.119547999995</v>
      </c>
      <c r="H185" s="194">
        <f t="shared" si="17"/>
        <v>0</v>
      </c>
      <c r="I185" s="194">
        <f t="shared" si="17"/>
        <v>0</v>
      </c>
      <c r="J185" s="194">
        <f t="shared" si="17"/>
        <v>46102.684000000001</v>
      </c>
      <c r="K185" s="194">
        <f t="shared" si="17"/>
        <v>0</v>
      </c>
      <c r="L185" s="194">
        <f t="shared" si="17"/>
        <v>4690.3999988561</v>
      </c>
      <c r="M185" s="194">
        <f t="shared" si="17"/>
        <v>46079.68535</v>
      </c>
      <c r="N185" s="194">
        <f t="shared" si="17"/>
        <v>0</v>
      </c>
      <c r="O185" s="194">
        <f t="shared" si="17"/>
        <v>0</v>
      </c>
      <c r="P185" s="194">
        <f t="shared" si="17"/>
        <v>46101.119493999999</v>
      </c>
      <c r="Q185" s="132"/>
      <c r="R185" s="132" t="s">
        <v>74</v>
      </c>
      <c r="S185" s="132"/>
      <c r="T185" s="132">
        <v>0.9</v>
      </c>
      <c r="U185" s="132">
        <v>1.1499999999999999</v>
      </c>
      <c r="V185" s="132">
        <f>1.3*0.8</f>
        <v>1.04</v>
      </c>
      <c r="W185" s="132">
        <f>1.5</f>
        <v>1.5</v>
      </c>
      <c r="X185" s="132">
        <f>1.6*0.3</f>
        <v>0.48</v>
      </c>
      <c r="Y185" s="132">
        <v>0</v>
      </c>
    </row>
    <row r="186" spans="1:25" s="120" customFormat="1" ht="15" hidden="1" customHeight="1" outlineLevel="1">
      <c r="A186" s="190">
        <v>3</v>
      </c>
      <c r="B186" s="191" t="s">
        <v>59</v>
      </c>
      <c r="C186" s="192" t="s">
        <v>58</v>
      </c>
      <c r="D186" s="193" t="s">
        <v>75</v>
      </c>
      <c r="E186" s="194">
        <f t="shared" ref="E186:P186" si="18">IF(E$164&gt;0,$U184*E$164,$T184*E$164)+$V184*E$166+$X184*E$168+$Y184*E$170+$W184*E$172</f>
        <v>8196.7999999641706</v>
      </c>
      <c r="F186" s="194">
        <f t="shared" si="18"/>
        <v>6843.2000097748014</v>
      </c>
      <c r="G186" s="194">
        <f t="shared" si="18"/>
        <v>45579.159547999996</v>
      </c>
      <c r="H186" s="194">
        <f t="shared" si="18"/>
        <v>0</v>
      </c>
      <c r="I186" s="194">
        <f t="shared" si="18"/>
        <v>0</v>
      </c>
      <c r="J186" s="194">
        <f t="shared" si="18"/>
        <v>45603.724000000002</v>
      </c>
      <c r="K186" s="194">
        <f t="shared" si="18"/>
        <v>0</v>
      </c>
      <c r="L186" s="194">
        <f t="shared" si="18"/>
        <v>6843.1999988561001</v>
      </c>
      <c r="M186" s="194">
        <f t="shared" si="18"/>
        <v>45580.725350000001</v>
      </c>
      <c r="N186" s="194">
        <f t="shared" si="18"/>
        <v>0</v>
      </c>
      <c r="O186" s="194">
        <f t="shared" si="18"/>
        <v>0</v>
      </c>
      <c r="P186" s="194">
        <f t="shared" si="18"/>
        <v>45602.159494</v>
      </c>
      <c r="Q186" s="149"/>
      <c r="R186" s="145" t="s">
        <v>108</v>
      </c>
    </row>
    <row r="187" spans="1:25" s="120" customFormat="1" ht="15" hidden="1" customHeight="1" outlineLevel="1">
      <c r="A187" s="190">
        <v>4</v>
      </c>
      <c r="B187" s="191" t="s">
        <v>60</v>
      </c>
      <c r="C187" s="192" t="s">
        <v>58</v>
      </c>
      <c r="D187" s="193" t="s">
        <v>76</v>
      </c>
      <c r="E187" s="194">
        <f t="shared" ref="E187:P187" si="19">IF(E$164&gt;0,$U185*E$164,$T185*E$164)+$V185*E$166+$X185*E$168+$Y185*E$170+$W185*E$172</f>
        <v>3041.4400000852361</v>
      </c>
      <c r="F187" s="194">
        <f t="shared" si="19"/>
        <v>2198.5600176928501</v>
      </c>
      <c r="G187" s="194">
        <f t="shared" si="19"/>
        <v>41391.525159999997</v>
      </c>
      <c r="H187" s="194">
        <f t="shared" si="19"/>
        <v>0</v>
      </c>
      <c r="I187" s="194">
        <f t="shared" si="19"/>
        <v>0</v>
      </c>
      <c r="J187" s="194">
        <f t="shared" si="19"/>
        <v>41419.74</v>
      </c>
      <c r="K187" s="194">
        <f t="shared" si="19"/>
        <v>0</v>
      </c>
      <c r="L187" s="194">
        <f t="shared" si="19"/>
        <v>2198.5600078987</v>
      </c>
      <c r="M187" s="194">
        <f t="shared" si="19"/>
        <v>41396.744500000001</v>
      </c>
      <c r="N187" s="194">
        <f t="shared" si="19"/>
        <v>0</v>
      </c>
      <c r="O187" s="194">
        <f t="shared" si="19"/>
        <v>0</v>
      </c>
      <c r="P187" s="194">
        <f t="shared" si="19"/>
        <v>41414.524980000002</v>
      </c>
      <c r="Q187" s="149"/>
      <c r="R187" s="132"/>
      <c r="S187" s="132"/>
      <c r="T187" s="132"/>
      <c r="U187" s="132"/>
      <c r="V187" s="132"/>
      <c r="W187" s="132"/>
      <c r="X187" s="132"/>
    </row>
    <row r="188" spans="1:25" s="120" customFormat="1" ht="15" hidden="1" customHeight="1" outlineLevel="1">
      <c r="A188" s="190">
        <v>5</v>
      </c>
      <c r="B188" s="191" t="s">
        <v>103</v>
      </c>
      <c r="C188" s="192" t="s">
        <v>61</v>
      </c>
      <c r="D188" s="193" t="s">
        <v>130</v>
      </c>
      <c r="E188" s="194">
        <f t="shared" ref="E188:P188" si="20">IF(E$165&lt;0,$U183*E$165,$T183*E$165)+$V183*E$167+$X183*E$169+$Y183*E$171+$W183*E$173</f>
        <v>-5960.0000002243542</v>
      </c>
      <c r="F188" s="194">
        <f t="shared" si="20"/>
        <v>-4690.3999989042504</v>
      </c>
      <c r="G188" s="194">
        <f t="shared" si="20"/>
        <v>19208.826500000003</v>
      </c>
      <c r="H188" s="194">
        <f t="shared" si="20"/>
        <v>0</v>
      </c>
      <c r="I188" s="194">
        <f t="shared" si="20"/>
        <v>0</v>
      </c>
      <c r="J188" s="194">
        <f t="shared" si="20"/>
        <v>19228.394906000001</v>
      </c>
      <c r="K188" s="194">
        <f t="shared" si="20"/>
        <v>0</v>
      </c>
      <c r="L188" s="194">
        <f t="shared" si="20"/>
        <v>-4690.4000098286006</v>
      </c>
      <c r="M188" s="194">
        <f t="shared" si="20"/>
        <v>19210.390952000002</v>
      </c>
      <c r="N188" s="194">
        <f t="shared" si="20"/>
        <v>0</v>
      </c>
      <c r="O188" s="194">
        <f t="shared" si="20"/>
        <v>0</v>
      </c>
      <c r="P188" s="194">
        <f t="shared" si="20"/>
        <v>19226.82905</v>
      </c>
      <c r="Q188" s="132"/>
      <c r="R188" s="132"/>
      <c r="S188" s="132"/>
      <c r="T188" s="132"/>
      <c r="U188" s="132"/>
      <c r="V188" s="132"/>
      <c r="W188" s="132"/>
      <c r="X188" s="132"/>
    </row>
    <row r="189" spans="1:25" s="120" customFormat="1" ht="15" hidden="1" customHeight="1" outlineLevel="1">
      <c r="A189" s="190">
        <v>6</v>
      </c>
      <c r="B189" s="191" t="s">
        <v>59</v>
      </c>
      <c r="C189" s="192" t="s">
        <v>61</v>
      </c>
      <c r="D189" s="193" t="s">
        <v>131</v>
      </c>
      <c r="E189" s="194">
        <f t="shared" ref="E189:P189" si="21">IF(E$165&lt;0,$U184*E$165,$T184*E$165)+$V184*E$167+$X184*E$169+$Y184*E$171+$W184*E$173</f>
        <v>-8196.8000002243552</v>
      </c>
      <c r="F189" s="194">
        <f t="shared" si="21"/>
        <v>-6843.1999989042506</v>
      </c>
      <c r="G189" s="194">
        <f t="shared" si="21"/>
        <v>17223.984400000001</v>
      </c>
      <c r="H189" s="194">
        <f t="shared" si="21"/>
        <v>0</v>
      </c>
      <c r="I189" s="194">
        <f t="shared" si="21"/>
        <v>0</v>
      </c>
      <c r="J189" s="194">
        <f t="shared" si="21"/>
        <v>17243.552025999998</v>
      </c>
      <c r="K189" s="194">
        <f t="shared" si="21"/>
        <v>0</v>
      </c>
      <c r="L189" s="194">
        <f t="shared" si="21"/>
        <v>-6843.2000098286007</v>
      </c>
      <c r="M189" s="194">
        <f t="shared" si="21"/>
        <v>17225.548852</v>
      </c>
      <c r="N189" s="194">
        <f t="shared" si="21"/>
        <v>0</v>
      </c>
      <c r="O189" s="194">
        <f t="shared" si="21"/>
        <v>0</v>
      </c>
      <c r="P189" s="194">
        <f t="shared" si="21"/>
        <v>17241.986169999996</v>
      </c>
      <c r="Q189" s="149"/>
    </row>
    <row r="190" spans="1:25" s="120" customFormat="1" ht="15" hidden="1" customHeight="1" outlineLevel="1">
      <c r="A190" s="190">
        <v>7</v>
      </c>
      <c r="B190" s="191" t="s">
        <v>60</v>
      </c>
      <c r="C190" s="192" t="s">
        <v>61</v>
      </c>
      <c r="D190" s="193" t="s">
        <v>132</v>
      </c>
      <c r="E190" s="194">
        <f t="shared" ref="E190:P190" si="22">IF(E$165&lt;0,$U185*E$165,$T185*E$165)+$V185*E$167+$X185*E$169+$Y185*E$171+$W185*E$173</f>
        <v>-3041.4400004863287</v>
      </c>
      <c r="F190" s="194">
        <f t="shared" si="22"/>
        <v>-2198.5600080004001</v>
      </c>
      <c r="G190" s="194">
        <f t="shared" si="22"/>
        <v>21407.968400000002</v>
      </c>
      <c r="H190" s="194">
        <f t="shared" si="22"/>
        <v>0</v>
      </c>
      <c r="I190" s="194">
        <f t="shared" si="22"/>
        <v>0</v>
      </c>
      <c r="J190" s="194">
        <f t="shared" si="22"/>
        <v>21431.186539999999</v>
      </c>
      <c r="K190" s="194">
        <f t="shared" si="22"/>
        <v>0</v>
      </c>
      <c r="L190" s="194">
        <f t="shared" si="22"/>
        <v>-2198.56001779705</v>
      </c>
      <c r="M190" s="194">
        <f t="shared" si="22"/>
        <v>21413.183240000002</v>
      </c>
      <c r="N190" s="194">
        <f t="shared" si="22"/>
        <v>0</v>
      </c>
      <c r="O190" s="194">
        <f t="shared" si="22"/>
        <v>0</v>
      </c>
      <c r="P190" s="194">
        <f t="shared" si="22"/>
        <v>21425.967019999996</v>
      </c>
      <c r="Q190" s="149"/>
    </row>
    <row r="191" spans="1:25" s="120" customFormat="1" hidden="1" outlineLevel="1">
      <c r="A191" s="110" t="s">
        <v>598</v>
      </c>
      <c r="B191" s="78"/>
      <c r="C191" s="118"/>
      <c r="D191" s="118"/>
      <c r="E191" s="115"/>
      <c r="F191" s="115"/>
      <c r="G191" s="115"/>
      <c r="N191" s="115"/>
      <c r="O191" s="115"/>
      <c r="P191" s="115"/>
    </row>
    <row r="192" spans="1:25" s="120" customFormat="1" hidden="1" outlineLevel="1">
      <c r="A192" s="190">
        <v>1</v>
      </c>
      <c r="B192" s="191" t="s">
        <v>367</v>
      </c>
      <c r="C192" s="118" t="s">
        <v>58</v>
      </c>
      <c r="D192" s="118"/>
      <c r="E192" s="194">
        <f>0.05*(M184+P184)</f>
        <v>4527.3762422</v>
      </c>
      <c r="F192" s="194">
        <f>0.05*J184</f>
        <v>2264.3772000000004</v>
      </c>
      <c r="G192" s="194">
        <v>0</v>
      </c>
      <c r="H192" s="119">
        <f>0.05*J184</f>
        <v>2264.3772000000004</v>
      </c>
      <c r="I192" s="119">
        <f>0.05*J184</f>
        <v>2264.3772000000004</v>
      </c>
      <c r="J192" s="194">
        <v>0</v>
      </c>
      <c r="K192" s="119">
        <f>0.05*M184</f>
        <v>2263.0772675000003</v>
      </c>
      <c r="L192" s="119">
        <f>0.05*P184</f>
        <v>2264.2989747000001</v>
      </c>
      <c r="M192" s="194">
        <v>0</v>
      </c>
      <c r="N192" s="119">
        <f>0.05*P184</f>
        <v>2264.2989747000001</v>
      </c>
      <c r="O192" s="119">
        <f>0.05*P184</f>
        <v>2264.2989747000001</v>
      </c>
      <c r="P192" s="194">
        <v>0</v>
      </c>
    </row>
    <row r="193" spans="1:17" s="120" customFormat="1" hidden="1" outlineLevel="1">
      <c r="A193" s="190">
        <v>2</v>
      </c>
      <c r="B193" s="191" t="s">
        <v>364</v>
      </c>
      <c r="C193" s="118" t="s">
        <v>58</v>
      </c>
      <c r="D193" s="118"/>
      <c r="E193" s="194">
        <f t="shared" ref="E193:E195" si="23">0.05*(M185+P185)</f>
        <v>4609.0402421999997</v>
      </c>
      <c r="F193" s="194">
        <f t="shared" ref="F193:F195" si="24">0.05*J185</f>
        <v>2305.1342</v>
      </c>
      <c r="G193" s="194">
        <v>0</v>
      </c>
      <c r="H193" s="119">
        <f t="shared" ref="H193:H195" si="25">0.05*J185</f>
        <v>2305.1342</v>
      </c>
      <c r="I193" s="119">
        <f t="shared" ref="I193:I195" si="26">0.05*J185</f>
        <v>2305.1342</v>
      </c>
      <c r="J193" s="194">
        <v>0</v>
      </c>
      <c r="K193" s="119">
        <f t="shared" ref="K193:K195" si="27">0.05*M185</f>
        <v>2303.9842675</v>
      </c>
      <c r="L193" s="119">
        <f t="shared" ref="L193:L195" si="28">0.05*P185</f>
        <v>2305.0559747000002</v>
      </c>
      <c r="M193" s="194">
        <v>0</v>
      </c>
      <c r="N193" s="119">
        <f t="shared" ref="N193:N195" si="29">0.05*P185</f>
        <v>2305.0559747000002</v>
      </c>
      <c r="O193" s="119">
        <f t="shared" ref="O193:O195" si="30">0.05*P185</f>
        <v>2305.0559747000002</v>
      </c>
      <c r="P193" s="194">
        <v>0</v>
      </c>
    </row>
    <row r="194" spans="1:17" s="120" customFormat="1" hidden="1" outlineLevel="1">
      <c r="A194" s="190">
        <v>3</v>
      </c>
      <c r="B194" s="191" t="s">
        <v>365</v>
      </c>
      <c r="C194" s="118" t="s">
        <v>58</v>
      </c>
      <c r="D194" s="118"/>
      <c r="E194" s="194">
        <f t="shared" si="23"/>
        <v>4559.1442422</v>
      </c>
      <c r="F194" s="194">
        <f t="shared" si="24"/>
        <v>2280.1862000000001</v>
      </c>
      <c r="G194" s="194">
        <v>0</v>
      </c>
      <c r="H194" s="119">
        <f t="shared" si="25"/>
        <v>2280.1862000000001</v>
      </c>
      <c r="I194" s="119">
        <f t="shared" si="26"/>
        <v>2280.1862000000001</v>
      </c>
      <c r="J194" s="194">
        <v>0</v>
      </c>
      <c r="K194" s="119">
        <f t="shared" si="27"/>
        <v>2279.0362675000001</v>
      </c>
      <c r="L194" s="119">
        <f t="shared" si="28"/>
        <v>2280.1079746999999</v>
      </c>
      <c r="M194" s="194">
        <v>0</v>
      </c>
      <c r="N194" s="119">
        <f t="shared" si="29"/>
        <v>2280.1079746999999</v>
      </c>
      <c r="O194" s="119">
        <f t="shared" si="30"/>
        <v>2280.1079746999999</v>
      </c>
      <c r="P194" s="194">
        <v>0</v>
      </c>
    </row>
    <row r="195" spans="1:17" s="120" customFormat="1" hidden="1" outlineLevel="1">
      <c r="A195" s="190">
        <v>4</v>
      </c>
      <c r="B195" s="191" t="s">
        <v>366</v>
      </c>
      <c r="C195" s="118" t="s">
        <v>58</v>
      </c>
      <c r="D195" s="118"/>
      <c r="E195" s="194">
        <f t="shared" si="23"/>
        <v>4140.5634740000005</v>
      </c>
      <c r="F195" s="194">
        <f t="shared" si="24"/>
        <v>2070.9870000000001</v>
      </c>
      <c r="G195" s="194">
        <v>0</v>
      </c>
      <c r="H195" s="119">
        <f t="shared" si="25"/>
        <v>2070.9870000000001</v>
      </c>
      <c r="I195" s="119">
        <f t="shared" si="26"/>
        <v>2070.9870000000001</v>
      </c>
      <c r="J195" s="194">
        <v>0</v>
      </c>
      <c r="K195" s="119">
        <f t="shared" si="27"/>
        <v>2069.8372250000002</v>
      </c>
      <c r="L195" s="119">
        <f t="shared" si="28"/>
        <v>2070.7262490000003</v>
      </c>
      <c r="M195" s="194">
        <v>0</v>
      </c>
      <c r="N195" s="119">
        <f t="shared" si="29"/>
        <v>2070.7262490000003</v>
      </c>
      <c r="O195" s="119">
        <f t="shared" si="30"/>
        <v>2070.7262490000003</v>
      </c>
      <c r="P195" s="194">
        <v>0</v>
      </c>
    </row>
    <row r="196" spans="1:17" s="120" customFormat="1" hidden="1" outlineLevel="1">
      <c r="A196" s="190">
        <v>5</v>
      </c>
      <c r="B196" s="191" t="s">
        <v>364</v>
      </c>
      <c r="C196" s="118" t="s">
        <v>61</v>
      </c>
      <c r="D196" s="118"/>
      <c r="E196" s="194">
        <f>-0.05*(M188+P188)</f>
        <v>-1921.8610001000002</v>
      </c>
      <c r="F196" s="194">
        <f>-0.05*J188</f>
        <v>-961.41974530000016</v>
      </c>
      <c r="G196" s="194">
        <v>0</v>
      </c>
      <c r="H196" s="119">
        <f>-0.05*J188</f>
        <v>-961.41974530000016</v>
      </c>
      <c r="I196" s="119">
        <f>-0.05*J188</f>
        <v>-961.41974530000016</v>
      </c>
      <c r="J196" s="194">
        <v>0</v>
      </c>
      <c r="K196" s="119">
        <f>-0.05*M188</f>
        <v>-960.51954760000012</v>
      </c>
      <c r="L196" s="119">
        <f>-0.05*P188</f>
        <v>-961.34145250000006</v>
      </c>
      <c r="M196" s="194">
        <v>0</v>
      </c>
      <c r="N196" s="119">
        <f>-0.05*P188</f>
        <v>-961.34145250000006</v>
      </c>
      <c r="O196" s="119">
        <f>-0.05*P188</f>
        <v>-961.34145250000006</v>
      </c>
      <c r="P196" s="194">
        <v>0</v>
      </c>
    </row>
    <row r="197" spans="1:17" s="120" customFormat="1" hidden="1" outlineLevel="1">
      <c r="A197" s="190">
        <v>6</v>
      </c>
      <c r="B197" s="191" t="s">
        <v>365</v>
      </c>
      <c r="C197" s="118" t="s">
        <v>61</v>
      </c>
      <c r="D197" s="118"/>
      <c r="E197" s="194">
        <f>-0.05*(M189+P189)</f>
        <v>-1723.3767510999999</v>
      </c>
      <c r="F197" s="194">
        <f>-0.05*J189</f>
        <v>-862.17760129999988</v>
      </c>
      <c r="G197" s="194">
        <v>0</v>
      </c>
      <c r="H197" s="119">
        <f>-0.05*J189</f>
        <v>-862.17760129999988</v>
      </c>
      <c r="I197" s="119">
        <f>-0.05*J189</f>
        <v>-862.17760129999988</v>
      </c>
      <c r="J197" s="194">
        <v>0</v>
      </c>
      <c r="K197" s="119">
        <f>-0.05*M189</f>
        <v>-861.27744260000009</v>
      </c>
      <c r="L197" s="119">
        <f>-0.05*P189</f>
        <v>-862.09930849999989</v>
      </c>
      <c r="M197" s="194">
        <v>0</v>
      </c>
      <c r="N197" s="119">
        <f>-0.05*P189</f>
        <v>-862.09930849999989</v>
      </c>
      <c r="O197" s="119">
        <f>-0.05*P189</f>
        <v>-862.09930849999989</v>
      </c>
      <c r="P197" s="194">
        <v>0</v>
      </c>
    </row>
    <row r="198" spans="1:17" s="120" customFormat="1" hidden="1" outlineLevel="1">
      <c r="A198" s="190">
        <v>7</v>
      </c>
      <c r="B198" s="191" t="s">
        <v>366</v>
      </c>
      <c r="C198" s="118" t="s">
        <v>61</v>
      </c>
      <c r="D198" s="118"/>
      <c r="E198" s="194">
        <f>-0.05*(M190+P190)</f>
        <v>-2141.9575129999998</v>
      </c>
      <c r="F198" s="194">
        <f>-0.05*J190</f>
        <v>-1071.5593269999999</v>
      </c>
      <c r="G198" s="194">
        <v>0</v>
      </c>
      <c r="H198" s="119">
        <f>-0.05*J190</f>
        <v>-1071.5593269999999</v>
      </c>
      <c r="I198" s="119">
        <f>-0.05*J190</f>
        <v>-1071.5593269999999</v>
      </c>
      <c r="J198" s="194">
        <v>0</v>
      </c>
      <c r="K198" s="119">
        <f>-0.05*M190</f>
        <v>-1070.6591620000002</v>
      </c>
      <c r="L198" s="119">
        <f>-0.05*P190</f>
        <v>-1071.2983509999999</v>
      </c>
      <c r="M198" s="194">
        <v>0</v>
      </c>
      <c r="N198" s="119">
        <f>-0.05*P190</f>
        <v>-1071.2983509999999</v>
      </c>
      <c r="O198" s="119">
        <f>-0.05*P190</f>
        <v>-1071.2983509999999</v>
      </c>
      <c r="P198" s="194">
        <v>0</v>
      </c>
    </row>
    <row r="199" spans="1:17" s="120" customFormat="1" hidden="1" outlineLevel="1">
      <c r="A199" s="110"/>
      <c r="B199" s="78"/>
      <c r="C199" s="118"/>
      <c r="D199" s="118"/>
      <c r="E199" s="115"/>
      <c r="F199" s="115"/>
      <c r="G199" s="115"/>
      <c r="N199" s="115"/>
      <c r="O199" s="115"/>
      <c r="P199" s="115"/>
    </row>
    <row r="200" spans="1:17" s="120" customFormat="1" hidden="1" outlineLevel="1">
      <c r="A200" s="190">
        <v>1</v>
      </c>
      <c r="B200" s="191" t="s">
        <v>368</v>
      </c>
      <c r="C200" s="118" t="s">
        <v>58</v>
      </c>
      <c r="D200" s="118"/>
      <c r="E200" s="194">
        <f>E184+E192</f>
        <v>7568.8162421641709</v>
      </c>
      <c r="F200" s="194">
        <f t="shared" ref="F200:P200" si="31">F184+F192</f>
        <v>4462.9372106071496</v>
      </c>
      <c r="G200" s="194">
        <f t="shared" si="31"/>
        <v>45259.979547999996</v>
      </c>
      <c r="H200" s="194">
        <f t="shared" si="31"/>
        <v>2264.3772000000004</v>
      </c>
      <c r="I200" s="194">
        <f t="shared" si="31"/>
        <v>2264.3772000000004</v>
      </c>
      <c r="J200" s="194">
        <f t="shared" si="31"/>
        <v>45287.544000000002</v>
      </c>
      <c r="K200" s="194">
        <f t="shared" si="31"/>
        <v>2263.0772675000003</v>
      </c>
      <c r="L200" s="194">
        <f t="shared" si="31"/>
        <v>4462.8589735561</v>
      </c>
      <c r="M200" s="194">
        <f t="shared" si="31"/>
        <v>45261.54535</v>
      </c>
      <c r="N200" s="194">
        <f t="shared" si="31"/>
        <v>2264.2989747000001</v>
      </c>
      <c r="O200" s="194">
        <f t="shared" si="31"/>
        <v>2264.2989747000001</v>
      </c>
      <c r="P200" s="194">
        <f t="shared" si="31"/>
        <v>45285.979493999999</v>
      </c>
    </row>
    <row r="201" spans="1:17" s="120" customFormat="1" hidden="1" outlineLevel="1">
      <c r="A201" s="190">
        <v>2</v>
      </c>
      <c r="B201" s="191" t="s">
        <v>361</v>
      </c>
      <c r="C201" s="118" t="s">
        <v>58</v>
      </c>
      <c r="D201" s="118"/>
      <c r="E201" s="194">
        <f t="shared" ref="E201:P201" si="32">E185+E193</f>
        <v>10569.04024216417</v>
      </c>
      <c r="F201" s="194">
        <f t="shared" si="32"/>
        <v>6995.5342097748016</v>
      </c>
      <c r="G201" s="194">
        <f t="shared" si="32"/>
        <v>46078.119547999995</v>
      </c>
      <c r="H201" s="194">
        <f t="shared" si="32"/>
        <v>2305.1342</v>
      </c>
      <c r="I201" s="194">
        <f t="shared" si="32"/>
        <v>2305.1342</v>
      </c>
      <c r="J201" s="194">
        <f t="shared" si="32"/>
        <v>46102.684000000001</v>
      </c>
      <c r="K201" s="194">
        <f t="shared" si="32"/>
        <v>2303.9842675</v>
      </c>
      <c r="L201" s="194">
        <f t="shared" si="32"/>
        <v>6995.4559735560997</v>
      </c>
      <c r="M201" s="194">
        <f t="shared" si="32"/>
        <v>46079.68535</v>
      </c>
      <c r="N201" s="194">
        <f t="shared" si="32"/>
        <v>2305.0559747000002</v>
      </c>
      <c r="O201" s="194">
        <f t="shared" si="32"/>
        <v>2305.0559747000002</v>
      </c>
      <c r="P201" s="194">
        <f t="shared" si="32"/>
        <v>46101.119493999999</v>
      </c>
    </row>
    <row r="202" spans="1:17" s="120" customFormat="1" hidden="1" outlineLevel="1">
      <c r="A202" s="190">
        <v>3</v>
      </c>
      <c r="B202" s="191" t="s">
        <v>362</v>
      </c>
      <c r="C202" s="118" t="s">
        <v>58</v>
      </c>
      <c r="D202" s="118"/>
      <c r="E202" s="194">
        <f t="shared" ref="E202:P202" si="33">E186+E194</f>
        <v>12755.944242164171</v>
      </c>
      <c r="F202" s="194">
        <f t="shared" si="33"/>
        <v>9123.3862097748024</v>
      </c>
      <c r="G202" s="194">
        <f t="shared" si="33"/>
        <v>45579.159547999996</v>
      </c>
      <c r="H202" s="194">
        <f t="shared" si="33"/>
        <v>2280.1862000000001</v>
      </c>
      <c r="I202" s="194">
        <f t="shared" si="33"/>
        <v>2280.1862000000001</v>
      </c>
      <c r="J202" s="194">
        <f t="shared" si="33"/>
        <v>45603.724000000002</v>
      </c>
      <c r="K202" s="194">
        <f t="shared" si="33"/>
        <v>2279.0362675000001</v>
      </c>
      <c r="L202" s="194">
        <f t="shared" si="33"/>
        <v>9123.3079735561005</v>
      </c>
      <c r="M202" s="194">
        <f t="shared" si="33"/>
        <v>45580.725350000001</v>
      </c>
      <c r="N202" s="194">
        <f t="shared" si="33"/>
        <v>2280.1079746999999</v>
      </c>
      <c r="O202" s="194">
        <f t="shared" si="33"/>
        <v>2280.1079746999999</v>
      </c>
      <c r="P202" s="194">
        <f t="shared" si="33"/>
        <v>45602.159494</v>
      </c>
    </row>
    <row r="203" spans="1:17" s="120" customFormat="1" hidden="1" outlineLevel="1">
      <c r="A203" s="190">
        <v>4</v>
      </c>
      <c r="B203" s="191" t="s">
        <v>363</v>
      </c>
      <c r="C203" s="118" t="s">
        <v>58</v>
      </c>
      <c r="D203" s="118"/>
      <c r="E203" s="194">
        <f t="shared" ref="E203:P203" si="34">E187+E195</f>
        <v>7182.003474085237</v>
      </c>
      <c r="F203" s="194">
        <f t="shared" si="34"/>
        <v>4269.5470176928502</v>
      </c>
      <c r="G203" s="194">
        <f t="shared" si="34"/>
        <v>41391.525159999997</v>
      </c>
      <c r="H203" s="194">
        <f t="shared" si="34"/>
        <v>2070.9870000000001</v>
      </c>
      <c r="I203" s="194">
        <f t="shared" si="34"/>
        <v>2070.9870000000001</v>
      </c>
      <c r="J203" s="194">
        <f t="shared" si="34"/>
        <v>41419.74</v>
      </c>
      <c r="K203" s="194">
        <f t="shared" si="34"/>
        <v>2069.8372250000002</v>
      </c>
      <c r="L203" s="194">
        <f t="shared" si="34"/>
        <v>4269.2862568987002</v>
      </c>
      <c r="M203" s="194">
        <f t="shared" si="34"/>
        <v>41396.744500000001</v>
      </c>
      <c r="N203" s="194">
        <f t="shared" si="34"/>
        <v>2070.7262490000003</v>
      </c>
      <c r="O203" s="194">
        <f t="shared" si="34"/>
        <v>2070.7262490000003</v>
      </c>
      <c r="P203" s="194">
        <f t="shared" si="34"/>
        <v>41414.524980000002</v>
      </c>
    </row>
    <row r="204" spans="1:17" s="120" customFormat="1" hidden="1" outlineLevel="1">
      <c r="A204" s="190">
        <v>5</v>
      </c>
      <c r="B204" s="191" t="s">
        <v>361</v>
      </c>
      <c r="C204" s="118" t="s">
        <v>61</v>
      </c>
      <c r="D204" s="118"/>
      <c r="E204" s="194">
        <f t="shared" ref="E204:P204" si="35">E188+E196</f>
        <v>-7881.8610003243539</v>
      </c>
      <c r="F204" s="194">
        <f t="shared" si="35"/>
        <v>-5651.819744204251</v>
      </c>
      <c r="G204" s="194">
        <f t="shared" si="35"/>
        <v>19208.826500000003</v>
      </c>
      <c r="H204" s="194">
        <f t="shared" si="35"/>
        <v>-961.41974530000016</v>
      </c>
      <c r="I204" s="194">
        <f t="shared" si="35"/>
        <v>-961.41974530000016</v>
      </c>
      <c r="J204" s="194">
        <f t="shared" si="35"/>
        <v>19228.394906000001</v>
      </c>
      <c r="K204" s="194">
        <f t="shared" si="35"/>
        <v>-960.51954760000012</v>
      </c>
      <c r="L204" s="194">
        <f t="shared" si="35"/>
        <v>-5651.7414623286004</v>
      </c>
      <c r="M204" s="194">
        <f t="shared" si="35"/>
        <v>19210.390952000002</v>
      </c>
      <c r="N204" s="194">
        <f t="shared" si="35"/>
        <v>-961.34145250000006</v>
      </c>
      <c r="O204" s="194">
        <f t="shared" si="35"/>
        <v>-961.34145250000006</v>
      </c>
      <c r="P204" s="194">
        <f t="shared" si="35"/>
        <v>19226.82905</v>
      </c>
    </row>
    <row r="205" spans="1:17" s="120" customFormat="1" hidden="1" outlineLevel="1">
      <c r="A205" s="190">
        <v>6</v>
      </c>
      <c r="B205" s="191" t="s">
        <v>362</v>
      </c>
      <c r="C205" s="118" t="s">
        <v>61</v>
      </c>
      <c r="D205" s="118"/>
      <c r="E205" s="194">
        <f t="shared" ref="E205:P205" si="36">E189+E197</f>
        <v>-9920.1767513243558</v>
      </c>
      <c r="F205" s="194">
        <f t="shared" si="36"/>
        <v>-7705.3776002042505</v>
      </c>
      <c r="G205" s="194">
        <f t="shared" si="36"/>
        <v>17223.984400000001</v>
      </c>
      <c r="H205" s="194">
        <f t="shared" si="36"/>
        <v>-862.17760129999988</v>
      </c>
      <c r="I205" s="194">
        <f t="shared" si="36"/>
        <v>-862.17760129999988</v>
      </c>
      <c r="J205" s="194">
        <f t="shared" si="36"/>
        <v>17243.552025999998</v>
      </c>
      <c r="K205" s="194">
        <f t="shared" si="36"/>
        <v>-861.27744260000009</v>
      </c>
      <c r="L205" s="194">
        <f t="shared" si="36"/>
        <v>-7705.2993183286007</v>
      </c>
      <c r="M205" s="194">
        <f t="shared" si="36"/>
        <v>17225.548852</v>
      </c>
      <c r="N205" s="194">
        <f t="shared" si="36"/>
        <v>-862.09930849999989</v>
      </c>
      <c r="O205" s="194">
        <f t="shared" si="36"/>
        <v>-862.09930849999989</v>
      </c>
      <c r="P205" s="194">
        <f t="shared" si="36"/>
        <v>17241.986169999996</v>
      </c>
    </row>
    <row r="206" spans="1:17" s="120" customFormat="1" hidden="1" outlineLevel="1">
      <c r="A206" s="190">
        <v>7</v>
      </c>
      <c r="B206" s="191" t="s">
        <v>363</v>
      </c>
      <c r="C206" s="118" t="s">
        <v>61</v>
      </c>
      <c r="D206" s="118"/>
      <c r="E206" s="194">
        <f t="shared" ref="E206:P206" si="37">E190+E198</f>
        <v>-5183.3975134863285</v>
      </c>
      <c r="F206" s="194">
        <f t="shared" si="37"/>
        <v>-3270.1193350004</v>
      </c>
      <c r="G206" s="194">
        <f t="shared" si="37"/>
        <v>21407.968400000002</v>
      </c>
      <c r="H206" s="194">
        <f t="shared" si="37"/>
        <v>-1071.5593269999999</v>
      </c>
      <c r="I206" s="194">
        <f t="shared" si="37"/>
        <v>-1071.5593269999999</v>
      </c>
      <c r="J206" s="194">
        <f t="shared" si="37"/>
        <v>21431.186539999999</v>
      </c>
      <c r="K206" s="194">
        <f t="shared" si="37"/>
        <v>-1070.6591620000002</v>
      </c>
      <c r="L206" s="194">
        <f t="shared" si="37"/>
        <v>-3269.8583687970499</v>
      </c>
      <c r="M206" s="194">
        <f t="shared" si="37"/>
        <v>21413.183240000002</v>
      </c>
      <c r="N206" s="194">
        <f t="shared" si="37"/>
        <v>-1071.2983509999999</v>
      </c>
      <c r="O206" s="194">
        <f t="shared" si="37"/>
        <v>-1071.2983509999999</v>
      </c>
      <c r="P206" s="194">
        <f t="shared" si="37"/>
        <v>21425.967019999996</v>
      </c>
    </row>
    <row r="207" spans="1:17" s="120" customFormat="1" hidden="1" outlineLevel="1">
      <c r="A207" s="110"/>
      <c r="B207" s="78"/>
      <c r="C207" s="118"/>
      <c r="D207" s="118"/>
      <c r="E207" s="115"/>
      <c r="F207" s="115"/>
      <c r="G207" s="115"/>
      <c r="N207" s="115"/>
      <c r="O207" s="115"/>
      <c r="P207" s="115"/>
    </row>
    <row r="208" spans="1:17" s="120" customFormat="1" hidden="1" outlineLevel="1">
      <c r="A208" s="118"/>
      <c r="B208" s="78"/>
      <c r="C208" s="118"/>
      <c r="D208" s="14" t="s">
        <v>271</v>
      </c>
      <c r="E208" s="108">
        <f t="shared" ref="E208:P208" si="38">MAX(E200:E206)</f>
        <v>12755.944242164171</v>
      </c>
      <c r="F208" s="108">
        <f t="shared" si="38"/>
        <v>9123.3862097748024</v>
      </c>
      <c r="G208" s="108">
        <f t="shared" si="38"/>
        <v>46078.119547999995</v>
      </c>
      <c r="H208" s="108">
        <f t="shared" si="38"/>
        <v>2305.1342</v>
      </c>
      <c r="I208" s="108">
        <f t="shared" si="38"/>
        <v>2305.1342</v>
      </c>
      <c r="J208" s="108">
        <f t="shared" si="38"/>
        <v>46102.684000000001</v>
      </c>
      <c r="K208" s="108">
        <f t="shared" si="38"/>
        <v>2303.9842675</v>
      </c>
      <c r="L208" s="108">
        <f t="shared" si="38"/>
        <v>9123.3079735561005</v>
      </c>
      <c r="M208" s="108">
        <f t="shared" si="38"/>
        <v>46079.68535</v>
      </c>
      <c r="N208" s="108">
        <f t="shared" si="38"/>
        <v>2305.0559747000002</v>
      </c>
      <c r="O208" s="108">
        <f t="shared" si="38"/>
        <v>2305.0559747000002</v>
      </c>
      <c r="P208" s="108">
        <f t="shared" si="38"/>
        <v>46101.119493999999</v>
      </c>
      <c r="Q208" s="15"/>
    </row>
    <row r="209" spans="1:25" s="120" customFormat="1" hidden="1" outlineLevel="1">
      <c r="A209" s="118"/>
      <c r="B209" s="78"/>
      <c r="C209" s="118"/>
      <c r="D209" s="14" t="s">
        <v>272</v>
      </c>
      <c r="E209" s="108">
        <f t="shared" ref="E209:P209" si="39">MIN(E200:E206)</f>
        <v>-9920.1767513243558</v>
      </c>
      <c r="F209" s="108">
        <f t="shared" si="39"/>
        <v>-7705.3776002042505</v>
      </c>
      <c r="G209" s="108">
        <f t="shared" si="39"/>
        <v>17223.984400000001</v>
      </c>
      <c r="H209" s="108">
        <f t="shared" si="39"/>
        <v>-1071.5593269999999</v>
      </c>
      <c r="I209" s="108">
        <f t="shared" si="39"/>
        <v>-1071.5593269999999</v>
      </c>
      <c r="J209" s="108">
        <f t="shared" si="39"/>
        <v>17243.552025999998</v>
      </c>
      <c r="K209" s="108">
        <f t="shared" si="39"/>
        <v>-1070.6591620000002</v>
      </c>
      <c r="L209" s="108">
        <f t="shared" si="39"/>
        <v>-7705.2993183286007</v>
      </c>
      <c r="M209" s="108">
        <f t="shared" si="39"/>
        <v>17225.548852</v>
      </c>
      <c r="N209" s="108">
        <f t="shared" si="39"/>
        <v>-1071.2983509999999</v>
      </c>
      <c r="O209" s="108">
        <f t="shared" si="39"/>
        <v>-1071.2983509999999</v>
      </c>
      <c r="P209" s="108">
        <f t="shared" si="39"/>
        <v>17241.986169999996</v>
      </c>
      <c r="Q209" s="15"/>
    </row>
    <row r="210" spans="1:25" s="120" customFormat="1" hidden="1" outlineLevel="1">
      <c r="A210" s="118"/>
      <c r="B210" s="78"/>
      <c r="C210" s="118"/>
      <c r="D210" s="118"/>
      <c r="E210" s="115"/>
      <c r="F210" s="115"/>
      <c r="G210" s="115"/>
      <c r="N210" s="115"/>
      <c r="O210" s="115"/>
      <c r="P210" s="115"/>
    </row>
    <row r="211" spans="1:25" s="120" customFormat="1" hidden="1" outlineLevel="1">
      <c r="A211" s="118"/>
      <c r="B211" s="78"/>
      <c r="C211" s="118"/>
      <c r="D211" s="118"/>
      <c r="E211" s="115"/>
      <c r="F211" s="115"/>
      <c r="G211" s="115"/>
      <c r="N211" s="115"/>
      <c r="O211" s="115"/>
      <c r="P211" s="115"/>
    </row>
    <row r="212" spans="1:25" s="150" customFormat="1" hidden="1" outlineLevel="1">
      <c r="A212" s="217" t="s">
        <v>106</v>
      </c>
      <c r="B212" s="122"/>
      <c r="C212" s="123"/>
      <c r="D212" s="123"/>
      <c r="E212" s="326" t="s">
        <v>43</v>
      </c>
      <c r="F212" s="326"/>
      <c r="G212" s="326"/>
      <c r="H212" s="326"/>
      <c r="I212" s="326"/>
      <c r="J212" s="326"/>
      <c r="K212" s="326"/>
      <c r="L212" s="326"/>
      <c r="M212" s="326"/>
      <c r="N212" s="326"/>
      <c r="O212" s="326"/>
      <c r="P212" s="326"/>
      <c r="R212" s="150" t="s">
        <v>114</v>
      </c>
    </row>
    <row r="213" spans="1:25" s="150" customFormat="1" hidden="1" outlineLevel="1">
      <c r="A213" s="217" t="s">
        <v>113</v>
      </c>
      <c r="B213" s="122"/>
      <c r="C213" s="123"/>
      <c r="D213" s="123"/>
      <c r="E213" s="319" t="s">
        <v>44</v>
      </c>
      <c r="F213" s="319"/>
      <c r="G213" s="319"/>
      <c r="H213" s="319"/>
      <c r="I213" s="319"/>
      <c r="J213" s="319"/>
      <c r="K213" s="319" t="s">
        <v>45</v>
      </c>
      <c r="L213" s="319"/>
      <c r="M213" s="319"/>
      <c r="N213" s="319"/>
      <c r="O213" s="319"/>
      <c r="P213" s="319"/>
      <c r="R213" s="212" t="s">
        <v>63</v>
      </c>
      <c r="S213" s="148"/>
      <c r="T213" s="148"/>
      <c r="U213" s="148"/>
      <c r="V213" s="148"/>
      <c r="W213" s="148"/>
      <c r="X213" s="148" t="s">
        <v>64</v>
      </c>
      <c r="Y213" s="148"/>
    </row>
    <row r="214" spans="1:25" s="150" customFormat="1" hidden="1" outlineLevel="1">
      <c r="A214" s="217"/>
      <c r="B214" s="122"/>
      <c r="C214" s="123"/>
      <c r="D214" s="123"/>
      <c r="E214" s="319" t="s">
        <v>47</v>
      </c>
      <c r="F214" s="319"/>
      <c r="G214" s="319"/>
      <c r="H214" s="319" t="s">
        <v>110</v>
      </c>
      <c r="I214" s="319"/>
      <c r="J214" s="319"/>
      <c r="K214" s="319" t="s">
        <v>111</v>
      </c>
      <c r="L214" s="319"/>
      <c r="M214" s="319"/>
      <c r="N214" s="319" t="s">
        <v>48</v>
      </c>
      <c r="O214" s="319"/>
      <c r="P214" s="319"/>
      <c r="R214" s="148" t="s">
        <v>65</v>
      </c>
      <c r="S214" s="148"/>
      <c r="T214" s="148" t="s">
        <v>66</v>
      </c>
      <c r="U214" s="148" t="s">
        <v>66</v>
      </c>
      <c r="V214" s="148" t="s">
        <v>67</v>
      </c>
      <c r="W214" s="148" t="s">
        <v>68</v>
      </c>
      <c r="X214" s="148" t="s">
        <v>69</v>
      </c>
      <c r="Y214" s="148" t="s">
        <v>70</v>
      </c>
    </row>
    <row r="215" spans="1:25" s="150" customFormat="1" hidden="1" outlineLevel="1">
      <c r="A215" s="217"/>
      <c r="B215" s="217"/>
      <c r="C215" s="217"/>
      <c r="D215" s="218" t="s">
        <v>49</v>
      </c>
      <c r="E215" s="219" t="s">
        <v>50</v>
      </c>
      <c r="F215" s="219" t="s">
        <v>51</v>
      </c>
      <c r="G215" s="219" t="s">
        <v>52</v>
      </c>
      <c r="H215" s="219" t="s">
        <v>50</v>
      </c>
      <c r="I215" s="219" t="s">
        <v>51</v>
      </c>
      <c r="J215" s="219" t="s">
        <v>52</v>
      </c>
      <c r="K215" s="219" t="s">
        <v>50</v>
      </c>
      <c r="L215" s="219" t="s">
        <v>51</v>
      </c>
      <c r="M215" s="219" t="s">
        <v>52</v>
      </c>
      <c r="N215" s="219" t="s">
        <v>50</v>
      </c>
      <c r="O215" s="219" t="s">
        <v>51</v>
      </c>
      <c r="P215" s="219" t="s">
        <v>52</v>
      </c>
      <c r="R215" s="148" t="s">
        <v>71</v>
      </c>
      <c r="S215" s="148"/>
      <c r="T215" s="148">
        <v>1</v>
      </c>
      <c r="U215" s="148">
        <v>1</v>
      </c>
      <c r="V215" s="148">
        <f>1*0.8</f>
        <v>0.8</v>
      </c>
      <c r="W215" s="148">
        <f>1*0.3</f>
        <v>0.3</v>
      </c>
      <c r="X215" s="148">
        <v>0.3</v>
      </c>
      <c r="Y215" s="148">
        <v>0</v>
      </c>
    </row>
    <row r="216" spans="1:25" s="150" customFormat="1" hidden="1" outlineLevel="1">
      <c r="A216" s="218" t="s">
        <v>596</v>
      </c>
      <c r="B216" s="218" t="s">
        <v>597</v>
      </c>
      <c r="C216" s="218" t="s">
        <v>80</v>
      </c>
      <c r="D216" s="218" t="s">
        <v>0</v>
      </c>
      <c r="E216" s="219"/>
      <c r="F216" s="219"/>
      <c r="G216" s="219"/>
      <c r="H216" s="219"/>
      <c r="I216" s="219"/>
      <c r="J216" s="219"/>
      <c r="K216" s="219"/>
      <c r="L216" s="219"/>
      <c r="M216" s="219"/>
      <c r="N216" s="219"/>
      <c r="O216" s="219"/>
      <c r="P216" s="219"/>
      <c r="R216" s="148" t="s">
        <v>72</v>
      </c>
      <c r="S216" s="148"/>
      <c r="T216" s="148">
        <v>1</v>
      </c>
      <c r="U216" s="148">
        <v>1</v>
      </c>
      <c r="V216" s="148">
        <v>1</v>
      </c>
      <c r="W216" s="148">
        <f>1*0.3</f>
        <v>0.3</v>
      </c>
      <c r="X216" s="148">
        <v>0</v>
      </c>
      <c r="Y216" s="148">
        <f>1</f>
        <v>1</v>
      </c>
    </row>
    <row r="217" spans="1:25" s="120" customFormat="1" hidden="1" outlineLevel="1">
      <c r="A217" s="190">
        <v>1</v>
      </c>
      <c r="B217" s="191" t="s">
        <v>57</v>
      </c>
      <c r="C217" s="192" t="s">
        <v>58</v>
      </c>
      <c r="D217" s="193" t="s">
        <v>117</v>
      </c>
      <c r="E217" s="194">
        <f t="shared" ref="E217:P217" si="40">IF(E$164&gt;0,$U215*E$164,$T215*E$164)+$V215*E$166+$X215*E$168+$Y215*E$170+$W215*E$172</f>
        <v>2020.8999999371299</v>
      </c>
      <c r="F217" s="194">
        <f t="shared" si="40"/>
        <v>1404.1000078113</v>
      </c>
      <c r="G217" s="194">
        <f t="shared" si="40"/>
        <v>34556.513032000003</v>
      </c>
      <c r="H217" s="194">
        <f t="shared" si="40"/>
        <v>0</v>
      </c>
      <c r="I217" s="194">
        <f t="shared" si="40"/>
        <v>0</v>
      </c>
      <c r="J217" s="194">
        <f t="shared" si="40"/>
        <v>34577.555999999997</v>
      </c>
      <c r="K217" s="194">
        <f t="shared" si="40"/>
        <v>0</v>
      </c>
      <c r="L217" s="194">
        <f t="shared" si="40"/>
        <v>1404.0999970066</v>
      </c>
      <c r="M217" s="194">
        <f t="shared" si="40"/>
        <v>34557.556900000003</v>
      </c>
      <c r="N217" s="194">
        <f t="shared" si="40"/>
        <v>0</v>
      </c>
      <c r="O217" s="194">
        <f t="shared" si="40"/>
        <v>0</v>
      </c>
      <c r="P217" s="194">
        <f t="shared" si="40"/>
        <v>34576.512995999998</v>
      </c>
      <c r="Q217" s="132"/>
      <c r="R217" s="132" t="s">
        <v>73</v>
      </c>
      <c r="S217" s="132"/>
      <c r="T217" s="132">
        <v>1</v>
      </c>
      <c r="U217" s="132">
        <v>1</v>
      </c>
      <c r="V217" s="132">
        <f>1*0.8</f>
        <v>0.8</v>
      </c>
      <c r="W217" s="132">
        <f>1*0.3</f>
        <v>0.3</v>
      </c>
      <c r="X217" s="132">
        <f>1</f>
        <v>1</v>
      </c>
      <c r="Y217" s="132">
        <v>0</v>
      </c>
    </row>
    <row r="218" spans="1:25" s="120" customFormat="1" hidden="1" outlineLevel="1">
      <c r="A218" s="190">
        <v>2</v>
      </c>
      <c r="B218" s="191" t="s">
        <v>103</v>
      </c>
      <c r="C218" s="192" t="s">
        <v>58</v>
      </c>
      <c r="D218" s="193" t="s">
        <v>118</v>
      </c>
      <c r="E218" s="194">
        <f t="shared" ref="E218:P218" si="41">IF(E$164&gt;0,$U216*E$164,$T216*E$164)+$V216*E$166+$X216*E$168+$Y216*E$170+$W216*E$172</f>
        <v>3874.9999999371298</v>
      </c>
      <c r="F218" s="194">
        <f t="shared" si="41"/>
        <v>2969.0000078112998</v>
      </c>
      <c r="G218" s="194">
        <f t="shared" si="41"/>
        <v>37844.013032000003</v>
      </c>
      <c r="H218" s="194">
        <f t="shared" si="41"/>
        <v>0</v>
      </c>
      <c r="I218" s="194">
        <f t="shared" si="41"/>
        <v>0</v>
      </c>
      <c r="J218" s="194">
        <f t="shared" si="41"/>
        <v>37865.055999999997</v>
      </c>
      <c r="K218" s="194">
        <f t="shared" si="41"/>
        <v>0</v>
      </c>
      <c r="L218" s="194">
        <f t="shared" si="41"/>
        <v>2968.9999970065996</v>
      </c>
      <c r="M218" s="194">
        <f t="shared" si="41"/>
        <v>37845.056900000003</v>
      </c>
      <c r="N218" s="194">
        <f t="shared" si="41"/>
        <v>0</v>
      </c>
      <c r="O218" s="194">
        <f t="shared" si="41"/>
        <v>0</v>
      </c>
      <c r="P218" s="194">
        <f t="shared" si="41"/>
        <v>37864.012995999998</v>
      </c>
      <c r="Q218" s="132"/>
      <c r="R218" s="132" t="s">
        <v>74</v>
      </c>
      <c r="S218" s="132"/>
      <c r="T218" s="132">
        <v>1</v>
      </c>
      <c r="U218" s="132">
        <v>1</v>
      </c>
      <c r="V218" s="132">
        <f>1*0.8</f>
        <v>0.8</v>
      </c>
      <c r="W218" s="132">
        <f>1</f>
        <v>1</v>
      </c>
      <c r="X218" s="132">
        <v>0.3</v>
      </c>
      <c r="Y218" s="132">
        <v>0</v>
      </c>
    </row>
    <row r="219" spans="1:25" s="120" customFormat="1" hidden="1" outlineLevel="1">
      <c r="A219" s="190">
        <v>3</v>
      </c>
      <c r="B219" s="191" t="s">
        <v>59</v>
      </c>
      <c r="C219" s="192" t="s">
        <v>58</v>
      </c>
      <c r="D219" s="193" t="s">
        <v>119</v>
      </c>
      <c r="E219" s="194">
        <f t="shared" ref="E219:P219" si="42">IF(E$164&gt;0,$U217*E$164,$T217*E$164)+$V217*E$166+$X217*E$168+$Y217*E$170+$W217*E$172</f>
        <v>5242.9999999371303</v>
      </c>
      <c r="F219" s="194">
        <f t="shared" si="42"/>
        <v>4307.0000078112998</v>
      </c>
      <c r="G219" s="194">
        <f t="shared" si="42"/>
        <v>37173.813032000005</v>
      </c>
      <c r="H219" s="194">
        <f t="shared" si="42"/>
        <v>0</v>
      </c>
      <c r="I219" s="194">
        <f t="shared" si="42"/>
        <v>0</v>
      </c>
      <c r="J219" s="194">
        <f t="shared" si="42"/>
        <v>37194.856</v>
      </c>
      <c r="K219" s="194">
        <f t="shared" si="42"/>
        <v>0</v>
      </c>
      <c r="L219" s="194">
        <f t="shared" si="42"/>
        <v>4306.9999970066001</v>
      </c>
      <c r="M219" s="194">
        <f t="shared" si="42"/>
        <v>37174.856900000006</v>
      </c>
      <c r="N219" s="194">
        <f t="shared" si="42"/>
        <v>0</v>
      </c>
      <c r="O219" s="194">
        <f t="shared" si="42"/>
        <v>0</v>
      </c>
      <c r="P219" s="194">
        <f t="shared" si="42"/>
        <v>37193.812996000001</v>
      </c>
      <c r="Q219" s="132"/>
      <c r="R219" s="145" t="s">
        <v>108</v>
      </c>
    </row>
    <row r="220" spans="1:25" s="120" customFormat="1" hidden="1" outlineLevel="1">
      <c r="A220" s="190">
        <v>4</v>
      </c>
      <c r="B220" s="191" t="s">
        <v>60</v>
      </c>
      <c r="C220" s="192" t="s">
        <v>58</v>
      </c>
      <c r="D220" s="193" t="s">
        <v>120</v>
      </c>
      <c r="E220" s="194">
        <f t="shared" ref="E220:P220" si="43">IF(E$164&gt;0,$U218*E$164,$T218*E$164)+$V218*E$166+$X218*E$168+$Y218*E$170+$W218*E$172</f>
        <v>2020.9000000178401</v>
      </c>
      <c r="F220" s="194">
        <f t="shared" si="43"/>
        <v>1404.1000130899999</v>
      </c>
      <c r="G220" s="194">
        <f t="shared" si="43"/>
        <v>34556.543440000001</v>
      </c>
      <c r="H220" s="194">
        <f t="shared" si="43"/>
        <v>0</v>
      </c>
      <c r="I220" s="194">
        <f t="shared" si="43"/>
        <v>0</v>
      </c>
      <c r="J220" s="194">
        <f t="shared" si="43"/>
        <v>34580.019999999997</v>
      </c>
      <c r="K220" s="194">
        <f t="shared" si="43"/>
        <v>0</v>
      </c>
      <c r="L220" s="194">
        <f t="shared" si="43"/>
        <v>1404.1000030350001</v>
      </c>
      <c r="M220" s="194">
        <f t="shared" si="43"/>
        <v>34560.023000000001</v>
      </c>
      <c r="N220" s="194">
        <f t="shared" si="43"/>
        <v>0</v>
      </c>
      <c r="O220" s="194">
        <f t="shared" si="43"/>
        <v>0</v>
      </c>
      <c r="P220" s="194">
        <f t="shared" si="43"/>
        <v>34576.543319999997</v>
      </c>
      <c r="Q220" s="132"/>
      <c r="S220" s="132"/>
      <c r="T220" s="132"/>
      <c r="U220" s="132"/>
      <c r="V220" s="132"/>
      <c r="W220" s="132"/>
      <c r="X220" s="132"/>
      <c r="Y220" s="132"/>
    </row>
    <row r="221" spans="1:25" s="120" customFormat="1" hidden="1" outlineLevel="1">
      <c r="A221" s="190">
        <v>5</v>
      </c>
      <c r="B221" s="191" t="s">
        <v>103</v>
      </c>
      <c r="C221" s="192" t="s">
        <v>61</v>
      </c>
      <c r="D221" s="193" t="s">
        <v>121</v>
      </c>
      <c r="E221" s="194">
        <f t="shared" ref="E221:P221" si="44">IF(E$165&lt;0,$U216*E$165,$T216*E$165)+$V216*E$167+$X216*E$169+$Y216*E$171+$W216*E$173</f>
        <v>-3875.0000001723101</v>
      </c>
      <c r="F221" s="194">
        <f t="shared" si="44"/>
        <v>-2968.9999970499002</v>
      </c>
      <c r="G221" s="194">
        <f t="shared" si="44"/>
        <v>23288.028999999999</v>
      </c>
      <c r="H221" s="194">
        <f t="shared" si="44"/>
        <v>0</v>
      </c>
      <c r="I221" s="194">
        <f t="shared" si="44"/>
        <v>0</v>
      </c>
      <c r="J221" s="194">
        <f t="shared" si="44"/>
        <v>23309.075003999998</v>
      </c>
      <c r="K221" s="194">
        <f t="shared" si="44"/>
        <v>0</v>
      </c>
      <c r="L221" s="194">
        <f t="shared" si="44"/>
        <v>-2969.0000078537</v>
      </c>
      <c r="M221" s="194">
        <f t="shared" si="44"/>
        <v>23289.071968</v>
      </c>
      <c r="N221" s="194">
        <f t="shared" si="44"/>
        <v>0</v>
      </c>
      <c r="O221" s="194">
        <f t="shared" si="44"/>
        <v>0</v>
      </c>
      <c r="P221" s="194">
        <f t="shared" si="44"/>
        <v>23308.0311</v>
      </c>
      <c r="Q221" s="132"/>
      <c r="S221" s="132"/>
      <c r="T221" s="132"/>
      <c r="U221" s="132"/>
      <c r="V221" s="132"/>
      <c r="W221" s="132"/>
      <c r="X221" s="132"/>
      <c r="Y221" s="132"/>
    </row>
    <row r="222" spans="1:25" s="120" customFormat="1" hidden="1" outlineLevel="1">
      <c r="A222" s="190">
        <v>6</v>
      </c>
      <c r="B222" s="191" t="s">
        <v>59</v>
      </c>
      <c r="C222" s="192" t="s">
        <v>61</v>
      </c>
      <c r="D222" s="193" t="s">
        <v>122</v>
      </c>
      <c r="E222" s="194">
        <f t="shared" ref="E222:P222" si="45">IF(E$165&lt;0,$U217*E$165,$T217*E$165)+$V217*E$167+$X217*E$169+$Y217*E$171+$W217*E$173</f>
        <v>-5243.0000001723092</v>
      </c>
      <c r="F222" s="194">
        <f t="shared" si="45"/>
        <v>-4306.9999970499002</v>
      </c>
      <c r="G222" s="194">
        <f t="shared" si="45"/>
        <v>22047.612000000001</v>
      </c>
      <c r="H222" s="194">
        <f t="shared" si="45"/>
        <v>0</v>
      </c>
      <c r="I222" s="194">
        <f t="shared" si="45"/>
        <v>0</v>
      </c>
      <c r="J222" s="194">
        <f t="shared" si="45"/>
        <v>22068.657403999998</v>
      </c>
      <c r="K222" s="194">
        <f t="shared" si="45"/>
        <v>0</v>
      </c>
      <c r="L222" s="194">
        <f t="shared" si="45"/>
        <v>-4307.0000078536996</v>
      </c>
      <c r="M222" s="194">
        <f t="shared" si="45"/>
        <v>22048.654968000003</v>
      </c>
      <c r="N222" s="194">
        <f t="shared" si="45"/>
        <v>0</v>
      </c>
      <c r="O222" s="194">
        <f t="shared" si="45"/>
        <v>0</v>
      </c>
      <c r="P222" s="194">
        <f t="shared" si="45"/>
        <v>22067.613499999999</v>
      </c>
      <c r="Q222" s="132"/>
    </row>
    <row r="223" spans="1:25" s="120" customFormat="1" hidden="1" outlineLevel="1">
      <c r="A223" s="190">
        <v>7</v>
      </c>
      <c r="B223" s="191" t="s">
        <v>60</v>
      </c>
      <c r="C223" s="192" t="s">
        <v>61</v>
      </c>
      <c r="D223" s="193" t="s">
        <v>120</v>
      </c>
      <c r="E223" s="194">
        <f t="shared" ref="E223:P223" si="46">IF(E$165&lt;0,$U218*E$165,$T218*E$165)+$V218*E$167+$X218*E$169+$Y218*E$171+$W218*E$173</f>
        <v>-2020.9000003469598</v>
      </c>
      <c r="F223" s="194">
        <f t="shared" si="46"/>
        <v>-1404.1000031139999</v>
      </c>
      <c r="G223" s="194">
        <f t="shared" si="46"/>
        <v>24662.448</v>
      </c>
      <c r="H223" s="194">
        <f t="shared" si="46"/>
        <v>0</v>
      </c>
      <c r="I223" s="194">
        <f t="shared" si="46"/>
        <v>0</v>
      </c>
      <c r="J223" s="194">
        <f t="shared" si="46"/>
        <v>24685.927079999998</v>
      </c>
      <c r="K223" s="194">
        <f t="shared" si="46"/>
        <v>0</v>
      </c>
      <c r="L223" s="194">
        <f t="shared" si="46"/>
        <v>-1404.1000131659998</v>
      </c>
      <c r="M223" s="194">
        <f t="shared" si="46"/>
        <v>24665.924559999999</v>
      </c>
      <c r="N223" s="194">
        <f t="shared" si="46"/>
        <v>0</v>
      </c>
      <c r="O223" s="194">
        <f t="shared" si="46"/>
        <v>0</v>
      </c>
      <c r="P223" s="194">
        <f t="shared" si="46"/>
        <v>24682.447399999997</v>
      </c>
      <c r="Q223" s="132"/>
    </row>
    <row r="224" spans="1:25" s="120" customFormat="1" hidden="1" outlineLevel="1">
      <c r="A224" s="110" t="s">
        <v>595</v>
      </c>
      <c r="B224" s="78"/>
      <c r="C224" s="118"/>
      <c r="D224" s="118"/>
      <c r="E224" s="115"/>
      <c r="F224" s="115"/>
      <c r="G224" s="115"/>
      <c r="N224" s="115"/>
      <c r="O224" s="115"/>
      <c r="P224" s="115"/>
    </row>
    <row r="225" spans="1:16" s="120" customFormat="1" hidden="1" outlineLevel="1">
      <c r="A225" s="190">
        <v>1</v>
      </c>
      <c r="B225" s="191" t="s">
        <v>367</v>
      </c>
      <c r="C225" s="118" t="s">
        <v>58</v>
      </c>
      <c r="D225" s="118"/>
      <c r="E225" s="194">
        <f>0.05*(M217+P217)</f>
        <v>3456.7034948</v>
      </c>
      <c r="F225" s="194">
        <f>0.05*J217</f>
        <v>1728.8778</v>
      </c>
      <c r="G225" s="194">
        <v>0</v>
      </c>
      <c r="H225" s="119">
        <f>0.05*J217</f>
        <v>1728.8778</v>
      </c>
      <c r="I225" s="119">
        <f>0.05*J217</f>
        <v>1728.8778</v>
      </c>
      <c r="J225" s="194">
        <v>0</v>
      </c>
      <c r="K225" s="119">
        <f>0.05*M217</f>
        <v>1727.8778450000002</v>
      </c>
      <c r="L225" s="119">
        <f>0.05*P217</f>
        <v>1728.8256498000001</v>
      </c>
      <c r="M225" s="194">
        <v>0</v>
      </c>
      <c r="N225" s="119">
        <f>0.05*P217</f>
        <v>1728.8256498000001</v>
      </c>
      <c r="O225" s="119">
        <f>0.05*P217</f>
        <v>1728.8256498000001</v>
      </c>
      <c r="P225" s="194">
        <v>0</v>
      </c>
    </row>
    <row r="226" spans="1:16" s="120" customFormat="1" ht="18.75" hidden="1" customHeight="1" outlineLevel="1">
      <c r="A226" s="190">
        <v>2</v>
      </c>
      <c r="B226" s="191" t="s">
        <v>364</v>
      </c>
      <c r="C226" s="118" t="s">
        <v>58</v>
      </c>
      <c r="D226" s="118"/>
      <c r="E226" s="194">
        <f t="shared" ref="E226:E228" si="47">0.05*(M218+P218)</f>
        <v>3785.4534948</v>
      </c>
      <c r="F226" s="194">
        <f t="shared" ref="F226:F228" si="48">0.05*J218</f>
        <v>1893.2528</v>
      </c>
      <c r="G226" s="194">
        <v>0</v>
      </c>
      <c r="H226" s="119">
        <f t="shared" ref="H226:H228" si="49">0.05*J218</f>
        <v>1893.2528</v>
      </c>
      <c r="I226" s="119">
        <f t="shared" ref="I226:I228" si="50">0.05*J218</f>
        <v>1893.2528</v>
      </c>
      <c r="J226" s="194">
        <v>0</v>
      </c>
      <c r="K226" s="119">
        <f t="shared" ref="K226:K228" si="51">0.05*M218</f>
        <v>1892.2528450000002</v>
      </c>
      <c r="L226" s="119">
        <f t="shared" ref="L226:L228" si="52">0.05*P218</f>
        <v>1893.2006498000001</v>
      </c>
      <c r="M226" s="194">
        <v>0</v>
      </c>
      <c r="N226" s="119">
        <f t="shared" ref="N226:N228" si="53">0.05*P218</f>
        <v>1893.2006498000001</v>
      </c>
      <c r="O226" s="119">
        <f t="shared" ref="O226:O228" si="54">0.05*P218</f>
        <v>1893.2006498000001</v>
      </c>
      <c r="P226" s="194">
        <v>0</v>
      </c>
    </row>
    <row r="227" spans="1:16" s="120" customFormat="1" hidden="1" outlineLevel="1">
      <c r="A227" s="190">
        <v>3</v>
      </c>
      <c r="B227" s="191" t="s">
        <v>365</v>
      </c>
      <c r="C227" s="118" t="s">
        <v>58</v>
      </c>
      <c r="D227" s="118"/>
      <c r="E227" s="194">
        <f t="shared" si="47"/>
        <v>3718.4334948000005</v>
      </c>
      <c r="F227" s="194">
        <f t="shared" si="48"/>
        <v>1859.7428</v>
      </c>
      <c r="G227" s="194">
        <v>0</v>
      </c>
      <c r="H227" s="119">
        <f t="shared" si="49"/>
        <v>1859.7428</v>
      </c>
      <c r="I227" s="119">
        <f t="shared" si="50"/>
        <v>1859.7428</v>
      </c>
      <c r="J227" s="194">
        <v>0</v>
      </c>
      <c r="K227" s="119">
        <f t="shared" si="51"/>
        <v>1858.7428450000004</v>
      </c>
      <c r="L227" s="119">
        <f t="shared" si="52"/>
        <v>1859.6906498000001</v>
      </c>
      <c r="M227" s="194">
        <v>0</v>
      </c>
      <c r="N227" s="119">
        <f t="shared" si="53"/>
        <v>1859.6906498000001</v>
      </c>
      <c r="O227" s="119">
        <f t="shared" si="54"/>
        <v>1859.6906498000001</v>
      </c>
      <c r="P227" s="194">
        <v>0</v>
      </c>
    </row>
    <row r="228" spans="1:16" s="120" customFormat="1" hidden="1" outlineLevel="1">
      <c r="A228" s="190">
        <v>4</v>
      </c>
      <c r="B228" s="191" t="s">
        <v>366</v>
      </c>
      <c r="C228" s="118" t="s">
        <v>58</v>
      </c>
      <c r="D228" s="118"/>
      <c r="E228" s="194">
        <f t="shared" si="47"/>
        <v>3456.8283160000001</v>
      </c>
      <c r="F228" s="194">
        <f t="shared" si="48"/>
        <v>1729.001</v>
      </c>
      <c r="G228" s="194">
        <v>0</v>
      </c>
      <c r="H228" s="119">
        <f t="shared" si="49"/>
        <v>1729.001</v>
      </c>
      <c r="I228" s="119">
        <f t="shared" si="50"/>
        <v>1729.001</v>
      </c>
      <c r="J228" s="194">
        <v>0</v>
      </c>
      <c r="K228" s="119">
        <f t="shared" si="51"/>
        <v>1728.0011500000001</v>
      </c>
      <c r="L228" s="119">
        <f t="shared" si="52"/>
        <v>1728.827166</v>
      </c>
      <c r="M228" s="194">
        <v>0</v>
      </c>
      <c r="N228" s="119">
        <f t="shared" si="53"/>
        <v>1728.827166</v>
      </c>
      <c r="O228" s="119">
        <f t="shared" si="54"/>
        <v>1728.827166</v>
      </c>
      <c r="P228" s="194">
        <v>0</v>
      </c>
    </row>
    <row r="229" spans="1:16" s="120" customFormat="1" ht="15" hidden="1" customHeight="1" outlineLevel="1">
      <c r="A229" s="190">
        <v>5</v>
      </c>
      <c r="B229" s="191" t="s">
        <v>364</v>
      </c>
      <c r="C229" s="118" t="s">
        <v>61</v>
      </c>
      <c r="D229" s="118"/>
      <c r="E229" s="194">
        <f>-0.05*(M221+P221)</f>
        <v>-2329.8551533999998</v>
      </c>
      <c r="F229" s="194">
        <f>-0.05*J221</f>
        <v>-1165.4537502000001</v>
      </c>
      <c r="G229" s="194">
        <v>0</v>
      </c>
      <c r="H229" s="119">
        <f>-0.05*J221</f>
        <v>-1165.4537502000001</v>
      </c>
      <c r="I229" s="119">
        <f>-0.05*J221</f>
        <v>-1165.4537502000001</v>
      </c>
      <c r="J229" s="194">
        <v>0</v>
      </c>
      <c r="K229" s="119">
        <f>-0.05*M221</f>
        <v>-1164.4535984000001</v>
      </c>
      <c r="L229" s="119">
        <f>-0.05*P221</f>
        <v>-1165.4015550000001</v>
      </c>
      <c r="M229" s="194">
        <v>0</v>
      </c>
      <c r="N229" s="119">
        <f>-0.05*P221</f>
        <v>-1165.4015550000001</v>
      </c>
      <c r="O229" s="119">
        <f>-0.05*P221</f>
        <v>-1165.4015550000001</v>
      </c>
      <c r="P229" s="194">
        <v>0</v>
      </c>
    </row>
    <row r="230" spans="1:16" s="120" customFormat="1" hidden="1" outlineLevel="1">
      <c r="A230" s="190">
        <v>6</v>
      </c>
      <c r="B230" s="191" t="s">
        <v>365</v>
      </c>
      <c r="C230" s="118" t="s">
        <v>61</v>
      </c>
      <c r="D230" s="118"/>
      <c r="E230" s="194">
        <f>-0.05*(M222+P222)</f>
        <v>-2205.8134234000004</v>
      </c>
      <c r="F230" s="194">
        <f>-0.05*J222</f>
        <v>-1103.4328702</v>
      </c>
      <c r="G230" s="194">
        <v>0</v>
      </c>
      <c r="H230" s="119">
        <f>-0.05*J222</f>
        <v>-1103.4328702</v>
      </c>
      <c r="I230" s="119">
        <f>-0.05*J222</f>
        <v>-1103.4328702</v>
      </c>
      <c r="J230" s="194">
        <v>0</v>
      </c>
      <c r="K230" s="119">
        <f>-0.05*M222</f>
        <v>-1102.4327484000003</v>
      </c>
      <c r="L230" s="119">
        <f>-0.05*P222</f>
        <v>-1103.3806750000001</v>
      </c>
      <c r="M230" s="194">
        <v>0</v>
      </c>
      <c r="N230" s="119">
        <f>-0.05*P222</f>
        <v>-1103.3806750000001</v>
      </c>
      <c r="O230" s="119">
        <f>-0.05*P222</f>
        <v>-1103.3806750000001</v>
      </c>
      <c r="P230" s="194">
        <v>0</v>
      </c>
    </row>
    <row r="231" spans="1:16" s="120" customFormat="1" hidden="1" outlineLevel="1">
      <c r="A231" s="190">
        <v>7</v>
      </c>
      <c r="B231" s="191" t="s">
        <v>366</v>
      </c>
      <c r="C231" s="118" t="s">
        <v>61</v>
      </c>
      <c r="D231" s="118"/>
      <c r="E231" s="194">
        <f>-0.05*(M223+P223)</f>
        <v>-2467.4185980000002</v>
      </c>
      <c r="F231" s="194">
        <f>-0.05*J223</f>
        <v>-1234.2963540000001</v>
      </c>
      <c r="G231" s="194">
        <v>0</v>
      </c>
      <c r="H231" s="119">
        <f>-0.05*J223</f>
        <v>-1234.2963540000001</v>
      </c>
      <c r="I231" s="119">
        <f>-0.05*J223</f>
        <v>-1234.2963540000001</v>
      </c>
      <c r="J231" s="194">
        <v>0</v>
      </c>
      <c r="K231" s="119">
        <f>-0.05*M223</f>
        <v>-1233.2962280000002</v>
      </c>
      <c r="L231" s="119">
        <f>-0.05*P223</f>
        <v>-1234.12237</v>
      </c>
      <c r="M231" s="194">
        <v>0</v>
      </c>
      <c r="N231" s="119">
        <f>-0.05*P223</f>
        <v>-1234.12237</v>
      </c>
      <c r="O231" s="119">
        <f>-0.05*P223</f>
        <v>-1234.12237</v>
      </c>
      <c r="P231" s="194">
        <v>0</v>
      </c>
    </row>
    <row r="232" spans="1:16" s="120" customFormat="1" hidden="1" outlineLevel="1">
      <c r="A232" s="110"/>
      <c r="B232" s="78"/>
      <c r="C232" s="118"/>
      <c r="D232" s="118"/>
      <c r="E232" s="115"/>
      <c r="F232" s="115"/>
      <c r="G232" s="115"/>
      <c r="N232" s="115"/>
      <c r="O232" s="115"/>
      <c r="P232" s="115"/>
    </row>
    <row r="233" spans="1:16" s="120" customFormat="1" hidden="1" outlineLevel="1">
      <c r="A233" s="190">
        <v>1</v>
      </c>
      <c r="B233" s="191" t="s">
        <v>368</v>
      </c>
      <c r="C233" s="118" t="s">
        <v>58</v>
      </c>
      <c r="D233" s="118"/>
      <c r="E233" s="194">
        <f>E217+E225</f>
        <v>5477.6034947371299</v>
      </c>
      <c r="F233" s="194">
        <f t="shared" ref="F233:P233" si="55">F217+F225</f>
        <v>3132.9778078113</v>
      </c>
      <c r="G233" s="194">
        <f t="shared" si="55"/>
        <v>34556.513032000003</v>
      </c>
      <c r="H233" s="194">
        <f t="shared" si="55"/>
        <v>1728.8778</v>
      </c>
      <c r="I233" s="194">
        <f t="shared" si="55"/>
        <v>1728.8778</v>
      </c>
      <c r="J233" s="194">
        <f t="shared" si="55"/>
        <v>34577.555999999997</v>
      </c>
      <c r="K233" s="194">
        <f t="shared" si="55"/>
        <v>1727.8778450000002</v>
      </c>
      <c r="L233" s="194">
        <f t="shared" si="55"/>
        <v>3132.9256468066001</v>
      </c>
      <c r="M233" s="194">
        <f t="shared" si="55"/>
        <v>34557.556900000003</v>
      </c>
      <c r="N233" s="194">
        <f t="shared" si="55"/>
        <v>1728.8256498000001</v>
      </c>
      <c r="O233" s="194">
        <f t="shared" si="55"/>
        <v>1728.8256498000001</v>
      </c>
      <c r="P233" s="194">
        <f t="shared" si="55"/>
        <v>34576.512995999998</v>
      </c>
    </row>
    <row r="234" spans="1:16" s="120" customFormat="1" hidden="1" outlineLevel="1">
      <c r="A234" s="190">
        <v>2</v>
      </c>
      <c r="B234" s="191" t="s">
        <v>361</v>
      </c>
      <c r="C234" s="118" t="s">
        <v>58</v>
      </c>
      <c r="D234" s="118"/>
      <c r="E234" s="194">
        <f t="shared" ref="E234:P234" si="56">E218+E226</f>
        <v>7660.4534947371303</v>
      </c>
      <c r="F234" s="194">
        <f t="shared" si="56"/>
        <v>4862.2528078113</v>
      </c>
      <c r="G234" s="194">
        <f t="shared" si="56"/>
        <v>37844.013032000003</v>
      </c>
      <c r="H234" s="194">
        <f t="shared" si="56"/>
        <v>1893.2528</v>
      </c>
      <c r="I234" s="194">
        <f t="shared" si="56"/>
        <v>1893.2528</v>
      </c>
      <c r="J234" s="194">
        <f t="shared" si="56"/>
        <v>37865.055999999997</v>
      </c>
      <c r="K234" s="194">
        <f t="shared" si="56"/>
        <v>1892.2528450000002</v>
      </c>
      <c r="L234" s="194">
        <f t="shared" si="56"/>
        <v>4862.2006468065993</v>
      </c>
      <c r="M234" s="194">
        <f t="shared" si="56"/>
        <v>37845.056900000003</v>
      </c>
      <c r="N234" s="194">
        <f t="shared" si="56"/>
        <v>1893.2006498000001</v>
      </c>
      <c r="O234" s="194">
        <f t="shared" si="56"/>
        <v>1893.2006498000001</v>
      </c>
      <c r="P234" s="194">
        <f t="shared" si="56"/>
        <v>37864.012995999998</v>
      </c>
    </row>
    <row r="235" spans="1:16" s="120" customFormat="1" hidden="1" outlineLevel="1">
      <c r="A235" s="190">
        <v>3</v>
      </c>
      <c r="B235" s="191" t="s">
        <v>362</v>
      </c>
      <c r="C235" s="118" t="s">
        <v>58</v>
      </c>
      <c r="D235" s="118"/>
      <c r="E235" s="194">
        <f t="shared" ref="E235:P235" si="57">E219+E227</f>
        <v>8961.4334947371317</v>
      </c>
      <c r="F235" s="194">
        <f t="shared" si="57"/>
        <v>6166.7428078112998</v>
      </c>
      <c r="G235" s="194">
        <f t="shared" si="57"/>
        <v>37173.813032000005</v>
      </c>
      <c r="H235" s="194">
        <f t="shared" si="57"/>
        <v>1859.7428</v>
      </c>
      <c r="I235" s="194">
        <f t="shared" si="57"/>
        <v>1859.7428</v>
      </c>
      <c r="J235" s="194">
        <f t="shared" si="57"/>
        <v>37194.856</v>
      </c>
      <c r="K235" s="194">
        <f t="shared" si="57"/>
        <v>1858.7428450000004</v>
      </c>
      <c r="L235" s="194">
        <f t="shared" si="57"/>
        <v>6166.6906468065999</v>
      </c>
      <c r="M235" s="194">
        <f t="shared" si="57"/>
        <v>37174.856900000006</v>
      </c>
      <c r="N235" s="194">
        <f t="shared" si="57"/>
        <v>1859.6906498000001</v>
      </c>
      <c r="O235" s="194">
        <f t="shared" si="57"/>
        <v>1859.6906498000001</v>
      </c>
      <c r="P235" s="194">
        <f t="shared" si="57"/>
        <v>37193.812996000001</v>
      </c>
    </row>
    <row r="236" spans="1:16" s="120" customFormat="1" hidden="1" outlineLevel="1">
      <c r="A236" s="190">
        <v>4</v>
      </c>
      <c r="B236" s="191" t="s">
        <v>363</v>
      </c>
      <c r="C236" s="118" t="s">
        <v>58</v>
      </c>
      <c r="D236" s="118"/>
      <c r="E236" s="194">
        <f t="shared" ref="E236:P236" si="58">E220+E228</f>
        <v>5477.7283160178404</v>
      </c>
      <c r="F236" s="194">
        <f t="shared" si="58"/>
        <v>3133.1010130899999</v>
      </c>
      <c r="G236" s="194">
        <f t="shared" si="58"/>
        <v>34556.543440000001</v>
      </c>
      <c r="H236" s="194">
        <f t="shared" si="58"/>
        <v>1729.001</v>
      </c>
      <c r="I236" s="194">
        <f t="shared" si="58"/>
        <v>1729.001</v>
      </c>
      <c r="J236" s="194">
        <f t="shared" si="58"/>
        <v>34580.019999999997</v>
      </c>
      <c r="K236" s="194">
        <f t="shared" si="58"/>
        <v>1728.0011500000001</v>
      </c>
      <c r="L236" s="194">
        <f t="shared" si="58"/>
        <v>3132.9271690350001</v>
      </c>
      <c r="M236" s="194">
        <f t="shared" si="58"/>
        <v>34560.023000000001</v>
      </c>
      <c r="N236" s="194">
        <f t="shared" si="58"/>
        <v>1728.827166</v>
      </c>
      <c r="O236" s="194">
        <f t="shared" si="58"/>
        <v>1728.827166</v>
      </c>
      <c r="P236" s="194">
        <f t="shared" si="58"/>
        <v>34576.543319999997</v>
      </c>
    </row>
    <row r="237" spans="1:16" s="120" customFormat="1" hidden="1" outlineLevel="1">
      <c r="A237" s="190">
        <v>5</v>
      </c>
      <c r="B237" s="191" t="s">
        <v>361</v>
      </c>
      <c r="C237" s="118" t="s">
        <v>61</v>
      </c>
      <c r="D237" s="118"/>
      <c r="E237" s="194">
        <f t="shared" ref="E237:P237" si="59">E221+E229</f>
        <v>-6204.85515357231</v>
      </c>
      <c r="F237" s="194">
        <f t="shared" si="59"/>
        <v>-4134.4537472499005</v>
      </c>
      <c r="G237" s="194">
        <f t="shared" si="59"/>
        <v>23288.028999999999</v>
      </c>
      <c r="H237" s="194">
        <f t="shared" si="59"/>
        <v>-1165.4537502000001</v>
      </c>
      <c r="I237" s="194">
        <f t="shared" si="59"/>
        <v>-1165.4537502000001</v>
      </c>
      <c r="J237" s="194">
        <f t="shared" si="59"/>
        <v>23309.075003999998</v>
      </c>
      <c r="K237" s="194">
        <f t="shared" si="59"/>
        <v>-1164.4535984000001</v>
      </c>
      <c r="L237" s="194">
        <f t="shared" si="59"/>
        <v>-4134.4015628536999</v>
      </c>
      <c r="M237" s="194">
        <f t="shared" si="59"/>
        <v>23289.071968</v>
      </c>
      <c r="N237" s="194">
        <f t="shared" si="59"/>
        <v>-1165.4015550000001</v>
      </c>
      <c r="O237" s="194">
        <f t="shared" si="59"/>
        <v>-1165.4015550000001</v>
      </c>
      <c r="P237" s="194">
        <f t="shared" si="59"/>
        <v>23308.0311</v>
      </c>
    </row>
    <row r="238" spans="1:16" s="120" customFormat="1" hidden="1" outlineLevel="1">
      <c r="A238" s="190">
        <v>6</v>
      </c>
      <c r="B238" s="191" t="s">
        <v>362</v>
      </c>
      <c r="C238" s="118" t="s">
        <v>61</v>
      </c>
      <c r="D238" s="118"/>
      <c r="E238" s="194">
        <f t="shared" ref="E238:P238" si="60">E222+E230</f>
        <v>-7448.8134235723101</v>
      </c>
      <c r="F238" s="194">
        <f t="shared" si="60"/>
        <v>-5410.4328672499005</v>
      </c>
      <c r="G238" s="194">
        <f t="shared" si="60"/>
        <v>22047.612000000001</v>
      </c>
      <c r="H238" s="194">
        <f t="shared" si="60"/>
        <v>-1103.4328702</v>
      </c>
      <c r="I238" s="194">
        <f t="shared" si="60"/>
        <v>-1103.4328702</v>
      </c>
      <c r="J238" s="194">
        <f t="shared" si="60"/>
        <v>22068.657403999998</v>
      </c>
      <c r="K238" s="194">
        <f t="shared" si="60"/>
        <v>-1102.4327484000003</v>
      </c>
      <c r="L238" s="194">
        <f t="shared" si="60"/>
        <v>-5410.3806828536999</v>
      </c>
      <c r="M238" s="194">
        <f t="shared" si="60"/>
        <v>22048.654968000003</v>
      </c>
      <c r="N238" s="194">
        <f t="shared" si="60"/>
        <v>-1103.3806750000001</v>
      </c>
      <c r="O238" s="194">
        <f t="shared" si="60"/>
        <v>-1103.3806750000001</v>
      </c>
      <c r="P238" s="194">
        <f t="shared" si="60"/>
        <v>22067.613499999999</v>
      </c>
    </row>
    <row r="239" spans="1:16" s="120" customFormat="1" hidden="1" outlineLevel="1">
      <c r="A239" s="190">
        <v>7</v>
      </c>
      <c r="B239" s="191" t="s">
        <v>363</v>
      </c>
      <c r="C239" s="118" t="s">
        <v>61</v>
      </c>
      <c r="D239" s="118"/>
      <c r="E239" s="194">
        <f t="shared" ref="E239:P239" si="61">E223+E231</f>
        <v>-4488.3185983469602</v>
      </c>
      <c r="F239" s="194">
        <f t="shared" si="61"/>
        <v>-2638.3963571140002</v>
      </c>
      <c r="G239" s="194">
        <f t="shared" si="61"/>
        <v>24662.448</v>
      </c>
      <c r="H239" s="194">
        <f t="shared" si="61"/>
        <v>-1234.2963540000001</v>
      </c>
      <c r="I239" s="194">
        <f t="shared" si="61"/>
        <v>-1234.2963540000001</v>
      </c>
      <c r="J239" s="194">
        <f t="shared" si="61"/>
        <v>24685.927079999998</v>
      </c>
      <c r="K239" s="194">
        <f t="shared" si="61"/>
        <v>-1233.2962280000002</v>
      </c>
      <c r="L239" s="194">
        <f t="shared" si="61"/>
        <v>-2638.2223831659999</v>
      </c>
      <c r="M239" s="194">
        <f t="shared" si="61"/>
        <v>24665.924559999999</v>
      </c>
      <c r="N239" s="194">
        <f t="shared" si="61"/>
        <v>-1234.12237</v>
      </c>
      <c r="O239" s="194">
        <f t="shared" si="61"/>
        <v>-1234.12237</v>
      </c>
      <c r="P239" s="194">
        <f t="shared" si="61"/>
        <v>24682.447399999997</v>
      </c>
    </row>
    <row r="240" spans="1:16" s="120" customFormat="1" hidden="1" outlineLevel="1">
      <c r="A240" s="110"/>
      <c r="B240" s="78"/>
      <c r="C240" s="118"/>
      <c r="D240" s="118"/>
      <c r="E240" s="115"/>
      <c r="F240" s="115"/>
      <c r="G240" s="115"/>
      <c r="N240" s="115"/>
      <c r="O240" s="115"/>
      <c r="P240" s="115"/>
    </row>
    <row r="241" spans="1:26" s="120" customFormat="1" hidden="1" outlineLevel="1">
      <c r="A241" s="118"/>
      <c r="B241" s="78"/>
      <c r="C241" s="118"/>
      <c r="D241" s="14" t="s">
        <v>128</v>
      </c>
      <c r="E241" s="108">
        <f t="shared" ref="E241:P241" si="62">MAX(E233:E239)</f>
        <v>8961.4334947371317</v>
      </c>
      <c r="F241" s="108">
        <f t="shared" si="62"/>
        <v>6166.7428078112998</v>
      </c>
      <c r="G241" s="108">
        <f t="shared" si="62"/>
        <v>37844.013032000003</v>
      </c>
      <c r="H241" s="108">
        <f t="shared" si="62"/>
        <v>1893.2528</v>
      </c>
      <c r="I241" s="108">
        <f t="shared" si="62"/>
        <v>1893.2528</v>
      </c>
      <c r="J241" s="108">
        <f t="shared" si="62"/>
        <v>37865.055999999997</v>
      </c>
      <c r="K241" s="108">
        <f t="shared" si="62"/>
        <v>1892.2528450000002</v>
      </c>
      <c r="L241" s="108">
        <f t="shared" si="62"/>
        <v>6166.6906468065999</v>
      </c>
      <c r="M241" s="108">
        <f t="shared" si="62"/>
        <v>37845.056900000003</v>
      </c>
      <c r="N241" s="108">
        <f t="shared" si="62"/>
        <v>1893.2006498000001</v>
      </c>
      <c r="O241" s="108">
        <f t="shared" si="62"/>
        <v>1893.2006498000001</v>
      </c>
      <c r="P241" s="108">
        <f t="shared" si="62"/>
        <v>37864.012995999998</v>
      </c>
      <c r="Q241" s="15"/>
    </row>
    <row r="242" spans="1:26" s="120" customFormat="1" hidden="1" outlineLevel="1">
      <c r="A242" s="118"/>
      <c r="B242" s="78"/>
      <c r="C242" s="118"/>
      <c r="D242" s="14" t="s">
        <v>129</v>
      </c>
      <c r="E242" s="108">
        <f t="shared" ref="E242:P242" si="63">MIN(E233:E239)</f>
        <v>-7448.8134235723101</v>
      </c>
      <c r="F242" s="108">
        <f t="shared" si="63"/>
        <v>-5410.4328672499005</v>
      </c>
      <c r="G242" s="108">
        <f t="shared" si="63"/>
        <v>22047.612000000001</v>
      </c>
      <c r="H242" s="108">
        <f t="shared" si="63"/>
        <v>-1234.2963540000001</v>
      </c>
      <c r="I242" s="108">
        <f t="shared" si="63"/>
        <v>-1234.2963540000001</v>
      </c>
      <c r="J242" s="108">
        <f t="shared" si="63"/>
        <v>22068.657403999998</v>
      </c>
      <c r="K242" s="108">
        <f t="shared" si="63"/>
        <v>-1233.2962280000002</v>
      </c>
      <c r="L242" s="108">
        <f t="shared" si="63"/>
        <v>-5410.3806828536999</v>
      </c>
      <c r="M242" s="108">
        <f t="shared" si="63"/>
        <v>22048.654968000003</v>
      </c>
      <c r="N242" s="108">
        <f t="shared" si="63"/>
        <v>-1234.12237</v>
      </c>
      <c r="O242" s="108">
        <f t="shared" si="63"/>
        <v>-1234.12237</v>
      </c>
      <c r="P242" s="108">
        <f t="shared" si="63"/>
        <v>22067.613499999999</v>
      </c>
      <c r="Q242" s="15"/>
    </row>
    <row r="243" spans="1:26" s="120" customFormat="1" collapsed="1">
      <c r="A243" s="118"/>
      <c r="B243" s="78"/>
      <c r="C243" s="118"/>
      <c r="D243" s="14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5"/>
    </row>
    <row r="244" spans="1:26" s="120" customFormat="1" outlineLevel="1">
      <c r="A244" s="126" t="s">
        <v>116</v>
      </c>
      <c r="B244" s="78"/>
      <c r="C244" s="118"/>
      <c r="D244" s="14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5"/>
    </row>
    <row r="245" spans="1:26" s="120" customFormat="1" outlineLevel="1">
      <c r="A245" s="118"/>
      <c r="B245" s="78"/>
      <c r="C245" s="118"/>
      <c r="D245" s="14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5"/>
    </row>
    <row r="246" spans="1:26" s="151" customFormat="1" outlineLevel="1">
      <c r="A246" s="137" t="s">
        <v>107</v>
      </c>
      <c r="B246" s="220"/>
      <c r="C246" s="137"/>
      <c r="D246" s="137"/>
      <c r="E246" s="320" t="s">
        <v>43</v>
      </c>
      <c r="F246" s="320"/>
      <c r="G246" s="320"/>
      <c r="H246" s="320"/>
      <c r="I246" s="320"/>
      <c r="J246" s="320"/>
      <c r="K246" s="320"/>
      <c r="L246" s="320"/>
      <c r="M246" s="320"/>
      <c r="N246" s="320"/>
      <c r="O246" s="320"/>
      <c r="P246" s="320"/>
    </row>
    <row r="247" spans="1:26" s="151" customFormat="1" outlineLevel="1">
      <c r="A247" s="138" t="s">
        <v>85</v>
      </c>
      <c r="B247" s="139"/>
      <c r="C247" s="137"/>
      <c r="D247" s="137"/>
      <c r="E247" s="321" t="s">
        <v>44</v>
      </c>
      <c r="F247" s="321"/>
      <c r="G247" s="321"/>
      <c r="H247" s="321"/>
      <c r="I247" s="321"/>
      <c r="J247" s="321"/>
      <c r="K247" s="321" t="s">
        <v>45</v>
      </c>
      <c r="L247" s="321"/>
      <c r="M247" s="321"/>
      <c r="N247" s="321"/>
      <c r="O247" s="321"/>
      <c r="P247" s="321"/>
    </row>
    <row r="248" spans="1:26" s="151" customFormat="1" outlineLevel="1">
      <c r="A248" s="137"/>
      <c r="B248" s="139"/>
      <c r="C248" s="137"/>
      <c r="D248" s="137"/>
      <c r="E248" s="321" t="s">
        <v>47</v>
      </c>
      <c r="F248" s="321"/>
      <c r="G248" s="321"/>
      <c r="H248" s="321" t="s">
        <v>110</v>
      </c>
      <c r="I248" s="321"/>
      <c r="J248" s="321"/>
      <c r="K248" s="321" t="s">
        <v>111</v>
      </c>
      <c r="L248" s="321"/>
      <c r="M248" s="321"/>
      <c r="N248" s="321" t="s">
        <v>48</v>
      </c>
      <c r="O248" s="321"/>
      <c r="P248" s="321"/>
      <c r="R248" s="327" t="s">
        <v>88</v>
      </c>
      <c r="S248" s="327"/>
      <c r="T248" s="327"/>
      <c r="U248" s="327"/>
      <c r="V248" s="327"/>
      <c r="W248" s="327"/>
      <c r="X248" s="327"/>
      <c r="Y248" s="327"/>
    </row>
    <row r="249" spans="1:26" s="151" customFormat="1" outlineLevel="1">
      <c r="A249" s="220"/>
      <c r="B249" s="220"/>
      <c r="C249" s="220"/>
      <c r="D249" s="223" t="s">
        <v>49</v>
      </c>
      <c r="E249" s="224" t="s">
        <v>50</v>
      </c>
      <c r="F249" s="224" t="s">
        <v>51</v>
      </c>
      <c r="G249" s="224" t="s">
        <v>52</v>
      </c>
      <c r="H249" s="224" t="s">
        <v>50</v>
      </c>
      <c r="I249" s="224" t="s">
        <v>51</v>
      </c>
      <c r="J249" s="224" t="s">
        <v>52</v>
      </c>
      <c r="K249" s="224" t="s">
        <v>50</v>
      </c>
      <c r="L249" s="224" t="s">
        <v>51</v>
      </c>
      <c r="M249" s="224" t="s">
        <v>52</v>
      </c>
      <c r="N249" s="224" t="s">
        <v>50</v>
      </c>
      <c r="O249" s="224" t="s">
        <v>51</v>
      </c>
      <c r="P249" s="224" t="s">
        <v>52</v>
      </c>
      <c r="R249" s="221" t="s">
        <v>63</v>
      </c>
      <c r="S249" s="222"/>
      <c r="T249" s="222"/>
      <c r="U249" s="222"/>
      <c r="V249" s="222"/>
      <c r="W249" s="222"/>
      <c r="X249" s="222" t="s">
        <v>64</v>
      </c>
      <c r="Y249" s="222"/>
    </row>
    <row r="250" spans="1:26" s="151" customFormat="1" outlineLevel="1">
      <c r="A250" s="220" t="s">
        <v>596</v>
      </c>
      <c r="B250" s="138" t="s">
        <v>600</v>
      </c>
      <c r="C250" s="225" t="s">
        <v>80</v>
      </c>
      <c r="D250" s="138" t="s">
        <v>0</v>
      </c>
      <c r="E250" s="224"/>
      <c r="F250" s="224"/>
      <c r="G250" s="224"/>
      <c r="H250" s="224"/>
      <c r="I250" s="224"/>
      <c r="J250" s="224"/>
      <c r="K250" s="224"/>
      <c r="L250" s="224"/>
      <c r="M250" s="224"/>
      <c r="N250" s="224"/>
      <c r="O250" s="224"/>
      <c r="P250" s="224"/>
      <c r="R250" s="226" t="s">
        <v>65</v>
      </c>
      <c r="S250" s="226"/>
      <c r="T250" s="226" t="s">
        <v>66</v>
      </c>
      <c r="U250" s="226" t="s">
        <v>66</v>
      </c>
      <c r="V250" s="226" t="s">
        <v>67</v>
      </c>
      <c r="W250" s="226" t="s">
        <v>68</v>
      </c>
      <c r="X250" s="226" t="s">
        <v>69</v>
      </c>
      <c r="Y250" s="226" t="s">
        <v>70</v>
      </c>
    </row>
    <row r="251" spans="1:26" s="120" customFormat="1" outlineLevel="1">
      <c r="A251" s="190">
        <v>1</v>
      </c>
      <c r="B251" s="191" t="s">
        <v>57</v>
      </c>
      <c r="C251" s="192" t="s">
        <v>58</v>
      </c>
      <c r="D251" s="193" t="s">
        <v>96</v>
      </c>
      <c r="E251" s="181">
        <f>IF(E$164&gt;0,$U251*E$164,$T251*E$164)+$V251*E$166+$X251*E$168+$W251*E$172</f>
        <v>7035.9600000644814</v>
      </c>
      <c r="F251" s="181">
        <f t="shared" ref="E251:P255" si="64">IF(F$164&gt;0,$U251*F$164,$T251*F$164)+$V251*F$166+$X251*F$168+$W251*F$172</f>
        <v>5714.0400177227202</v>
      </c>
      <c r="G251" s="181">
        <f t="shared" si="64"/>
        <v>52508.737340800006</v>
      </c>
      <c r="H251" s="181">
        <f>IF(H$164&gt;0,$U251*H$164,$T251*H$164)+$V251*H$166+$X251*H$168+$W251*H$172</f>
        <v>0</v>
      </c>
      <c r="I251" s="181">
        <f t="shared" si="64"/>
        <v>0</v>
      </c>
      <c r="J251" s="181">
        <f t="shared" si="64"/>
        <v>52541.326400000005</v>
      </c>
      <c r="K251" s="181">
        <f t="shared" si="64"/>
        <v>0</v>
      </c>
      <c r="L251" s="181">
        <f t="shared" si="64"/>
        <v>5714.0400063485395</v>
      </c>
      <c r="M251" s="181">
        <f t="shared" si="64"/>
        <v>52513.330360000007</v>
      </c>
      <c r="N251" s="181">
        <f t="shared" si="64"/>
        <v>0</v>
      </c>
      <c r="O251" s="181">
        <f t="shared" si="64"/>
        <v>0</v>
      </c>
      <c r="P251" s="181">
        <f t="shared" si="64"/>
        <v>52536.737182400007</v>
      </c>
      <c r="Q251" s="132"/>
      <c r="R251" s="228" t="s">
        <v>71</v>
      </c>
      <c r="S251" s="228"/>
      <c r="T251" s="228">
        <v>0.9</v>
      </c>
      <c r="U251" s="228">
        <v>1.4</v>
      </c>
      <c r="V251" s="228">
        <f>1.5*0.8</f>
        <v>1.2000000000000002</v>
      </c>
      <c r="W251" s="228">
        <f>1.65*0.8</f>
        <v>1.32</v>
      </c>
      <c r="X251" s="228">
        <f>1.65*0.8</f>
        <v>1.32</v>
      </c>
      <c r="Y251" s="226"/>
      <c r="Z251" s="120" t="s">
        <v>881</v>
      </c>
    </row>
    <row r="252" spans="1:26" s="120" customFormat="1" outlineLevel="1">
      <c r="A252" s="190">
        <v>2</v>
      </c>
      <c r="B252" s="191" t="s">
        <v>102</v>
      </c>
      <c r="C252" s="192" t="s">
        <v>58</v>
      </c>
      <c r="D252" s="193" t="s">
        <v>97</v>
      </c>
      <c r="E252" s="181">
        <f t="shared" si="64"/>
        <v>7275.9600000644814</v>
      </c>
      <c r="F252" s="181">
        <f t="shared" si="64"/>
        <v>5774.0400168903698</v>
      </c>
      <c r="G252" s="181">
        <f t="shared" si="64"/>
        <v>51507.037340800001</v>
      </c>
      <c r="H252" s="181">
        <f t="shared" si="64"/>
        <v>0</v>
      </c>
      <c r="I252" s="181">
        <f t="shared" si="64"/>
        <v>0</v>
      </c>
      <c r="J252" s="181">
        <f t="shared" si="64"/>
        <v>51536.626400000001</v>
      </c>
      <c r="K252" s="181">
        <f t="shared" si="64"/>
        <v>0</v>
      </c>
      <c r="L252" s="181">
        <f t="shared" si="64"/>
        <v>5774.0400063485395</v>
      </c>
      <c r="M252" s="181">
        <f t="shared" si="64"/>
        <v>51511.630360000003</v>
      </c>
      <c r="N252" s="181">
        <f t="shared" si="64"/>
        <v>0</v>
      </c>
      <c r="O252" s="181">
        <f t="shared" si="64"/>
        <v>0</v>
      </c>
      <c r="P252" s="181">
        <f t="shared" si="64"/>
        <v>51532.037182400003</v>
      </c>
      <c r="Q252" s="132"/>
      <c r="R252" s="228" t="s">
        <v>72</v>
      </c>
      <c r="S252" s="228"/>
      <c r="T252" s="228">
        <v>0.9</v>
      </c>
      <c r="U252" s="228">
        <v>1.25</v>
      </c>
      <c r="V252" s="228">
        <v>1.5</v>
      </c>
      <c r="W252" s="228">
        <f>1.65*0.8</f>
        <v>1.32</v>
      </c>
      <c r="X252" s="228">
        <f>1.65*0.8</f>
        <v>1.32</v>
      </c>
      <c r="Y252" s="226"/>
    </row>
    <row r="253" spans="1:26" s="120" customFormat="1" outlineLevel="1">
      <c r="A253" s="190">
        <v>3</v>
      </c>
      <c r="B253" s="191" t="s">
        <v>59</v>
      </c>
      <c r="C253" s="192" t="s">
        <v>58</v>
      </c>
      <c r="D253" s="193" t="s">
        <v>98</v>
      </c>
      <c r="E253" s="181">
        <f t="shared" si="64"/>
        <v>8554.9500000644821</v>
      </c>
      <c r="F253" s="181">
        <f t="shared" si="64"/>
        <v>7082.55001689037</v>
      </c>
      <c r="G253" s="181">
        <f t="shared" si="64"/>
        <v>49874.107340800001</v>
      </c>
      <c r="H253" s="181">
        <f t="shared" si="64"/>
        <v>0</v>
      </c>
      <c r="I253" s="181">
        <f t="shared" si="64"/>
        <v>0</v>
      </c>
      <c r="J253" s="181">
        <f t="shared" si="64"/>
        <v>49903.696400000001</v>
      </c>
      <c r="K253" s="181">
        <f t="shared" si="64"/>
        <v>0</v>
      </c>
      <c r="L253" s="181">
        <f t="shared" si="64"/>
        <v>7082.5500063485388</v>
      </c>
      <c r="M253" s="181">
        <f t="shared" si="64"/>
        <v>49878.700360000003</v>
      </c>
      <c r="N253" s="181">
        <f t="shared" si="64"/>
        <v>0</v>
      </c>
      <c r="O253" s="181">
        <f t="shared" si="64"/>
        <v>0</v>
      </c>
      <c r="P253" s="181">
        <f t="shared" si="64"/>
        <v>49899.107182400003</v>
      </c>
      <c r="Q253" s="132"/>
      <c r="R253" s="195" t="s">
        <v>73</v>
      </c>
      <c r="S253" s="195"/>
      <c r="T253" s="195">
        <v>0.9</v>
      </c>
      <c r="U253" s="195">
        <v>1.25</v>
      </c>
      <c r="V253" s="195">
        <f>1.5*0.8</f>
        <v>1.2000000000000002</v>
      </c>
      <c r="W253" s="195">
        <f>1.65*0.8</f>
        <v>1.32</v>
      </c>
      <c r="X253" s="195">
        <f>1.65</f>
        <v>1.65</v>
      </c>
      <c r="Y253" s="195"/>
    </row>
    <row r="254" spans="1:26" s="120" customFormat="1" outlineLevel="1">
      <c r="A254" s="190">
        <v>4</v>
      </c>
      <c r="B254" s="191" t="s">
        <v>60</v>
      </c>
      <c r="C254" s="192" t="s">
        <v>58</v>
      </c>
      <c r="D254" s="193" t="s">
        <v>99</v>
      </c>
      <c r="E254" s="181">
        <f t="shared" si="64"/>
        <v>7035.960000102531</v>
      </c>
      <c r="F254" s="181">
        <f t="shared" si="64"/>
        <v>5714.0400193789001</v>
      </c>
      <c r="G254" s="181">
        <f t="shared" si="64"/>
        <v>48640.251676000007</v>
      </c>
      <c r="H254" s="181">
        <f t="shared" si="64"/>
        <v>0</v>
      </c>
      <c r="I254" s="181">
        <f t="shared" si="64"/>
        <v>0</v>
      </c>
      <c r="J254" s="181">
        <f t="shared" si="64"/>
        <v>48670.988000000005</v>
      </c>
      <c r="K254" s="181">
        <f t="shared" si="64"/>
        <v>0</v>
      </c>
      <c r="L254" s="181">
        <f t="shared" si="64"/>
        <v>5714.0400091904994</v>
      </c>
      <c r="M254" s="181">
        <f t="shared" si="64"/>
        <v>48645.992950000007</v>
      </c>
      <c r="N254" s="181">
        <f t="shared" si="64"/>
        <v>0</v>
      </c>
      <c r="O254" s="181">
        <f t="shared" si="64"/>
        <v>0</v>
      </c>
      <c r="P254" s="181">
        <f t="shared" si="64"/>
        <v>48665.251478000006</v>
      </c>
      <c r="Q254" s="132"/>
      <c r="R254" s="195" t="s">
        <v>74</v>
      </c>
      <c r="S254" s="195"/>
      <c r="T254" s="195">
        <v>0.9</v>
      </c>
      <c r="U254" s="195">
        <v>1.25</v>
      </c>
      <c r="V254" s="195">
        <f>1.5*0.8</f>
        <v>1.2000000000000002</v>
      </c>
      <c r="W254" s="195">
        <f>1.65</f>
        <v>1.65</v>
      </c>
      <c r="X254" s="195">
        <f>1.65*0.8</f>
        <v>1.32</v>
      </c>
      <c r="Y254" s="195"/>
    </row>
    <row r="255" spans="1:26" s="120" customFormat="1" outlineLevel="1">
      <c r="A255" s="190">
        <v>5</v>
      </c>
      <c r="B255" s="191" t="s">
        <v>102</v>
      </c>
      <c r="C255" s="338" t="s">
        <v>61</v>
      </c>
      <c r="D255" s="193" t="s">
        <v>133</v>
      </c>
      <c r="E255" s="181">
        <f>IF(E$165&lt;0,$U252*E$165,$T252*E$165)+$V252*E$167+$X252*E$169+$W252*E$173</f>
        <v>-7275.9600004511649</v>
      </c>
      <c r="F255" s="181">
        <f t="shared" ref="E255:P255" si="65">IF(F$165&lt;0,$U252*F$165,$T252*F$165)+$V252*F$167+$X252*F$169+$W252*F$173</f>
        <v>-5774.0400064410596</v>
      </c>
      <c r="G255" s="181">
        <f>IF(G$165&lt;0,$U252*G$165,$T252*G$165)+$V252*G$167+$X252*G$169+$W252*G$173</f>
        <v>18266.501099999998</v>
      </c>
      <c r="H255" s="181">
        <f t="shared" si="65"/>
        <v>0</v>
      </c>
      <c r="I255" s="181">
        <f t="shared" si="65"/>
        <v>0</v>
      </c>
      <c r="J255" s="181">
        <f t="shared" si="65"/>
        <v>18289.094817600002</v>
      </c>
      <c r="K255" s="181">
        <f t="shared" si="65"/>
        <v>0</v>
      </c>
      <c r="L255" s="181">
        <f t="shared" si="65"/>
        <v>-5774.0400169887298</v>
      </c>
      <c r="M255" s="181">
        <f t="shared" si="65"/>
        <v>18271.090159200001</v>
      </c>
      <c r="N255" s="181">
        <f t="shared" si="65"/>
        <v>0</v>
      </c>
      <c r="O255" s="181">
        <f t="shared" si="65"/>
        <v>0</v>
      </c>
      <c r="P255" s="181">
        <f t="shared" si="65"/>
        <v>18284.501640000002</v>
      </c>
      <c r="Q255" s="132"/>
      <c r="R255" s="145" t="s">
        <v>109</v>
      </c>
    </row>
    <row r="256" spans="1:26" s="120" customFormat="1" outlineLevel="1">
      <c r="A256" s="190">
        <v>6</v>
      </c>
      <c r="B256" s="191" t="s">
        <v>59</v>
      </c>
      <c r="C256" s="338" t="s">
        <v>61</v>
      </c>
      <c r="D256" s="193" t="s">
        <v>134</v>
      </c>
      <c r="E256" s="181">
        <f t="shared" ref="E256:P256" si="66">IF(E$165&gt;0,$U253*E$165,$T253*E$165)+$V253*E$167+$X253*E$169+$W253*E$173</f>
        <v>-8554.950000417055</v>
      </c>
      <c r="F256" s="181">
        <f t="shared" si="66"/>
        <v>-7082.5500044989085</v>
      </c>
      <c r="G256" s="337">
        <f>IF(G$165&lt;0,$U253*G$165,$T253*G$165)+$V253*G$167+$X253*G$169+$W253*G$173</f>
        <v>17033.5056</v>
      </c>
      <c r="H256" s="181">
        <f t="shared" si="66"/>
        <v>0</v>
      </c>
      <c r="I256" s="181">
        <f t="shared" si="66"/>
        <v>0</v>
      </c>
      <c r="J256" s="337">
        <f t="shared" si="66"/>
        <v>26089.598417600002</v>
      </c>
      <c r="K256" s="181">
        <f t="shared" si="66"/>
        <v>0</v>
      </c>
      <c r="L256" s="181">
        <f t="shared" si="66"/>
        <v>-7082.5500150367798</v>
      </c>
      <c r="M256" s="181">
        <f t="shared" si="66"/>
        <v>26064.594659200004</v>
      </c>
      <c r="N256" s="181">
        <f t="shared" si="66"/>
        <v>0</v>
      </c>
      <c r="O256" s="181">
        <f t="shared" si="66"/>
        <v>0</v>
      </c>
      <c r="P256" s="181">
        <f t="shared" si="66"/>
        <v>26085.005240000002</v>
      </c>
      <c r="Q256" s="132"/>
      <c r="R256" s="132"/>
      <c r="S256" s="132"/>
      <c r="T256" s="132"/>
      <c r="U256" s="132"/>
      <c r="V256" s="132"/>
      <c r="W256" s="132"/>
      <c r="X256" s="132"/>
    </row>
    <row r="257" spans="1:25" s="120" customFormat="1" outlineLevel="1">
      <c r="A257" s="190">
        <v>7</v>
      </c>
      <c r="B257" s="191" t="s">
        <v>60</v>
      </c>
      <c r="C257" s="338" t="s">
        <v>61</v>
      </c>
      <c r="D257" s="193" t="s">
        <v>135</v>
      </c>
      <c r="E257" s="181">
        <f t="shared" ref="E257:P257" si="67">IF(E$165&gt;0,$U254*E$165,$T254*E$165)+$V254*E$167+$X254*E$169+$W254*E$173</f>
        <v>-7035.960000499389</v>
      </c>
      <c r="F257" s="181">
        <f t="shared" si="67"/>
        <v>-5714.0400073577002</v>
      </c>
      <c r="G257" s="337">
        <f>IF(G$165&lt;0,$U254*G$165,$T254*G$165)+$V254*G$167+$X254*G$169+$W254*G$173</f>
        <v>18266.214</v>
      </c>
      <c r="H257" s="181">
        <f t="shared" si="67"/>
        <v>0</v>
      </c>
      <c r="I257" s="181">
        <f t="shared" si="67"/>
        <v>0</v>
      </c>
      <c r="J257" s="337">
        <f t="shared" si="67"/>
        <v>27323.454121999999</v>
      </c>
      <c r="K257" s="181">
        <f t="shared" si="67"/>
        <v>0</v>
      </c>
      <c r="L257" s="181">
        <f t="shared" si="67"/>
        <v>-5714.0400175411505</v>
      </c>
      <c r="M257" s="181">
        <f t="shared" si="67"/>
        <v>27298.450324000001</v>
      </c>
      <c r="N257" s="181">
        <f t="shared" si="67"/>
        <v>0</v>
      </c>
      <c r="O257" s="181">
        <f t="shared" si="67"/>
        <v>0</v>
      </c>
      <c r="P257" s="181">
        <f t="shared" si="67"/>
        <v>27317.712650000001</v>
      </c>
      <c r="Q257" s="132"/>
      <c r="R257" s="132"/>
      <c r="S257" s="132"/>
      <c r="T257" s="132"/>
      <c r="U257" s="132"/>
      <c r="V257" s="132"/>
      <c r="W257" s="132"/>
      <c r="X257" s="132"/>
    </row>
    <row r="258" spans="1:25" s="120" customFormat="1" outlineLevel="1">
      <c r="A258" s="110" t="s">
        <v>599</v>
      </c>
      <c r="B258" s="79"/>
      <c r="C258" s="121"/>
      <c r="D258" s="121"/>
    </row>
    <row r="259" spans="1:25" s="120" customFormat="1" outlineLevel="1">
      <c r="A259" s="121"/>
      <c r="B259" s="79"/>
      <c r="C259" s="121"/>
      <c r="D259" s="14" t="s">
        <v>271</v>
      </c>
      <c r="E259" s="13">
        <f>MAX(E251:E257)</f>
        <v>8554.9500000644821</v>
      </c>
      <c r="F259" s="13">
        <f t="shared" ref="F259:P259" si="68">MAX(F251:F257)</f>
        <v>7082.55001689037</v>
      </c>
      <c r="G259" s="13">
        <f t="shared" si="68"/>
        <v>52508.737340800006</v>
      </c>
      <c r="H259" s="13">
        <f t="shared" si="68"/>
        <v>0</v>
      </c>
      <c r="I259" s="13">
        <f t="shared" si="68"/>
        <v>0</v>
      </c>
      <c r="J259" s="13">
        <f t="shared" si="68"/>
        <v>52541.326400000005</v>
      </c>
      <c r="K259" s="13">
        <f t="shared" si="68"/>
        <v>0</v>
      </c>
      <c r="L259" s="13">
        <f t="shared" si="68"/>
        <v>7082.5500063485388</v>
      </c>
      <c r="M259" s="13">
        <f t="shared" si="68"/>
        <v>52513.330360000007</v>
      </c>
      <c r="N259" s="13">
        <f t="shared" si="68"/>
        <v>0</v>
      </c>
      <c r="O259" s="13">
        <f t="shared" si="68"/>
        <v>0</v>
      </c>
      <c r="P259" s="13">
        <f t="shared" si="68"/>
        <v>52536.737182400007</v>
      </c>
      <c r="Q259" s="15"/>
      <c r="R259" s="132"/>
      <c r="S259" s="132"/>
      <c r="T259" s="132"/>
      <c r="U259" s="132"/>
      <c r="V259" s="132"/>
      <c r="W259" s="132"/>
      <c r="X259" s="132"/>
    </row>
    <row r="260" spans="1:25" s="120" customFormat="1" outlineLevel="1">
      <c r="A260" s="121"/>
      <c r="B260" s="79"/>
      <c r="C260" s="121"/>
      <c r="D260" s="14" t="s">
        <v>272</v>
      </c>
      <c r="E260" s="13">
        <f t="shared" ref="E260:P260" si="69">MIN(E251:E257)</f>
        <v>-8554.950000417055</v>
      </c>
      <c r="F260" s="13">
        <f t="shared" si="69"/>
        <v>-7082.5500044989085</v>
      </c>
      <c r="G260" s="13">
        <f t="shared" si="69"/>
        <v>17033.5056</v>
      </c>
      <c r="H260" s="13">
        <f t="shared" si="69"/>
        <v>0</v>
      </c>
      <c r="I260" s="13">
        <f t="shared" si="69"/>
        <v>0</v>
      </c>
      <c r="J260" s="13">
        <f t="shared" si="69"/>
        <v>18289.094817600002</v>
      </c>
      <c r="K260" s="13">
        <f t="shared" si="69"/>
        <v>0</v>
      </c>
      <c r="L260" s="13">
        <f t="shared" si="69"/>
        <v>-7082.5500150367798</v>
      </c>
      <c r="M260" s="13">
        <f t="shared" si="69"/>
        <v>18271.090159200001</v>
      </c>
      <c r="N260" s="13">
        <f t="shared" si="69"/>
        <v>0</v>
      </c>
      <c r="O260" s="13">
        <f t="shared" si="69"/>
        <v>0</v>
      </c>
      <c r="P260" s="13">
        <f t="shared" si="69"/>
        <v>18284.501640000002</v>
      </c>
      <c r="Q260" s="15"/>
      <c r="R260" s="132"/>
      <c r="S260" s="132"/>
      <c r="T260" s="132"/>
      <c r="U260" s="132"/>
      <c r="V260" s="132"/>
      <c r="W260" s="132"/>
      <c r="X260" s="132"/>
    </row>
    <row r="261" spans="1:25" s="132" customFormat="1" outlineLevel="1">
      <c r="A261" s="130"/>
      <c r="B261" s="131"/>
      <c r="C261" s="130"/>
      <c r="D261" s="130"/>
      <c r="E261" s="125"/>
      <c r="F261" s="125"/>
      <c r="G261" s="125"/>
      <c r="N261" s="125"/>
      <c r="O261" s="125"/>
      <c r="P261" s="125"/>
      <c r="Y261" s="120"/>
    </row>
    <row r="262" spans="1:25" s="152" customFormat="1" outlineLevel="1">
      <c r="A262" s="134" t="s">
        <v>112</v>
      </c>
      <c r="B262" s="135"/>
      <c r="C262" s="134"/>
      <c r="D262" s="134"/>
      <c r="E262" s="324" t="s">
        <v>43</v>
      </c>
      <c r="F262" s="324"/>
      <c r="G262" s="324"/>
      <c r="H262" s="324"/>
      <c r="I262" s="324"/>
      <c r="J262" s="324"/>
      <c r="K262" s="324"/>
      <c r="L262" s="324"/>
      <c r="M262" s="324"/>
      <c r="N262" s="324"/>
      <c r="O262" s="324"/>
      <c r="P262" s="324"/>
      <c r="R262" s="132"/>
      <c r="S262" s="132"/>
      <c r="T262" s="132"/>
      <c r="U262" s="132"/>
      <c r="V262" s="132"/>
      <c r="W262" s="132"/>
      <c r="X262" s="132"/>
      <c r="Y262" s="120"/>
    </row>
    <row r="263" spans="1:25" s="152" customFormat="1" outlineLevel="1">
      <c r="A263" s="136" t="s">
        <v>86</v>
      </c>
      <c r="B263" s="135"/>
      <c r="C263" s="134"/>
      <c r="D263" s="134"/>
      <c r="E263" s="318" t="s">
        <v>44</v>
      </c>
      <c r="F263" s="318"/>
      <c r="G263" s="318"/>
      <c r="H263" s="318"/>
      <c r="I263" s="318"/>
      <c r="J263" s="318"/>
      <c r="K263" s="318" t="s">
        <v>45</v>
      </c>
      <c r="L263" s="318"/>
      <c r="M263" s="318"/>
      <c r="N263" s="318"/>
      <c r="O263" s="318"/>
      <c r="P263" s="318"/>
      <c r="R263" s="132"/>
      <c r="S263" s="132"/>
      <c r="T263" s="132"/>
      <c r="U263" s="132"/>
      <c r="V263" s="132"/>
      <c r="W263" s="132"/>
      <c r="X263" s="132"/>
      <c r="Y263" s="132"/>
    </row>
    <row r="264" spans="1:25" s="152" customFormat="1" outlineLevel="1">
      <c r="A264" s="134"/>
      <c r="B264" s="135"/>
      <c r="C264" s="134"/>
      <c r="D264" s="134"/>
      <c r="E264" s="318" t="s">
        <v>47</v>
      </c>
      <c r="F264" s="318"/>
      <c r="G264" s="318"/>
      <c r="H264" s="318" t="s">
        <v>110</v>
      </c>
      <c r="I264" s="318"/>
      <c r="J264" s="318"/>
      <c r="K264" s="318" t="s">
        <v>111</v>
      </c>
      <c r="L264" s="318"/>
      <c r="M264" s="318"/>
      <c r="N264" s="318" t="s">
        <v>48</v>
      </c>
      <c r="O264" s="318"/>
      <c r="P264" s="318"/>
      <c r="R264" s="227" t="s">
        <v>87</v>
      </c>
      <c r="S264" s="227"/>
      <c r="T264" s="227"/>
      <c r="U264" s="227"/>
      <c r="V264" s="227"/>
      <c r="W264" s="227"/>
      <c r="X264" s="227"/>
      <c r="Y264" s="227"/>
    </row>
    <row r="265" spans="1:25" s="152" customFormat="1" outlineLevel="1">
      <c r="A265" s="199"/>
      <c r="B265" s="199"/>
      <c r="C265" s="199"/>
      <c r="D265" s="200" t="s">
        <v>49</v>
      </c>
      <c r="E265" s="201" t="s">
        <v>50</v>
      </c>
      <c r="F265" s="201" t="s">
        <v>51</v>
      </c>
      <c r="G265" s="201" t="s">
        <v>52</v>
      </c>
      <c r="H265" s="201" t="s">
        <v>50</v>
      </c>
      <c r="I265" s="201" t="s">
        <v>51</v>
      </c>
      <c r="J265" s="201" t="s">
        <v>52</v>
      </c>
      <c r="K265" s="201" t="s">
        <v>50</v>
      </c>
      <c r="L265" s="201" t="s">
        <v>51</v>
      </c>
      <c r="M265" s="201" t="s">
        <v>52</v>
      </c>
      <c r="N265" s="201" t="s">
        <v>50</v>
      </c>
      <c r="O265" s="201" t="s">
        <v>51</v>
      </c>
      <c r="P265" s="201" t="s">
        <v>52</v>
      </c>
      <c r="R265" s="197" t="s">
        <v>63</v>
      </c>
      <c r="S265" s="227"/>
      <c r="T265" s="227"/>
      <c r="U265" s="227"/>
      <c r="V265" s="227"/>
      <c r="W265" s="227"/>
      <c r="X265" s="227" t="s">
        <v>64</v>
      </c>
      <c r="Y265" s="227"/>
    </row>
    <row r="266" spans="1:25" s="152" customFormat="1" outlineLevel="1">
      <c r="A266" s="199" t="s">
        <v>596</v>
      </c>
      <c r="B266" s="136" t="s">
        <v>597</v>
      </c>
      <c r="C266" s="202" t="s">
        <v>80</v>
      </c>
      <c r="D266" s="136" t="s">
        <v>0</v>
      </c>
      <c r="E266" s="201"/>
      <c r="F266" s="201"/>
      <c r="G266" s="201"/>
      <c r="H266" s="201"/>
      <c r="I266" s="201"/>
      <c r="J266" s="201"/>
      <c r="K266" s="201"/>
      <c r="L266" s="201"/>
      <c r="M266" s="201"/>
      <c r="N266" s="201"/>
      <c r="O266" s="201"/>
      <c r="P266" s="201"/>
      <c r="R266" s="227" t="s">
        <v>65</v>
      </c>
      <c r="S266" s="227"/>
      <c r="T266" s="227" t="s">
        <v>66</v>
      </c>
      <c r="U266" s="227" t="s">
        <v>66</v>
      </c>
      <c r="V266" s="227" t="s">
        <v>67</v>
      </c>
      <c r="W266" s="227" t="s">
        <v>68</v>
      </c>
      <c r="X266" s="227" t="s">
        <v>69</v>
      </c>
      <c r="Y266" s="227" t="s">
        <v>70</v>
      </c>
    </row>
    <row r="267" spans="1:25" s="132" customFormat="1" outlineLevel="1">
      <c r="A267" s="190">
        <v>1</v>
      </c>
      <c r="B267" s="191" t="s">
        <v>57</v>
      </c>
      <c r="C267" s="192" t="s">
        <v>58</v>
      </c>
      <c r="D267" s="193" t="s">
        <v>89</v>
      </c>
      <c r="E267" s="181">
        <f t="shared" ref="E267:P270" si="70">IF(E$164&gt;0,$U267*E$164,$T267*E$164)+$V267*E$166+$X267*E$168+$W267*E$172</f>
        <v>4322.39999999478</v>
      </c>
      <c r="F267" s="181">
        <f t="shared" si="70"/>
        <v>3477.6000115818001</v>
      </c>
      <c r="G267" s="181">
        <f t="shared" si="70"/>
        <v>36426.034752</v>
      </c>
      <c r="H267" s="181">
        <f t="shared" si="70"/>
        <v>0</v>
      </c>
      <c r="I267" s="181">
        <f t="shared" si="70"/>
        <v>0</v>
      </c>
      <c r="J267" s="181">
        <f t="shared" si="70"/>
        <v>36448.815999999999</v>
      </c>
      <c r="K267" s="181">
        <f t="shared" si="70"/>
        <v>0</v>
      </c>
      <c r="L267" s="181">
        <f t="shared" si="70"/>
        <v>3477.6000013126004</v>
      </c>
      <c r="M267" s="181">
        <f t="shared" si="70"/>
        <v>36428.818399999996</v>
      </c>
      <c r="N267" s="181">
        <f t="shared" si="70"/>
        <v>0</v>
      </c>
      <c r="O267" s="181">
        <f t="shared" si="70"/>
        <v>0</v>
      </c>
      <c r="P267" s="181">
        <f t="shared" si="70"/>
        <v>36446.034656000003</v>
      </c>
      <c r="R267" s="229" t="s">
        <v>71</v>
      </c>
      <c r="S267" s="229"/>
      <c r="T267" s="229">
        <v>1</v>
      </c>
      <c r="U267" s="229">
        <v>1</v>
      </c>
      <c r="V267" s="229">
        <f>1*0.8</f>
        <v>0.8</v>
      </c>
      <c r="W267" s="229">
        <f>1*0.8</f>
        <v>0.8</v>
      </c>
      <c r="X267" s="229">
        <f>1*0.8</f>
        <v>0.8</v>
      </c>
      <c r="Y267" s="229"/>
    </row>
    <row r="268" spans="1:25" s="132" customFormat="1" outlineLevel="1">
      <c r="A268" s="190">
        <v>2</v>
      </c>
      <c r="B268" s="191" t="s">
        <v>102</v>
      </c>
      <c r="C268" s="192" t="s">
        <v>58</v>
      </c>
      <c r="D268" s="193" t="s">
        <v>90</v>
      </c>
      <c r="E268" s="181">
        <f t="shared" si="70"/>
        <v>4482.39999999478</v>
      </c>
      <c r="F268" s="181">
        <f t="shared" si="70"/>
        <v>3517.6000115818001</v>
      </c>
      <c r="G268" s="181">
        <f t="shared" si="70"/>
        <v>38337.234751999997</v>
      </c>
      <c r="H268" s="181">
        <f t="shared" si="70"/>
        <v>0</v>
      </c>
      <c r="I268" s="181">
        <f t="shared" si="70"/>
        <v>0</v>
      </c>
      <c r="J268" s="181">
        <f t="shared" si="70"/>
        <v>38360.015999999996</v>
      </c>
      <c r="K268" s="181">
        <f t="shared" si="70"/>
        <v>0</v>
      </c>
      <c r="L268" s="181">
        <f t="shared" si="70"/>
        <v>3517.6000013126004</v>
      </c>
      <c r="M268" s="181">
        <f t="shared" si="70"/>
        <v>38340.018399999994</v>
      </c>
      <c r="N268" s="181">
        <f t="shared" si="70"/>
        <v>0</v>
      </c>
      <c r="O268" s="181">
        <f t="shared" si="70"/>
        <v>0</v>
      </c>
      <c r="P268" s="181">
        <f t="shared" si="70"/>
        <v>38357.234656000001</v>
      </c>
      <c r="R268" s="229" t="s">
        <v>72</v>
      </c>
      <c r="S268" s="229"/>
      <c r="T268" s="229">
        <v>1</v>
      </c>
      <c r="U268" s="229">
        <v>1</v>
      </c>
      <c r="V268" s="229">
        <v>1</v>
      </c>
      <c r="W268" s="229">
        <f>1*0.8</f>
        <v>0.8</v>
      </c>
      <c r="X268" s="229">
        <f>1*0.8</f>
        <v>0.8</v>
      </c>
      <c r="Y268" s="229"/>
    </row>
    <row r="269" spans="1:25" s="132" customFormat="1" outlineLevel="1">
      <c r="A269" s="190">
        <v>3</v>
      </c>
      <c r="B269" s="191" t="s">
        <v>59</v>
      </c>
      <c r="C269" s="192" t="s">
        <v>58</v>
      </c>
      <c r="D269" s="193" t="s">
        <v>91</v>
      </c>
      <c r="E269" s="181">
        <f t="shared" si="70"/>
        <v>5242.9999999947804</v>
      </c>
      <c r="F269" s="181">
        <f t="shared" si="70"/>
        <v>4307.0000115818002</v>
      </c>
      <c r="G269" s="181">
        <f t="shared" si="70"/>
        <v>37173.834752000002</v>
      </c>
      <c r="H269" s="181">
        <f t="shared" si="70"/>
        <v>0</v>
      </c>
      <c r="I269" s="181">
        <f t="shared" si="70"/>
        <v>0</v>
      </c>
      <c r="J269" s="181">
        <f t="shared" si="70"/>
        <v>37196.616000000002</v>
      </c>
      <c r="K269" s="181">
        <f t="shared" si="70"/>
        <v>0</v>
      </c>
      <c r="L269" s="181">
        <f t="shared" si="70"/>
        <v>4307.0000013126</v>
      </c>
      <c r="M269" s="181">
        <f t="shared" si="70"/>
        <v>37176.618399999999</v>
      </c>
      <c r="N269" s="181">
        <f t="shared" si="70"/>
        <v>0</v>
      </c>
      <c r="O269" s="181">
        <f t="shared" si="70"/>
        <v>0</v>
      </c>
      <c r="P269" s="181">
        <f t="shared" si="70"/>
        <v>37193.834656000006</v>
      </c>
      <c r="R269" s="195" t="s">
        <v>73</v>
      </c>
      <c r="S269" s="195"/>
      <c r="T269" s="195">
        <v>1</v>
      </c>
      <c r="U269" s="195">
        <v>1</v>
      </c>
      <c r="V269" s="195">
        <f>1*0.8</f>
        <v>0.8</v>
      </c>
      <c r="W269" s="195">
        <f>1*0.8</f>
        <v>0.8</v>
      </c>
      <c r="X269" s="195">
        <v>1</v>
      </c>
      <c r="Y269" s="195"/>
    </row>
    <row r="270" spans="1:25" s="132" customFormat="1" outlineLevel="1">
      <c r="A270" s="190">
        <v>4</v>
      </c>
      <c r="B270" s="191" t="s">
        <v>60</v>
      </c>
      <c r="C270" s="192" t="s">
        <v>58</v>
      </c>
      <c r="D270" s="193" t="s">
        <v>92</v>
      </c>
      <c r="E270" s="181">
        <f t="shared" si="70"/>
        <v>4322.4000000178403</v>
      </c>
      <c r="F270" s="181">
        <f t="shared" si="70"/>
        <v>3477.6000130900002</v>
      </c>
      <c r="G270" s="181">
        <f t="shared" si="70"/>
        <v>36426.043440000001</v>
      </c>
      <c r="H270" s="181">
        <f t="shared" si="70"/>
        <v>0</v>
      </c>
      <c r="I270" s="181">
        <f t="shared" si="70"/>
        <v>0</v>
      </c>
      <c r="J270" s="181">
        <f t="shared" si="70"/>
        <v>36449.519999999997</v>
      </c>
      <c r="K270" s="181">
        <f t="shared" si="70"/>
        <v>0</v>
      </c>
      <c r="L270" s="181">
        <f t="shared" si="70"/>
        <v>3477.6000030350001</v>
      </c>
      <c r="M270" s="181">
        <f t="shared" si="70"/>
        <v>36429.523000000001</v>
      </c>
      <c r="N270" s="181">
        <f t="shared" si="70"/>
        <v>0</v>
      </c>
      <c r="O270" s="181">
        <f t="shared" si="70"/>
        <v>0</v>
      </c>
      <c r="P270" s="181">
        <f t="shared" si="70"/>
        <v>36446.043319999997</v>
      </c>
      <c r="R270" s="195" t="s">
        <v>74</v>
      </c>
      <c r="S270" s="195"/>
      <c r="T270" s="195">
        <v>1</v>
      </c>
      <c r="U270" s="195">
        <v>1</v>
      </c>
      <c r="V270" s="195">
        <f>1*0.8</f>
        <v>0.8</v>
      </c>
      <c r="W270" s="195">
        <f>1</f>
        <v>1</v>
      </c>
      <c r="X270" s="195">
        <f>1*0.8</f>
        <v>0.8</v>
      </c>
      <c r="Y270" s="195"/>
    </row>
    <row r="271" spans="1:25" s="132" customFormat="1" outlineLevel="1">
      <c r="A271" s="190">
        <v>5</v>
      </c>
      <c r="B271" s="191" t="s">
        <v>102</v>
      </c>
      <c r="C271" s="192" t="s">
        <v>61</v>
      </c>
      <c r="D271" s="193" t="s">
        <v>93</v>
      </c>
      <c r="E271" s="181">
        <f t="shared" ref="E271:P271" si="71">IF(E$165&lt;0,$U268*E$165,$T268*E$165)+$V268*E$167+$X268*E$169+$W268*E$173</f>
        <v>-4482.4000002970606</v>
      </c>
      <c r="F271" s="181">
        <f t="shared" si="71"/>
        <v>-3517.6000013814005</v>
      </c>
      <c r="G271" s="181">
        <f t="shared" si="71"/>
        <v>22793.069</v>
      </c>
      <c r="H271" s="181">
        <f t="shared" si="71"/>
        <v>0</v>
      </c>
      <c r="I271" s="181">
        <f t="shared" si="71"/>
        <v>0</v>
      </c>
      <c r="J271" s="181">
        <f t="shared" si="71"/>
        <v>22815.853343999999</v>
      </c>
      <c r="K271" s="181">
        <f t="shared" si="71"/>
        <v>0</v>
      </c>
      <c r="L271" s="181">
        <f t="shared" si="71"/>
        <v>-3517.6000116482005</v>
      </c>
      <c r="M271" s="181">
        <f t="shared" si="71"/>
        <v>22795.850247999999</v>
      </c>
      <c r="N271" s="181">
        <f t="shared" si="71"/>
        <v>0</v>
      </c>
      <c r="O271" s="181">
        <f t="shared" si="71"/>
        <v>0</v>
      </c>
      <c r="P271" s="181">
        <f t="shared" si="71"/>
        <v>22813.069599999999</v>
      </c>
      <c r="R271" s="145" t="s">
        <v>109</v>
      </c>
      <c r="T271" s="120"/>
      <c r="U271" s="120"/>
      <c r="V271" s="120"/>
      <c r="W271" s="120"/>
      <c r="X271" s="120"/>
      <c r="Y271" s="120"/>
    </row>
    <row r="272" spans="1:25" s="132" customFormat="1" outlineLevel="1">
      <c r="A272" s="190">
        <v>6</v>
      </c>
      <c r="B272" s="191" t="s">
        <v>59</v>
      </c>
      <c r="C272" s="192" t="s">
        <v>61</v>
      </c>
      <c r="D272" s="193" t="s">
        <v>94</v>
      </c>
      <c r="E272" s="181">
        <f t="shared" ref="E272:P272" si="72">IF(E$165&gt;0,$U269*E$165,$T269*E$165)+$V269*E$167+$X269*E$169+$W269*E$173</f>
        <v>-5243.0000002970601</v>
      </c>
      <c r="F272" s="181">
        <f t="shared" si="72"/>
        <v>-4307.0000013813997</v>
      </c>
      <c r="G272" s="181">
        <f t="shared" si="72"/>
        <v>22045.852000000003</v>
      </c>
      <c r="H272" s="181">
        <f t="shared" si="72"/>
        <v>0</v>
      </c>
      <c r="I272" s="181">
        <f t="shared" si="72"/>
        <v>0</v>
      </c>
      <c r="J272" s="181">
        <f t="shared" si="72"/>
        <v>22068.635743999999</v>
      </c>
      <c r="K272" s="181">
        <f t="shared" si="72"/>
        <v>0</v>
      </c>
      <c r="L272" s="181">
        <f t="shared" si="72"/>
        <v>-4307.0000116481997</v>
      </c>
      <c r="M272" s="181">
        <f t="shared" si="72"/>
        <v>22048.633248000002</v>
      </c>
      <c r="N272" s="181">
        <f t="shared" si="72"/>
        <v>0</v>
      </c>
      <c r="O272" s="181">
        <f t="shared" si="72"/>
        <v>0</v>
      </c>
      <c r="P272" s="181">
        <f t="shared" si="72"/>
        <v>22065.851999999999</v>
      </c>
      <c r="R272" s="120"/>
      <c r="S272" s="120"/>
      <c r="T272" s="120"/>
      <c r="U272" s="120"/>
      <c r="V272" s="120"/>
      <c r="W272" s="120"/>
      <c r="X272" s="120"/>
      <c r="Y272" s="120"/>
    </row>
    <row r="273" spans="1:18" s="132" customFormat="1" outlineLevel="1">
      <c r="A273" s="190">
        <v>7</v>
      </c>
      <c r="B273" s="191" t="s">
        <v>60</v>
      </c>
      <c r="C273" s="192" t="s">
        <v>61</v>
      </c>
      <c r="D273" s="193" t="s">
        <v>95</v>
      </c>
      <c r="E273" s="181">
        <f t="shared" ref="E273:P273" si="73">IF(E$165&gt;0,$U270*E$165,$T270*E$165)+$V270*E$167+$X270*E$169+$W270*E$173</f>
        <v>-4322.40000034696</v>
      </c>
      <c r="F273" s="181">
        <f t="shared" si="73"/>
        <v>-3477.6000031140002</v>
      </c>
      <c r="G273" s="181">
        <f t="shared" si="73"/>
        <v>22792.948</v>
      </c>
      <c r="H273" s="181">
        <f t="shared" si="73"/>
        <v>0</v>
      </c>
      <c r="I273" s="181">
        <f t="shared" si="73"/>
        <v>0</v>
      </c>
      <c r="J273" s="181">
        <f t="shared" si="73"/>
        <v>22816.427079999998</v>
      </c>
      <c r="K273" s="181">
        <f t="shared" si="73"/>
        <v>0</v>
      </c>
      <c r="L273" s="181">
        <f t="shared" si="73"/>
        <v>-3477.6000131660003</v>
      </c>
      <c r="M273" s="181">
        <f t="shared" si="73"/>
        <v>22796.424559999999</v>
      </c>
      <c r="N273" s="181">
        <f t="shared" si="73"/>
        <v>0</v>
      </c>
      <c r="O273" s="181">
        <f t="shared" si="73"/>
        <v>0</v>
      </c>
      <c r="P273" s="181">
        <f t="shared" si="73"/>
        <v>22812.947399999997</v>
      </c>
      <c r="R273" s="120"/>
    </row>
    <row r="274" spans="1:18" s="132" customFormat="1" outlineLevel="1">
      <c r="A274" s="110" t="s">
        <v>599</v>
      </c>
      <c r="B274" s="130"/>
      <c r="C274" s="130"/>
      <c r="D274" s="121"/>
      <c r="E274" s="120"/>
      <c r="F274" s="120"/>
      <c r="G274" s="120"/>
      <c r="H274" s="120"/>
      <c r="I274" s="120"/>
      <c r="J274" s="120"/>
      <c r="K274" s="120"/>
      <c r="L274" s="120"/>
      <c r="M274" s="120"/>
      <c r="N274" s="120"/>
      <c r="O274" s="120"/>
      <c r="P274" s="120"/>
      <c r="Q274" s="120"/>
      <c r="R274" s="120"/>
    </row>
    <row r="275" spans="1:18" s="132" customFormat="1" outlineLevel="1">
      <c r="A275" s="125"/>
      <c r="B275" s="79"/>
      <c r="C275" s="121"/>
      <c r="D275" s="14" t="s">
        <v>128</v>
      </c>
      <c r="E275" s="13">
        <f>MAX(E267:E273)</f>
        <v>5242.9999999947804</v>
      </c>
      <c r="F275" s="13">
        <f t="shared" ref="F275:P275" si="74">MAX(F267:F273)</f>
        <v>4307.0000115818002</v>
      </c>
      <c r="G275" s="13">
        <f t="shared" si="74"/>
        <v>38337.234751999997</v>
      </c>
      <c r="H275" s="13">
        <f t="shared" si="74"/>
        <v>0</v>
      </c>
      <c r="I275" s="13">
        <f t="shared" si="74"/>
        <v>0</v>
      </c>
      <c r="J275" s="13">
        <f t="shared" si="74"/>
        <v>38360.015999999996</v>
      </c>
      <c r="K275" s="13">
        <f t="shared" si="74"/>
        <v>0</v>
      </c>
      <c r="L275" s="13">
        <f t="shared" si="74"/>
        <v>4307.0000013126</v>
      </c>
      <c r="M275" s="13">
        <f t="shared" si="74"/>
        <v>38340.018399999994</v>
      </c>
      <c r="N275" s="13">
        <f t="shared" si="74"/>
        <v>0</v>
      </c>
      <c r="O275" s="13">
        <f t="shared" si="74"/>
        <v>0</v>
      </c>
      <c r="P275" s="13">
        <f t="shared" si="74"/>
        <v>38357.234656000001</v>
      </c>
      <c r="Q275" s="15"/>
      <c r="R275" s="120"/>
    </row>
    <row r="276" spans="1:18" s="132" customFormat="1" outlineLevel="1">
      <c r="A276" s="121"/>
      <c r="B276" s="79"/>
      <c r="C276" s="121"/>
      <c r="D276" s="14" t="s">
        <v>129</v>
      </c>
      <c r="E276" s="13">
        <f>MIN(E267:E273)</f>
        <v>-5243.0000002970601</v>
      </c>
      <c r="F276" s="13">
        <f t="shared" ref="F276:P276" si="75">MIN(F267:F273)</f>
        <v>-4307.0000013813997</v>
      </c>
      <c r="G276" s="13">
        <f t="shared" si="75"/>
        <v>22045.852000000003</v>
      </c>
      <c r="H276" s="13">
        <f t="shared" si="75"/>
        <v>0</v>
      </c>
      <c r="I276" s="13">
        <f t="shared" si="75"/>
        <v>0</v>
      </c>
      <c r="J276" s="13">
        <f t="shared" si="75"/>
        <v>22068.635743999999</v>
      </c>
      <c r="K276" s="13">
        <f t="shared" si="75"/>
        <v>0</v>
      </c>
      <c r="L276" s="13">
        <f t="shared" si="75"/>
        <v>-4307.0000116481997</v>
      </c>
      <c r="M276" s="13">
        <f t="shared" si="75"/>
        <v>22048.633248000002</v>
      </c>
      <c r="N276" s="13">
        <f t="shared" si="75"/>
        <v>0</v>
      </c>
      <c r="O276" s="13">
        <f t="shared" si="75"/>
        <v>0</v>
      </c>
      <c r="P276" s="13">
        <f t="shared" si="75"/>
        <v>22065.851999999999</v>
      </c>
      <c r="Q276" s="15"/>
      <c r="R276" s="120"/>
    </row>
    <row r="277" spans="1:18" s="120" customFormat="1" outlineLevel="1">
      <c r="A277" s="118"/>
      <c r="B277" s="78"/>
      <c r="C277" s="118"/>
      <c r="D277" s="14" t="s">
        <v>278</v>
      </c>
      <c r="E277" s="194">
        <f>E$164</f>
        <v>-9.7460000000000001E-8</v>
      </c>
      <c r="F277" s="194">
        <f t="shared" ref="F277:P277" si="76">F$164</f>
        <v>5.5489999999999997E-6</v>
      </c>
      <c r="G277" s="194">
        <f t="shared" si="76"/>
        <v>25790</v>
      </c>
      <c r="H277" s="119">
        <f t="shared" si="76"/>
        <v>0</v>
      </c>
      <c r="I277" s="119">
        <f t="shared" si="76"/>
        <v>0</v>
      </c>
      <c r="J277" s="119">
        <f t="shared" si="76"/>
        <v>25810</v>
      </c>
      <c r="K277" s="119">
        <f t="shared" si="76"/>
        <v>0</v>
      </c>
      <c r="L277" s="119">
        <f t="shared" si="76"/>
        <v>-5.5770000000000001E-6</v>
      </c>
      <c r="M277" s="119">
        <f t="shared" si="76"/>
        <v>25790</v>
      </c>
      <c r="N277" s="194">
        <f t="shared" si="76"/>
        <v>0</v>
      </c>
      <c r="O277" s="194">
        <f t="shared" si="76"/>
        <v>0</v>
      </c>
      <c r="P277" s="194">
        <f t="shared" si="76"/>
        <v>25810</v>
      </c>
      <c r="Q277" s="132"/>
    </row>
    <row r="278" spans="1:18" s="120" customFormat="1">
      <c r="A278" s="118"/>
      <c r="B278" s="78"/>
      <c r="C278" s="118"/>
      <c r="D278" s="14"/>
      <c r="E278" s="115"/>
      <c r="F278" s="115"/>
      <c r="G278" s="115"/>
      <c r="N278" s="115"/>
      <c r="O278" s="115"/>
      <c r="P278" s="115"/>
    </row>
    <row r="279" spans="1:18" s="120" customFormat="1">
      <c r="A279" s="118"/>
      <c r="B279" s="78"/>
      <c r="C279" s="118"/>
      <c r="D279" s="118"/>
      <c r="E279" s="115"/>
      <c r="F279" s="115"/>
      <c r="G279" s="115"/>
      <c r="N279" s="115"/>
      <c r="O279" s="115"/>
      <c r="P279" s="115"/>
    </row>
    <row r="280" spans="1:18" s="120" customFormat="1">
      <c r="A280" s="78"/>
      <c r="B280" s="118" t="s">
        <v>147</v>
      </c>
      <c r="C280" s="118"/>
      <c r="D280" s="118"/>
      <c r="E280" s="115"/>
      <c r="F280" s="115"/>
      <c r="G280" s="115"/>
      <c r="N280" s="115"/>
      <c r="O280" s="115"/>
      <c r="P280" s="115"/>
    </row>
    <row r="281" spans="1:18" s="120" customFormat="1">
      <c r="A281" s="78"/>
      <c r="B281" s="118" t="s">
        <v>144</v>
      </c>
      <c r="C281" s="118"/>
      <c r="D281" s="118"/>
      <c r="E281" s="115">
        <v>1</v>
      </c>
      <c r="F281" s="115">
        <v>2</v>
      </c>
      <c r="G281" s="115">
        <v>3</v>
      </c>
      <c r="H281" s="120">
        <v>4</v>
      </c>
      <c r="N281" s="115"/>
      <c r="O281" s="115"/>
      <c r="P281" s="115"/>
    </row>
    <row r="282" spans="1:18" s="120" customFormat="1">
      <c r="A282" s="78"/>
      <c r="B282" s="118" t="s">
        <v>136</v>
      </c>
      <c r="C282" s="118"/>
      <c r="D282" s="118" t="s">
        <v>143</v>
      </c>
      <c r="E282" s="194">
        <f>G275</f>
        <v>38337.234751999997</v>
      </c>
      <c r="F282" s="194">
        <f>J275</f>
        <v>38360.015999999996</v>
      </c>
      <c r="G282" s="194">
        <f>M275</f>
        <v>38340.018399999994</v>
      </c>
      <c r="H282" s="194">
        <f>P275</f>
        <v>38357.234656000001</v>
      </c>
      <c r="N282" s="115"/>
      <c r="O282" s="115"/>
      <c r="P282" s="115"/>
    </row>
    <row r="283" spans="1:18" s="120" customFormat="1">
      <c r="A283" s="78"/>
      <c r="B283" s="118"/>
      <c r="C283" s="118"/>
      <c r="D283" s="118" t="s">
        <v>145</v>
      </c>
      <c r="E283" s="194">
        <f>G277</f>
        <v>25790</v>
      </c>
      <c r="F283" s="194">
        <f>J277</f>
        <v>25810</v>
      </c>
      <c r="G283" s="194">
        <f>M277</f>
        <v>25790</v>
      </c>
      <c r="H283" s="194">
        <f>P277</f>
        <v>25810</v>
      </c>
      <c r="N283" s="115"/>
      <c r="O283" s="115"/>
      <c r="P283" s="115"/>
    </row>
    <row r="284" spans="1:18" s="120" customFormat="1">
      <c r="A284" s="78"/>
      <c r="B284" s="118"/>
      <c r="C284" s="118"/>
      <c r="D284" s="118" t="s">
        <v>146</v>
      </c>
      <c r="E284" s="194">
        <f>G276</f>
        <v>22045.852000000003</v>
      </c>
      <c r="F284" s="194">
        <f>J276</f>
        <v>22068.635743999999</v>
      </c>
      <c r="G284" s="194">
        <f>M276</f>
        <v>22048.633248000002</v>
      </c>
      <c r="H284" s="194">
        <f>P276</f>
        <v>22065.851999999999</v>
      </c>
      <c r="N284" s="115"/>
      <c r="O284" s="115"/>
      <c r="P284" s="115"/>
    </row>
    <row r="285" spans="1:18" s="120" customFormat="1">
      <c r="A285" s="78"/>
      <c r="B285" s="118"/>
      <c r="C285" s="118"/>
      <c r="D285" s="118" t="s">
        <v>141</v>
      </c>
      <c r="E285" s="194">
        <f>F275</f>
        <v>4307.0000115818002</v>
      </c>
      <c r="F285" s="194">
        <f>I275</f>
        <v>0</v>
      </c>
      <c r="G285" s="194">
        <f>L275</f>
        <v>4307.0000013126</v>
      </c>
      <c r="H285" s="194">
        <f>O275</f>
        <v>0</v>
      </c>
      <c r="N285" s="115"/>
      <c r="O285" s="115"/>
      <c r="P285" s="115"/>
    </row>
    <row r="286" spans="1:18" s="120" customFormat="1">
      <c r="A286" s="78"/>
      <c r="B286" s="118"/>
      <c r="C286" s="118"/>
      <c r="D286" s="118" t="s">
        <v>142</v>
      </c>
      <c r="E286" s="194">
        <f>E275</f>
        <v>5242.9999999947804</v>
      </c>
      <c r="F286" s="194">
        <f>H275</f>
        <v>0</v>
      </c>
      <c r="G286" s="194">
        <f>K275</f>
        <v>0</v>
      </c>
      <c r="H286" s="194">
        <f>N275</f>
        <v>0</v>
      </c>
      <c r="N286" s="115"/>
      <c r="O286" s="115"/>
      <c r="P286" s="115"/>
    </row>
    <row r="287" spans="1:18" s="120" customFormat="1">
      <c r="A287" s="78"/>
      <c r="B287" s="118" t="s">
        <v>137</v>
      </c>
      <c r="C287" s="118"/>
      <c r="D287" s="118" t="s">
        <v>11</v>
      </c>
      <c r="E287" s="194">
        <f>G259</f>
        <v>52508.737340800006</v>
      </c>
      <c r="F287" s="194">
        <f>J259</f>
        <v>52541.326400000005</v>
      </c>
      <c r="G287" s="194">
        <f>M259</f>
        <v>52513.330360000007</v>
      </c>
      <c r="H287" s="119">
        <f>P259</f>
        <v>52536.737182400007</v>
      </c>
      <c r="N287" s="115"/>
      <c r="O287" s="115"/>
      <c r="P287" s="115"/>
    </row>
    <row r="288" spans="1:18" s="120" customFormat="1">
      <c r="A288" s="78"/>
      <c r="B288" s="118"/>
      <c r="C288" s="118"/>
      <c r="D288" s="118" t="s">
        <v>141</v>
      </c>
      <c r="E288" s="194">
        <f>F259</f>
        <v>7082.55001689037</v>
      </c>
      <c r="F288" s="194">
        <f>I259</f>
        <v>0</v>
      </c>
      <c r="G288" s="194">
        <f>L259</f>
        <v>7082.5500063485388</v>
      </c>
      <c r="H288" s="119">
        <f>O259</f>
        <v>0</v>
      </c>
      <c r="N288" s="115"/>
      <c r="O288" s="115"/>
      <c r="P288" s="115"/>
    </row>
    <row r="289" spans="1:16" s="120" customFormat="1">
      <c r="A289" s="78"/>
      <c r="B289" s="118"/>
      <c r="C289" s="118"/>
      <c r="D289" s="118" t="s">
        <v>142</v>
      </c>
      <c r="E289" s="194">
        <f>E259</f>
        <v>8554.9500000644821</v>
      </c>
      <c r="F289" s="194">
        <f>H259</f>
        <v>0</v>
      </c>
      <c r="G289" s="194">
        <f>K259</f>
        <v>0</v>
      </c>
      <c r="H289" s="119">
        <f>N259</f>
        <v>0</v>
      </c>
      <c r="N289" s="115"/>
      <c r="O289" s="115"/>
      <c r="P289" s="115"/>
    </row>
  </sheetData>
  <mergeCells count="37">
    <mergeCell ref="R248:Y248"/>
    <mergeCell ref="E179:P179"/>
    <mergeCell ref="E160:P160"/>
    <mergeCell ref="E161:J161"/>
    <mergeCell ref="K161:P161"/>
    <mergeCell ref="E262:P262"/>
    <mergeCell ref="E180:J180"/>
    <mergeCell ref="K180:P180"/>
    <mergeCell ref="E181:G181"/>
    <mergeCell ref="H181:J181"/>
    <mergeCell ref="K181:M181"/>
    <mergeCell ref="N181:P181"/>
    <mergeCell ref="E212:P212"/>
    <mergeCell ref="E213:J213"/>
    <mergeCell ref="K213:P213"/>
    <mergeCell ref="N248:P248"/>
    <mergeCell ref="E1:P1"/>
    <mergeCell ref="E162:G162"/>
    <mergeCell ref="H162:J162"/>
    <mergeCell ref="K162:M162"/>
    <mergeCell ref="N162:P162"/>
    <mergeCell ref="E264:G264"/>
    <mergeCell ref="H264:J264"/>
    <mergeCell ref="K264:M264"/>
    <mergeCell ref="N264:P264"/>
    <mergeCell ref="E214:G214"/>
    <mergeCell ref="H214:J214"/>
    <mergeCell ref="K214:M214"/>
    <mergeCell ref="N214:P214"/>
    <mergeCell ref="E263:J263"/>
    <mergeCell ref="K263:P263"/>
    <mergeCell ref="E246:P246"/>
    <mergeCell ref="E247:J247"/>
    <mergeCell ref="K247:P247"/>
    <mergeCell ref="E248:G248"/>
    <mergeCell ref="H248:J248"/>
    <mergeCell ref="K248:M248"/>
  </mergeCells>
  <phoneticPr fontId="29" type="noConversion"/>
  <conditionalFormatting sqref="E251:P257">
    <cfRule type="top10" dxfId="1" priority="15" rank="1"/>
    <cfRule type="top10" dxfId="0" priority="16" bottom="1" rank="1"/>
  </conditionalFormatting>
  <conditionalFormatting sqref="E267:P273">
    <cfRule type="top10" dxfId="25" priority="9" rank="1"/>
    <cfRule type="top10" dxfId="24" priority="10" bottom="1" rank="1"/>
  </conditionalFormatting>
  <conditionalFormatting sqref="E184:P190">
    <cfRule type="top10" dxfId="23" priority="109" rank="1"/>
    <cfRule type="top10" dxfId="22" priority="110" bottom="1" rank="1"/>
  </conditionalFormatting>
  <conditionalFormatting sqref="E217:P223">
    <cfRule type="top10" dxfId="21" priority="1" rank="1"/>
    <cfRule type="top10" dxfId="20" priority="2" bottom="1" rank="1"/>
  </conditionalFormatting>
  <pageMargins left="0.23622047244094488" right="0.23622047244094488" top="0.74803149606299213" bottom="0.74803149606299213" header="0.31496062992125984" footer="0.31496062992125984"/>
  <pageSetup paperSize="8" scale="35" pageOrder="overThenDown" orientation="portrait" r:id="rId1"/>
  <colBreaks count="1" manualBreakCount="1">
    <brk id="16" max="29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04C0-0CBE-4E9F-B029-91755477D878}">
  <sheetPr codeName="Sheet3">
    <tabColor theme="4"/>
    <pageSetUpPr fitToPage="1"/>
  </sheetPr>
  <dimension ref="A1:AK224"/>
  <sheetViews>
    <sheetView tabSelected="1" zoomScaleNormal="100" zoomScaleSheetLayoutView="100" workbookViewId="0">
      <pane ySplit="8" topLeftCell="A121" activePane="bottomLeft" state="frozen"/>
      <selection activeCell="F142" sqref="F142"/>
      <selection pane="bottomLeft" activeCell="D139" sqref="D139"/>
    </sheetView>
  </sheetViews>
  <sheetFormatPr defaultColWidth="8.85546875" defaultRowHeight="15"/>
  <cols>
    <col min="1" max="1" width="18.42578125" style="78" customWidth="1"/>
    <col min="2" max="2" width="22.28515625" style="118" customWidth="1"/>
    <col min="3" max="3" width="13.85546875" style="118" customWidth="1"/>
    <col min="4" max="4" width="33" style="118" customWidth="1"/>
    <col min="5" max="7" width="9" style="115" hidden="1" customWidth="1"/>
    <col min="8" max="13" width="9" style="120" hidden="1" customWidth="1"/>
    <col min="14" max="16" width="9" style="115" customWidth="1"/>
    <col min="17" max="19" width="9" style="115" hidden="1" customWidth="1"/>
    <col min="20" max="25" width="9" style="120" hidden="1" customWidth="1"/>
    <col min="26" max="28" width="9" style="115" customWidth="1"/>
    <col min="29" max="36" width="9.85546875" style="115" customWidth="1"/>
    <col min="37" max="16384" width="8.85546875" style="115"/>
  </cols>
  <sheetData>
    <row r="1" spans="1:34" s="158" customFormat="1">
      <c r="A1" s="162" t="s">
        <v>604</v>
      </c>
      <c r="B1" s="163"/>
      <c r="C1" s="163"/>
      <c r="D1" s="163"/>
      <c r="E1" s="333" t="s">
        <v>417</v>
      </c>
      <c r="F1" s="333"/>
      <c r="G1" s="333"/>
      <c r="H1" s="333"/>
      <c r="I1" s="333"/>
      <c r="J1" s="333"/>
      <c r="K1" s="333"/>
      <c r="L1" s="333"/>
      <c r="M1" s="333"/>
      <c r="N1" s="333"/>
      <c r="O1" s="333"/>
      <c r="P1" s="333"/>
      <c r="Q1" s="333" t="s">
        <v>589</v>
      </c>
      <c r="R1" s="333"/>
      <c r="S1" s="333"/>
      <c r="T1" s="333"/>
      <c r="U1" s="333"/>
      <c r="V1" s="333"/>
      <c r="W1" s="333"/>
      <c r="X1" s="333"/>
      <c r="Y1" s="333"/>
      <c r="Z1" s="333"/>
      <c r="AA1" s="333"/>
      <c r="AB1" s="333"/>
    </row>
    <row r="2" spans="1:34" s="158" customFormat="1">
      <c r="A2" s="164"/>
      <c r="B2" s="163"/>
      <c r="C2" s="163"/>
      <c r="D2" s="165" t="s">
        <v>390</v>
      </c>
      <c r="E2" s="165" t="s">
        <v>391</v>
      </c>
      <c r="F2" s="165" t="s">
        <v>391</v>
      </c>
      <c r="G2" s="165" t="s">
        <v>391</v>
      </c>
      <c r="H2" s="165" t="s">
        <v>391</v>
      </c>
      <c r="I2" s="165" t="s">
        <v>391</v>
      </c>
      <c r="J2" s="165" t="s">
        <v>391</v>
      </c>
      <c r="K2" s="165" t="s">
        <v>395</v>
      </c>
      <c r="L2" s="165" t="s">
        <v>395</v>
      </c>
      <c r="M2" s="165" t="s">
        <v>395</v>
      </c>
      <c r="N2" s="165" t="s">
        <v>395</v>
      </c>
      <c r="O2" s="165" t="s">
        <v>395</v>
      </c>
      <c r="P2" s="165" t="s">
        <v>395</v>
      </c>
      <c r="Q2" s="165" t="s">
        <v>391</v>
      </c>
      <c r="R2" s="165" t="s">
        <v>391</v>
      </c>
      <c r="S2" s="165" t="s">
        <v>391</v>
      </c>
      <c r="T2" s="165" t="s">
        <v>391</v>
      </c>
      <c r="U2" s="165" t="s">
        <v>391</v>
      </c>
      <c r="V2" s="165" t="s">
        <v>391</v>
      </c>
      <c r="W2" s="165" t="s">
        <v>395</v>
      </c>
      <c r="X2" s="165" t="s">
        <v>395</v>
      </c>
      <c r="Y2" s="165" t="s">
        <v>395</v>
      </c>
      <c r="Z2" s="165" t="s">
        <v>395</v>
      </c>
      <c r="AA2" s="165" t="s">
        <v>395</v>
      </c>
      <c r="AB2" s="165" t="s">
        <v>395</v>
      </c>
      <c r="AC2" s="159"/>
      <c r="AE2" s="159"/>
      <c r="AG2" s="159"/>
      <c r="AH2" s="159"/>
    </row>
    <row r="3" spans="1:34" s="158" customFormat="1">
      <c r="A3" s="164"/>
      <c r="B3" s="163"/>
      <c r="C3" s="163"/>
      <c r="D3" s="165" t="s">
        <v>393</v>
      </c>
      <c r="E3" s="165" t="s">
        <v>394</v>
      </c>
      <c r="F3" s="165" t="s">
        <v>394</v>
      </c>
      <c r="G3" s="165" t="s">
        <v>394</v>
      </c>
      <c r="H3" s="165" t="s">
        <v>69</v>
      </c>
      <c r="I3" s="165" t="s">
        <v>69</v>
      </c>
      <c r="J3" s="165" t="s">
        <v>69</v>
      </c>
      <c r="K3" s="165" t="s">
        <v>394</v>
      </c>
      <c r="L3" s="165" t="s">
        <v>394</v>
      </c>
      <c r="M3" s="165" t="s">
        <v>394</v>
      </c>
      <c r="N3" s="165" t="s">
        <v>69</v>
      </c>
      <c r="O3" s="165" t="s">
        <v>69</v>
      </c>
      <c r="P3" s="165" t="s">
        <v>69</v>
      </c>
      <c r="Q3" s="165" t="s">
        <v>394</v>
      </c>
      <c r="R3" s="165" t="s">
        <v>394</v>
      </c>
      <c r="S3" s="165" t="s">
        <v>394</v>
      </c>
      <c r="T3" s="165" t="s">
        <v>69</v>
      </c>
      <c r="U3" s="165" t="s">
        <v>69</v>
      </c>
      <c r="V3" s="165" t="s">
        <v>69</v>
      </c>
      <c r="W3" s="165" t="s">
        <v>394</v>
      </c>
      <c r="X3" s="165" t="s">
        <v>394</v>
      </c>
      <c r="Y3" s="165" t="s">
        <v>394</v>
      </c>
      <c r="Z3" s="165" t="s">
        <v>69</v>
      </c>
      <c r="AA3" s="165" t="s">
        <v>69</v>
      </c>
      <c r="AB3" s="165" t="s">
        <v>69</v>
      </c>
      <c r="AC3" s="159"/>
      <c r="AE3" s="159"/>
      <c r="AG3" s="159"/>
      <c r="AH3" s="159"/>
    </row>
    <row r="4" spans="1:34" s="158" customFormat="1">
      <c r="A4" s="164"/>
      <c r="B4" s="163"/>
      <c r="C4" s="163"/>
      <c r="D4" s="165" t="s">
        <v>411</v>
      </c>
      <c r="E4" s="165">
        <f t="array" ref="E4">INDEX(bearings[drg_ref],MATCH(1,(E2=bearings[Pier])*(E3=bearings[Side]),0))</f>
        <v>1</v>
      </c>
      <c r="F4" s="165">
        <f t="array" ref="F4">INDEX(bearings[drg_ref],MATCH(1,(F2=bearings[Pier])*(F3=bearings[Side]),0))</f>
        <v>1</v>
      </c>
      <c r="G4" s="165">
        <f t="array" ref="G4">INDEX(bearings[drg_ref],MATCH(1,(G2=bearings[Pier])*(G3=bearings[Side]),0))</f>
        <v>1</v>
      </c>
      <c r="H4" s="165">
        <f t="array" ref="H4">INDEX(bearings[drg_ref],MATCH(1,(H2=bearings[Pier])*(H3=bearings[Side]),0))</f>
        <v>2</v>
      </c>
      <c r="I4" s="165">
        <f t="array" ref="I4">INDEX(bearings[drg_ref],MATCH(1,(I2=bearings[Pier])*(I3=bearings[Side]),0))</f>
        <v>2</v>
      </c>
      <c r="J4" s="165">
        <f t="array" ref="J4">INDEX(bearings[drg_ref],MATCH(1,(J2=bearings[Pier])*(J3=bearings[Side]),0))</f>
        <v>2</v>
      </c>
      <c r="K4" s="165">
        <f t="array" ref="K4">INDEX(bearings[drg_ref],MATCH(1,(K2=bearings[Pier])*(K3=bearings[Side]),0))</f>
        <v>3</v>
      </c>
      <c r="L4" s="165">
        <f t="array" ref="L4">INDEX(bearings[drg_ref],MATCH(1,(L2=bearings[Pier])*(L3=bearings[Side]),0))</f>
        <v>3</v>
      </c>
      <c r="M4" s="165">
        <f t="array" ref="M4">INDEX(bearings[drg_ref],MATCH(1,(M2=bearings[Pier])*(M3=bearings[Side]),0))</f>
        <v>3</v>
      </c>
      <c r="N4" s="165">
        <f t="array" ref="N4">INDEX(bearings[drg_ref],MATCH(1,(N2=bearings[Pier])*(N3=bearings[Side]),0))</f>
        <v>4</v>
      </c>
      <c r="O4" s="165">
        <f t="array" ref="O4">INDEX(bearings[drg_ref],MATCH(1,(O2=bearings[Pier])*(O3=bearings[Side]),0))</f>
        <v>4</v>
      </c>
      <c r="P4" s="165">
        <f t="array" ref="P4">INDEX(bearings[drg_ref],MATCH(1,(P2=bearings[Pier])*(P3=bearings[Side]),0))</f>
        <v>4</v>
      </c>
      <c r="Q4" s="165">
        <f t="array" ref="Q4">INDEX(bearings[drg_ref],MATCH(1,(Q2=bearings[Pier])*(Q3=bearings[Side]),0))</f>
        <v>1</v>
      </c>
      <c r="R4" s="165">
        <f t="array" ref="R4">INDEX(bearings[drg_ref],MATCH(1,(R2=bearings[Pier])*(R3=bearings[Side]),0))</f>
        <v>1</v>
      </c>
      <c r="S4" s="165">
        <f t="array" ref="S4">INDEX(bearings[drg_ref],MATCH(1,(S2=bearings[Pier])*(S3=bearings[Side]),0))</f>
        <v>1</v>
      </c>
      <c r="T4" s="165">
        <f t="array" ref="T4">INDEX(bearings[drg_ref],MATCH(1,(T2=bearings[Pier])*(T3=bearings[Side]),0))</f>
        <v>2</v>
      </c>
      <c r="U4" s="165">
        <f t="array" ref="U4">INDEX(bearings[drg_ref],MATCH(1,(U2=bearings[Pier])*(U3=bearings[Side]),0))</f>
        <v>2</v>
      </c>
      <c r="V4" s="165">
        <f t="array" ref="V4">INDEX(bearings[drg_ref],MATCH(1,(V2=bearings[Pier])*(V3=bearings[Side]),0))</f>
        <v>2</v>
      </c>
      <c r="W4" s="165">
        <f t="array" ref="W4">INDEX(bearings[drg_ref],MATCH(1,(W2=bearings[Pier])*(W3=bearings[Side]),0))</f>
        <v>3</v>
      </c>
      <c r="X4" s="165">
        <f t="array" ref="X4">INDEX(bearings[drg_ref],MATCH(1,(X2=bearings[Pier])*(X3=bearings[Side]),0))</f>
        <v>3</v>
      </c>
      <c r="Y4" s="165">
        <f t="array" ref="Y4">INDEX(bearings[drg_ref],MATCH(1,(Y2=bearings[Pier])*(Y3=bearings[Side]),0))</f>
        <v>3</v>
      </c>
      <c r="Z4" s="165">
        <f t="array" ref="Z4">INDEX(bearings[drg_ref],MATCH(1,(Z2=bearings[Pier])*(Z3=bearings[Side]),0))</f>
        <v>4</v>
      </c>
      <c r="AA4" s="165">
        <f t="array" ref="AA4">INDEX(bearings[drg_ref],MATCH(1,(AA2=bearings[Pier])*(AA3=bearings[Side]),0))</f>
        <v>4</v>
      </c>
      <c r="AB4" s="165">
        <f t="array" ref="AB4">INDEX(bearings[drg_ref],MATCH(1,(AB2=bearings[Pier])*(AB3=bearings[Side]),0))</f>
        <v>4</v>
      </c>
      <c r="AC4" s="159"/>
      <c r="AE4" s="159"/>
      <c r="AG4" s="159"/>
      <c r="AH4" s="159"/>
    </row>
    <row r="5" spans="1:34" s="158" customFormat="1">
      <c r="A5" s="164"/>
      <c r="B5" s="163"/>
      <c r="C5" s="163"/>
      <c r="D5" s="165" t="s">
        <v>412</v>
      </c>
      <c r="E5" s="165" t="str">
        <f t="array" ref="E5">INDEX(bearings[Property],MATCH(1,(E2=bearings[Pier])*(E3=bearings[Side]),0))</f>
        <v>Fixed</v>
      </c>
      <c r="F5" s="165" t="str">
        <f t="array" ref="F5">INDEX(bearings[Property],MATCH(1,(F2=bearings[Pier])*(F3=bearings[Side]),0))</f>
        <v>Fixed</v>
      </c>
      <c r="G5" s="165" t="str">
        <f t="array" ref="G5">INDEX(bearings[Property],MATCH(1,(G2=bearings[Pier])*(G3=bearings[Side]),0))</f>
        <v>Fixed</v>
      </c>
      <c r="H5" s="165" t="str">
        <f t="array" ref="H5">INDEX(bearings[Property],MATCH(1,(H2=bearings[Pier])*(H3=bearings[Side]),0))</f>
        <v>Free</v>
      </c>
      <c r="I5" s="165" t="str">
        <f t="array" ref="I5">INDEX(bearings[Property],MATCH(1,(I2=bearings[Pier])*(I3=bearings[Side]),0))</f>
        <v>Free</v>
      </c>
      <c r="J5" s="165" t="str">
        <f t="array" ref="J5">INDEX(bearings[Property],MATCH(1,(J2=bearings[Pier])*(J3=bearings[Side]),0))</f>
        <v>Free</v>
      </c>
      <c r="K5" s="165" t="str">
        <f t="array" ref="K5">INDEX(bearings[Property],MATCH(1,(K2=bearings[Pier])*(K3=bearings[Side]),0))</f>
        <v>Guided</v>
      </c>
      <c r="L5" s="165" t="str">
        <f t="array" ref="L5">INDEX(bearings[Property],MATCH(1,(L2=bearings[Pier])*(L3=bearings[Side]),0))</f>
        <v>Guided</v>
      </c>
      <c r="M5" s="165" t="str">
        <f t="array" ref="M5">INDEX(bearings[Property],MATCH(1,(M2=bearings[Pier])*(M3=bearings[Side]),0))</f>
        <v>Guided</v>
      </c>
      <c r="N5" s="165" t="str">
        <f t="array" ref="N5">INDEX(bearings[Property],MATCH(1,(N2=bearings[Pier])*(N3=bearings[Side]),0))</f>
        <v>Free</v>
      </c>
      <c r="O5" s="165" t="str">
        <f t="array" ref="O5">INDEX(bearings[Property],MATCH(1,(O2=bearings[Pier])*(O3=bearings[Side]),0))</f>
        <v>Free</v>
      </c>
      <c r="P5" s="165" t="str">
        <f t="array" ref="P5">INDEX(bearings[Property],MATCH(1,(P2=bearings[Pier])*(P3=bearings[Side]),0))</f>
        <v>Free</v>
      </c>
      <c r="Q5" s="165" t="str">
        <f t="array" ref="Q5">INDEX(bearings[Property],MATCH(1,(Q2=bearings[Pier])*(Q3=bearings[Side]),0))</f>
        <v>Fixed</v>
      </c>
      <c r="R5" s="165" t="str">
        <f t="array" ref="R5">INDEX(bearings[Property],MATCH(1,(R2=bearings[Pier])*(R3=bearings[Side]),0))</f>
        <v>Fixed</v>
      </c>
      <c r="S5" s="165" t="str">
        <f t="array" ref="S5">INDEX(bearings[Property],MATCH(1,(S2=bearings[Pier])*(S3=bearings[Side]),0))</f>
        <v>Fixed</v>
      </c>
      <c r="T5" s="165" t="str">
        <f t="array" ref="T5">INDEX(bearings[Property],MATCH(1,(T2=bearings[Pier])*(T3=bearings[Side]),0))</f>
        <v>Free</v>
      </c>
      <c r="U5" s="165" t="str">
        <f t="array" ref="U5">INDEX(bearings[Property],MATCH(1,(U2=bearings[Pier])*(U3=bearings[Side]),0))</f>
        <v>Free</v>
      </c>
      <c r="V5" s="165" t="str">
        <f t="array" ref="V5">INDEX(bearings[Property],MATCH(1,(V2=bearings[Pier])*(V3=bearings[Side]),0))</f>
        <v>Free</v>
      </c>
      <c r="W5" s="165" t="str">
        <f t="array" ref="W5">INDEX(bearings[Property],MATCH(1,(W2=bearings[Pier])*(W3=bearings[Side]),0))</f>
        <v>Guided</v>
      </c>
      <c r="X5" s="165" t="str">
        <f t="array" ref="X5">INDEX(bearings[Property],MATCH(1,(X2=bearings[Pier])*(X3=bearings[Side]),0))</f>
        <v>Guided</v>
      </c>
      <c r="Y5" s="165" t="str">
        <f t="array" ref="Y5">INDEX(bearings[Property],MATCH(1,(Y2=bearings[Pier])*(Y3=bearings[Side]),0))</f>
        <v>Guided</v>
      </c>
      <c r="Z5" s="165" t="str">
        <f t="array" ref="Z5">INDEX(bearings[Property],MATCH(1,(Z2=bearings[Pier])*(Z3=bearings[Side]),0))</f>
        <v>Free</v>
      </c>
      <c r="AA5" s="165" t="str">
        <f t="array" ref="AA5">INDEX(bearings[Property],MATCH(1,(AA2=bearings[Pier])*(AA3=bearings[Side]),0))</f>
        <v>Free</v>
      </c>
      <c r="AB5" s="165" t="str">
        <f t="array" ref="AB5">INDEX(bearings[Property],MATCH(1,(AB2=bearings[Pier])*(AB3=bearings[Side]),0))</f>
        <v>Free</v>
      </c>
      <c r="AC5" s="159"/>
      <c r="AE5" s="159"/>
      <c r="AG5" s="159"/>
      <c r="AH5" s="159"/>
    </row>
    <row r="6" spans="1:34" s="158" customFormat="1">
      <c r="A6" s="164"/>
      <c r="B6" s="163"/>
      <c r="C6" s="163"/>
      <c r="D6" s="165" t="s">
        <v>409</v>
      </c>
      <c r="E6" s="165">
        <f t="array" ref="E6">INDEX(bearings[Topology],MATCH(1,(E2=bearings[Pier])*(E3=bearings[Side]),0))</f>
        <v>30098</v>
      </c>
      <c r="F6" s="165">
        <f t="array" ref="F6">INDEX(bearings[Topology],MATCH(1,(F2=bearings[Pier])*(F3=bearings[Side]),0))</f>
        <v>30098</v>
      </c>
      <c r="G6" s="165">
        <f t="array" ref="G6">INDEX(bearings[Topology],MATCH(1,(G2=bearings[Pier])*(G3=bearings[Side]),0))</f>
        <v>30098</v>
      </c>
      <c r="H6" s="165">
        <f t="array" ref="H6">INDEX(bearings[Topology],MATCH(1,(H2=bearings[Pier])*(H3=bearings[Side]),0))</f>
        <v>17027</v>
      </c>
      <c r="I6" s="165">
        <f t="array" ref="I6">INDEX(bearings[Topology],MATCH(1,(I2=bearings[Pier])*(I3=bearings[Side]),0))</f>
        <v>17027</v>
      </c>
      <c r="J6" s="165">
        <f t="array" ref="J6">INDEX(bearings[Topology],MATCH(1,(J2=bearings[Pier])*(J3=bearings[Side]),0))</f>
        <v>17027</v>
      </c>
      <c r="K6" s="165">
        <f t="array" ref="K6">INDEX(bearings[Topology],MATCH(1,(K2=bearings[Pier])*(K3=bearings[Side]),0))</f>
        <v>32316</v>
      </c>
      <c r="L6" s="165">
        <f t="array" ref="L6">INDEX(bearings[Topology],MATCH(1,(L2=bearings[Pier])*(L3=bearings[Side]),0))</f>
        <v>32316</v>
      </c>
      <c r="M6" s="165">
        <f t="array" ref="M6">INDEX(bearings[Topology],MATCH(1,(M2=bearings[Pier])*(M3=bearings[Side]),0))</f>
        <v>32316</v>
      </c>
      <c r="N6" s="165">
        <f t="array" ref="N6">INDEX(bearings[Topology],MATCH(1,(N2=bearings[Pier])*(N3=bearings[Side]),0))</f>
        <v>31307</v>
      </c>
      <c r="O6" s="165">
        <f t="array" ref="O6">INDEX(bearings[Topology],MATCH(1,(O2=bearings[Pier])*(O3=bearings[Side]),0))</f>
        <v>31307</v>
      </c>
      <c r="P6" s="165">
        <f t="array" ref="P6">INDEX(bearings[Topology],MATCH(1,(P2=bearings[Pier])*(P3=bearings[Side]),0))</f>
        <v>31307</v>
      </c>
      <c r="Q6" s="165">
        <f t="array" ref="Q6">INDEX(bearings[Topology],MATCH(1,(Q2=bearings[Pier])*(Q3=bearings[Side]),0))</f>
        <v>30098</v>
      </c>
      <c r="R6" s="165">
        <f t="array" ref="R6">INDEX(bearings[Topology],MATCH(1,(R2=bearings[Pier])*(R3=bearings[Side]),0))</f>
        <v>30098</v>
      </c>
      <c r="S6" s="165">
        <f t="array" ref="S6">INDEX(bearings[Topology],MATCH(1,(S2=bearings[Pier])*(S3=bearings[Side]),0))</f>
        <v>30098</v>
      </c>
      <c r="T6" s="165">
        <f t="array" ref="T6">INDEX(bearings[Topology],MATCH(1,(T2=bearings[Pier])*(T3=bearings[Side]),0))</f>
        <v>17027</v>
      </c>
      <c r="U6" s="165">
        <f t="array" ref="U6">INDEX(bearings[Topology],MATCH(1,(U2=bearings[Pier])*(U3=bearings[Side]),0))</f>
        <v>17027</v>
      </c>
      <c r="V6" s="165">
        <f t="array" ref="V6">INDEX(bearings[Topology],MATCH(1,(V2=bearings[Pier])*(V3=bearings[Side]),0))</f>
        <v>17027</v>
      </c>
      <c r="W6" s="165">
        <f t="array" ref="W6">INDEX(bearings[Topology],MATCH(1,(W2=bearings[Pier])*(W3=bearings[Side]),0))</f>
        <v>32316</v>
      </c>
      <c r="X6" s="165">
        <f t="array" ref="X6">INDEX(bearings[Topology],MATCH(1,(X2=bearings[Pier])*(X3=bearings[Side]),0))</f>
        <v>32316</v>
      </c>
      <c r="Y6" s="165">
        <f t="array" ref="Y6">INDEX(bearings[Topology],MATCH(1,(Y2=bearings[Pier])*(Y3=bearings[Side]),0))</f>
        <v>32316</v>
      </c>
      <c r="Z6" s="165">
        <f t="array" ref="Z6">INDEX(bearings[Topology],MATCH(1,(Z2=bearings[Pier])*(Z3=bearings[Side]),0))</f>
        <v>31307</v>
      </c>
      <c r="AA6" s="165">
        <f t="array" ref="AA6">INDEX(bearings[Topology],MATCH(1,(AA2=bearings[Pier])*(AA3=bearings[Side]),0))</f>
        <v>31307</v>
      </c>
      <c r="AB6" s="165">
        <f t="array" ref="AB6">INDEX(bearings[Topology],MATCH(1,(AB2=bearings[Pier])*(AB3=bearings[Side]),0))</f>
        <v>31307</v>
      </c>
      <c r="AC6" s="159"/>
      <c r="AE6" s="159"/>
      <c r="AG6" s="159"/>
      <c r="AH6" s="159"/>
    </row>
    <row r="7" spans="1:34" s="158" customFormat="1">
      <c r="A7" s="164"/>
      <c r="B7" s="163"/>
      <c r="C7" s="163"/>
      <c r="D7" s="165" t="s">
        <v>410</v>
      </c>
      <c r="E7" s="165">
        <f t="array" ref="E7">INDEX(bearings[Topology 2],MATCH(1,(E2=bearings[Pier])*(E3=bearings[Side]),0))</f>
        <v>30097</v>
      </c>
      <c r="F7" s="165">
        <f t="array" ref="F7">INDEX(bearings[Topology 2],MATCH(1,(F2=bearings[Pier])*(F3=bearings[Side]),0))</f>
        <v>30097</v>
      </c>
      <c r="G7" s="165">
        <f t="array" ref="G7">INDEX(bearings[Topology 2],MATCH(1,(G2=bearings[Pier])*(G3=bearings[Side]),0))</f>
        <v>30097</v>
      </c>
      <c r="H7" s="165">
        <f t="array" ref="H7">INDEX(bearings[Topology 2],MATCH(1,(H2=bearings[Pier])*(H3=bearings[Side]),0))</f>
        <v>12110</v>
      </c>
      <c r="I7" s="165">
        <f t="array" ref="I7">INDEX(bearings[Topology 2],MATCH(1,(I2=bearings[Pier])*(I3=bearings[Side]),0))</f>
        <v>12110</v>
      </c>
      <c r="J7" s="165">
        <f t="array" ref="J7">INDEX(bearings[Topology 2],MATCH(1,(J2=bearings[Pier])*(J3=bearings[Side]),0))</f>
        <v>12110</v>
      </c>
      <c r="K7" s="165">
        <f t="array" ref="K7">INDEX(bearings[Topology 2],MATCH(1,(K2=bearings[Pier])*(K3=bearings[Side]),0))</f>
        <v>32315</v>
      </c>
      <c r="L7" s="165">
        <f t="array" ref="L7">INDEX(bearings[Topology 2],MATCH(1,(L2=bearings[Pier])*(L3=bearings[Side]),0))</f>
        <v>32315</v>
      </c>
      <c r="M7" s="165">
        <f t="array" ref="M7">INDEX(bearings[Topology 2],MATCH(1,(M2=bearings[Pier])*(M3=bearings[Side]),0))</f>
        <v>32315</v>
      </c>
      <c r="N7" s="165">
        <f t="array" ref="N7">INDEX(bearings[Topology 2],MATCH(1,(N2=bearings[Pier])*(N3=bearings[Side]),0))</f>
        <v>31306</v>
      </c>
      <c r="O7" s="165">
        <f t="array" ref="O7">INDEX(bearings[Topology 2],MATCH(1,(O2=bearings[Pier])*(O3=bearings[Side]),0))</f>
        <v>31306</v>
      </c>
      <c r="P7" s="165">
        <f t="array" ref="P7">INDEX(bearings[Topology 2],MATCH(1,(P2=bearings[Pier])*(P3=bearings[Side]),0))</f>
        <v>31306</v>
      </c>
      <c r="Q7" s="165">
        <f t="array" ref="Q7">INDEX(bearings[Topology 2],MATCH(1,(Q2=bearings[Pier])*(Q3=bearings[Side]),0))</f>
        <v>30097</v>
      </c>
      <c r="R7" s="165">
        <f t="array" ref="R7">INDEX(bearings[Topology 2],MATCH(1,(R2=bearings[Pier])*(R3=bearings[Side]),0))</f>
        <v>30097</v>
      </c>
      <c r="S7" s="165">
        <f t="array" ref="S7">INDEX(bearings[Topology 2],MATCH(1,(S2=bearings[Pier])*(S3=bearings[Side]),0))</f>
        <v>30097</v>
      </c>
      <c r="T7" s="165">
        <f t="array" ref="T7">INDEX(bearings[Topology 2],MATCH(1,(T2=bearings[Pier])*(T3=bearings[Side]),0))</f>
        <v>12110</v>
      </c>
      <c r="U7" s="165">
        <f t="array" ref="U7">INDEX(bearings[Topology 2],MATCH(1,(U2=bearings[Pier])*(U3=bearings[Side]),0))</f>
        <v>12110</v>
      </c>
      <c r="V7" s="165">
        <f t="array" ref="V7">INDEX(bearings[Topology 2],MATCH(1,(V2=bearings[Pier])*(V3=bearings[Side]),0))</f>
        <v>12110</v>
      </c>
      <c r="W7" s="165">
        <f t="array" ref="W7">INDEX(bearings[Topology 2],MATCH(1,(W2=bearings[Pier])*(W3=bearings[Side]),0))</f>
        <v>32315</v>
      </c>
      <c r="X7" s="165">
        <f t="array" ref="X7">INDEX(bearings[Topology 2],MATCH(1,(X2=bearings[Pier])*(X3=bearings[Side]),0))</f>
        <v>32315</v>
      </c>
      <c r="Y7" s="165">
        <f t="array" ref="Y7">INDEX(bearings[Topology 2],MATCH(1,(Y2=bearings[Pier])*(Y3=bearings[Side]),0))</f>
        <v>32315</v>
      </c>
      <c r="Z7" s="165">
        <f t="array" ref="Z7">INDEX(bearings[Topology 2],MATCH(1,(Z2=bearings[Pier])*(Z3=bearings[Side]),0))</f>
        <v>31306</v>
      </c>
      <c r="AA7" s="165">
        <f t="array" ref="AA7">INDEX(bearings[Topology 2],MATCH(1,(AA2=bearings[Pier])*(AA3=bearings[Side]),0))</f>
        <v>31306</v>
      </c>
      <c r="AB7" s="165">
        <f t="array" ref="AB7">INDEX(bearings[Topology 2],MATCH(1,(AB2=bearings[Pier])*(AB3=bearings[Side]),0))</f>
        <v>31306</v>
      </c>
      <c r="AC7" s="159"/>
      <c r="AE7" s="159"/>
      <c r="AG7" s="159"/>
      <c r="AH7" s="159"/>
    </row>
    <row r="8" spans="1:34" s="161" customFormat="1">
      <c r="A8" s="166" t="s">
        <v>413</v>
      </c>
      <c r="B8" s="166" t="s">
        <v>375</v>
      </c>
      <c r="C8" s="166" t="s">
        <v>33</v>
      </c>
      <c r="D8" s="167" t="s">
        <v>374</v>
      </c>
      <c r="E8" s="168" t="s">
        <v>50</v>
      </c>
      <c r="F8" s="168" t="s">
        <v>51</v>
      </c>
      <c r="G8" s="168" t="s">
        <v>52</v>
      </c>
      <c r="H8" s="168" t="s">
        <v>50</v>
      </c>
      <c r="I8" s="168" t="s">
        <v>51</v>
      </c>
      <c r="J8" s="168" t="s">
        <v>52</v>
      </c>
      <c r="K8" s="168" t="s">
        <v>50</v>
      </c>
      <c r="L8" s="168" t="s">
        <v>51</v>
      </c>
      <c r="M8" s="168" t="s">
        <v>52</v>
      </c>
      <c r="N8" s="168" t="s">
        <v>50</v>
      </c>
      <c r="O8" s="168" t="s">
        <v>51</v>
      </c>
      <c r="P8" s="168" t="s">
        <v>52</v>
      </c>
      <c r="Q8" s="168" t="s">
        <v>432</v>
      </c>
      <c r="R8" s="168" t="s">
        <v>53</v>
      </c>
      <c r="S8" s="168" t="s">
        <v>54</v>
      </c>
      <c r="T8" s="168" t="s">
        <v>432</v>
      </c>
      <c r="U8" s="168" t="s">
        <v>53</v>
      </c>
      <c r="V8" s="168" t="s">
        <v>54</v>
      </c>
      <c r="W8" s="168" t="s">
        <v>432</v>
      </c>
      <c r="X8" s="168" t="s">
        <v>53</v>
      </c>
      <c r="Y8" s="168" t="s">
        <v>54</v>
      </c>
      <c r="Z8" s="168" t="s">
        <v>432</v>
      </c>
      <c r="AA8" s="168" t="s">
        <v>53</v>
      </c>
      <c r="AB8" s="168" t="s">
        <v>54</v>
      </c>
      <c r="AC8" s="160"/>
      <c r="AE8" s="160"/>
      <c r="AG8" s="160"/>
      <c r="AH8" s="160"/>
    </row>
    <row r="9" spans="1:34" s="120" customFormat="1">
      <c r="A9" s="169" t="s">
        <v>414</v>
      </c>
      <c r="B9" s="169" t="s">
        <v>66</v>
      </c>
      <c r="C9" s="170" t="s">
        <v>878</v>
      </c>
      <c r="D9" s="171" t="str">
        <f>INDEX(cases[Name],MATCH(C9,cases[Case],0))</f>
        <v>Permanent (upperbound)</v>
      </c>
      <c r="E9" s="117">
        <f t="array" ref="E9">INDEX(1*disp[Ux],MATCH(1,($C9=disp[Case])*(E$7=disp[Node]),0))</f>
        <v>-5.4889999999999997E-12</v>
      </c>
      <c r="F9" s="117">
        <f t="array" ref="F9">INDEX(1*disp[Uy],MATCH(1,($C9=disp[Case])*(F$7=disp[Node]),0))</f>
        <v>-1.6899999999999999E-7</v>
      </c>
      <c r="G9" s="117">
        <f t="array" ref="G9">INDEX(1*disp[Uz],MATCH(1,($C9=disp[Case])*(G$7=disp[Node]),0))</f>
        <v>-0.25740000000000002</v>
      </c>
      <c r="H9" s="117">
        <f t="array" ref="H9">INDEX(1*disp[Ux],MATCH(1,($C9=disp[Case])*(H$7=disp[Node]),0))</f>
        <v>-7.8719999999999998E-2</v>
      </c>
      <c r="I9" s="117">
        <f t="array" ref="I9">INDEX(1*disp[Uy],MATCH(1,($C9=disp[Case])*(I$7=disp[Node]),0))</f>
        <v>-10.82</v>
      </c>
      <c r="J9" s="117">
        <f t="array" ref="J9">INDEX(1*disp[Uz],MATCH(1,($C9=disp[Case])*(J$7=disp[Node]),0))</f>
        <v>-0.2576</v>
      </c>
      <c r="K9" s="117">
        <f t="array" ref="K9">INDEX(1*disp[Ux],MATCH(1,($C9=disp[Case])*(K$7=disp[Node]),0))</f>
        <v>137.9</v>
      </c>
      <c r="L9" s="117">
        <f t="array" ref="L9">INDEX(1*disp[Uy],MATCH(1,($C9=disp[Case])*(L$7=disp[Node]),0))</f>
        <v>-1.4460000000000001E-7</v>
      </c>
      <c r="M9" s="117">
        <f t="array" ref="M9">INDEX(1*disp[Uz],MATCH(1,($C9=disp[Case])*(M$7=disp[Node]),0))</f>
        <v>-0.25740000000000002</v>
      </c>
      <c r="N9" s="117">
        <f t="array" ref="N9">INDEX(1*disp[Ux],MATCH(1,($C9=disp[Case])*(N$7=disp[Node]),0))</f>
        <v>138</v>
      </c>
      <c r="O9" s="117">
        <f t="array" ref="O9">INDEX(1*disp[Uy],MATCH(1,($C9=disp[Case])*(O$7=disp[Node]),0))</f>
        <v>-10.82</v>
      </c>
      <c r="P9" s="117">
        <f t="array" ref="P9">INDEX(1*disp[Uz],MATCH(1,($C9=disp[Case])*(P$7=disp[Node]),0))</f>
        <v>-0.2576</v>
      </c>
      <c r="Q9" s="117">
        <f t="array" ref="Q9">INDEX(1*disp[Rxx],MATCH(1,($C9=disp[Case])*(Q$7=disp[Node]),0))</f>
        <v>2.2959999999999999E-3</v>
      </c>
      <c r="R9" s="117">
        <f t="array" ref="R9">INDEX(1*disp[Ryy],MATCH(1,($C9=disp[Case])*(R$7=disp[Node]),0))</f>
        <v>7.245999999999999E-3</v>
      </c>
      <c r="S9" s="117">
        <f t="array" ref="S9">INDEX(1*disp[Rzz],MATCH(1,($C9=disp[Case])*(S$7=disp[Node]),0))</f>
        <v>3.1780000000000003E-4</v>
      </c>
      <c r="T9" s="117">
        <f t="array" ref="T9">INDEX(1*disp[Rxx],MATCH(1,($C9=disp[Case])*(T$7=disp[Node]),0))</f>
        <v>-2.2950000000000002E-3</v>
      </c>
      <c r="U9" s="117">
        <f t="array" ref="U9">INDEX(1*disp[Ryy],MATCH(1,($C9=disp[Case])*(U$7=disp[Node]),0))</f>
        <v>7.2519999999999998E-3</v>
      </c>
      <c r="V9" s="117">
        <f t="array" ref="V9">INDEX(1*disp[Rzz],MATCH(1,($C9=disp[Case])*(V$7=disp[Node]),0))</f>
        <v>-3.2110000000000011E-4</v>
      </c>
      <c r="W9" s="117">
        <f t="array" ref="W9">INDEX(1*disp[Rxx],MATCH(1,($C9=disp[Case])*(W$7=disp[Node]),0))</f>
        <v>2.2959999999999999E-3</v>
      </c>
      <c r="X9" s="117">
        <f t="array" ref="X9">INDEX(1*disp[Ryy],MATCH(1,($C9=disp[Case])*(X$7=disp[Node]),0))</f>
        <v>-7.247E-3</v>
      </c>
      <c r="Y9" s="117">
        <f t="array" ref="Y9">INDEX(1*disp[Rzz],MATCH(1,($C9=disp[Case])*(Y$7=disp[Node]),0))</f>
        <v>-3.1750000000000002E-4</v>
      </c>
      <c r="Z9" s="117">
        <f t="array" ref="Z9">INDEX(1*disp[Rxx],MATCH(1,($C9=disp[Case])*(Z$7=disp[Node]),0))</f>
        <v>-2.294E-3</v>
      </c>
      <c r="AA9" s="117">
        <f t="array" ref="AA9">INDEX(1*disp[Ryy],MATCH(1,($C9=disp[Case])*(AA$7=disp[Node]),0))</f>
        <v>-7.2519999999999998E-3</v>
      </c>
      <c r="AB9" s="117">
        <f t="array" ref="AB9">INDEX(1*disp[Rzz],MATCH(1,($C9=disp[Case])*(AB$7=disp[Node]),0))</f>
        <v>3.21E-4</v>
      </c>
      <c r="AC9" s="119"/>
      <c r="AE9" s="119"/>
      <c r="AG9" s="119"/>
      <c r="AH9" s="119"/>
    </row>
    <row r="10" spans="1:34" s="120" customFormat="1">
      <c r="A10" s="169" t="s">
        <v>414</v>
      </c>
      <c r="B10" s="169" t="s">
        <v>66</v>
      </c>
      <c r="C10" s="170" t="s">
        <v>879</v>
      </c>
      <c r="D10" s="171" t="str">
        <f>INDEX(cases[Name],MATCH(C10,cases[Case],0))</f>
        <v>Permanent (lowerbound)</v>
      </c>
      <c r="E10" s="117">
        <f t="array" ref="E10">INDEX(1*disp[Ux],MATCH(1,($C10=disp[Case])*(E$7=disp[Node]),0))</f>
        <v>-5.3889999999999989E-12</v>
      </c>
      <c r="F10" s="117">
        <f t="array" ref="F10">INDEX(1*disp[Uy],MATCH(1,($C10=disp[Case])*(F$7=disp[Node]),0))</f>
        <v>-1.6089999999999999E-7</v>
      </c>
      <c r="G10" s="117">
        <f t="array" ref="G10">INDEX(1*disp[Uz],MATCH(1,($C10=disp[Case])*(G$7=disp[Node]),0))</f>
        <v>-0.24879999999999999</v>
      </c>
      <c r="H10" s="117">
        <f t="array" ref="H10">INDEX(1*disp[Ux],MATCH(1,($C10=disp[Case])*(H$7=disp[Node]),0))</f>
        <v>-7.8670000000000004E-2</v>
      </c>
      <c r="I10" s="117">
        <f t="array" ref="I10">INDEX(1*disp[Uy],MATCH(1,($C10=disp[Case])*(I$7=disp[Node]),0))</f>
        <v>-10.47</v>
      </c>
      <c r="J10" s="117">
        <f t="array" ref="J10">INDEX(1*disp[Uz],MATCH(1,($C10=disp[Case])*(J$7=disp[Node]),0))</f>
        <v>-0.249</v>
      </c>
      <c r="K10" s="117">
        <f t="array" ref="K10">INDEX(1*disp[Ux],MATCH(1,($C10=disp[Case])*(K$7=disp[Node]),0))</f>
        <v>133.4</v>
      </c>
      <c r="L10" s="117">
        <f t="array" ref="L10">INDEX(1*disp[Uy],MATCH(1,($C10=disp[Case])*(L$7=disp[Node]),0))</f>
        <v>-1.377E-7</v>
      </c>
      <c r="M10" s="117">
        <f t="array" ref="M10">INDEX(1*disp[Uz],MATCH(1,($C10=disp[Case])*(M$7=disp[Node]),0))</f>
        <v>-0.24879999999999999</v>
      </c>
      <c r="N10" s="117">
        <f t="array" ref="N10">INDEX(1*disp[Ux],MATCH(1,($C10=disp[Case])*(N$7=disp[Node]),0))</f>
        <v>133.5</v>
      </c>
      <c r="O10" s="117">
        <f t="array" ref="O10">INDEX(1*disp[Uy],MATCH(1,($C10=disp[Case])*(O$7=disp[Node]),0))</f>
        <v>-10.47</v>
      </c>
      <c r="P10" s="117">
        <f t="array" ref="P10">INDEX(1*disp[Uz],MATCH(1,($C10=disp[Case])*(P$7=disp[Node]),0))</f>
        <v>-0.249</v>
      </c>
      <c r="Q10" s="117">
        <f t="array" ref="Q10">INDEX(1*disp[Rxx],MATCH(1,($C10=disp[Case])*(Q$7=disp[Node]),0))</f>
        <v>2.2230000000000001E-3</v>
      </c>
      <c r="R10" s="117">
        <f t="array" ref="R10">INDEX(1*disp[Ryy],MATCH(1,($C10=disp[Case])*(R$7=disp[Node]),0))</f>
        <v>7.0079999999999986E-3</v>
      </c>
      <c r="S10" s="117">
        <f t="array" ref="S10">INDEX(1*disp[Rzz],MATCH(1,($C10=disp[Case])*(S$7=disp[Node]),0))</f>
        <v>3.098E-4</v>
      </c>
      <c r="T10" s="117">
        <f t="array" ref="T10">INDEX(1*disp[Rxx],MATCH(1,($C10=disp[Case])*(T$7=disp[Node]),0))</f>
        <v>-2.222E-3</v>
      </c>
      <c r="U10" s="117">
        <f t="array" ref="U10">INDEX(1*disp[Ryy],MATCH(1,($C10=disp[Case])*(U$7=disp[Node]),0))</f>
        <v>7.0140000000000003E-3</v>
      </c>
      <c r="V10" s="117">
        <f t="array" ref="V10">INDEX(1*disp[Rzz],MATCH(1,($C10=disp[Case])*(V$7=disp[Node]),0))</f>
        <v>-3.1310000000000002E-4</v>
      </c>
      <c r="W10" s="117">
        <f t="array" ref="W10">INDEX(1*disp[Rxx],MATCH(1,($C10=disp[Case])*(W$7=disp[Node]),0))</f>
        <v>2.2239999999999998E-3</v>
      </c>
      <c r="X10" s="117">
        <f t="array" ref="X10">INDEX(1*disp[Ryy],MATCH(1,($C10=disp[Case])*(X$7=disp[Node]),0))</f>
        <v>-7.0089999999999996E-3</v>
      </c>
      <c r="Y10" s="117">
        <f t="array" ref="Y10">INDEX(1*disp[Rzz],MATCH(1,($C10=disp[Case])*(Y$7=disp[Node]),0))</f>
        <v>-3.0949999999999999E-4</v>
      </c>
      <c r="Z10" s="117">
        <f t="array" ref="Z10">INDEX(1*disp[Rxx],MATCH(1,($C10=disp[Case])*(Z$7=disp[Node]),0))</f>
        <v>-2.222E-3</v>
      </c>
      <c r="AA10" s="117">
        <f t="array" ref="AA10">INDEX(1*disp[Ryy],MATCH(1,($C10=disp[Case])*(AA$7=disp[Node]),0))</f>
        <v>-7.0140000000000003E-3</v>
      </c>
      <c r="AB10" s="117">
        <f t="array" ref="AB10">INDEX(1*disp[Rzz],MATCH(1,($C10=disp[Case])*(AB$7=disp[Node]),0))</f>
        <v>3.1300000000000002E-4</v>
      </c>
      <c r="AC10" s="119"/>
      <c r="AE10" s="119"/>
      <c r="AG10" s="119"/>
      <c r="AH10" s="119"/>
    </row>
    <row r="11" spans="1:34" s="120" customFormat="1">
      <c r="A11" s="169" t="s">
        <v>414</v>
      </c>
      <c r="B11" s="169" t="s">
        <v>66</v>
      </c>
      <c r="C11" s="170" t="s">
        <v>880</v>
      </c>
      <c r="D11" s="171" t="str">
        <f>INDEX(cases[Name],MATCH(C11,cases[Case],0))</f>
        <v>Permanent (other furniture)</v>
      </c>
      <c r="E11" s="117">
        <f t="array" ref="E11">INDEX(1*disp[Ux],MATCH(1,($C11=disp[Case])*(E$7=disp[Node]),0))</f>
        <v>1.167E-12</v>
      </c>
      <c r="F11" s="117">
        <f t="array" ref="F11">INDEX(1*disp[Uy],MATCH(1,($C11=disp[Case])*(F$7=disp[Node]),0))</f>
        <v>-2.84E-12</v>
      </c>
      <c r="G11" s="117">
        <f t="array" ref="G11">INDEX(1*disp[Uz],MATCH(1,($C11=disp[Case])*(G$7=disp[Node]),0))</f>
        <v>-1.115E-2</v>
      </c>
      <c r="H11" s="117">
        <f t="array" ref="H11">INDEX(1*disp[Ux],MATCH(1,($C11=disp[Case])*(H$7=disp[Node]),0))</f>
        <v>-7.7950000000000005E-2</v>
      </c>
      <c r="I11" s="117">
        <f t="array" ref="I11">INDEX(1*disp[Uy],MATCH(1,($C11=disp[Case])*(I$7=disp[Node]),0))</f>
        <v>-0.49330000000000002</v>
      </c>
      <c r="J11" s="117">
        <f t="array" ref="J11">INDEX(1*disp[Uz],MATCH(1,($C11=disp[Case])*(J$7=disp[Node]),0))</f>
        <v>-1.1339999999999999E-2</v>
      </c>
      <c r="K11" s="117">
        <f t="array" ref="K11">INDEX(1*disp[Ux],MATCH(1,($C11=disp[Case])*(K$7=disp[Node]),0))</f>
        <v>6.35</v>
      </c>
      <c r="L11" s="117">
        <f t="array" ref="L11">INDEX(1*disp[Uy],MATCH(1,($C11=disp[Case])*(L$7=disp[Node]),0))</f>
        <v>2.869E-12</v>
      </c>
      <c r="M11" s="117">
        <f t="array" ref="M11">INDEX(1*disp[Uz],MATCH(1,($C11=disp[Case])*(M$7=disp[Node]),0))</f>
        <v>-1.115E-2</v>
      </c>
      <c r="N11" s="117">
        <f t="array" ref="N11">INDEX(1*disp[Ux],MATCH(1,($C11=disp[Case])*(N$7=disp[Node]),0))</f>
        <v>6.4279999999999999</v>
      </c>
      <c r="O11" s="117">
        <f t="array" ref="O11">INDEX(1*disp[Uy],MATCH(1,($C11=disp[Case])*(O$7=disp[Node]),0))</f>
        <v>-0.49340000000000001</v>
      </c>
      <c r="P11" s="117">
        <f t="array" ref="P11">INDEX(1*disp[Uz],MATCH(1,($C11=disp[Case])*(P$7=disp[Node]),0))</f>
        <v>-1.1339999999999999E-2</v>
      </c>
      <c r="Q11" s="117">
        <f t="array" ref="Q11">INDEX(1*disp[Rxx],MATCH(1,($C11=disp[Case])*(Q$7=disp[Node]),0))</f>
        <v>1.082E-4</v>
      </c>
      <c r="R11" s="117">
        <f t="array" ref="R11">INDEX(1*disp[Ryy],MATCH(1,($C11=disp[Case])*(R$7=disp[Node]),0))</f>
        <v>3.3129999999999998E-4</v>
      </c>
      <c r="S11" s="117">
        <f t="array" ref="S11">INDEX(1*disp[Rzz],MATCH(1,($C11=disp[Case])*(S$7=disp[Node]),0))</f>
        <v>1.946E-5</v>
      </c>
      <c r="T11" s="117">
        <f t="array" ref="T11">INDEX(1*disp[Rxx],MATCH(1,($C11=disp[Case])*(T$7=disp[Node]),0))</f>
        <v>-1.066E-4</v>
      </c>
      <c r="U11" s="117">
        <f t="array" ref="U11">INDEX(1*disp[Ryy],MATCH(1,($C11=disp[Case])*(U$7=disp[Node]),0))</f>
        <v>3.3710000000000012E-4</v>
      </c>
      <c r="V11" s="117">
        <f t="array" ref="V11">INDEX(1*disp[Rzz],MATCH(1,($C11=disp[Case])*(V$7=disp[Node]),0))</f>
        <v>-2.2860000000000001E-5</v>
      </c>
      <c r="W11" s="117">
        <f t="array" ref="W11">INDEX(1*disp[Rxx],MATCH(1,($C11=disp[Case])*(W$7=disp[Node]),0))</f>
        <v>1.082E-4</v>
      </c>
      <c r="X11" s="117">
        <f t="array" ref="X11">INDEX(1*disp[Ryy],MATCH(1,($C11=disp[Case])*(X$7=disp[Node]),0))</f>
        <v>-3.3129999999999998E-4</v>
      </c>
      <c r="Y11" s="117">
        <f t="array" ref="Y11">INDEX(1*disp[Rzz],MATCH(1,($C11=disp[Case])*(Y$7=disp[Node]),0))</f>
        <v>-1.9449999999999998E-5</v>
      </c>
      <c r="Z11" s="117">
        <f t="array" ref="Z11">INDEX(1*disp[Rxx],MATCH(1,($C11=disp[Case])*(Z$7=disp[Node]),0))</f>
        <v>-1.066E-4</v>
      </c>
      <c r="AA11" s="117">
        <f t="array" ref="AA11">INDEX(1*disp[Ryy],MATCH(1,($C11=disp[Case])*(AA$7=disp[Node]),0))</f>
        <v>-3.3720000000000001E-4</v>
      </c>
      <c r="AB11" s="117">
        <f t="array" ref="AB11">INDEX(1*disp[Rzz],MATCH(1,($C11=disp[Case])*(AB$7=disp[Node]),0))</f>
        <v>2.2860000000000001E-5</v>
      </c>
      <c r="AC11" s="119"/>
      <c r="AE11" s="119"/>
      <c r="AG11" s="119"/>
      <c r="AH11" s="119"/>
    </row>
    <row r="12" spans="1:34" s="120" customFormat="1">
      <c r="A12" s="169"/>
      <c r="B12" s="169"/>
      <c r="C12" s="170"/>
      <c r="D12" s="171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9"/>
      <c r="AE12" s="119"/>
      <c r="AG12" s="119"/>
      <c r="AH12" s="119"/>
    </row>
    <row r="13" spans="1:34" s="120" customFormat="1">
      <c r="A13" s="169" t="s">
        <v>594</v>
      </c>
      <c r="B13" s="169" t="s">
        <v>69</v>
      </c>
      <c r="C13" s="170" t="s">
        <v>284</v>
      </c>
      <c r="D13" s="171" t="str">
        <f>INDEX(cases[Name],MATCH(C13,cases[Case],0))</f>
        <v>Wind x north: no traffic, up</v>
      </c>
      <c r="E13" s="117">
        <f t="array" ref="E13">INDEX(1*disp[Ux],MATCH(1,($C13=disp[Case])*(E$7=disp[Node]),0))</f>
        <v>4.6030000000000001E-2</v>
      </c>
      <c r="F13" s="117">
        <f t="array" ref="F13">INDEX(1*disp[Uy],MATCH(1,($C13=disp[Case])*(F$7=disp[Node]),0))</f>
        <v>-2.2390000000000001E-3</v>
      </c>
      <c r="G13" s="117">
        <f t="array" ref="G13">INDEX(1*disp[Uz],MATCH(1,($C13=disp[Case])*(G$7=disp[Node]),0))</f>
        <v>1.3780000000000001E-2</v>
      </c>
      <c r="H13" s="117">
        <f t="array" ref="H13">INDEX(1*disp[Ux],MATCH(1,($C13=disp[Case])*(H$7=disp[Node]),0))</f>
        <v>7.7529999999999992</v>
      </c>
      <c r="I13" s="117">
        <f t="array" ref="I13">INDEX(1*disp[Uy],MATCH(1,($C13=disp[Case])*(I$7=disp[Node]),0))</f>
        <v>-0.35160000000000002</v>
      </c>
      <c r="J13" s="117">
        <f t="array" ref="J13">INDEX(1*disp[Uz],MATCH(1,($C13=disp[Case])*(J$7=disp[Node]),0))</f>
        <v>1.1520000000000001E-2</v>
      </c>
      <c r="K13" s="117">
        <f t="array" ref="K13">INDEX(1*disp[Ux],MATCH(1,($C13=disp[Case])*(K$7=disp[Node]),0))</f>
        <v>3.1240000000000001</v>
      </c>
      <c r="L13" s="117">
        <f t="array" ref="L13">INDEX(1*disp[Uy],MATCH(1,($C13=disp[Case])*(L$7=disp[Node]),0))</f>
        <v>2.2390000000000001E-3</v>
      </c>
      <c r="M13" s="117">
        <f t="array" ref="M13">INDEX(1*disp[Uz],MATCH(1,($C13=disp[Case])*(M$7=disp[Node]),0))</f>
        <v>7.9239999999999988E-3</v>
      </c>
      <c r="N13" s="117">
        <f t="array" ref="N13">INDEX(1*disp[Ux],MATCH(1,($C13=disp[Case])*(N$7=disp[Node]),0))</f>
        <v>-0.2732</v>
      </c>
      <c r="O13" s="117">
        <f t="array" ref="O13">INDEX(1*disp[Uy],MATCH(1,($C13=disp[Case])*(O$7=disp[Node]),0))</f>
        <v>1.357</v>
      </c>
      <c r="P13" s="117">
        <f t="array" ref="P13">INDEX(1*disp[Uz],MATCH(1,($C13=disp[Case])*(P$7=disp[Node]),0))</f>
        <v>1.018E-2</v>
      </c>
      <c r="Q13" s="117">
        <f t="array" ref="Q13">INDEX(1*disp[Rxx],MATCH(1,($C13=disp[Case])*(Q$7=disp[Node]),0))</f>
        <v>6.3079999999999996E-7</v>
      </c>
      <c r="R13" s="117">
        <f t="array" ref="R13">INDEX(1*disp[Ryy],MATCH(1,($C13=disp[Case])*(R$7=disp[Node]),0))</f>
        <v>5.2510000000000002E-4</v>
      </c>
      <c r="S13" s="117">
        <f t="array" ref="S13">INDEX(1*disp[Rzz],MATCH(1,($C13=disp[Case])*(S$7=disp[Node]),0))</f>
        <v>1.1730000000000001E-4</v>
      </c>
      <c r="T13" s="117">
        <f t="array" ref="T13">INDEX(1*disp[Rxx],MATCH(1,($C13=disp[Case])*(T$7=disp[Node]),0))</f>
        <v>-4.1369999999999999E-5</v>
      </c>
      <c r="U13" s="117">
        <f t="array" ref="U13">INDEX(1*disp[Ryy],MATCH(1,($C13=disp[Case])*(U$7=disp[Node]),0))</f>
        <v>-1.4249999999999999E-4</v>
      </c>
      <c r="V13" s="117">
        <f t="array" ref="V13">INDEX(1*disp[Rzz],MATCH(1,($C13=disp[Case])*(V$7=disp[Node]),0))</f>
        <v>1.7090000000000001E-4</v>
      </c>
      <c r="W13" s="117">
        <f t="array" ref="W13">INDEX(1*disp[Rxx],MATCH(1,($C13=disp[Case])*(W$7=disp[Node]),0))</f>
        <v>-2.6630000000000002E-4</v>
      </c>
      <c r="X13" s="117">
        <f t="array" ref="X13">INDEX(1*disp[Ryy],MATCH(1,($C13=disp[Case])*(X$7=disp[Node]),0))</f>
        <v>4.4999999999999999E-4</v>
      </c>
      <c r="Y13" s="117">
        <f t="array" ref="Y13">INDEX(1*disp[Rzz],MATCH(1,($C13=disp[Case])*(Y$7=disp[Node]),0))</f>
        <v>-1.1849999999999999E-4</v>
      </c>
      <c r="Z13" s="117">
        <f t="array" ref="Z13">INDEX(1*disp[Rxx],MATCH(1,($C13=disp[Case])*(Z$7=disp[Node]),0))</f>
        <v>1.607E-4</v>
      </c>
      <c r="AA13" s="117">
        <f t="array" ref="AA13">INDEX(1*disp[Ryy],MATCH(1,($C13=disp[Case])*(AA$7=disp[Node]),0))</f>
        <v>5.2139999999999999E-4</v>
      </c>
      <c r="AB13" s="117">
        <f t="array" ref="AB13">INDEX(1*disp[Rzz],MATCH(1,($C13=disp[Case])*(AB$7=disp[Node]),0))</f>
        <v>-1.283E-4</v>
      </c>
      <c r="AC13" s="119"/>
      <c r="AE13" s="119"/>
      <c r="AG13" s="119"/>
      <c r="AH13" s="119"/>
    </row>
    <row r="14" spans="1:34" s="120" customFormat="1">
      <c r="A14" s="169" t="s">
        <v>594</v>
      </c>
      <c r="B14" s="169" t="s">
        <v>69</v>
      </c>
      <c r="C14" s="170" t="s">
        <v>171</v>
      </c>
      <c r="D14" s="171" t="str">
        <f>INDEX(cases[Name],MATCH(C14,cases[Case],0))</f>
        <v>Wind x north: no traffic, down</v>
      </c>
      <c r="E14" s="117">
        <f t="array" ref="E14">INDEX(1*disp[Ux],MATCH(1,($C14=disp[Case])*(E$7=disp[Node]),0))</f>
        <v>4.6030000000000001E-2</v>
      </c>
      <c r="F14" s="117">
        <f t="array" ref="F14">INDEX(1*disp[Uy],MATCH(1,($C14=disp[Case])*(F$7=disp[Node]),0))</f>
        <v>-2.2390000000000001E-3</v>
      </c>
      <c r="G14" s="117">
        <f t="array" ref="G14">INDEX(1*disp[Uz],MATCH(1,($C14=disp[Case])*(G$7=disp[Node]),0))</f>
        <v>-7.9239999999999988E-3</v>
      </c>
      <c r="H14" s="117">
        <f t="array" ref="H14">INDEX(1*disp[Ux],MATCH(1,($C14=disp[Case])*(H$7=disp[Node]),0))</f>
        <v>7.7539999999999996</v>
      </c>
      <c r="I14" s="117">
        <f t="array" ref="I14">INDEX(1*disp[Uy],MATCH(1,($C14=disp[Case])*(I$7=disp[Node]),0))</f>
        <v>-1.3939999999999999</v>
      </c>
      <c r="J14" s="117">
        <f t="array" ref="J14">INDEX(1*disp[Uz],MATCH(1,($C14=disp[Case])*(J$7=disp[Node]),0))</f>
        <v>-1.018E-2</v>
      </c>
      <c r="K14" s="117">
        <f t="array" ref="K14">INDEX(1*disp[Ux],MATCH(1,($C14=disp[Case])*(K$7=disp[Node]),0))</f>
        <v>15.53</v>
      </c>
      <c r="L14" s="117">
        <f t="array" ref="L14">INDEX(1*disp[Uy],MATCH(1,($C14=disp[Case])*(L$7=disp[Node]),0))</f>
        <v>2.2390000000000001E-3</v>
      </c>
      <c r="M14" s="117">
        <f t="array" ref="M14">INDEX(1*disp[Uz],MATCH(1,($C14=disp[Case])*(M$7=disp[Node]),0))</f>
        <v>-1.3780000000000001E-2</v>
      </c>
      <c r="N14" s="117">
        <f t="array" ref="N14">INDEX(1*disp[Ux],MATCH(1,($C14=disp[Case])*(N$7=disp[Node]),0))</f>
        <v>12.13</v>
      </c>
      <c r="O14" s="117">
        <f t="array" ref="O14">INDEX(1*disp[Uy],MATCH(1,($C14=disp[Case])*(O$7=disp[Node]),0))</f>
        <v>0.31459999999999999</v>
      </c>
      <c r="P14" s="117">
        <f t="array" ref="P14">INDEX(1*disp[Uz],MATCH(1,($C14=disp[Case])*(P$7=disp[Node]),0))</f>
        <v>-1.1520000000000001E-2</v>
      </c>
      <c r="Q14" s="117">
        <f t="array" ref="Q14">INDEX(1*disp[Rxx],MATCH(1,($C14=disp[Case])*(Q$7=disp[Node]),0))</f>
        <v>2.2269999999999999E-4</v>
      </c>
      <c r="R14" s="117">
        <f t="array" ref="R14">INDEX(1*disp[Ryy],MATCH(1,($C14=disp[Case])*(R$7=disp[Node]),0))</f>
        <v>1.1739999999999999E-3</v>
      </c>
      <c r="S14" s="117">
        <f t="array" ref="S14">INDEX(1*disp[Rzz],MATCH(1,($C14=disp[Case])*(S$7=disp[Node]),0))</f>
        <v>1.6129999999999999E-4</v>
      </c>
      <c r="T14" s="117">
        <f t="array" ref="T14">INDEX(1*disp[Rxx],MATCH(1,($C14=disp[Case])*(T$7=disp[Node]),0))</f>
        <v>-2.6340000000000001E-4</v>
      </c>
      <c r="U14" s="117">
        <f t="array" ref="U14">INDEX(1*disp[Ryy],MATCH(1,($C14=disp[Case])*(U$7=disp[Node]),0))</f>
        <v>5.0620000000000005E-4</v>
      </c>
      <c r="V14" s="117">
        <f t="array" ref="V14">INDEX(1*disp[Rzz],MATCH(1,($C14=disp[Case])*(V$7=disp[Node]),0))</f>
        <v>1.2689999999999999E-4</v>
      </c>
      <c r="W14" s="117">
        <f t="array" ref="W14">INDEX(1*disp[Rxx],MATCH(1,($C14=disp[Case])*(W$7=disp[Node]),0))</f>
        <v>-4.4240000000000003E-5</v>
      </c>
      <c r="X14" s="117">
        <f t="array" ref="X14">INDEX(1*disp[Ryy],MATCH(1,($C14=disp[Case])*(X$7=disp[Node]),0))</f>
        <v>-1.9880000000000001E-4</v>
      </c>
      <c r="Y14" s="117">
        <f t="array" ref="Y14">INDEX(1*disp[Rzz],MATCH(1,($C14=disp[Case])*(Y$7=disp[Node]),0))</f>
        <v>-1.6239999999999999E-4</v>
      </c>
      <c r="Z14" s="117">
        <f t="array" ref="Z14">INDEX(1*disp[Rxx],MATCH(1,($C14=disp[Case])*(Z$7=disp[Node]),0))</f>
        <v>-6.1389999999999993E-5</v>
      </c>
      <c r="AA14" s="117">
        <f t="array" ref="AA14">INDEX(1*disp[Ryy],MATCH(1,($C14=disp[Case])*(AA$7=disp[Node]),0))</f>
        <v>-1.2740000000000001E-4</v>
      </c>
      <c r="AB14" s="117">
        <f t="array" ref="AB14">INDEX(1*disp[Rzz],MATCH(1,($C14=disp[Case])*(AB$7=disp[Node]),0))</f>
        <v>-8.4330000000000001E-5</v>
      </c>
      <c r="AC14" s="119"/>
      <c r="AE14" s="119"/>
      <c r="AG14" s="119"/>
      <c r="AH14" s="119"/>
    </row>
    <row r="15" spans="1:34" s="120" customFormat="1">
      <c r="A15" s="169" t="s">
        <v>594</v>
      </c>
      <c r="B15" s="169" t="s">
        <v>69</v>
      </c>
      <c r="C15" s="170" t="s">
        <v>172</v>
      </c>
      <c r="D15" s="171" t="str">
        <f>INDEX(cases[Name],MATCH(C15,cases[Case],0))</f>
        <v>Wind x south: no traffic, up</v>
      </c>
      <c r="E15" s="117">
        <f t="array" ref="E15">INDEX(1*disp[Ux],MATCH(1,($C15=disp[Case])*(E$7=disp[Node]),0))</f>
        <v>-4.6030000000000001E-2</v>
      </c>
      <c r="F15" s="117">
        <f t="array" ref="F15">INDEX(1*disp[Uy],MATCH(1,($C15=disp[Case])*(F$7=disp[Node]),0))</f>
        <v>2.2390000000000001E-3</v>
      </c>
      <c r="G15" s="117">
        <f t="array" ref="G15">INDEX(1*disp[Uz],MATCH(1,($C15=disp[Case])*(G$7=disp[Node]),0))</f>
        <v>7.9239999999999988E-3</v>
      </c>
      <c r="H15" s="117">
        <f t="array" ref="H15">INDEX(1*disp[Ux],MATCH(1,($C15=disp[Case])*(H$7=disp[Node]),0))</f>
        <v>-7.7539999999999996</v>
      </c>
      <c r="I15" s="117">
        <f t="array" ref="I15">INDEX(1*disp[Uy],MATCH(1,($C15=disp[Case])*(I$7=disp[Node]),0))</f>
        <v>1.3939999999999999</v>
      </c>
      <c r="J15" s="117">
        <f t="array" ref="J15">INDEX(1*disp[Uz],MATCH(1,($C15=disp[Case])*(J$7=disp[Node]),0))</f>
        <v>1.018E-2</v>
      </c>
      <c r="K15" s="117">
        <f t="array" ref="K15">INDEX(1*disp[Ux],MATCH(1,($C15=disp[Case])*(K$7=disp[Node]),0))</f>
        <v>-15.53</v>
      </c>
      <c r="L15" s="117">
        <f t="array" ref="L15">INDEX(1*disp[Uy],MATCH(1,($C15=disp[Case])*(L$7=disp[Node]),0))</f>
        <v>-2.2390000000000001E-3</v>
      </c>
      <c r="M15" s="117">
        <f t="array" ref="M15">INDEX(1*disp[Uz],MATCH(1,($C15=disp[Case])*(M$7=disp[Node]),0))</f>
        <v>1.3780000000000001E-2</v>
      </c>
      <c r="N15" s="117">
        <f t="array" ref="N15">INDEX(1*disp[Ux],MATCH(1,($C15=disp[Case])*(N$7=disp[Node]),0))</f>
        <v>-12.13</v>
      </c>
      <c r="O15" s="117">
        <f t="array" ref="O15">INDEX(1*disp[Uy],MATCH(1,($C15=disp[Case])*(O$7=disp[Node]),0))</f>
        <v>-0.31459999999999999</v>
      </c>
      <c r="P15" s="117">
        <f t="array" ref="P15">INDEX(1*disp[Uz],MATCH(1,($C15=disp[Case])*(P$7=disp[Node]),0))</f>
        <v>1.1520000000000001E-2</v>
      </c>
      <c r="Q15" s="117">
        <f t="array" ref="Q15">INDEX(1*disp[Rxx],MATCH(1,($C15=disp[Case])*(Q$7=disp[Node]),0))</f>
        <v>-2.2269999999999999E-4</v>
      </c>
      <c r="R15" s="117">
        <f t="array" ref="R15">INDEX(1*disp[Ryy],MATCH(1,($C15=disp[Case])*(R$7=disp[Node]),0))</f>
        <v>-1.1739999999999999E-3</v>
      </c>
      <c r="S15" s="117">
        <f t="array" ref="S15">INDEX(1*disp[Rzz],MATCH(1,($C15=disp[Case])*(S$7=disp[Node]),0))</f>
        <v>-1.6129999999999999E-4</v>
      </c>
      <c r="T15" s="117">
        <f t="array" ref="T15">INDEX(1*disp[Rxx],MATCH(1,($C15=disp[Case])*(T$7=disp[Node]),0))</f>
        <v>2.6340000000000001E-4</v>
      </c>
      <c r="U15" s="117">
        <f t="array" ref="U15">INDEX(1*disp[Ryy],MATCH(1,($C15=disp[Case])*(U$7=disp[Node]),0))</f>
        <v>-5.0620000000000005E-4</v>
      </c>
      <c r="V15" s="117">
        <f t="array" ref="V15">INDEX(1*disp[Rzz],MATCH(1,($C15=disp[Case])*(V$7=disp[Node]),0))</f>
        <v>-1.2689999999999999E-4</v>
      </c>
      <c r="W15" s="117">
        <f t="array" ref="W15">INDEX(1*disp[Rxx],MATCH(1,($C15=disp[Case])*(W$7=disp[Node]),0))</f>
        <v>4.4240000000000003E-5</v>
      </c>
      <c r="X15" s="117">
        <f t="array" ref="X15">INDEX(1*disp[Ryy],MATCH(1,($C15=disp[Case])*(X$7=disp[Node]),0))</f>
        <v>1.9880000000000001E-4</v>
      </c>
      <c r="Y15" s="117">
        <f t="array" ref="Y15">INDEX(1*disp[Rzz],MATCH(1,($C15=disp[Case])*(Y$7=disp[Node]),0))</f>
        <v>1.6239999999999999E-4</v>
      </c>
      <c r="Z15" s="117">
        <f t="array" ref="Z15">INDEX(1*disp[Rxx],MATCH(1,($C15=disp[Case])*(Z$7=disp[Node]),0))</f>
        <v>6.1389999999999993E-5</v>
      </c>
      <c r="AA15" s="117">
        <f t="array" ref="AA15">INDEX(1*disp[Ryy],MATCH(1,($C15=disp[Case])*(AA$7=disp[Node]),0))</f>
        <v>1.2740000000000001E-4</v>
      </c>
      <c r="AB15" s="117">
        <f t="array" ref="AB15">INDEX(1*disp[Rzz],MATCH(1,($C15=disp[Case])*(AB$7=disp[Node]),0))</f>
        <v>8.4330000000000001E-5</v>
      </c>
      <c r="AC15" s="119"/>
      <c r="AE15" s="119"/>
      <c r="AG15" s="119"/>
      <c r="AH15" s="119"/>
    </row>
    <row r="16" spans="1:34" s="120" customFormat="1">
      <c r="A16" s="169" t="s">
        <v>594</v>
      </c>
      <c r="B16" s="169" t="s">
        <v>69</v>
      </c>
      <c r="C16" s="170" t="s">
        <v>173</v>
      </c>
      <c r="D16" s="171" t="str">
        <f>INDEX(cases[Name],MATCH(C16,cases[Case],0))</f>
        <v>Wind x south: no traffic, down</v>
      </c>
      <c r="E16" s="117">
        <f t="array" ref="E16">INDEX(1*disp[Ux],MATCH(1,($C16=disp[Case])*(E$7=disp[Node]),0))</f>
        <v>-4.6030000000000001E-2</v>
      </c>
      <c r="F16" s="117">
        <f t="array" ref="F16">INDEX(1*disp[Uy],MATCH(1,($C16=disp[Case])*(F$7=disp[Node]),0))</f>
        <v>2.2390000000000001E-3</v>
      </c>
      <c r="G16" s="117">
        <f t="array" ref="G16">INDEX(1*disp[Uz],MATCH(1,($C16=disp[Case])*(G$7=disp[Node]),0))</f>
        <v>-1.3780000000000001E-2</v>
      </c>
      <c r="H16" s="117">
        <f t="array" ref="H16">INDEX(1*disp[Ux],MATCH(1,($C16=disp[Case])*(H$7=disp[Node]),0))</f>
        <v>-7.7529999999999992</v>
      </c>
      <c r="I16" s="117">
        <f t="array" ref="I16">INDEX(1*disp[Uy],MATCH(1,($C16=disp[Case])*(I$7=disp[Node]),0))</f>
        <v>0.35160000000000002</v>
      </c>
      <c r="J16" s="117">
        <f t="array" ref="J16">INDEX(1*disp[Uz],MATCH(1,($C16=disp[Case])*(J$7=disp[Node]),0))</f>
        <v>-1.1520000000000001E-2</v>
      </c>
      <c r="K16" s="117">
        <f t="array" ref="K16">INDEX(1*disp[Ux],MATCH(1,($C16=disp[Case])*(K$7=disp[Node]),0))</f>
        <v>-3.1240000000000001</v>
      </c>
      <c r="L16" s="117">
        <f t="array" ref="L16">INDEX(1*disp[Uy],MATCH(1,($C16=disp[Case])*(L$7=disp[Node]),0))</f>
        <v>-2.2390000000000001E-3</v>
      </c>
      <c r="M16" s="117">
        <f t="array" ref="M16">INDEX(1*disp[Uz],MATCH(1,($C16=disp[Case])*(M$7=disp[Node]),0))</f>
        <v>-7.9239999999999988E-3</v>
      </c>
      <c r="N16" s="117">
        <f t="array" ref="N16">INDEX(1*disp[Ux],MATCH(1,($C16=disp[Case])*(N$7=disp[Node]),0))</f>
        <v>0.2732</v>
      </c>
      <c r="O16" s="117">
        <f t="array" ref="O16">INDEX(1*disp[Uy],MATCH(1,($C16=disp[Case])*(O$7=disp[Node]),0))</f>
        <v>-1.357</v>
      </c>
      <c r="P16" s="117">
        <f t="array" ref="P16">INDEX(1*disp[Uz],MATCH(1,($C16=disp[Case])*(P$7=disp[Node]),0))</f>
        <v>-1.018E-2</v>
      </c>
      <c r="Q16" s="117">
        <f t="array" ref="Q16">INDEX(1*disp[Rxx],MATCH(1,($C16=disp[Case])*(Q$7=disp[Node]),0))</f>
        <v>-6.3079999999999996E-7</v>
      </c>
      <c r="R16" s="117">
        <f t="array" ref="R16">INDEX(1*disp[Ryy],MATCH(1,($C16=disp[Case])*(R$7=disp[Node]),0))</f>
        <v>-5.2510000000000002E-4</v>
      </c>
      <c r="S16" s="117">
        <f t="array" ref="S16">INDEX(1*disp[Rzz],MATCH(1,($C16=disp[Case])*(S$7=disp[Node]),0))</f>
        <v>-1.1730000000000001E-4</v>
      </c>
      <c r="T16" s="117">
        <f t="array" ref="T16">INDEX(1*disp[Rxx],MATCH(1,($C16=disp[Case])*(T$7=disp[Node]),0))</f>
        <v>4.1369999999999999E-5</v>
      </c>
      <c r="U16" s="117">
        <f t="array" ref="U16">INDEX(1*disp[Ryy],MATCH(1,($C16=disp[Case])*(U$7=disp[Node]),0))</f>
        <v>1.4249999999999999E-4</v>
      </c>
      <c r="V16" s="117">
        <f t="array" ref="V16">INDEX(1*disp[Rzz],MATCH(1,($C16=disp[Case])*(V$7=disp[Node]),0))</f>
        <v>-1.7090000000000001E-4</v>
      </c>
      <c r="W16" s="117">
        <f t="array" ref="W16">INDEX(1*disp[Rxx],MATCH(1,($C16=disp[Case])*(W$7=disp[Node]),0))</f>
        <v>2.6630000000000002E-4</v>
      </c>
      <c r="X16" s="117">
        <f t="array" ref="X16">INDEX(1*disp[Ryy],MATCH(1,($C16=disp[Case])*(X$7=disp[Node]),0))</f>
        <v>-4.4999999999999999E-4</v>
      </c>
      <c r="Y16" s="117">
        <f t="array" ref="Y16">INDEX(1*disp[Rzz],MATCH(1,($C16=disp[Case])*(Y$7=disp[Node]),0))</f>
        <v>1.1849999999999999E-4</v>
      </c>
      <c r="Z16" s="117">
        <f t="array" ref="Z16">INDEX(1*disp[Rxx],MATCH(1,($C16=disp[Case])*(Z$7=disp[Node]),0))</f>
        <v>-1.607E-4</v>
      </c>
      <c r="AA16" s="117">
        <f t="array" ref="AA16">INDEX(1*disp[Ryy],MATCH(1,($C16=disp[Case])*(AA$7=disp[Node]),0))</f>
        <v>-5.2139999999999999E-4</v>
      </c>
      <c r="AB16" s="117">
        <f t="array" ref="AB16">INDEX(1*disp[Rzz],MATCH(1,($C16=disp[Case])*(AB$7=disp[Node]),0))</f>
        <v>1.283E-4</v>
      </c>
    </row>
    <row r="17" spans="1:28" s="120" customFormat="1">
      <c r="A17" s="169" t="s">
        <v>594</v>
      </c>
      <c r="B17" s="169" t="s">
        <v>69</v>
      </c>
      <c r="C17" s="170" t="s">
        <v>174</v>
      </c>
      <c r="D17" s="171" t="str">
        <f>INDEX(cases[Name],MATCH(C17,cases[Case],0))</f>
        <v>Wind y west: no traffic, up</v>
      </c>
      <c r="E17" s="117">
        <f t="array" ref="E17">INDEX(1*disp[Ux],MATCH(1,($C17=disp[Case])*(E$7=disp[Node]),0))</f>
        <v>0</v>
      </c>
      <c r="F17" s="117">
        <f t="array" ref="F17">INDEX(1*disp[Uy],MATCH(1,($C17=disp[Case])*(F$7=disp[Node]),0))</f>
        <v>4.147E-2</v>
      </c>
      <c r="G17" s="117">
        <f t="array" ref="G17">INDEX(1*disp[Uz],MATCH(1,($C17=disp[Case])*(G$7=disp[Node]),0))</f>
        <v>-1.5679999999999999E-2</v>
      </c>
      <c r="H17" s="117">
        <f t="array" ref="H17">INDEX(1*disp[Ux],MATCH(1,($C17=disp[Case])*(H$7=disp[Node]),0))</f>
        <v>31.67</v>
      </c>
      <c r="I17" s="117">
        <f t="array" ref="I17">INDEX(1*disp[Uy],MATCH(1,($C17=disp[Case])*(I$7=disp[Node]),0))</f>
        <v>11.07</v>
      </c>
      <c r="J17" s="117">
        <f t="array" ref="J17">INDEX(1*disp[Uz],MATCH(1,($C17=disp[Case])*(J$7=disp[Node]),0))</f>
        <v>3.739E-2</v>
      </c>
      <c r="K17" s="117">
        <f t="array" ref="K17">INDEX(1*disp[Ux],MATCH(1,($C17=disp[Case])*(K$7=disp[Node]),0))</f>
        <v>25.42</v>
      </c>
      <c r="L17" s="117">
        <f t="array" ref="L17">INDEX(1*disp[Uy],MATCH(1,($C17=disp[Case])*(L$7=disp[Node]),0))</f>
        <v>4.147E-2</v>
      </c>
      <c r="M17" s="117">
        <f t="array" ref="M17">INDEX(1*disp[Uz],MATCH(1,($C17=disp[Case])*(M$7=disp[Node]),0))</f>
        <v>-1.5679999999999999E-2</v>
      </c>
      <c r="N17" s="117">
        <f t="array" ref="N17">INDEX(1*disp[Ux],MATCH(1,($C17=disp[Case])*(N$7=disp[Node]),0))</f>
        <v>-6.2479999999999993</v>
      </c>
      <c r="O17" s="117">
        <f t="array" ref="O17">INDEX(1*disp[Uy],MATCH(1,($C17=disp[Case])*(O$7=disp[Node]),0))</f>
        <v>11.07</v>
      </c>
      <c r="P17" s="117">
        <f t="array" ref="P17">INDEX(1*disp[Uz],MATCH(1,($C17=disp[Case])*(P$7=disp[Node]),0))</f>
        <v>3.739E-2</v>
      </c>
      <c r="Q17" s="117">
        <f t="array" ref="Q17">INDEX(1*disp[Rxx],MATCH(1,($C17=disp[Case])*(Q$7=disp[Node]),0))</f>
        <v>-2.4459999999999998E-3</v>
      </c>
      <c r="R17" s="117">
        <f t="array" ref="R17">INDEX(1*disp[Ryy],MATCH(1,($C17=disp[Case])*(R$7=disp[Node]),0))</f>
        <v>1.0009999999999999E-4</v>
      </c>
      <c r="S17" s="117">
        <f t="array" ref="S17">INDEX(1*disp[Rzz],MATCH(1,($C17=disp[Case])*(S$7=disp[Node]),0))</f>
        <v>1.5889999999999999E-3</v>
      </c>
      <c r="T17" s="117">
        <f t="array" ref="T17">INDEX(1*disp[Rxx],MATCH(1,($C17=disp[Case])*(T$7=disp[Node]),0))</f>
        <v>2.4870000000000001E-5</v>
      </c>
      <c r="U17" s="117">
        <f t="array" ref="U17">INDEX(1*disp[Ryy],MATCH(1,($C17=disp[Case])*(U$7=disp[Node]),0))</f>
        <v>-7.4639999999999993E-4</v>
      </c>
      <c r="V17" s="117">
        <f t="array" ref="V17">INDEX(1*disp[Rzz],MATCH(1,($C17=disp[Case])*(V$7=disp[Node]),0))</f>
        <v>1.08E-3</v>
      </c>
      <c r="W17" s="117">
        <f t="array" ref="W17">INDEX(1*disp[Rxx],MATCH(1,($C17=disp[Case])*(W$7=disp[Node]),0))</f>
        <v>-2.4450000000000001E-3</v>
      </c>
      <c r="X17" s="117">
        <f t="array" ref="X17">INDEX(1*disp[Ryy],MATCH(1,($C17=disp[Case])*(X$7=disp[Node]),0))</f>
        <v>-1.0009999999999999E-4</v>
      </c>
      <c r="Y17" s="117">
        <f t="array" ref="Y17">INDEX(1*disp[Rzz],MATCH(1,($C17=disp[Case])*(Y$7=disp[Node]),0))</f>
        <v>-1.5889999999999999E-3</v>
      </c>
      <c r="Z17" s="117">
        <f t="array" ref="Z17">INDEX(1*disp[Rxx],MATCH(1,($C17=disp[Case])*(Z$7=disp[Node]),0))</f>
        <v>2.459E-5</v>
      </c>
      <c r="AA17" s="117">
        <f t="array" ref="AA17">INDEX(1*disp[Ryy],MATCH(1,($C17=disp[Case])*(AA$7=disp[Node]),0))</f>
        <v>7.4639999999999993E-4</v>
      </c>
      <c r="AB17" s="117">
        <f t="array" ref="AB17">INDEX(1*disp[Rzz],MATCH(1,($C17=disp[Case])*(AB$7=disp[Node]),0))</f>
        <v>-1.0809999999999999E-3</v>
      </c>
    </row>
    <row r="18" spans="1:28" s="142" customFormat="1">
      <c r="A18" s="169" t="s">
        <v>594</v>
      </c>
      <c r="B18" s="169" t="s">
        <v>69</v>
      </c>
      <c r="C18" s="170" t="s">
        <v>175</v>
      </c>
      <c r="D18" s="171" t="str">
        <f>INDEX(cases[Name],MATCH(C18,cases[Case],0))</f>
        <v>Wind y west: no traffic, down</v>
      </c>
      <c r="E18" s="117">
        <f t="array" ref="E18">INDEX(1*disp[Ux],MATCH(1,($C18=disp[Case])*(E$7=disp[Node]),0))</f>
        <v>-1.355E-12</v>
      </c>
      <c r="F18" s="117">
        <f t="array" ref="F18">INDEX(1*disp[Uy],MATCH(1,($C18=disp[Case])*(F$7=disp[Node]),0))</f>
        <v>4.147E-2</v>
      </c>
      <c r="G18" s="117">
        <f t="array" ref="G18">INDEX(1*disp[Uz],MATCH(1,($C18=disp[Case])*(G$7=disp[Node]),0))</f>
        <v>-3.739E-2</v>
      </c>
      <c r="H18" s="117">
        <f t="array" ref="H18">INDEX(1*disp[Ux],MATCH(1,($C18=disp[Case])*(H$7=disp[Node]),0))</f>
        <v>31.67</v>
      </c>
      <c r="I18" s="117">
        <f t="array" ref="I18">INDEX(1*disp[Uy],MATCH(1,($C18=disp[Case])*(I$7=disp[Node]),0))</f>
        <v>10.029999999999999</v>
      </c>
      <c r="J18" s="117">
        <f t="array" ref="J18">INDEX(1*disp[Uz],MATCH(1,($C18=disp[Case])*(J$7=disp[Node]),0))</f>
        <v>1.5679999999999999E-2</v>
      </c>
      <c r="K18" s="117">
        <f t="array" ref="K18">INDEX(1*disp[Ux],MATCH(1,($C18=disp[Case])*(K$7=disp[Node]),0))</f>
        <v>37.83</v>
      </c>
      <c r="L18" s="117">
        <f t="array" ref="L18">INDEX(1*disp[Uy],MATCH(1,($C18=disp[Case])*(L$7=disp[Node]),0))</f>
        <v>4.147E-2</v>
      </c>
      <c r="M18" s="117">
        <f t="array" ref="M18">INDEX(1*disp[Uz],MATCH(1,($C18=disp[Case])*(M$7=disp[Node]),0))</f>
        <v>-3.739E-2</v>
      </c>
      <c r="N18" s="117">
        <f t="array" ref="N18">INDEX(1*disp[Ux],MATCH(1,($C18=disp[Case])*(N$7=disp[Node]),0))</f>
        <v>6.1560000000000006</v>
      </c>
      <c r="O18" s="117">
        <f t="array" ref="O18">INDEX(1*disp[Uy],MATCH(1,($C18=disp[Case])*(O$7=disp[Node]),0))</f>
        <v>10.029999999999999</v>
      </c>
      <c r="P18" s="117">
        <f t="array" ref="P18">INDEX(1*disp[Uz],MATCH(1,($C18=disp[Case])*(P$7=disp[Node]),0))</f>
        <v>1.5679999999999999E-2</v>
      </c>
      <c r="Q18" s="117">
        <f t="array" ref="Q18">INDEX(1*disp[Rxx],MATCH(1,($C18=disp[Case])*(Q$7=disp[Node]),0))</f>
        <v>-2.2239999999999998E-3</v>
      </c>
      <c r="R18" s="117">
        <f t="array" ref="R18">INDEX(1*disp[Ryy],MATCH(1,($C18=disp[Case])*(R$7=disp[Node]),0))</f>
        <v>7.4879999999999999E-4</v>
      </c>
      <c r="S18" s="117">
        <f t="array" ref="S18">INDEX(1*disp[Rzz],MATCH(1,($C18=disp[Case])*(S$7=disp[Node]),0))</f>
        <v>1.6329999999999999E-3</v>
      </c>
      <c r="T18" s="117">
        <f t="array" ref="T18">INDEX(1*disp[Rxx],MATCH(1,($C18=disp[Case])*(T$7=disp[Node]),0))</f>
        <v>-1.972E-4</v>
      </c>
      <c r="U18" s="117">
        <f t="array" ref="U18">INDEX(1*disp[Ryy],MATCH(1,($C18=disp[Case])*(U$7=disp[Node]),0))</f>
        <v>-9.7659999999999997E-5</v>
      </c>
      <c r="V18" s="117">
        <f t="array" ref="V18">INDEX(1*disp[Rzz],MATCH(1,($C18=disp[Case])*(V$7=disp[Node]),0))</f>
        <v>1.036E-3</v>
      </c>
      <c r="W18" s="117">
        <f t="array" ref="W18">INDEX(1*disp[Rxx],MATCH(1,($C18=disp[Case])*(W$7=disp[Node]),0))</f>
        <v>-2.2230000000000001E-3</v>
      </c>
      <c r="X18" s="117">
        <f t="array" ref="X18">INDEX(1*disp[Ryy],MATCH(1,($C18=disp[Case])*(X$7=disp[Node]),0))</f>
        <v>-7.4879999999999999E-4</v>
      </c>
      <c r="Y18" s="117">
        <f t="array" ref="Y18">INDEX(1*disp[Rzz],MATCH(1,($C18=disp[Case])*(Y$7=disp[Node]),0))</f>
        <v>-1.6329999999999999E-3</v>
      </c>
      <c r="Z18" s="117">
        <f t="array" ref="Z18">INDEX(1*disp[Rxx],MATCH(1,($C18=disp[Case])*(Z$7=disp[Node]),0))</f>
        <v>-1.975E-4</v>
      </c>
      <c r="AA18" s="117">
        <f t="array" ref="AA18">INDEX(1*disp[Ryy],MATCH(1,($C18=disp[Case])*(AA$7=disp[Node]),0))</f>
        <v>9.7650000000000002E-5</v>
      </c>
      <c r="AB18" s="117">
        <f t="array" ref="AB18">INDEX(1*disp[Rzz],MATCH(1,($C18=disp[Case])*(AB$7=disp[Node]),0))</f>
        <v>-1.0369999999999999E-3</v>
      </c>
    </row>
    <row r="19" spans="1:28" s="142" customFormat="1" ht="13.5" customHeight="1">
      <c r="A19" s="169" t="s">
        <v>594</v>
      </c>
      <c r="B19" s="169" t="s">
        <v>69</v>
      </c>
      <c r="C19" s="170" t="s">
        <v>176</v>
      </c>
      <c r="D19" s="171" t="str">
        <f>INDEX(cases[Name],MATCH(C19,cases[Case],0))</f>
        <v>Wind y east: no traffic, up</v>
      </c>
      <c r="E19" s="117">
        <f t="array" ref="E19">INDEX(1*disp[Ux],MATCH(1,($C19=disp[Case])*(E$7=disp[Node]),0))</f>
        <v>0</v>
      </c>
      <c r="F19" s="117">
        <f t="array" ref="F19">INDEX(1*disp[Uy],MATCH(1,($C19=disp[Case])*(F$7=disp[Node]),0))</f>
        <v>-4.147E-2</v>
      </c>
      <c r="G19" s="117">
        <f t="array" ref="G19">INDEX(1*disp[Uz],MATCH(1,($C19=disp[Case])*(G$7=disp[Node]),0))</f>
        <v>3.739E-2</v>
      </c>
      <c r="H19" s="117">
        <f t="array" ref="H19">INDEX(1*disp[Ux],MATCH(1,($C19=disp[Case])*(H$7=disp[Node]),0))</f>
        <v>-31.67</v>
      </c>
      <c r="I19" s="117">
        <f t="array" ref="I19">INDEX(1*disp[Uy],MATCH(1,($C19=disp[Case])*(I$7=disp[Node]),0))</f>
        <v>-9.9339999999999993</v>
      </c>
      <c r="J19" s="117">
        <f t="array" ref="J19">INDEX(1*disp[Uz],MATCH(1,($C19=disp[Case])*(J$7=disp[Node]),0))</f>
        <v>-1.5679999999999999E-2</v>
      </c>
      <c r="K19" s="117">
        <f t="array" ref="K19">INDEX(1*disp[Ux],MATCH(1,($C19=disp[Case])*(K$7=disp[Node]),0))</f>
        <v>-37.85</v>
      </c>
      <c r="L19" s="117">
        <f t="array" ref="L19">INDEX(1*disp[Uy],MATCH(1,($C19=disp[Case])*(L$7=disp[Node]),0))</f>
        <v>-4.147E-2</v>
      </c>
      <c r="M19" s="117">
        <f t="array" ref="M19">INDEX(1*disp[Uz],MATCH(1,($C19=disp[Case])*(M$7=disp[Node]),0))</f>
        <v>3.739E-2</v>
      </c>
      <c r="N19" s="117">
        <f t="array" ref="N19">INDEX(1*disp[Ux],MATCH(1,($C19=disp[Case])*(N$7=disp[Node]),0))</f>
        <v>-6.181</v>
      </c>
      <c r="O19" s="117">
        <f t="array" ref="O19">INDEX(1*disp[Uy],MATCH(1,($C19=disp[Case])*(O$7=disp[Node]),0))</f>
        <v>-9.9320000000000004</v>
      </c>
      <c r="P19" s="117">
        <f t="array" ref="P19">INDEX(1*disp[Uz],MATCH(1,($C19=disp[Case])*(P$7=disp[Node]),0))</f>
        <v>-1.5679999999999999E-2</v>
      </c>
      <c r="Q19" s="117">
        <f t="array" ref="Q19">INDEX(1*disp[Rxx],MATCH(1,($C19=disp[Case])*(Q$7=disp[Node]),0))</f>
        <v>2.212E-3</v>
      </c>
      <c r="R19" s="117">
        <f t="array" ref="R19">INDEX(1*disp[Ryy],MATCH(1,($C19=disp[Case])*(R$7=disp[Node]),0))</f>
        <v>-7.4929999999999994E-4</v>
      </c>
      <c r="S19" s="117">
        <f t="array" ref="S19">INDEX(1*disp[Rzz],MATCH(1,($C19=disp[Case])*(S$7=disp[Node]),0))</f>
        <v>-1.639E-3</v>
      </c>
      <c r="T19" s="117">
        <f t="array" ref="T19">INDEX(1*disp[Rxx],MATCH(1,($C19=disp[Case])*(T$7=disp[Node]),0))</f>
        <v>2.0829999999999999E-4</v>
      </c>
      <c r="U19" s="117">
        <f t="array" ref="U19">INDEX(1*disp[Ryy],MATCH(1,($C19=disp[Case])*(U$7=disp[Node]),0))</f>
        <v>9.7200000000000004E-5</v>
      </c>
      <c r="V19" s="117">
        <f t="array" ref="V19">INDEX(1*disp[Rzz],MATCH(1,($C19=disp[Case])*(V$7=disp[Node]),0))</f>
        <v>-1.0300000000000001E-3</v>
      </c>
      <c r="W19" s="117">
        <f t="array" ref="W19">INDEX(1*disp[Rxx],MATCH(1,($C19=disp[Case])*(W$7=disp[Node]),0))</f>
        <v>2.212E-3</v>
      </c>
      <c r="X19" s="117">
        <f t="array" ref="X19">INDEX(1*disp[Ryy],MATCH(1,($C19=disp[Case])*(X$7=disp[Node]),0))</f>
        <v>7.4929999999999994E-4</v>
      </c>
      <c r="Y19" s="117">
        <f t="array" ref="Y19">INDEX(1*disp[Rzz],MATCH(1,($C19=disp[Case])*(Y$7=disp[Node]),0))</f>
        <v>1.639E-3</v>
      </c>
      <c r="Z19" s="117">
        <f t="array" ref="Z19">INDEX(1*disp[Rxx],MATCH(1,($C19=disp[Case])*(Z$7=disp[Node]),0))</f>
        <v>2.086E-4</v>
      </c>
      <c r="AA19" s="117">
        <f t="array" ref="AA19">INDEX(1*disp[Ryy],MATCH(1,($C19=disp[Case])*(AA$7=disp[Node]),0))</f>
        <v>-9.7219999999999994E-5</v>
      </c>
      <c r="AB19" s="117">
        <f t="array" ref="AB19">INDEX(1*disp[Rzz],MATCH(1,($C19=disp[Case])*(AB$7=disp[Node]),0))</f>
        <v>1.0300000000000001E-3</v>
      </c>
    </row>
    <row r="20" spans="1:28" s="142" customFormat="1" ht="14.45" customHeight="1">
      <c r="A20" s="169" t="s">
        <v>594</v>
      </c>
      <c r="B20" s="169" t="s">
        <v>69</v>
      </c>
      <c r="C20" s="170" t="s">
        <v>177</v>
      </c>
      <c r="D20" s="171" t="str">
        <f>INDEX(cases[Name],MATCH(C20,cases[Case],0))</f>
        <v>Wind y east: no traffic, down</v>
      </c>
      <c r="E20" s="117">
        <f t="array" ref="E20">INDEX(1*disp[Ux],MATCH(1,($C20=disp[Case])*(E$7=disp[Node]),0))</f>
        <v>0</v>
      </c>
      <c r="F20" s="117">
        <f t="array" ref="F20">INDEX(1*disp[Uy],MATCH(1,($C20=disp[Case])*(F$7=disp[Node]),0))</f>
        <v>-4.147E-2</v>
      </c>
      <c r="G20" s="117">
        <f t="array" ref="G20">INDEX(1*disp[Uz],MATCH(1,($C20=disp[Case])*(G$7=disp[Node]),0))</f>
        <v>1.5679999999999999E-2</v>
      </c>
      <c r="H20" s="117">
        <f t="array" ref="H20">INDEX(1*disp[Ux],MATCH(1,($C20=disp[Case])*(H$7=disp[Node]),0))</f>
        <v>-31.67</v>
      </c>
      <c r="I20" s="117">
        <f t="array" ref="I20">INDEX(1*disp[Uy],MATCH(1,($C20=disp[Case])*(I$7=disp[Node]),0))</f>
        <v>-10.98</v>
      </c>
      <c r="J20" s="117">
        <f t="array" ref="J20">INDEX(1*disp[Uz],MATCH(1,($C20=disp[Case])*(J$7=disp[Node]),0))</f>
        <v>-3.739E-2</v>
      </c>
      <c r="K20" s="117">
        <f t="array" ref="K20">INDEX(1*disp[Ux],MATCH(1,($C20=disp[Case])*(K$7=disp[Node]),0))</f>
        <v>-25.45</v>
      </c>
      <c r="L20" s="117">
        <f t="array" ref="L20">INDEX(1*disp[Uy],MATCH(1,($C20=disp[Case])*(L$7=disp[Node]),0))</f>
        <v>-4.147E-2</v>
      </c>
      <c r="M20" s="117">
        <f t="array" ref="M20">INDEX(1*disp[Uz],MATCH(1,($C20=disp[Case])*(M$7=disp[Node]),0))</f>
        <v>1.5679999999999999E-2</v>
      </c>
      <c r="N20" s="117">
        <f t="array" ref="N20">INDEX(1*disp[Ux],MATCH(1,($C20=disp[Case])*(N$7=disp[Node]),0))</f>
        <v>6.2229999999999999</v>
      </c>
      <c r="O20" s="117">
        <f t="array" ref="O20">INDEX(1*disp[Uy],MATCH(1,($C20=disp[Case])*(O$7=disp[Node]),0))</f>
        <v>-10.97</v>
      </c>
      <c r="P20" s="117">
        <f t="array" ref="P20">INDEX(1*disp[Uz],MATCH(1,($C20=disp[Case])*(P$7=disp[Node]),0))</f>
        <v>-3.739E-2</v>
      </c>
      <c r="Q20" s="117">
        <f t="array" ref="Q20">INDEX(1*disp[Rxx],MATCH(1,($C20=disp[Case])*(Q$7=disp[Node]),0))</f>
        <v>2.4350000000000001E-3</v>
      </c>
      <c r="R20" s="117">
        <f t="array" ref="R20">INDEX(1*disp[Ryy],MATCH(1,($C20=disp[Case])*(R$7=disp[Node]),0))</f>
        <v>-1.005E-4</v>
      </c>
      <c r="S20" s="117">
        <f t="array" ref="S20">INDEX(1*disp[Rzz],MATCH(1,($C20=disp[Case])*(S$7=disp[Node]),0))</f>
        <v>-1.5950000000000001E-3</v>
      </c>
      <c r="T20" s="117">
        <f t="array" ref="T20">INDEX(1*disp[Rxx],MATCH(1,($C20=disp[Case])*(T$7=disp[Node]),0))</f>
        <v>-1.3720000000000001E-5</v>
      </c>
      <c r="U20" s="117">
        <f t="array" ref="U20">INDEX(1*disp[Ryy],MATCH(1,($C20=disp[Case])*(U$7=disp[Node]),0))</f>
        <v>7.4589999999999997E-4</v>
      </c>
      <c r="V20" s="117">
        <f t="array" ref="V20">INDEX(1*disp[Rzz],MATCH(1,($C20=disp[Case])*(V$7=disp[Node]),0))</f>
        <v>-1.0740000000000001E-3</v>
      </c>
      <c r="W20" s="117">
        <f t="array" ref="W20">INDEX(1*disp[Rxx],MATCH(1,($C20=disp[Case])*(W$7=disp[Node]),0))</f>
        <v>2.434E-3</v>
      </c>
      <c r="X20" s="117">
        <f t="array" ref="X20">INDEX(1*disp[Ryy],MATCH(1,($C20=disp[Case])*(X$7=disp[Node]),0))</f>
        <v>1.005E-4</v>
      </c>
      <c r="Y20" s="117">
        <f t="array" ref="Y20">INDEX(1*disp[Rzz],MATCH(1,($C20=disp[Case])*(Y$7=disp[Node]),0))</f>
        <v>1.5950000000000001E-3</v>
      </c>
      <c r="Z20" s="117">
        <f t="array" ref="Z20">INDEX(1*disp[Rxx],MATCH(1,($C20=disp[Case])*(Z$7=disp[Node]),0))</f>
        <v>-1.345E-5</v>
      </c>
      <c r="AA20" s="117">
        <f t="array" ref="AA20">INDEX(1*disp[Ryy],MATCH(1,($C20=disp[Case])*(AA$7=disp[Node]),0))</f>
        <v>-7.4600000000000003E-4</v>
      </c>
      <c r="AB20" s="117">
        <f t="array" ref="AB20">INDEX(1*disp[Rzz],MATCH(1,($C20=disp[Case])*(AB$7=disp[Node]),0))</f>
        <v>1.0740000000000001E-3</v>
      </c>
    </row>
    <row r="21" spans="1:28" s="142" customFormat="1">
      <c r="A21" s="169" t="s">
        <v>594</v>
      </c>
      <c r="B21" s="169" t="s">
        <v>69</v>
      </c>
      <c r="C21" s="170" t="s">
        <v>178</v>
      </c>
      <c r="D21" s="171" t="str">
        <f>INDEX(cases[Name],MATCH(C21,cases[Case],0))</f>
        <v>Wind x &amp; y west: no traffic, up</v>
      </c>
      <c r="E21" s="117">
        <f t="array" ref="E21">INDEX(1*disp[Ux],MATCH(1,($C21=disp[Case])*(E$7=disp[Node]),0))</f>
        <v>4.6030000000000001E-2</v>
      </c>
      <c r="F21" s="117">
        <f t="array" ref="F21">INDEX(1*disp[Uy],MATCH(1,($C21=disp[Case])*(F$7=disp[Node]),0))</f>
        <v>1.435E-2</v>
      </c>
      <c r="G21" s="117">
        <f t="array" ref="G21">INDEX(1*disp[Uz],MATCH(1,($C21=disp[Case])*(G$7=disp[Node]),0))</f>
        <v>3.1679999999999998E-3</v>
      </c>
      <c r="H21" s="117">
        <f t="array" ref="H21">INDEX(1*disp[Ux],MATCH(1,($C21=disp[Case])*(H$7=disp[Node]),0))</f>
        <v>20.420000000000002</v>
      </c>
      <c r="I21" s="117">
        <f t="array" ref="I21">INDEX(1*disp[Uy],MATCH(1,($C21=disp[Case])*(I$7=disp[Node]),0))</f>
        <v>3.8679999999999999</v>
      </c>
      <c r="J21" s="117">
        <f t="array" ref="J21">INDEX(1*disp[Uz],MATCH(1,($C21=disp[Case])*(J$7=disp[Node]),0))</f>
        <v>2.214E-2</v>
      </c>
      <c r="K21" s="117">
        <f t="array" ref="K21">INDEX(1*disp[Ux],MATCH(1,($C21=disp[Case])*(K$7=disp[Node]),0))</f>
        <v>15.78</v>
      </c>
      <c r="L21" s="117">
        <f t="array" ref="L21">INDEX(1*disp[Uy],MATCH(1,($C21=disp[Case])*(L$7=disp[Node]),0))</f>
        <v>1.883E-2</v>
      </c>
      <c r="M21" s="117">
        <f t="array" ref="M21">INDEX(1*disp[Uz],MATCH(1,($C21=disp[Case])*(M$7=disp[Node]),0))</f>
        <v>-2.6909999999999998E-3</v>
      </c>
      <c r="N21" s="117">
        <f t="array" ref="N21">INDEX(1*disp[Ux],MATCH(1,($C21=disp[Case])*(N$7=disp[Node]),0))</f>
        <v>-0.29149999999999998</v>
      </c>
      <c r="O21" s="117">
        <f t="array" ref="O21">INDEX(1*disp[Uy],MATCH(1,($C21=disp[Case])*(O$7=disp[Node]),0))</f>
        <v>5.5750000000000002</v>
      </c>
      <c r="P21" s="117">
        <f t="array" ref="P21">INDEX(1*disp[Uz],MATCH(1,($C21=disp[Case])*(P$7=disp[Node]),0))</f>
        <v>2.0799999999999999E-2</v>
      </c>
      <c r="Q21" s="117">
        <f t="array" ref="Q21">INDEX(1*disp[Rxx],MATCH(1,($C21=disp[Case])*(Q$7=disp[Node]),0))</f>
        <v>-9.3320000000000002E-4</v>
      </c>
      <c r="R21" s="117">
        <f t="array" ref="R21">INDEX(1*disp[Ryy],MATCH(1,($C21=disp[Case])*(R$7=disp[Node]),0))</f>
        <v>6.9479999999999997E-4</v>
      </c>
      <c r="S21" s="117">
        <f t="array" ref="S21">INDEX(1*disp[Rzz],MATCH(1,($C21=disp[Case])*(S$7=disp[Node]),0))</f>
        <v>7.6170000000000014E-4</v>
      </c>
      <c r="T21" s="117">
        <f t="array" ref="T21">INDEX(1*disp[Rxx],MATCH(1,($C21=disp[Case])*(T$7=disp[Node]),0))</f>
        <v>-7.5840000000000006E-5</v>
      </c>
      <c r="U21" s="117">
        <f t="array" ref="U21">INDEX(1*disp[Ryy],MATCH(1,($C21=disp[Case])*(U$7=disp[Node]),0))</f>
        <v>-3.1129999999999998E-4</v>
      </c>
      <c r="V21" s="117">
        <f t="array" ref="V21">INDEX(1*disp[Rzz],MATCH(1,($C21=disp[Case])*(V$7=disp[Node]),0))</f>
        <v>5.9420000000000002E-4</v>
      </c>
      <c r="W21" s="117">
        <f t="array" ref="W21">INDEX(1*disp[Rxx],MATCH(1,($C21=disp[Case])*(W$7=disp[Node]),0))</f>
        <v>-1.1999999999999999E-3</v>
      </c>
      <c r="X21" s="117">
        <f t="array" ref="X21">INDEX(1*disp[Ryy],MATCH(1,($C21=disp[Case])*(X$7=disp[Node]),0))</f>
        <v>2.8019999999999998E-4</v>
      </c>
      <c r="Y21" s="117">
        <f t="array" ref="Y21">INDEX(1*disp[Rzz],MATCH(1,($C21=disp[Case])*(Y$7=disp[Node]),0))</f>
        <v>-7.6279999999999989E-4</v>
      </c>
      <c r="Z21" s="117">
        <f t="array" ref="Z21">INDEX(1*disp[Rxx],MATCH(1,($C21=disp[Case])*(Z$7=disp[Node]),0))</f>
        <v>1.261E-4</v>
      </c>
      <c r="AA21" s="117">
        <f t="array" ref="AA21">INDEX(1*disp[Ryy],MATCH(1,($C21=disp[Case])*(AA$7=disp[Node]),0))</f>
        <v>6.9019999999999997E-4</v>
      </c>
      <c r="AB21" s="117">
        <f t="array" ref="AB21">INDEX(1*disp[Rzz],MATCH(1,($C21=disp[Case])*(AB$7=disp[Node]),0))</f>
        <v>-5.5170000000000002E-4</v>
      </c>
    </row>
    <row r="22" spans="1:28" s="120" customFormat="1">
      <c r="A22" s="169" t="s">
        <v>594</v>
      </c>
      <c r="B22" s="169" t="s">
        <v>69</v>
      </c>
      <c r="C22" s="170" t="s">
        <v>179</v>
      </c>
      <c r="D22" s="171" t="str">
        <f>INDEX(cases[Name],MATCH(C22,cases[Case],0))</f>
        <v>Wind x &amp; y west: no traffic, down</v>
      </c>
      <c r="E22" s="117">
        <f t="array" ref="E22">INDEX(1*disp[Ux],MATCH(1,($C22=disp[Case])*(E$7=disp[Node]),0))</f>
        <v>4.6030000000000001E-2</v>
      </c>
      <c r="F22" s="117">
        <f t="array" ref="F22">INDEX(1*disp[Uy],MATCH(1,($C22=disp[Case])*(F$7=disp[Node]),0))</f>
        <v>1.435E-2</v>
      </c>
      <c r="G22" s="117">
        <f t="array" ref="G22">INDEX(1*disp[Uz],MATCH(1,($C22=disp[Case])*(G$7=disp[Node]),0))</f>
        <v>-1.8540000000000001E-2</v>
      </c>
      <c r="H22" s="117">
        <f t="array" ref="H22">INDEX(1*disp[Ux],MATCH(1,($C22=disp[Case])*(H$7=disp[Node]),0))</f>
        <v>20.420000000000002</v>
      </c>
      <c r="I22" s="117">
        <f t="array" ref="I22">INDEX(1*disp[Uy],MATCH(1,($C22=disp[Case])*(I$7=disp[Node]),0))</f>
        <v>2.8250000000000002</v>
      </c>
      <c r="J22" s="117">
        <f t="array" ref="J22">INDEX(1*disp[Uz],MATCH(1,($C22=disp[Case])*(J$7=disp[Node]),0))</f>
        <v>4.303E-4</v>
      </c>
      <c r="K22" s="117">
        <f t="array" ref="K22">INDEX(1*disp[Ux],MATCH(1,($C22=disp[Case])*(K$7=disp[Node]),0))</f>
        <v>28.18</v>
      </c>
      <c r="L22" s="117">
        <f t="array" ref="L22">INDEX(1*disp[Uy],MATCH(1,($C22=disp[Case])*(L$7=disp[Node]),0))</f>
        <v>1.883E-2</v>
      </c>
      <c r="M22" s="117">
        <f t="array" ref="M22">INDEX(1*disp[Uz],MATCH(1,($C22=disp[Case])*(M$7=disp[Node]),0))</f>
        <v>-2.4400000000000002E-2</v>
      </c>
      <c r="N22" s="117">
        <f t="array" ref="N22">INDEX(1*disp[Ux],MATCH(1,($C22=disp[Case])*(N$7=disp[Node]),0))</f>
        <v>12.11</v>
      </c>
      <c r="O22" s="117">
        <f t="array" ref="O22">INDEX(1*disp[Uy],MATCH(1,($C22=disp[Case])*(O$7=disp[Node]),0))</f>
        <v>4.5330000000000004</v>
      </c>
      <c r="P22" s="117">
        <f t="array" ref="P22">INDEX(1*disp[Uz],MATCH(1,($C22=disp[Case])*(P$7=disp[Node]),0))</f>
        <v>-9.080999999999999E-4</v>
      </c>
      <c r="Q22" s="117">
        <f t="array" ref="Q22">INDEX(1*disp[Rxx],MATCH(1,($C22=disp[Case])*(Q$7=disp[Node]),0))</f>
        <v>-7.1120000000000005E-4</v>
      </c>
      <c r="R22" s="117">
        <f t="array" ref="R22">INDEX(1*disp[Ryy],MATCH(1,($C22=disp[Case])*(R$7=disp[Node]),0))</f>
        <v>1.3439999999999999E-3</v>
      </c>
      <c r="S22" s="117">
        <f t="array" ref="S22">INDEX(1*disp[Rzz],MATCH(1,($C22=disp[Case])*(S$7=disp[Node]),0))</f>
        <v>8.0570000000000001E-4</v>
      </c>
      <c r="T22" s="117">
        <f t="array" ref="T22">INDEX(1*disp[Rxx],MATCH(1,($C22=disp[Case])*(T$7=disp[Node]),0))</f>
        <v>-2.9789999999999998E-4</v>
      </c>
      <c r="U22" s="117">
        <f t="array" ref="U22">INDEX(1*disp[Ryy],MATCH(1,($C22=disp[Case])*(U$7=disp[Node]),0))</f>
        <v>3.3740000000000002E-4</v>
      </c>
      <c r="V22" s="117">
        <f t="array" ref="V22">INDEX(1*disp[Rzz],MATCH(1,($C22=disp[Case])*(V$7=disp[Node]),0))</f>
        <v>5.5020000000000004E-4</v>
      </c>
      <c r="W22" s="117">
        <f t="array" ref="W22">INDEX(1*disp[Rxx],MATCH(1,($C22=disp[Case])*(W$7=disp[Node]),0))</f>
        <v>-9.7799999999999992E-4</v>
      </c>
      <c r="X22" s="117">
        <f t="array" ref="X22">INDEX(1*disp[Ryy],MATCH(1,($C22=disp[Case])*(X$7=disp[Node]),0))</f>
        <v>-3.6860000000000001E-4</v>
      </c>
      <c r="Y22" s="117">
        <f t="array" ref="Y22">INDEX(1*disp[Rzz],MATCH(1,($C22=disp[Case])*(Y$7=disp[Node]),0))</f>
        <v>-8.0679999999999999E-4</v>
      </c>
      <c r="Z22" s="117">
        <f t="array" ref="Z22">INDEX(1*disp[Rxx],MATCH(1,($C22=disp[Case])*(Z$7=disp[Node]),0))</f>
        <v>-9.5959999999999996E-5</v>
      </c>
      <c r="AA22" s="117">
        <f t="array" ref="AA22">INDEX(1*disp[Ryy],MATCH(1,($C22=disp[Case])*(AA$7=disp[Node]),0))</f>
        <v>4.142E-5</v>
      </c>
      <c r="AB22" s="117">
        <f t="array" ref="AB22">INDEX(1*disp[Rzz],MATCH(1,($C22=disp[Case])*(AB$7=disp[Node]),0))</f>
        <v>-5.0779999999999998E-4</v>
      </c>
    </row>
    <row r="23" spans="1:28" s="120" customFormat="1">
      <c r="A23" s="169" t="s">
        <v>594</v>
      </c>
      <c r="B23" s="169" t="s">
        <v>69</v>
      </c>
      <c r="C23" s="170" t="s">
        <v>180</v>
      </c>
      <c r="D23" s="171" t="str">
        <f>INDEX(cases[Name],MATCH(C23,cases[Case],0))</f>
        <v>Wind x &amp; y east: no traffic, up</v>
      </c>
      <c r="E23" s="117">
        <f t="array" ref="E23">INDEX(1*disp[Ux],MATCH(1,($C23=disp[Case])*(E$7=disp[Node]),0))</f>
        <v>4.6030000000000001E-2</v>
      </c>
      <c r="F23" s="117">
        <f t="array" ref="F23">INDEX(1*disp[Uy],MATCH(1,($C23=disp[Case])*(F$7=disp[Node]),0))</f>
        <v>-1.883E-2</v>
      </c>
      <c r="G23" s="117">
        <f t="array" ref="G23">INDEX(1*disp[Uz],MATCH(1,($C23=disp[Case])*(G$7=disp[Node]),0))</f>
        <v>2.4400000000000002E-2</v>
      </c>
      <c r="H23" s="117">
        <f t="array" ref="H23">INDEX(1*disp[Ux],MATCH(1,($C23=disp[Case])*(H$7=disp[Node]),0))</f>
        <v>-4.915</v>
      </c>
      <c r="I23" s="117">
        <f t="array" ref="I23">INDEX(1*disp[Uy],MATCH(1,($C23=disp[Case])*(I$7=disp[Node]),0))</f>
        <v>-4.5339999999999998</v>
      </c>
      <c r="J23" s="117">
        <f t="array" ref="J23">INDEX(1*disp[Uz],MATCH(1,($C23=disp[Case])*(J$7=disp[Node]),0))</f>
        <v>9.0850000000000013E-4</v>
      </c>
      <c r="K23" s="117">
        <f t="array" ref="K23">INDEX(1*disp[Ux],MATCH(1,($C23=disp[Case])*(K$7=disp[Node]),0))</f>
        <v>-9.5359999999999996</v>
      </c>
      <c r="L23" s="117">
        <f t="array" ref="L23">INDEX(1*disp[Uy],MATCH(1,($C23=disp[Case])*(L$7=disp[Node]),0))</f>
        <v>-1.435E-2</v>
      </c>
      <c r="M23" s="117">
        <f t="array" ref="M23">INDEX(1*disp[Uz],MATCH(1,($C23=disp[Case])*(M$7=disp[Node]),0))</f>
        <v>1.8540000000000001E-2</v>
      </c>
      <c r="N23" s="117">
        <f t="array" ref="N23">INDEX(1*disp[Ux],MATCH(1,($C23=disp[Case])*(N$7=disp[Node]),0))</f>
        <v>-0.26469999999999999</v>
      </c>
      <c r="O23" s="117">
        <f t="array" ref="O23">INDEX(1*disp[Uy],MATCH(1,($C23=disp[Case])*(O$7=disp[Node]),0))</f>
        <v>-2.8239999999999998</v>
      </c>
      <c r="P23" s="117">
        <f t="array" ref="P23">INDEX(1*disp[Uz],MATCH(1,($C23=disp[Case])*(P$7=disp[Node]),0))</f>
        <v>-4.306E-4</v>
      </c>
      <c r="Q23" s="117">
        <f t="array" ref="Q23">INDEX(1*disp[Rxx],MATCH(1,($C23=disp[Case])*(Q$7=disp[Node]),0))</f>
        <v>9.3000000000000005E-4</v>
      </c>
      <c r="R23" s="117">
        <f t="array" ref="R23">INDEX(1*disp[Ryy],MATCH(1,($C23=disp[Case])*(R$7=disp[Node]),0))</f>
        <v>3.5510000000000001E-4</v>
      </c>
      <c r="S23" s="117">
        <f t="array" ref="S23">INDEX(1*disp[Rzz],MATCH(1,($C23=disp[Case])*(S$7=disp[Node]),0))</f>
        <v>-5.2960000000000008E-4</v>
      </c>
      <c r="T23" s="117">
        <f t="array" ref="T23">INDEX(1*disp[Rxx],MATCH(1,($C23=disp[Case])*(T$7=disp[Node]),0))</f>
        <v>-2.452E-6</v>
      </c>
      <c r="U23" s="117">
        <f t="array" ref="U23">INDEX(1*disp[Ryy],MATCH(1,($C23=disp[Case])*(U$7=disp[Node]),0))</f>
        <v>2.6149999999999999E-5</v>
      </c>
      <c r="V23" s="117">
        <f t="array" ref="V23">INDEX(1*disp[Rzz],MATCH(1,($C23=disp[Case])*(V$7=disp[Node]),0))</f>
        <v>-2.5000000000000001E-4</v>
      </c>
      <c r="W23" s="117">
        <f t="array" ref="W23">INDEX(1*disp[Rxx],MATCH(1,($C23=disp[Case])*(W$7=disp[Node]),0))</f>
        <v>6.6299999999999996E-4</v>
      </c>
      <c r="X23" s="117">
        <f t="array" ref="X23">INDEX(1*disp[Ryy],MATCH(1,($C23=disp[Case])*(X$7=disp[Node]),0))</f>
        <v>6.1989999999999994E-4</v>
      </c>
      <c r="Y23" s="117">
        <f t="array" ref="Y23">INDEX(1*disp[Rzz],MATCH(1,($C23=disp[Case])*(Y$7=disp[Node]),0))</f>
        <v>5.2829999999999999E-4</v>
      </c>
      <c r="Z23" s="117">
        <f t="array" ref="Z23">INDEX(1*disp[Rxx],MATCH(1,($C23=disp[Case])*(Z$7=disp[Node]),0))</f>
        <v>1.997E-4</v>
      </c>
      <c r="AA23" s="117">
        <f t="array" ref="AA23">INDEX(1*disp[Ryy],MATCH(1,($C23=disp[Case])*(AA$7=disp[Node]),0))</f>
        <v>3.5270000000000001E-4</v>
      </c>
      <c r="AB23" s="117">
        <f t="array" ref="AB23">INDEX(1*disp[Rzz],MATCH(1,($C23=disp[Case])*(AB$7=disp[Node]),0))</f>
        <v>2.9260000000000001E-4</v>
      </c>
    </row>
    <row r="24" spans="1:28" s="120" customFormat="1">
      <c r="A24" s="169" t="s">
        <v>594</v>
      </c>
      <c r="B24" s="169" t="s">
        <v>69</v>
      </c>
      <c r="C24" s="170" t="s">
        <v>181</v>
      </c>
      <c r="D24" s="171" t="str">
        <f>INDEX(cases[Name],MATCH(C24,cases[Case],0))</f>
        <v>Wind x &amp; y east: no traffic, down</v>
      </c>
      <c r="E24" s="117">
        <f t="array" ref="E24">INDEX(1*disp[Ux],MATCH(1,($C24=disp[Case])*(E$7=disp[Node]),0))</f>
        <v>4.6030000000000001E-2</v>
      </c>
      <c r="F24" s="117">
        <f t="array" ref="F24">INDEX(1*disp[Uy],MATCH(1,($C24=disp[Case])*(F$7=disp[Node]),0))</f>
        <v>-1.883E-2</v>
      </c>
      <c r="G24" s="117">
        <f t="array" ref="G24">INDEX(1*disp[Uz],MATCH(1,($C24=disp[Case])*(G$7=disp[Node]),0))</f>
        <v>2.6900000000000001E-3</v>
      </c>
      <c r="H24" s="117">
        <f t="array" ref="H24">INDEX(1*disp[Ux],MATCH(1,($C24=disp[Case])*(H$7=disp[Node]),0))</f>
        <v>-4.915</v>
      </c>
      <c r="I24" s="117">
        <f t="array" ref="I24">INDEX(1*disp[Uy],MATCH(1,($C24=disp[Case])*(I$7=disp[Node]),0))</f>
        <v>-5.5760000000000014</v>
      </c>
      <c r="J24" s="117">
        <f t="array" ref="J24">INDEX(1*disp[Uz],MATCH(1,($C24=disp[Case])*(J$7=disp[Node]),0))</f>
        <v>-2.0799999999999999E-2</v>
      </c>
      <c r="K24" s="117">
        <f t="array" ref="K24">INDEX(1*disp[Ux],MATCH(1,($C24=disp[Case])*(K$7=disp[Node]),0))</f>
        <v>2.8679999999999999</v>
      </c>
      <c r="L24" s="117">
        <f t="array" ref="L24">INDEX(1*disp[Uy],MATCH(1,($C24=disp[Case])*(L$7=disp[Node]),0))</f>
        <v>-1.435E-2</v>
      </c>
      <c r="M24" s="117">
        <f t="array" ref="M24">INDEX(1*disp[Uz],MATCH(1,($C24=disp[Case])*(M$7=disp[Node]),0))</f>
        <v>-3.1679999999999998E-3</v>
      </c>
      <c r="N24" s="117">
        <f t="array" ref="N24">INDEX(1*disp[Ux],MATCH(1,($C24=disp[Case])*(N$7=disp[Node]),0))</f>
        <v>12.14</v>
      </c>
      <c r="O24" s="117">
        <f t="array" ref="O24">INDEX(1*disp[Uy],MATCH(1,($C24=disp[Case])*(O$7=disp[Node]),0))</f>
        <v>-3.867</v>
      </c>
      <c r="P24" s="117">
        <f t="array" ref="P24">INDEX(1*disp[Uz],MATCH(1,($C24=disp[Case])*(P$7=disp[Node]),0))</f>
        <v>-2.214E-2</v>
      </c>
      <c r="Q24" s="117">
        <f t="array" ref="Q24">INDEX(1*disp[Rxx],MATCH(1,($C24=disp[Case])*(Q$7=disp[Node]),0))</f>
        <v>1.152E-3</v>
      </c>
      <c r="R24" s="117">
        <f t="array" ref="R24">INDEX(1*disp[Ryy],MATCH(1,($C24=disp[Case])*(R$7=disp[Node]),0))</f>
        <v>1.0039999999999999E-3</v>
      </c>
      <c r="S24" s="117">
        <f t="array" ref="S24">INDEX(1*disp[Rzz],MATCH(1,($C24=disp[Case])*(S$7=disp[Node]),0))</f>
        <v>-4.8559999999999999E-4</v>
      </c>
      <c r="T24" s="117">
        <f t="array" ref="T24">INDEX(1*disp[Rxx],MATCH(1,($C24=disp[Case])*(T$7=disp[Node]),0))</f>
        <v>-2.2450000000000001E-4</v>
      </c>
      <c r="U24" s="117">
        <f t="array" ref="U24">INDEX(1*disp[Ryy],MATCH(1,($C24=disp[Case])*(U$7=disp[Node]),0))</f>
        <v>6.7489999999999998E-4</v>
      </c>
      <c r="V24" s="117">
        <f t="array" ref="V24">INDEX(1*disp[Rzz],MATCH(1,($C24=disp[Case])*(V$7=disp[Node]),0))</f>
        <v>-2.9389999999999999E-4</v>
      </c>
      <c r="W24" s="117">
        <f t="array" ref="W24">INDEX(1*disp[Rxx],MATCH(1,($C24=disp[Case])*(W$7=disp[Node]),0))</f>
        <v>8.8499999999999994E-4</v>
      </c>
      <c r="X24" s="117">
        <f t="array" ref="X24">INDEX(1*disp[Ryy],MATCH(1,($C24=disp[Case])*(X$7=disp[Node]),0))</f>
        <v>-2.8839999999999998E-5</v>
      </c>
      <c r="Y24" s="117">
        <f t="array" ref="Y24">INDEX(1*disp[Rzz],MATCH(1,($C24=disp[Case])*(Y$7=disp[Node]),0))</f>
        <v>4.8440000000000001E-4</v>
      </c>
      <c r="Z24" s="117">
        <f t="array" ref="Z24">INDEX(1*disp[Rxx],MATCH(1,($C24=disp[Case])*(Z$7=disp[Node]),0))</f>
        <v>-2.2350000000000001E-5</v>
      </c>
      <c r="AA24" s="117">
        <f t="array" ref="AA24">INDEX(1*disp[Ryy],MATCH(1,($C24=disp[Case])*(AA$7=disp[Node]),0))</f>
        <v>-2.9599999999999998E-4</v>
      </c>
      <c r="AB24" s="117">
        <f t="array" ref="AB24">INDEX(1*disp[Rzz],MATCH(1,($C24=disp[Case])*(AB$7=disp[Node]),0))</f>
        <v>3.366E-4</v>
      </c>
    </row>
    <row r="25" spans="1:28" s="120" customFormat="1">
      <c r="A25" s="169" t="s">
        <v>594</v>
      </c>
      <c r="B25" s="169" t="s">
        <v>69</v>
      </c>
      <c r="C25" s="170" t="s">
        <v>182</v>
      </c>
      <c r="D25" s="171" t="str">
        <f>INDEX(cases[Name],MATCH(C25,cases[Case],0))</f>
        <v>Wind x north: with traffic, up</v>
      </c>
      <c r="E25" s="117">
        <f t="array" ref="E25">INDEX(1*disp[Ux],MATCH(1,($C25=disp[Case])*(E$7=disp[Node]),0))</f>
        <v>3.075E-2</v>
      </c>
      <c r="F25" s="117">
        <f t="array" ref="F25">INDEX(1*disp[Uy],MATCH(1,($C25=disp[Case])*(F$7=disp[Node]),0))</f>
        <v>-1.4959999999999999E-3</v>
      </c>
      <c r="G25" s="117">
        <f t="array" ref="G25">INDEX(1*disp[Uz],MATCH(1,($C25=disp[Case])*(G$7=disp[Node]),0))</f>
        <v>9.2189999999999998E-3</v>
      </c>
      <c r="H25" s="117">
        <f t="array" ref="H25">INDEX(1*disp[Ux],MATCH(1,($C25=disp[Case])*(H$7=disp[Node]),0))</f>
        <v>5.18</v>
      </c>
      <c r="I25" s="117">
        <f t="array" ref="I25">INDEX(1*disp[Uy],MATCH(1,($C25=disp[Case])*(I$7=disp[Node]),0))</f>
        <v>-0.2346</v>
      </c>
      <c r="J25" s="117">
        <f t="array" ref="J25">INDEX(1*disp[Uz],MATCH(1,($C25=disp[Case])*(J$7=disp[Node]),0))</f>
        <v>7.7099999999999998E-3</v>
      </c>
      <c r="K25" s="117">
        <f t="array" ref="K25">INDEX(1*disp[Ux],MATCH(1,($C25=disp[Case])*(K$7=disp[Node]),0))</f>
        <v>2.081</v>
      </c>
      <c r="L25" s="117">
        <f t="array" ref="L25">INDEX(1*disp[Uy],MATCH(1,($C25=disp[Case])*(L$7=disp[Node]),0))</f>
        <v>1.4959999999999999E-3</v>
      </c>
      <c r="M25" s="117">
        <f t="array" ref="M25">INDEX(1*disp[Uz],MATCH(1,($C25=disp[Case])*(M$7=disp[Node]),0))</f>
        <v>5.306E-3</v>
      </c>
      <c r="N25" s="117">
        <f t="array" ref="N25">INDEX(1*disp[Ux],MATCH(1,($C25=disp[Case])*(N$7=disp[Node]),0))</f>
        <v>-0.18920000000000001</v>
      </c>
      <c r="O25" s="117">
        <f t="array" ref="O25">INDEX(1*disp[Uy],MATCH(1,($C25=disp[Case])*(O$7=disp[Node]),0))</f>
        <v>0.90739999999999998</v>
      </c>
      <c r="P25" s="117">
        <f t="array" ref="P25">INDEX(1*disp[Uz],MATCH(1,($C25=disp[Case])*(P$7=disp[Node]),0))</f>
        <v>6.816E-3</v>
      </c>
      <c r="Q25" s="117">
        <f t="array" ref="Q25">INDEX(1*disp[Rxx],MATCH(1,($C25=disp[Case])*(Q$7=disp[Node]),0))</f>
        <v>3.4620000000000002E-7</v>
      </c>
      <c r="R25" s="117">
        <f t="array" ref="R25">INDEX(1*disp[Ryy],MATCH(1,($C25=disp[Case])*(R$7=disp[Node]),0))</f>
        <v>3.5040000000000001E-4</v>
      </c>
      <c r="S25" s="117">
        <f t="array" ref="S25">INDEX(1*disp[Rzz],MATCH(1,($C25=disp[Case])*(S$7=disp[Node]),0))</f>
        <v>7.8339999999999999E-5</v>
      </c>
      <c r="T25" s="117">
        <f t="array" ref="T25">INDEX(1*disp[Rxx],MATCH(1,($C25=disp[Case])*(T$7=disp[Node]),0))</f>
        <v>-2.7569999999999999E-5</v>
      </c>
      <c r="U25" s="117">
        <f t="array" ref="U25">INDEX(1*disp[Ryy],MATCH(1,($C25=disp[Case])*(U$7=disp[Node]),0))</f>
        <v>-9.5539999999999997E-5</v>
      </c>
      <c r="V25" s="117">
        <f t="array" ref="V25">INDEX(1*disp[Rzz],MATCH(1,($C25=disp[Case])*(V$7=disp[Node]),0))</f>
        <v>1.142E-4</v>
      </c>
      <c r="W25" s="117">
        <f t="array" ref="W25">INDEX(1*disp[Rxx],MATCH(1,($C25=disp[Case])*(W$7=disp[Node]),0))</f>
        <v>-1.7809999999999999E-4</v>
      </c>
      <c r="X25" s="117">
        <f t="array" ref="X25">INDEX(1*disp[Ryy],MATCH(1,($C25=disp[Case])*(X$7=disp[Node]),0))</f>
        <v>3.01E-4</v>
      </c>
      <c r="Y25" s="117">
        <f t="array" ref="Y25">INDEX(1*disp[Rzz],MATCH(1,($C25=disp[Case])*(Y$7=disp[Node]),0))</f>
        <v>-7.9129999999999996E-5</v>
      </c>
      <c r="Z25" s="117">
        <f t="array" ref="Z25">INDEX(1*disp[Rxx],MATCH(1,($C25=disp[Case])*(Z$7=disp[Node]),0))</f>
        <v>1.075E-4</v>
      </c>
      <c r="AA25" s="117">
        <f t="array" ref="AA25">INDEX(1*disp[Ryy],MATCH(1,($C25=disp[Case])*(AA$7=disp[Node]),0))</f>
        <v>3.4870000000000002E-4</v>
      </c>
      <c r="AB25" s="117">
        <f t="array" ref="AB25">INDEX(1*disp[Rzz],MATCH(1,($C25=disp[Case])*(AB$7=disp[Node]),0))</f>
        <v>-8.5749999999999997E-5</v>
      </c>
    </row>
    <row r="26" spans="1:28" s="120" customFormat="1" ht="15" customHeight="1">
      <c r="A26" s="169" t="s">
        <v>594</v>
      </c>
      <c r="B26" s="169" t="s">
        <v>69</v>
      </c>
      <c r="C26" s="170" t="s">
        <v>183</v>
      </c>
      <c r="D26" s="171" t="str">
        <f>INDEX(cases[Name],MATCH(C26,cases[Case],0))</f>
        <v>Wind x north: with traffic, down</v>
      </c>
      <c r="E26" s="117">
        <f t="array" ref="E26">INDEX(1*disp[Ux],MATCH(1,($C26=disp[Case])*(E$7=disp[Node]),0))</f>
        <v>3.075E-2</v>
      </c>
      <c r="F26" s="117">
        <f t="array" ref="F26">INDEX(1*disp[Uy],MATCH(1,($C26=disp[Case])*(F$7=disp[Node]),0))</f>
        <v>-1.4959999999999999E-3</v>
      </c>
      <c r="G26" s="117">
        <f t="array" ref="G26">INDEX(1*disp[Uz],MATCH(1,($C26=disp[Case])*(G$7=disp[Node]),0))</f>
        <v>-5.306E-3</v>
      </c>
      <c r="H26" s="117">
        <f t="array" ref="H26">INDEX(1*disp[Ux],MATCH(1,($C26=disp[Case])*(H$7=disp[Node]),0))</f>
        <v>5.18</v>
      </c>
      <c r="I26" s="117">
        <f t="array" ref="I26">INDEX(1*disp[Uy],MATCH(1,($C26=disp[Case])*(I$7=disp[Node]),0))</f>
        <v>-0.93220000000000003</v>
      </c>
      <c r="J26" s="117">
        <f t="array" ref="J26">INDEX(1*disp[Uz],MATCH(1,($C26=disp[Case])*(J$7=disp[Node]),0))</f>
        <v>-6.816E-3</v>
      </c>
      <c r="K26" s="117">
        <f t="array" ref="K26">INDEX(1*disp[Ux],MATCH(1,($C26=disp[Case])*(K$7=disp[Node]),0))</f>
        <v>10.38</v>
      </c>
      <c r="L26" s="117">
        <f t="array" ref="L26">INDEX(1*disp[Uy],MATCH(1,($C26=disp[Case])*(L$7=disp[Node]),0))</f>
        <v>1.4959999999999999E-3</v>
      </c>
      <c r="M26" s="117">
        <f t="array" ref="M26">INDEX(1*disp[Uz],MATCH(1,($C26=disp[Case])*(M$7=disp[Node]),0))</f>
        <v>-9.2189999999999998E-3</v>
      </c>
      <c r="N26" s="117">
        <f t="array" ref="N26">INDEX(1*disp[Ux],MATCH(1,($C26=disp[Case])*(N$7=disp[Node]),0))</f>
        <v>8.1120000000000001</v>
      </c>
      <c r="O26" s="117">
        <f t="array" ref="O26">INDEX(1*disp[Uy],MATCH(1,($C26=disp[Case])*(O$7=disp[Node]),0))</f>
        <v>0.20979999999999999</v>
      </c>
      <c r="P26" s="117">
        <f t="array" ref="P26">INDEX(1*disp[Uz],MATCH(1,($C26=disp[Case])*(P$7=disp[Node]),0))</f>
        <v>-7.7099999999999998E-3</v>
      </c>
      <c r="Q26" s="117">
        <f t="array" ref="Q26">INDEX(1*disp[Rxx],MATCH(1,($C26=disp[Case])*(Q$7=disp[Node]),0))</f>
        <v>1.4899999999999999E-4</v>
      </c>
      <c r="R26" s="117">
        <f t="array" ref="R26">INDEX(1*disp[Ryy],MATCH(1,($C26=disp[Case])*(R$7=disp[Node]),0))</f>
        <v>7.8459999999999999E-4</v>
      </c>
      <c r="S26" s="117">
        <f t="array" ref="S26">INDEX(1*disp[Rzz],MATCH(1,($C26=disp[Case])*(S$7=disp[Node]),0))</f>
        <v>1.078E-4</v>
      </c>
      <c r="T26" s="117">
        <f t="array" ref="T26">INDEX(1*disp[Rxx],MATCH(1,($C26=disp[Case])*(T$7=disp[Node]),0))</f>
        <v>-1.762E-4</v>
      </c>
      <c r="U26" s="117">
        <f t="array" ref="U26">INDEX(1*disp[Ryy],MATCH(1,($C26=disp[Case])*(U$7=disp[Node]),0))</f>
        <v>3.3859999999999999E-4</v>
      </c>
      <c r="V26" s="117">
        <f t="array" ref="V26">INDEX(1*disp[Rzz],MATCH(1,($C26=disp[Case])*(V$7=disp[Node]),0))</f>
        <v>8.475E-5</v>
      </c>
      <c r="W26" s="117">
        <f t="array" ref="W26">INDEX(1*disp[Rxx],MATCH(1,($C26=disp[Case])*(W$7=disp[Node]),0))</f>
        <v>-2.9479999999999999E-5</v>
      </c>
      <c r="X26" s="117">
        <f t="array" ref="X26">INDEX(1*disp[Ryy],MATCH(1,($C26=disp[Case])*(X$7=disp[Node]),0))</f>
        <v>-1.3320000000000001E-4</v>
      </c>
      <c r="Y26" s="117">
        <f t="array" ref="Y26">INDEX(1*disp[Rzz],MATCH(1,($C26=disp[Case])*(Y$7=disp[Node]),0))</f>
        <v>-1.086E-4</v>
      </c>
      <c r="Z26" s="117">
        <f t="array" ref="Z26">INDEX(1*disp[Rxx],MATCH(1,($C26=disp[Case])*(Z$7=disp[Node]),0))</f>
        <v>-4.1090000000000001E-5</v>
      </c>
      <c r="AA26" s="117">
        <f t="array" ref="AA26">INDEX(1*disp[Ryy],MATCH(1,($C26=disp[Case])*(AA$7=disp[Node]),0))</f>
        <v>-8.5459999999999998E-5</v>
      </c>
      <c r="AB26" s="117">
        <f t="array" ref="AB26">INDEX(1*disp[Rzz],MATCH(1,($C26=disp[Case])*(AB$7=disp[Node]),0))</f>
        <v>-5.6320000000000003E-5</v>
      </c>
    </row>
    <row r="27" spans="1:28" s="120" customFormat="1" ht="15" customHeight="1">
      <c r="A27" s="169" t="s">
        <v>594</v>
      </c>
      <c r="B27" s="169" t="s">
        <v>69</v>
      </c>
      <c r="C27" s="170" t="s">
        <v>184</v>
      </c>
      <c r="D27" s="171" t="str">
        <f>INDEX(cases[Name],MATCH(C27,cases[Case],0))</f>
        <v>Wind x south: with traffic, up</v>
      </c>
      <c r="E27" s="117">
        <f t="array" ref="E27">INDEX(1*disp[Ux],MATCH(1,($C27=disp[Case])*(E$7=disp[Node]),0))</f>
        <v>-3.075E-2</v>
      </c>
      <c r="F27" s="117">
        <f t="array" ref="F27">INDEX(1*disp[Uy],MATCH(1,($C27=disp[Case])*(F$7=disp[Node]),0))</f>
        <v>1.4959999999999999E-3</v>
      </c>
      <c r="G27" s="117">
        <f t="array" ref="G27">INDEX(1*disp[Uz],MATCH(1,($C27=disp[Case])*(G$7=disp[Node]),0))</f>
        <v>5.306E-3</v>
      </c>
      <c r="H27" s="117">
        <f t="array" ref="H27">INDEX(1*disp[Ux],MATCH(1,($C27=disp[Case])*(H$7=disp[Node]),0))</f>
        <v>-5.18</v>
      </c>
      <c r="I27" s="117">
        <f t="array" ref="I27">INDEX(1*disp[Uy],MATCH(1,($C27=disp[Case])*(I$7=disp[Node]),0))</f>
        <v>0.93220000000000003</v>
      </c>
      <c r="J27" s="117">
        <f t="array" ref="J27">INDEX(1*disp[Uz],MATCH(1,($C27=disp[Case])*(J$7=disp[Node]),0))</f>
        <v>6.816E-3</v>
      </c>
      <c r="K27" s="117">
        <f t="array" ref="K27">INDEX(1*disp[Ux],MATCH(1,($C27=disp[Case])*(K$7=disp[Node]),0))</f>
        <v>-10.38</v>
      </c>
      <c r="L27" s="117">
        <f t="array" ref="L27">INDEX(1*disp[Uy],MATCH(1,($C27=disp[Case])*(L$7=disp[Node]),0))</f>
        <v>-1.4959999999999999E-3</v>
      </c>
      <c r="M27" s="117">
        <f t="array" ref="M27">INDEX(1*disp[Uz],MATCH(1,($C27=disp[Case])*(M$7=disp[Node]),0))</f>
        <v>9.2189999999999998E-3</v>
      </c>
      <c r="N27" s="117">
        <f t="array" ref="N27">INDEX(1*disp[Ux],MATCH(1,($C27=disp[Case])*(N$7=disp[Node]),0))</f>
        <v>-8.1120000000000001</v>
      </c>
      <c r="O27" s="117">
        <f t="array" ref="O27">INDEX(1*disp[Uy],MATCH(1,($C27=disp[Case])*(O$7=disp[Node]),0))</f>
        <v>-0.20979999999999999</v>
      </c>
      <c r="P27" s="117">
        <f t="array" ref="P27">INDEX(1*disp[Uz],MATCH(1,($C27=disp[Case])*(P$7=disp[Node]),0))</f>
        <v>7.7099999999999998E-3</v>
      </c>
      <c r="Q27" s="117">
        <f t="array" ref="Q27">INDEX(1*disp[Rxx],MATCH(1,($C27=disp[Case])*(Q$7=disp[Node]),0))</f>
        <v>-1.4899999999999999E-4</v>
      </c>
      <c r="R27" s="117">
        <f t="array" ref="R27">INDEX(1*disp[Ryy],MATCH(1,($C27=disp[Case])*(R$7=disp[Node]),0))</f>
        <v>-7.8459999999999999E-4</v>
      </c>
      <c r="S27" s="117">
        <f t="array" ref="S27">INDEX(1*disp[Rzz],MATCH(1,($C27=disp[Case])*(S$7=disp[Node]),0))</f>
        <v>-1.078E-4</v>
      </c>
      <c r="T27" s="117">
        <f t="array" ref="T27">INDEX(1*disp[Rxx],MATCH(1,($C27=disp[Case])*(T$7=disp[Node]),0))</f>
        <v>1.762E-4</v>
      </c>
      <c r="U27" s="117">
        <f t="array" ref="U27">INDEX(1*disp[Ryy],MATCH(1,($C27=disp[Case])*(U$7=disp[Node]),0))</f>
        <v>-3.3859999999999999E-4</v>
      </c>
      <c r="V27" s="117">
        <f t="array" ref="V27">INDEX(1*disp[Rzz],MATCH(1,($C27=disp[Case])*(V$7=disp[Node]),0))</f>
        <v>-8.475E-5</v>
      </c>
      <c r="W27" s="117">
        <f t="array" ref="W27">INDEX(1*disp[Rxx],MATCH(1,($C27=disp[Case])*(W$7=disp[Node]),0))</f>
        <v>2.9479999999999999E-5</v>
      </c>
      <c r="X27" s="117">
        <f t="array" ref="X27">INDEX(1*disp[Ryy],MATCH(1,($C27=disp[Case])*(X$7=disp[Node]),0))</f>
        <v>1.3320000000000001E-4</v>
      </c>
      <c r="Y27" s="117">
        <f t="array" ref="Y27">INDEX(1*disp[Rzz],MATCH(1,($C27=disp[Case])*(Y$7=disp[Node]),0))</f>
        <v>1.086E-4</v>
      </c>
      <c r="Z27" s="117">
        <f t="array" ref="Z27">INDEX(1*disp[Rxx],MATCH(1,($C27=disp[Case])*(Z$7=disp[Node]),0))</f>
        <v>4.1090000000000001E-5</v>
      </c>
      <c r="AA27" s="117">
        <f t="array" ref="AA27">INDEX(1*disp[Ryy],MATCH(1,($C27=disp[Case])*(AA$7=disp[Node]),0))</f>
        <v>8.5459999999999998E-5</v>
      </c>
      <c r="AB27" s="117">
        <f t="array" ref="AB27">INDEX(1*disp[Rzz],MATCH(1,($C27=disp[Case])*(AB$7=disp[Node]),0))</f>
        <v>5.6320000000000003E-5</v>
      </c>
    </row>
    <row r="28" spans="1:28" s="120" customFormat="1">
      <c r="A28" s="169" t="s">
        <v>594</v>
      </c>
      <c r="B28" s="169" t="s">
        <v>69</v>
      </c>
      <c r="C28" s="170" t="s">
        <v>185</v>
      </c>
      <c r="D28" s="171" t="str">
        <f>INDEX(cases[Name],MATCH(C28,cases[Case],0))</f>
        <v>Wind x south: with traffic, down</v>
      </c>
      <c r="E28" s="117">
        <f t="array" ref="E28">INDEX(1*disp[Ux],MATCH(1,($C28=disp[Case])*(E$7=disp[Node]),0))</f>
        <v>-3.075E-2</v>
      </c>
      <c r="F28" s="117">
        <f t="array" ref="F28">INDEX(1*disp[Uy],MATCH(1,($C28=disp[Case])*(F$7=disp[Node]),0))</f>
        <v>1.4959999999999999E-3</v>
      </c>
      <c r="G28" s="117">
        <f t="array" ref="G28">INDEX(1*disp[Uz],MATCH(1,($C28=disp[Case])*(G$7=disp[Node]),0))</f>
        <v>-9.2189999999999998E-3</v>
      </c>
      <c r="H28" s="117">
        <f t="array" ref="H28">INDEX(1*disp[Ux],MATCH(1,($C28=disp[Case])*(H$7=disp[Node]),0))</f>
        <v>-5.18</v>
      </c>
      <c r="I28" s="117">
        <f t="array" ref="I28">INDEX(1*disp[Uy],MATCH(1,($C28=disp[Case])*(I$7=disp[Node]),0))</f>
        <v>0.2346</v>
      </c>
      <c r="J28" s="117">
        <f t="array" ref="J28">INDEX(1*disp[Uz],MATCH(1,($C28=disp[Case])*(J$7=disp[Node]),0))</f>
        <v>-7.7099999999999998E-3</v>
      </c>
      <c r="K28" s="117">
        <f t="array" ref="K28">INDEX(1*disp[Ux],MATCH(1,($C28=disp[Case])*(K$7=disp[Node]),0))</f>
        <v>-2.081</v>
      </c>
      <c r="L28" s="117">
        <f t="array" ref="L28">INDEX(1*disp[Uy],MATCH(1,($C28=disp[Case])*(L$7=disp[Node]),0))</f>
        <v>-1.4959999999999999E-3</v>
      </c>
      <c r="M28" s="117">
        <f t="array" ref="M28">INDEX(1*disp[Uz],MATCH(1,($C28=disp[Case])*(M$7=disp[Node]),0))</f>
        <v>-5.306E-3</v>
      </c>
      <c r="N28" s="117">
        <f t="array" ref="N28">INDEX(1*disp[Ux],MATCH(1,($C28=disp[Case])*(N$7=disp[Node]),0))</f>
        <v>0.18920000000000001</v>
      </c>
      <c r="O28" s="117">
        <f t="array" ref="O28">INDEX(1*disp[Uy],MATCH(1,($C28=disp[Case])*(O$7=disp[Node]),0))</f>
        <v>-0.90739999999999998</v>
      </c>
      <c r="P28" s="117">
        <f t="array" ref="P28">INDEX(1*disp[Uz],MATCH(1,($C28=disp[Case])*(P$7=disp[Node]),0))</f>
        <v>-6.816E-3</v>
      </c>
      <c r="Q28" s="117">
        <f t="array" ref="Q28">INDEX(1*disp[Rxx],MATCH(1,($C28=disp[Case])*(Q$7=disp[Node]),0))</f>
        <v>-3.4620000000000002E-7</v>
      </c>
      <c r="R28" s="117">
        <f t="array" ref="R28">INDEX(1*disp[Ryy],MATCH(1,($C28=disp[Case])*(R$7=disp[Node]),0))</f>
        <v>-3.5040000000000001E-4</v>
      </c>
      <c r="S28" s="117">
        <f t="array" ref="S28">INDEX(1*disp[Rzz],MATCH(1,($C28=disp[Case])*(S$7=disp[Node]),0))</f>
        <v>-7.8339999999999999E-5</v>
      </c>
      <c r="T28" s="117">
        <f t="array" ref="T28">INDEX(1*disp[Rxx],MATCH(1,($C28=disp[Case])*(T$7=disp[Node]),0))</f>
        <v>2.7569999999999999E-5</v>
      </c>
      <c r="U28" s="117">
        <f t="array" ref="U28">INDEX(1*disp[Ryy],MATCH(1,($C28=disp[Case])*(U$7=disp[Node]),0))</f>
        <v>9.5539999999999997E-5</v>
      </c>
      <c r="V28" s="117">
        <f t="array" ref="V28">INDEX(1*disp[Rzz],MATCH(1,($C28=disp[Case])*(V$7=disp[Node]),0))</f>
        <v>-1.142E-4</v>
      </c>
      <c r="W28" s="117">
        <f t="array" ref="W28">INDEX(1*disp[Rxx],MATCH(1,($C28=disp[Case])*(W$7=disp[Node]),0))</f>
        <v>1.7809999999999999E-4</v>
      </c>
      <c r="X28" s="117">
        <f t="array" ref="X28">INDEX(1*disp[Ryy],MATCH(1,($C28=disp[Case])*(X$7=disp[Node]),0))</f>
        <v>-3.01E-4</v>
      </c>
      <c r="Y28" s="117">
        <f t="array" ref="Y28">INDEX(1*disp[Rzz],MATCH(1,($C28=disp[Case])*(Y$7=disp[Node]),0))</f>
        <v>7.9129999999999996E-5</v>
      </c>
      <c r="Z28" s="117">
        <f t="array" ref="Z28">INDEX(1*disp[Rxx],MATCH(1,($C28=disp[Case])*(Z$7=disp[Node]),0))</f>
        <v>-1.075E-4</v>
      </c>
      <c r="AA28" s="117">
        <f t="array" ref="AA28">INDEX(1*disp[Ryy],MATCH(1,($C28=disp[Case])*(AA$7=disp[Node]),0))</f>
        <v>-3.4870000000000002E-4</v>
      </c>
      <c r="AB28" s="117">
        <f t="array" ref="AB28">INDEX(1*disp[Rzz],MATCH(1,($C28=disp[Case])*(AB$7=disp[Node]),0))</f>
        <v>8.5749999999999997E-5</v>
      </c>
    </row>
    <row r="29" spans="1:28" s="120" customFormat="1">
      <c r="A29" s="169" t="s">
        <v>594</v>
      </c>
      <c r="B29" s="169" t="s">
        <v>69</v>
      </c>
      <c r="C29" s="170" t="s">
        <v>186</v>
      </c>
      <c r="D29" s="171" t="str">
        <f>INDEX(cases[Name],MATCH(C29,cases[Case],0))</f>
        <v>Wind y west: with traffic, up</v>
      </c>
      <c r="E29" s="117">
        <f t="array" ref="E29">INDEX(1*disp[Ux],MATCH(1,($C29=disp[Case])*(E$7=disp[Node]),0))</f>
        <v>0</v>
      </c>
      <c r="F29" s="117">
        <f t="array" ref="F29">INDEX(1*disp[Uy],MATCH(1,($C29=disp[Case])*(F$7=disp[Node]),0))</f>
        <v>2.7689999999999999E-2</v>
      </c>
      <c r="G29" s="117">
        <f t="array" ref="G29">INDEX(1*disp[Uz],MATCH(1,($C29=disp[Case])*(G$7=disp[Node]),0))</f>
        <v>-1.0449999999999999E-2</v>
      </c>
      <c r="H29" s="117">
        <f t="array" ref="H29">INDEX(1*disp[Ux],MATCH(1,($C29=disp[Case])*(H$7=disp[Node]),0))</f>
        <v>21.14</v>
      </c>
      <c r="I29" s="117">
        <f t="array" ref="I29">INDEX(1*disp[Uy],MATCH(1,($C29=disp[Case])*(I$7=disp[Node]),0))</f>
        <v>7.3920000000000003</v>
      </c>
      <c r="J29" s="117">
        <f t="array" ref="J29">INDEX(1*disp[Uz],MATCH(1,($C29=disp[Case])*(J$7=disp[Node]),0))</f>
        <v>2.4979999999999999E-2</v>
      </c>
      <c r="K29" s="117">
        <f t="array" ref="K29">INDEX(1*disp[Ux],MATCH(1,($C29=disp[Case])*(K$7=disp[Node]),0))</f>
        <v>16.96</v>
      </c>
      <c r="L29" s="117">
        <f t="array" ref="L29">INDEX(1*disp[Uy],MATCH(1,($C29=disp[Case])*(L$7=disp[Node]),0))</f>
        <v>2.7689999999999999E-2</v>
      </c>
      <c r="M29" s="117">
        <f t="array" ref="M29">INDEX(1*disp[Uz],MATCH(1,($C29=disp[Case])*(M$7=disp[Node]),0))</f>
        <v>-1.0449999999999999E-2</v>
      </c>
      <c r="N29" s="117">
        <f t="array" ref="N29">INDEX(1*disp[Ux],MATCH(1,($C29=disp[Case])*(N$7=disp[Node]),0))</f>
        <v>-4.181</v>
      </c>
      <c r="O29" s="117">
        <f t="array" ref="O29">INDEX(1*disp[Uy],MATCH(1,($C29=disp[Case])*(O$7=disp[Node]),0))</f>
        <v>7.39</v>
      </c>
      <c r="P29" s="117">
        <f t="array" ref="P29">INDEX(1*disp[Uz],MATCH(1,($C29=disp[Case])*(P$7=disp[Node]),0))</f>
        <v>2.4979999999999999E-2</v>
      </c>
      <c r="Q29" s="117">
        <f t="array" ref="Q29">INDEX(1*disp[Rxx],MATCH(1,($C29=disp[Case])*(Q$7=disp[Node]),0))</f>
        <v>-1.6329999999999999E-3</v>
      </c>
      <c r="R29" s="117">
        <f t="array" ref="R29">INDEX(1*disp[Ryy],MATCH(1,($C29=disp[Case])*(R$7=disp[Node]),0))</f>
        <v>6.6279999999999996E-5</v>
      </c>
      <c r="S29" s="117">
        <f t="array" ref="S29">INDEX(1*disp[Rzz],MATCH(1,($C29=disp[Case])*(S$7=disp[Node]),0))</f>
        <v>1.0610000000000001E-3</v>
      </c>
      <c r="T29" s="117">
        <f t="array" ref="T29">INDEX(1*disp[Rxx],MATCH(1,($C29=disp[Case])*(T$7=disp[Node]),0))</f>
        <v>1.6730000000000001E-5</v>
      </c>
      <c r="U29" s="117">
        <f t="array" ref="U29">INDEX(1*disp[Ryy],MATCH(1,($C29=disp[Case])*(U$7=disp[Node]),0))</f>
        <v>-4.9880000000000009E-4</v>
      </c>
      <c r="V29" s="117">
        <f t="array" ref="V29">INDEX(1*disp[Rzz],MATCH(1,($C29=disp[Case])*(V$7=disp[Node]),0))</f>
        <v>7.2120000000000007E-4</v>
      </c>
      <c r="W29" s="117">
        <f t="array" ref="W29">INDEX(1*disp[Rxx],MATCH(1,($C29=disp[Case])*(W$7=disp[Node]),0))</f>
        <v>-1.6329999999999999E-3</v>
      </c>
      <c r="X29" s="117">
        <f t="array" ref="X29">INDEX(1*disp[Ryy],MATCH(1,($C29=disp[Case])*(X$7=disp[Node]),0))</f>
        <v>-6.6260000000000006E-5</v>
      </c>
      <c r="Y29" s="117">
        <f t="array" ref="Y29">INDEX(1*disp[Rzz],MATCH(1,($C29=disp[Case])*(Y$7=disp[Node]),0))</f>
        <v>-1.0610000000000001E-3</v>
      </c>
      <c r="Z29" s="117">
        <f t="array" ref="Z29">INDEX(1*disp[Rxx],MATCH(1,($C29=disp[Case])*(Z$7=disp[Node]),0))</f>
        <v>1.6549999999999999E-5</v>
      </c>
      <c r="AA29" s="117">
        <f t="array" ref="AA29">INDEX(1*disp[Ryy],MATCH(1,($C29=disp[Case])*(AA$7=disp[Node]),0))</f>
        <v>4.9880000000000009E-4</v>
      </c>
      <c r="AB29" s="117">
        <f t="array" ref="AB29">INDEX(1*disp[Rzz],MATCH(1,($C29=disp[Case])*(AB$7=disp[Node]),0))</f>
        <v>-7.2129999999999991E-4</v>
      </c>
    </row>
    <row r="30" spans="1:28" s="120" customFormat="1">
      <c r="A30" s="169" t="s">
        <v>594</v>
      </c>
      <c r="B30" s="169" t="s">
        <v>69</v>
      </c>
      <c r="C30" s="170" t="s">
        <v>187</v>
      </c>
      <c r="D30" s="171" t="str">
        <f>INDEX(cases[Name],MATCH(C30,cases[Case],0))</f>
        <v>Wind y west: with traffic, down</v>
      </c>
      <c r="E30" s="117">
        <f t="array" ref="E30">INDEX(1*disp[Ux],MATCH(1,($C30=disp[Case])*(E$7=disp[Node]),0))</f>
        <v>0</v>
      </c>
      <c r="F30" s="117">
        <f t="array" ref="F30">INDEX(1*disp[Uy],MATCH(1,($C30=disp[Case])*(F$7=disp[Node]),0))</f>
        <v>2.7689999999999999E-2</v>
      </c>
      <c r="G30" s="117">
        <f t="array" ref="G30">INDEX(1*disp[Uz],MATCH(1,($C30=disp[Case])*(G$7=disp[Node]),0))</f>
        <v>-2.4979999999999999E-2</v>
      </c>
      <c r="H30" s="117">
        <f t="array" ref="H30">INDEX(1*disp[Ux],MATCH(1,($C30=disp[Case])*(H$7=disp[Node]),0))</f>
        <v>21.14</v>
      </c>
      <c r="I30" s="117">
        <f t="array" ref="I30">INDEX(1*disp[Uy],MATCH(1,($C30=disp[Case])*(I$7=disp[Node]),0))</f>
        <v>6.694</v>
      </c>
      <c r="J30" s="117">
        <f t="array" ref="J30">INDEX(1*disp[Uz],MATCH(1,($C30=disp[Case])*(J$7=disp[Node]),0))</f>
        <v>1.0449999999999999E-2</v>
      </c>
      <c r="K30" s="117">
        <f t="array" ref="K30">INDEX(1*disp[Ux],MATCH(1,($C30=disp[Case])*(K$7=disp[Node]),0))</f>
        <v>25.26</v>
      </c>
      <c r="L30" s="117">
        <f t="array" ref="L30">INDEX(1*disp[Uy],MATCH(1,($C30=disp[Case])*(L$7=disp[Node]),0))</f>
        <v>2.7689999999999999E-2</v>
      </c>
      <c r="M30" s="117">
        <f t="array" ref="M30">INDEX(1*disp[Uz],MATCH(1,($C30=disp[Case])*(M$7=disp[Node]),0))</f>
        <v>-2.4979999999999999E-2</v>
      </c>
      <c r="N30" s="117">
        <f t="array" ref="N30">INDEX(1*disp[Ux],MATCH(1,($C30=disp[Case])*(N$7=disp[Node]),0))</f>
        <v>4.12</v>
      </c>
      <c r="O30" s="117">
        <f t="array" ref="O30">INDEX(1*disp[Uy],MATCH(1,($C30=disp[Case])*(O$7=disp[Node]),0))</f>
        <v>6.6929999999999996</v>
      </c>
      <c r="P30" s="117">
        <f t="array" ref="P30">INDEX(1*disp[Uz],MATCH(1,($C30=disp[Case])*(P$7=disp[Node]),0))</f>
        <v>1.0449999999999999E-2</v>
      </c>
      <c r="Q30" s="117">
        <f t="array" ref="Q30">INDEX(1*disp[Rxx],MATCH(1,($C30=disp[Case])*(Q$7=disp[Node]),0))</f>
        <v>-1.485E-3</v>
      </c>
      <c r="R30" s="117">
        <f t="array" ref="R30">INDEX(1*disp[Ryy],MATCH(1,($C30=disp[Case])*(R$7=disp[Node]),0))</f>
        <v>5.0039999999999991E-4</v>
      </c>
      <c r="S30" s="117">
        <f t="array" ref="S30">INDEX(1*disp[Rzz],MATCH(1,($C30=disp[Case])*(S$7=disp[Node]),0))</f>
        <v>1.09E-3</v>
      </c>
      <c r="T30" s="117">
        <f t="array" ref="T30">INDEX(1*disp[Rxx],MATCH(1,($C30=disp[Case])*(T$7=disp[Node]),0))</f>
        <v>-1.3190000000000001E-4</v>
      </c>
      <c r="U30" s="117">
        <f t="array" ref="U30">INDEX(1*disp[Ryy],MATCH(1,($C30=disp[Case])*(U$7=disp[Node]),0))</f>
        <v>-6.4640000000000005E-5</v>
      </c>
      <c r="V30" s="117">
        <f t="array" ref="V30">INDEX(1*disp[Rzz],MATCH(1,($C30=disp[Case])*(V$7=disp[Node]),0))</f>
        <v>6.917999999999999E-4</v>
      </c>
      <c r="W30" s="117">
        <f t="array" ref="W30">INDEX(1*disp[Rxx],MATCH(1,($C30=disp[Case])*(W$7=disp[Node]),0))</f>
        <v>-1.4840000000000001E-3</v>
      </c>
      <c r="X30" s="117">
        <f t="array" ref="X30">INDEX(1*disp[Ryy],MATCH(1,($C30=disp[Case])*(X$7=disp[Node]),0))</f>
        <v>-5.0039999999999991E-4</v>
      </c>
      <c r="Y30" s="117">
        <f t="array" ref="Y30">INDEX(1*disp[Rzz],MATCH(1,($C30=disp[Case])*(Y$7=disp[Node]),0))</f>
        <v>-1.09E-3</v>
      </c>
      <c r="Z30" s="117">
        <f t="array" ref="Z30">INDEX(1*disp[Rxx],MATCH(1,($C30=disp[Case])*(Z$7=disp[Node]),0))</f>
        <v>-1.3210000000000001E-4</v>
      </c>
      <c r="AA30" s="117">
        <f t="array" ref="AA30">INDEX(1*disp[Ryy],MATCH(1,($C30=disp[Case])*(AA$7=disp[Node]),0))</f>
        <v>6.4629999999999996E-5</v>
      </c>
      <c r="AB30" s="117">
        <f t="array" ref="AB30">INDEX(1*disp[Rzz],MATCH(1,($C30=disp[Case])*(AB$7=disp[Node]),0))</f>
        <v>-6.9189999999999996E-4</v>
      </c>
    </row>
    <row r="31" spans="1:28" s="120" customFormat="1">
      <c r="A31" s="169" t="s">
        <v>594</v>
      </c>
      <c r="B31" s="169" t="s">
        <v>69</v>
      </c>
      <c r="C31" s="170" t="s">
        <v>188</v>
      </c>
      <c r="D31" s="171" t="str">
        <f>INDEX(cases[Name],MATCH(C31,cases[Case],0))</f>
        <v>Wind y east: with traffic, up</v>
      </c>
      <c r="E31" s="117">
        <f t="array" ref="E31">INDEX(1*disp[Ux],MATCH(1,($C31=disp[Case])*(E$7=disp[Node]),0))</f>
        <v>0</v>
      </c>
      <c r="F31" s="117">
        <f t="array" ref="F31">INDEX(1*disp[Uy],MATCH(1,($C31=disp[Case])*(F$7=disp[Node]),0))</f>
        <v>-2.7689999999999999E-2</v>
      </c>
      <c r="G31" s="117">
        <f t="array" ref="G31">INDEX(1*disp[Uz],MATCH(1,($C31=disp[Case])*(G$7=disp[Node]),0))</f>
        <v>2.4979999999999999E-2</v>
      </c>
      <c r="H31" s="117">
        <f t="array" ref="H31">INDEX(1*disp[Ux],MATCH(1,($C31=disp[Case])*(H$7=disp[Node]),0))</f>
        <v>-21.14</v>
      </c>
      <c r="I31" s="117">
        <f t="array" ref="I31">INDEX(1*disp[Uy],MATCH(1,($C31=disp[Case])*(I$7=disp[Node]),0))</f>
        <v>-6.6320000000000006</v>
      </c>
      <c r="J31" s="117">
        <f t="array" ref="J31">INDEX(1*disp[Uz],MATCH(1,($C31=disp[Case])*(J$7=disp[Node]),0))</f>
        <v>-1.0449999999999999E-2</v>
      </c>
      <c r="K31" s="117">
        <f t="array" ref="K31">INDEX(1*disp[Ux],MATCH(1,($C31=disp[Case])*(K$7=disp[Node]),0))</f>
        <v>-25.28</v>
      </c>
      <c r="L31" s="117">
        <f t="array" ref="L31">INDEX(1*disp[Uy],MATCH(1,($C31=disp[Case])*(L$7=disp[Node]),0))</f>
        <v>-2.7689999999999999E-2</v>
      </c>
      <c r="M31" s="117">
        <f t="array" ref="M31">INDEX(1*disp[Uz],MATCH(1,($C31=disp[Case])*(M$7=disp[Node]),0))</f>
        <v>2.4979999999999999E-2</v>
      </c>
      <c r="N31" s="117">
        <f t="array" ref="N31">INDEX(1*disp[Ux],MATCH(1,($C31=disp[Case])*(N$7=disp[Node]),0))</f>
        <v>-4.1360000000000001</v>
      </c>
      <c r="O31" s="117">
        <f t="array" ref="O31">INDEX(1*disp[Uy],MATCH(1,($C31=disp[Case])*(O$7=disp[Node]),0))</f>
        <v>-6.6310000000000002</v>
      </c>
      <c r="P31" s="117">
        <f t="array" ref="P31">INDEX(1*disp[Uz],MATCH(1,($C31=disp[Case])*(P$7=disp[Node]),0))</f>
        <v>-1.0449999999999999E-2</v>
      </c>
      <c r="Q31" s="117">
        <f t="array" ref="Q31">INDEX(1*disp[Rxx],MATCH(1,($C31=disp[Case])*(Q$7=disp[Node]),0))</f>
        <v>1.477E-3</v>
      </c>
      <c r="R31" s="117">
        <f t="array" ref="R31">INDEX(1*disp[Ryy],MATCH(1,($C31=disp[Case])*(R$7=disp[Node]),0))</f>
        <v>-5.0069999999999997E-4</v>
      </c>
      <c r="S31" s="117">
        <f t="array" ref="S31">INDEX(1*disp[Rzz],MATCH(1,($C31=disp[Case])*(S$7=disp[Node]),0))</f>
        <v>-1.0939999999999999E-3</v>
      </c>
      <c r="T31" s="117">
        <f t="array" ref="T31">INDEX(1*disp[Rxx],MATCH(1,($C31=disp[Case])*(T$7=disp[Node]),0))</f>
        <v>1.394E-4</v>
      </c>
      <c r="U31" s="117">
        <f t="array" ref="U31">INDEX(1*disp[Ryy],MATCH(1,($C31=disp[Case])*(U$7=disp[Node]),0))</f>
        <v>6.4330000000000002E-5</v>
      </c>
      <c r="V31" s="117">
        <f t="array" ref="V31">INDEX(1*disp[Rzz],MATCH(1,($C31=disp[Case])*(V$7=disp[Node]),0))</f>
        <v>-6.8760000000000002E-4</v>
      </c>
      <c r="W31" s="117">
        <f t="array" ref="W31">INDEX(1*disp[Rxx],MATCH(1,($C31=disp[Case])*(W$7=disp[Node]),0))</f>
        <v>1.477E-3</v>
      </c>
      <c r="X31" s="117">
        <f t="array" ref="X31">INDEX(1*disp[Ryy],MATCH(1,($C31=disp[Case])*(X$7=disp[Node]),0))</f>
        <v>5.0069999999999997E-4</v>
      </c>
      <c r="Y31" s="117">
        <f t="array" ref="Y31">INDEX(1*disp[Rzz],MATCH(1,($C31=disp[Case])*(Y$7=disp[Node]),0))</f>
        <v>1.0939999999999999E-3</v>
      </c>
      <c r="Z31" s="117">
        <f t="array" ref="Z31">INDEX(1*disp[Rxx],MATCH(1,($C31=disp[Case])*(Z$7=disp[Node]),0))</f>
        <v>1.3960000000000001E-4</v>
      </c>
      <c r="AA31" s="117">
        <f t="array" ref="AA31">INDEX(1*disp[Ryy],MATCH(1,($C31=disp[Case])*(AA$7=disp[Node]),0))</f>
        <v>-6.4339999999999997E-5</v>
      </c>
      <c r="AB31" s="117">
        <f t="array" ref="AB31">INDEX(1*disp[Rzz],MATCH(1,($C31=disp[Case])*(AB$7=disp[Node]),0))</f>
        <v>6.8770000000000007E-4</v>
      </c>
    </row>
    <row r="32" spans="1:28" s="120" customFormat="1">
      <c r="A32" s="169" t="s">
        <v>594</v>
      </c>
      <c r="B32" s="169" t="s">
        <v>69</v>
      </c>
      <c r="C32" s="170" t="s">
        <v>189</v>
      </c>
      <c r="D32" s="171" t="str">
        <f>INDEX(cases[Name],MATCH(C32,cases[Case],0))</f>
        <v>Wind y east: with traffic, down</v>
      </c>
      <c r="E32" s="117">
        <f t="array" ref="E32">INDEX(1*disp[Ux],MATCH(1,($C32=disp[Case])*(E$7=disp[Node]),0))</f>
        <v>0</v>
      </c>
      <c r="F32" s="117">
        <f t="array" ref="F32">INDEX(1*disp[Uy],MATCH(1,($C32=disp[Case])*(F$7=disp[Node]),0))</f>
        <v>-2.7689999999999999E-2</v>
      </c>
      <c r="G32" s="117">
        <f t="array" ref="G32">INDEX(1*disp[Uz],MATCH(1,($C32=disp[Case])*(G$7=disp[Node]),0))</f>
        <v>1.0449999999999999E-2</v>
      </c>
      <c r="H32" s="117">
        <f t="array" ref="H32">INDEX(1*disp[Ux],MATCH(1,($C32=disp[Case])*(H$7=disp[Node]),0))</f>
        <v>-21.14</v>
      </c>
      <c r="I32" s="117">
        <f t="array" ref="I32">INDEX(1*disp[Uy],MATCH(1,($C32=disp[Case])*(I$7=disp[Node]),0))</f>
        <v>-7.3289999999999997</v>
      </c>
      <c r="J32" s="117">
        <f t="array" ref="J32">INDEX(1*disp[Uz],MATCH(1,($C32=disp[Case])*(J$7=disp[Node]),0))</f>
        <v>-2.4979999999999999E-2</v>
      </c>
      <c r="K32" s="117">
        <f t="array" ref="K32">INDEX(1*disp[Ux],MATCH(1,($C32=disp[Case])*(K$7=disp[Node]),0))</f>
        <v>-16.98</v>
      </c>
      <c r="L32" s="117">
        <f t="array" ref="L32">INDEX(1*disp[Uy],MATCH(1,($C32=disp[Case])*(L$7=disp[Node]),0))</f>
        <v>-2.7689999999999999E-2</v>
      </c>
      <c r="M32" s="117">
        <f t="array" ref="M32">INDEX(1*disp[Uz],MATCH(1,($C32=disp[Case])*(M$7=disp[Node]),0))</f>
        <v>1.0449999999999999E-2</v>
      </c>
      <c r="N32" s="117">
        <f t="array" ref="N32">INDEX(1*disp[Ux],MATCH(1,($C32=disp[Case])*(N$7=disp[Node]),0))</f>
        <v>4.165</v>
      </c>
      <c r="O32" s="117">
        <f t="array" ref="O32">INDEX(1*disp[Uy],MATCH(1,($C32=disp[Case])*(O$7=disp[Node]),0))</f>
        <v>-7.3279999999999994</v>
      </c>
      <c r="P32" s="117">
        <f t="array" ref="P32">INDEX(1*disp[Uz],MATCH(1,($C32=disp[Case])*(P$7=disp[Node]),0))</f>
        <v>-2.4979999999999999E-2</v>
      </c>
      <c r="Q32" s="117">
        <f t="array" ref="Q32">INDEX(1*disp[Rxx],MATCH(1,($C32=disp[Case])*(Q$7=disp[Node]),0))</f>
        <v>1.6260000000000001E-3</v>
      </c>
      <c r="R32" s="117">
        <f t="array" ref="R32">INDEX(1*disp[Ryy],MATCH(1,($C32=disp[Case])*(R$7=disp[Node]),0))</f>
        <v>-6.6569999999999995E-5</v>
      </c>
      <c r="S32" s="117">
        <f t="array" ref="S32">INDEX(1*disp[Rzz],MATCH(1,($C32=disp[Case])*(S$7=disp[Node]),0))</f>
        <v>-1.065E-3</v>
      </c>
      <c r="T32" s="117">
        <f t="array" ref="T32">INDEX(1*disp[Rxx],MATCH(1,($C32=disp[Case])*(T$7=disp[Node]),0))</f>
        <v>-9.217E-6</v>
      </c>
      <c r="U32" s="117">
        <f t="array" ref="U32">INDEX(1*disp[Ryy],MATCH(1,($C32=disp[Case])*(U$7=disp[Node]),0))</f>
        <v>4.9850000000000003E-4</v>
      </c>
      <c r="V32" s="117">
        <f t="array" ref="V32">INDEX(1*disp[Rzz],MATCH(1,($C32=disp[Case])*(V$7=disp[Node]),0))</f>
        <v>-7.1699999999999997E-4</v>
      </c>
      <c r="W32" s="117">
        <f t="array" ref="W32">INDEX(1*disp[Rxx],MATCH(1,($C32=disp[Case])*(W$7=disp[Node]),0))</f>
        <v>1.6249999999999999E-3</v>
      </c>
      <c r="X32" s="117">
        <f t="array" ref="X32">INDEX(1*disp[Ryy],MATCH(1,($C32=disp[Case])*(X$7=disp[Node]),0))</f>
        <v>6.656E-5</v>
      </c>
      <c r="Y32" s="117">
        <f t="array" ref="Y32">INDEX(1*disp[Rzz],MATCH(1,($C32=disp[Case])*(Y$7=disp[Node]),0))</f>
        <v>1.065E-3</v>
      </c>
      <c r="Z32" s="117">
        <f t="array" ref="Z32">INDEX(1*disp[Rxx],MATCH(1,($C32=disp[Case])*(Z$7=disp[Node]),0))</f>
        <v>-9.037E-6</v>
      </c>
      <c r="AA32" s="117">
        <f t="array" ref="AA32">INDEX(1*disp[Ryy],MATCH(1,($C32=disp[Case])*(AA$7=disp[Node]),0))</f>
        <v>-4.9850000000000003E-4</v>
      </c>
      <c r="AB32" s="117">
        <f t="array" ref="AB32">INDEX(1*disp[Rzz],MATCH(1,($C32=disp[Case])*(AB$7=disp[Node]),0))</f>
        <v>7.1710000000000003E-4</v>
      </c>
    </row>
    <row r="33" spans="1:30" s="120" customFormat="1">
      <c r="A33" s="169"/>
      <c r="B33" s="169"/>
      <c r="C33" s="170"/>
      <c r="D33" s="171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</row>
    <row r="34" spans="1:30" s="120" customFormat="1">
      <c r="A34" s="169" t="s">
        <v>594</v>
      </c>
      <c r="B34" s="169" t="s">
        <v>68</v>
      </c>
      <c r="C34" s="172" t="s">
        <v>285</v>
      </c>
      <c r="D34" s="171" t="str">
        <f>INDEX(cases[Name],MATCH(C34,cases[Case],0))</f>
        <v>Temp Individual Case 1: uniform cont.</v>
      </c>
      <c r="E34" s="117">
        <f t="array" ref="E34">INDEX(1*disp[Ux],MATCH(1,($C34=disp[Case])*(E$7=disp[Node]),0))</f>
        <v>0</v>
      </c>
      <c r="F34" s="117">
        <f t="array" ref="F34">INDEX(1*disp[Uy],MATCH(1,($C34=disp[Case])*(F$7=disp[Node]),0))</f>
        <v>-3.743E-11</v>
      </c>
      <c r="G34" s="117">
        <f t="array" ref="G34">INDEX(1*disp[Uz],MATCH(1,($C34=disp[Case])*(G$7=disp[Node]),0))</f>
        <v>1.5209999999999999E-7</v>
      </c>
      <c r="H34" s="117">
        <f t="array" ref="H34">INDEX(1*disp[Ux],MATCH(1,($C34=disp[Case])*(H$7=disp[Node]),0))</f>
        <v>7.6249999999999997E-5</v>
      </c>
      <c r="I34" s="117">
        <f t="array" ref="I34">INDEX(1*disp[Uy],MATCH(1,($C34=disp[Case])*(I$7=disp[Node]),0))</f>
        <v>13.17</v>
      </c>
      <c r="J34" s="117">
        <f t="array" ref="J34">INDEX(1*disp[Uz],MATCH(1,($C34=disp[Case])*(J$7=disp[Node]),0))</f>
        <v>-1.473E-7</v>
      </c>
      <c r="K34" s="117">
        <f t="array" ref="K34">INDEX(1*disp[Ux],MATCH(1,($C34=disp[Case])*(K$7=disp[Node]),0))</f>
        <v>-144</v>
      </c>
      <c r="L34" s="117">
        <f t="array" ref="L34">INDEX(1*disp[Uy],MATCH(1,($C34=disp[Case])*(L$7=disp[Node]),0))</f>
        <v>3.7550000000000002E-11</v>
      </c>
      <c r="M34" s="117">
        <f t="array" ref="M34">INDEX(1*disp[Uz],MATCH(1,($C34=disp[Case])*(M$7=disp[Node]),0))</f>
        <v>-1.5270000000000001E-7</v>
      </c>
      <c r="N34" s="117">
        <f t="array" ref="N34">INDEX(1*disp[Ux],MATCH(1,($C34=disp[Case])*(N$7=disp[Node]),0))</f>
        <v>-144</v>
      </c>
      <c r="O34" s="117">
        <f t="array" ref="O34">INDEX(1*disp[Uy],MATCH(1,($C34=disp[Case])*(O$7=disp[Node]),0))</f>
        <v>13.17</v>
      </c>
      <c r="P34" s="117">
        <f t="array" ref="P34">INDEX(1*disp[Uz],MATCH(1,($C34=disp[Case])*(P$7=disp[Node]),0))</f>
        <v>1.4789999999999999E-7</v>
      </c>
      <c r="Q34" s="117">
        <f t="array" ref="Q34">INDEX(1*disp[Rxx],MATCH(1,($C34=disp[Case])*(Q$7=disp[Node]),0))</f>
        <v>2.6949999999999999E-4</v>
      </c>
      <c r="R34" s="117">
        <f t="array" ref="R34">INDEX(1*disp[Ryy],MATCH(1,($C34=disp[Case])*(R$7=disp[Node]),0))</f>
        <v>6.5450000000000005E-5</v>
      </c>
      <c r="S34" s="117">
        <f t="array" ref="S34">INDEX(1*disp[Rzz],MATCH(1,($C34=disp[Case])*(S$7=disp[Node]),0))</f>
        <v>-7.5769999999999996E-6</v>
      </c>
      <c r="T34" s="117">
        <f t="array" ref="T34">INDEX(1*disp[Rxx],MATCH(1,($C34=disp[Case])*(T$7=disp[Node]),0))</f>
        <v>-2.6939999999999999E-4</v>
      </c>
      <c r="U34" s="117">
        <f t="array" ref="U34">INDEX(1*disp[Ryy],MATCH(1,($C34=disp[Case])*(U$7=disp[Node]),0))</f>
        <v>6.5450000000000005E-5</v>
      </c>
      <c r="V34" s="117">
        <f t="array" ref="V34">INDEX(1*disp[Rzz],MATCH(1,($C34=disp[Case])*(V$7=disp[Node]),0))</f>
        <v>7.2099999999999996E-6</v>
      </c>
      <c r="W34" s="117">
        <f t="array" ref="W34">INDEX(1*disp[Rxx],MATCH(1,($C34=disp[Case])*(W$7=disp[Node]),0))</f>
        <v>2.6929999999999999E-4</v>
      </c>
      <c r="X34" s="117">
        <f t="array" ref="X34">INDEX(1*disp[Ryy],MATCH(1,($C34=disp[Case])*(X$7=disp[Node]),0))</f>
        <v>-6.6050000000000006E-5</v>
      </c>
      <c r="Y34" s="117">
        <f t="array" ref="Y34">INDEX(1*disp[Rzz],MATCH(1,($C34=disp[Case])*(Y$7=disp[Node]),0))</f>
        <v>7.4580000000000004E-6</v>
      </c>
      <c r="Z34" s="117">
        <f t="array" ref="Z34">INDEX(1*disp[Rxx],MATCH(1,($C34=disp[Case])*(Z$7=disp[Node]),0))</f>
        <v>-2.6939999999999999E-4</v>
      </c>
      <c r="AA34" s="117">
        <f t="array" ref="AA34">INDEX(1*disp[Ryy],MATCH(1,($C34=disp[Case])*(AA$7=disp[Node]),0))</f>
        <v>-6.6050000000000006E-5</v>
      </c>
      <c r="AB34" s="117">
        <f t="array" ref="AB34">INDEX(1*disp[Rzz],MATCH(1,($C34=disp[Case])*(AB$7=disp[Node]),0))</f>
        <v>-7.8210000000000002E-6</v>
      </c>
    </row>
    <row r="35" spans="1:30" s="120" customFormat="1">
      <c r="A35" s="169" t="s">
        <v>594</v>
      </c>
      <c r="B35" s="169" t="s">
        <v>68</v>
      </c>
      <c r="C35" s="172" t="s">
        <v>190</v>
      </c>
      <c r="D35" s="171" t="str">
        <f>INDEX(cases[Name],MATCH(C35,cases[Case],0))</f>
        <v>Temp Individual Case 1: uniform exp.</v>
      </c>
      <c r="E35" s="117">
        <f t="array" ref="E35">INDEX(1*disp[Ux],MATCH(1,($C35=disp[Case])*(E$7=disp[Node]),0))</f>
        <v>1.5839999999999999E-12</v>
      </c>
      <c r="F35" s="117">
        <f t="array" ref="F35">INDEX(1*disp[Uy],MATCH(1,($C35=disp[Case])*(F$7=disp[Node]),0))</f>
        <v>3.4899999999999997E-11</v>
      </c>
      <c r="G35" s="117">
        <f t="array" ref="G35">INDEX(1*disp[Uz],MATCH(1,($C35=disp[Case])*(G$7=disp[Node]),0))</f>
        <v>-1.3869999999999999E-7</v>
      </c>
      <c r="H35" s="117">
        <f t="array" ref="H35">INDEX(1*disp[Ux],MATCH(1,($C35=disp[Case])*(H$7=disp[Node]),0))</f>
        <v>-6.9529999999999993E-5</v>
      </c>
      <c r="I35" s="117">
        <f t="array" ref="I35">INDEX(1*disp[Uy],MATCH(1,($C35=disp[Case])*(I$7=disp[Node]),0))</f>
        <v>-12.01</v>
      </c>
      <c r="J35" s="117">
        <f t="array" ref="J35">INDEX(1*disp[Uz],MATCH(1,($C35=disp[Case])*(J$7=disp[Node]),0))</f>
        <v>1.343E-7</v>
      </c>
      <c r="K35" s="117">
        <f t="array" ref="K35">INDEX(1*disp[Ux],MATCH(1,($C35=disp[Case])*(K$7=disp[Node]),0))</f>
        <v>131.30000000000001</v>
      </c>
      <c r="L35" s="117">
        <f t="array" ref="L35">INDEX(1*disp[Uy],MATCH(1,($C35=disp[Case])*(L$7=disp[Node]),0))</f>
        <v>-3.3829999999999988E-11</v>
      </c>
      <c r="M35" s="117">
        <f t="array" ref="M35">INDEX(1*disp[Uz],MATCH(1,($C35=disp[Case])*(M$7=disp[Node]),0))</f>
        <v>1.392E-7</v>
      </c>
      <c r="N35" s="117">
        <f t="array" ref="N35">INDEX(1*disp[Ux],MATCH(1,($C35=disp[Case])*(N$7=disp[Node]),0))</f>
        <v>131.30000000000001</v>
      </c>
      <c r="O35" s="117">
        <f t="array" ref="O35">INDEX(1*disp[Uy],MATCH(1,($C35=disp[Case])*(O$7=disp[Node]),0))</f>
        <v>-12.01</v>
      </c>
      <c r="P35" s="117">
        <f t="array" ref="P35">INDEX(1*disp[Uz],MATCH(1,($C35=disp[Case])*(P$7=disp[Node]),0))</f>
        <v>-1.3479999999999999E-7</v>
      </c>
      <c r="Q35" s="117">
        <f t="array" ref="Q35">INDEX(1*disp[Rxx],MATCH(1,($C35=disp[Case])*(Q$7=disp[Node]),0))</f>
        <v>-2.4570000000000001E-4</v>
      </c>
      <c r="R35" s="117">
        <f t="array" ref="R35">INDEX(1*disp[Ryy],MATCH(1,($C35=disp[Case])*(R$7=disp[Node]),0))</f>
        <v>-5.9679999999999998E-5</v>
      </c>
      <c r="S35" s="117">
        <f t="array" ref="S35">INDEX(1*disp[Rzz],MATCH(1,($C35=disp[Case])*(S$7=disp[Node]),0))</f>
        <v>6.9079999999999998E-6</v>
      </c>
      <c r="T35" s="117">
        <f t="array" ref="T35">INDEX(1*disp[Rxx],MATCH(1,($C35=disp[Case])*(T$7=disp[Node]),0))</f>
        <v>2.4570000000000001E-4</v>
      </c>
      <c r="U35" s="117">
        <f t="array" ref="U35">INDEX(1*disp[Ryy],MATCH(1,($C35=disp[Case])*(U$7=disp[Node]),0))</f>
        <v>-5.9670000000000003E-5</v>
      </c>
      <c r="V35" s="117">
        <f t="array" ref="V35">INDEX(1*disp[Rzz],MATCH(1,($C35=disp[Case])*(V$7=disp[Node]),0))</f>
        <v>-6.5740000000000001E-6</v>
      </c>
      <c r="W35" s="117">
        <f t="array" ref="W35">INDEX(1*disp[Rxx],MATCH(1,($C35=disp[Case])*(W$7=disp[Node]),0))</f>
        <v>-2.4560000000000001E-4</v>
      </c>
      <c r="X35" s="117">
        <f t="array" ref="X35">INDEX(1*disp[Ryy],MATCH(1,($C35=disp[Case])*(X$7=disp[Node]),0))</f>
        <v>6.0220000000000003E-5</v>
      </c>
      <c r="Y35" s="117">
        <f t="array" ref="Y35">INDEX(1*disp[Rzz],MATCH(1,($C35=disp[Case])*(Y$7=disp[Node]),0))</f>
        <v>-6.8000000000000001E-6</v>
      </c>
      <c r="Z35" s="117">
        <f t="array" ref="Z35">INDEX(1*disp[Rxx],MATCH(1,($C35=disp[Case])*(Z$7=disp[Node]),0))</f>
        <v>2.4560000000000001E-4</v>
      </c>
      <c r="AA35" s="117">
        <f t="array" ref="AA35">INDEX(1*disp[Ryy],MATCH(1,($C35=disp[Case])*(AA$7=disp[Node]),0))</f>
        <v>6.0229999999999998E-5</v>
      </c>
      <c r="AB35" s="117">
        <f t="array" ref="AB35">INDEX(1*disp[Rzz],MATCH(1,($C35=disp[Case])*(AB$7=disp[Node]),0))</f>
        <v>7.131E-6</v>
      </c>
    </row>
    <row r="36" spans="1:30" s="132" customFormat="1">
      <c r="A36" s="169" t="s">
        <v>594</v>
      </c>
      <c r="B36" s="169" t="s">
        <v>68</v>
      </c>
      <c r="C36" s="172" t="s">
        <v>191</v>
      </c>
      <c r="D36" s="171" t="str">
        <f>INDEX(cases[Name],MATCH(C36,cases[Case],0))</f>
        <v>Temp Individual Case 2: deck contr.</v>
      </c>
      <c r="E36" s="117">
        <f t="array" ref="E36">INDEX(1*disp[Ux],MATCH(1,($C36=disp[Case])*(E$7=disp[Node]),0))</f>
        <v>0</v>
      </c>
      <c r="F36" s="117">
        <f t="array" ref="F36">INDEX(1*disp[Uy],MATCH(1,($C36=disp[Case])*(F$7=disp[Node]),0))</f>
        <v>-4.0300000000000004E-12</v>
      </c>
      <c r="G36" s="117">
        <f t="array" ref="G36">INDEX(1*disp[Uz],MATCH(1,($C36=disp[Case])*(G$7=disp[Node]),0))</f>
        <v>-2.6679999999999998E-7</v>
      </c>
      <c r="H36" s="117">
        <f t="array" ref="H36">INDEX(1*disp[Ux],MATCH(1,($C36=disp[Case])*(H$7=disp[Node]),0))</f>
        <v>1.7650000000000001E-4</v>
      </c>
      <c r="I36" s="117">
        <f t="array" ref="I36">INDEX(1*disp[Uy],MATCH(1,($C36=disp[Case])*(I$7=disp[Node]),0))</f>
        <v>-1.2390000000000001</v>
      </c>
      <c r="J36" s="117">
        <f t="array" ref="J36">INDEX(1*disp[Uz],MATCH(1,($C36=disp[Case])*(J$7=disp[Node]),0))</f>
        <v>2.664E-7</v>
      </c>
      <c r="K36" s="117">
        <f t="array" ref="K36">INDEX(1*disp[Ux],MATCH(1,($C36=disp[Case])*(K$7=disp[Node]),0))</f>
        <v>-13.82</v>
      </c>
      <c r="L36" s="117">
        <f t="array" ref="L36">INDEX(1*disp[Uy],MATCH(1,($C36=disp[Case])*(L$7=disp[Node]),0))</f>
        <v>4.0039999999999987E-12</v>
      </c>
      <c r="M36" s="117">
        <f t="array" ref="M36">INDEX(1*disp[Uz],MATCH(1,($C36=disp[Case])*(M$7=disp[Node]),0))</f>
        <v>2.6689999999999999E-7</v>
      </c>
      <c r="N36" s="117">
        <f t="array" ref="N36">INDEX(1*disp[Ux],MATCH(1,($C36=disp[Case])*(N$7=disp[Node]),0))</f>
        <v>-13.82</v>
      </c>
      <c r="O36" s="117">
        <f t="array" ref="O36">INDEX(1*disp[Uy],MATCH(1,($C36=disp[Case])*(O$7=disp[Node]),0))</f>
        <v>-1.2390000000000001</v>
      </c>
      <c r="P36" s="117">
        <f t="array" ref="P36">INDEX(1*disp[Uz],MATCH(1,($C36=disp[Case])*(P$7=disp[Node]),0))</f>
        <v>-2.6650000000000001E-7</v>
      </c>
      <c r="Q36" s="117">
        <f t="array" ref="Q36">INDEX(1*disp[Rxx],MATCH(1,($C36=disp[Case])*(Q$7=disp[Node]),0))</f>
        <v>4.5550000000000001E-4</v>
      </c>
      <c r="R36" s="117">
        <f t="array" ref="R36">INDEX(1*disp[Ryy],MATCH(1,($C36=disp[Case])*(R$7=disp[Node]),0))</f>
        <v>-5.4320000000000002E-5</v>
      </c>
      <c r="S36" s="117">
        <f t="array" ref="S36">INDEX(1*disp[Rzz],MATCH(1,($C36=disp[Case])*(S$7=disp[Node]),0))</f>
        <v>7.3629999999999998E-5</v>
      </c>
      <c r="T36" s="117">
        <f t="array" ref="T36">INDEX(1*disp[Rxx],MATCH(1,($C36=disp[Case])*(T$7=disp[Node]),0))</f>
        <v>-4.5550000000000001E-4</v>
      </c>
      <c r="U36" s="117">
        <f t="array" ref="U36">INDEX(1*disp[Ryy],MATCH(1,($C36=disp[Case])*(U$7=disp[Node]),0))</f>
        <v>-5.4299999999999998E-5</v>
      </c>
      <c r="V36" s="117">
        <f t="array" ref="V36">INDEX(1*disp[Rzz],MATCH(1,($C36=disp[Case])*(V$7=disp[Node]),0))</f>
        <v>-7.3640000000000006E-5</v>
      </c>
      <c r="W36" s="117">
        <f t="array" ref="W36">INDEX(1*disp[Rxx],MATCH(1,($C36=disp[Case])*(W$7=disp[Node]),0))</f>
        <v>4.5550000000000001E-4</v>
      </c>
      <c r="X36" s="117">
        <f t="array" ref="X36">INDEX(1*disp[Ryy],MATCH(1,($C36=disp[Case])*(X$7=disp[Node]),0))</f>
        <v>5.4299999999999998E-5</v>
      </c>
      <c r="Y36" s="117">
        <f t="array" ref="Y36">INDEX(1*disp[Rzz],MATCH(1,($C36=disp[Case])*(Y$7=disp[Node]),0))</f>
        <v>-7.3670000000000004E-5</v>
      </c>
      <c r="Z36" s="117">
        <f t="array" ref="Z36">INDEX(1*disp[Rxx],MATCH(1,($C36=disp[Case])*(Z$7=disp[Node]),0))</f>
        <v>-4.5550000000000001E-4</v>
      </c>
      <c r="AA36" s="117">
        <f t="array" ref="AA36">INDEX(1*disp[Ryy],MATCH(1,($C36=disp[Case])*(AA$7=disp[Node]),0))</f>
        <v>5.4320000000000002E-5</v>
      </c>
      <c r="AB36" s="117">
        <f t="array" ref="AB36">INDEX(1*disp[Rzz],MATCH(1,($C36=disp[Case])*(AB$7=disp[Node]),0))</f>
        <v>7.3670000000000004E-5</v>
      </c>
    </row>
    <row r="37" spans="1:30" s="132" customFormat="1">
      <c r="A37" s="169" t="s">
        <v>594</v>
      </c>
      <c r="B37" s="169" t="s">
        <v>68</v>
      </c>
      <c r="C37" s="172" t="s">
        <v>192</v>
      </c>
      <c r="D37" s="171" t="str">
        <f>INDEX(cases[Name],MATCH(C37,cases[Case],0))</f>
        <v>Temp Individual Case 2: deck exp.</v>
      </c>
      <c r="E37" s="117">
        <f t="array" ref="E37">INDEX(1*disp[Ux],MATCH(1,($C37=disp[Case])*(E$7=disp[Node]),0))</f>
        <v>0</v>
      </c>
      <c r="F37" s="117">
        <f t="array" ref="F37">INDEX(1*disp[Uy],MATCH(1,($C37=disp[Case])*(F$7=disp[Node]),0))</f>
        <v>9.9999999999999994E-12</v>
      </c>
      <c r="G37" s="117">
        <f t="array" ref="G37">INDEX(1*disp[Uz],MATCH(1,($C37=disp[Case])*(G$7=disp[Node]),0))</f>
        <v>6.6690000000000002E-7</v>
      </c>
      <c r="H37" s="117">
        <f t="array" ref="H37">INDEX(1*disp[Ux],MATCH(1,($C37=disp[Case])*(H$7=disp[Node]),0))</f>
        <v>-4.4119999999999999E-4</v>
      </c>
      <c r="I37" s="117">
        <f t="array" ref="I37">INDEX(1*disp[Uy],MATCH(1,($C37=disp[Case])*(I$7=disp[Node]),0))</f>
        <v>3.0979999999999999</v>
      </c>
      <c r="J37" s="117">
        <f t="array" ref="J37">INDEX(1*disp[Uz],MATCH(1,($C37=disp[Case])*(J$7=disp[Node]),0))</f>
        <v>-6.6599999999999996E-7</v>
      </c>
      <c r="K37" s="117">
        <f t="array" ref="K37">INDEX(1*disp[Ux],MATCH(1,($C37=disp[Case])*(K$7=disp[Node]),0))</f>
        <v>34.549999999999997</v>
      </c>
      <c r="L37" s="117">
        <f t="array" ref="L37">INDEX(1*disp[Uy],MATCH(1,($C37=disp[Case])*(L$7=disp[Node]),0))</f>
        <v>-1.011E-11</v>
      </c>
      <c r="M37" s="117">
        <f t="array" ref="M37">INDEX(1*disp[Uz],MATCH(1,($C37=disp[Case])*(M$7=disp[Node]),0))</f>
        <v>-6.6709999999999993E-7</v>
      </c>
      <c r="N37" s="117">
        <f t="array" ref="N37">INDEX(1*disp[Ux],MATCH(1,($C37=disp[Case])*(N$7=disp[Node]),0))</f>
        <v>34.549999999999997</v>
      </c>
      <c r="O37" s="117">
        <f t="array" ref="O37">INDEX(1*disp[Uy],MATCH(1,($C37=disp[Case])*(O$7=disp[Node]),0))</f>
        <v>3.0979999999999999</v>
      </c>
      <c r="P37" s="117">
        <f t="array" ref="P37">INDEX(1*disp[Uz],MATCH(1,($C37=disp[Case])*(P$7=disp[Node]),0))</f>
        <v>6.6620000000000008E-7</v>
      </c>
      <c r="Q37" s="117">
        <f t="array" ref="Q37">INDEX(1*disp[Rxx],MATCH(1,($C37=disp[Case])*(Q$7=disp[Node]),0))</f>
        <v>-1.139E-3</v>
      </c>
      <c r="R37" s="117">
        <f t="array" ref="R37">INDEX(1*disp[Ryy],MATCH(1,($C37=disp[Case])*(R$7=disp[Node]),0))</f>
        <v>1.3579999999999999E-4</v>
      </c>
      <c r="S37" s="117">
        <f t="array" ref="S37">INDEX(1*disp[Rzz],MATCH(1,($C37=disp[Case])*(S$7=disp[Node]),0))</f>
        <v>-1.841E-4</v>
      </c>
      <c r="T37" s="117">
        <f t="array" ref="T37">INDEX(1*disp[Rxx],MATCH(1,($C37=disp[Case])*(T$7=disp[Node]),0))</f>
        <v>1.139E-3</v>
      </c>
      <c r="U37" s="117">
        <f t="array" ref="U37">INDEX(1*disp[Ryy],MATCH(1,($C37=disp[Case])*(U$7=disp[Node]),0))</f>
        <v>1.3569999999999999E-4</v>
      </c>
      <c r="V37" s="117">
        <f t="array" ref="V37">INDEX(1*disp[Rzz],MATCH(1,($C37=disp[Case])*(V$7=disp[Node]),0))</f>
        <v>1.841E-4</v>
      </c>
      <c r="W37" s="117">
        <f t="array" ref="W37">INDEX(1*disp[Rxx],MATCH(1,($C37=disp[Case])*(W$7=disp[Node]),0))</f>
        <v>-1.139E-3</v>
      </c>
      <c r="X37" s="117">
        <f t="array" ref="X37">INDEX(1*disp[Ryy],MATCH(1,($C37=disp[Case])*(X$7=disp[Node]),0))</f>
        <v>-1.3569999999999999E-4</v>
      </c>
      <c r="Y37" s="117">
        <f t="array" ref="Y37">INDEX(1*disp[Rzz],MATCH(1,($C37=disp[Case])*(Y$7=disp[Node]),0))</f>
        <v>1.8420000000000001E-4</v>
      </c>
      <c r="Z37" s="117">
        <f t="array" ref="Z37">INDEX(1*disp[Rxx],MATCH(1,($C37=disp[Case])*(Z$7=disp[Node]),0))</f>
        <v>1.139E-3</v>
      </c>
      <c r="AA37" s="117">
        <f t="array" ref="AA37">INDEX(1*disp[Ryy],MATCH(1,($C37=disp[Case])*(AA$7=disp[Node]),0))</f>
        <v>-1.3579999999999999E-4</v>
      </c>
      <c r="AB37" s="117">
        <f t="array" ref="AB37">INDEX(1*disp[Rzz],MATCH(1,($C37=disp[Case])*(AB$7=disp[Node]),0))</f>
        <v>-1.8420000000000001E-4</v>
      </c>
    </row>
    <row r="38" spans="1:30" s="132" customFormat="1">
      <c r="A38" s="169" t="s">
        <v>594</v>
      </c>
      <c r="B38" s="169" t="s">
        <v>68</v>
      </c>
      <c r="C38" s="172" t="s">
        <v>193</v>
      </c>
      <c r="D38" s="171" t="str">
        <f>INDEX(cases[Name],MATCH(C38,cases[Case],0))</f>
        <v>Temp Individual Case 3: arch vert. grad. exp.</v>
      </c>
      <c r="E38" s="117">
        <f t="array" ref="E38">INDEX(1*disp[Ux],MATCH(1,($C38=disp[Case])*(E$7=disp[Node]),0))</f>
        <v>0</v>
      </c>
      <c r="F38" s="117">
        <f t="array" ref="F38">INDEX(1*disp[Uy],MATCH(1,($C38=disp[Case])*(F$7=disp[Node]),0))</f>
        <v>0</v>
      </c>
      <c r="G38" s="117">
        <f t="array" ref="G38">INDEX(1*disp[Uz],MATCH(1,($C38=disp[Case])*(G$7=disp[Node]),0))</f>
        <v>-2.35E-7</v>
      </c>
      <c r="H38" s="117">
        <f t="array" ref="H38">INDEX(1*disp[Ux],MATCH(1,($C38=disp[Case])*(H$7=disp[Node]),0))</f>
        <v>4.1359999999999997E-5</v>
      </c>
      <c r="I38" s="117">
        <f t="array" ref="I38">INDEX(1*disp[Uy],MATCH(1,($C38=disp[Case])*(I$7=disp[Node]),0))</f>
        <v>2.8639999999999999E-2</v>
      </c>
      <c r="J38" s="117">
        <f t="array" ref="J38">INDEX(1*disp[Uz],MATCH(1,($C38=disp[Case])*(J$7=disp[Node]),0))</f>
        <v>2.3510000000000001E-7</v>
      </c>
      <c r="K38" s="117">
        <f t="array" ref="K38">INDEX(1*disp[Ux],MATCH(1,($C38=disp[Case])*(K$7=disp[Node]),0))</f>
        <v>-1.8280000000000001</v>
      </c>
      <c r="L38" s="117">
        <f t="array" ref="L38">INDEX(1*disp[Uy],MATCH(1,($C38=disp[Case])*(L$7=disp[Node]),0))</f>
        <v>0</v>
      </c>
      <c r="M38" s="117">
        <f t="array" ref="M38">INDEX(1*disp[Uz],MATCH(1,($C38=disp[Case])*(M$7=disp[Node]),0))</f>
        <v>2.35E-7</v>
      </c>
      <c r="N38" s="117">
        <f t="array" ref="N38">INDEX(1*disp[Ux],MATCH(1,($C38=disp[Case])*(N$7=disp[Node]),0))</f>
        <v>-1.8280000000000001</v>
      </c>
      <c r="O38" s="117">
        <f t="array" ref="O38">INDEX(1*disp[Uy],MATCH(1,($C38=disp[Case])*(O$7=disp[Node]),0))</f>
        <v>2.8639999999999999E-2</v>
      </c>
      <c r="P38" s="117">
        <f t="array" ref="P38">INDEX(1*disp[Uz],MATCH(1,($C38=disp[Case])*(P$7=disp[Node]),0))</f>
        <v>-2.3519999999999999E-7</v>
      </c>
      <c r="Q38" s="117">
        <f t="array" ref="Q38">INDEX(1*disp[Rxx],MATCH(1,($C38=disp[Case])*(Q$7=disp[Node]),0))</f>
        <v>-1.271E-5</v>
      </c>
      <c r="R38" s="117">
        <f t="array" ref="R38">INDEX(1*disp[Ryy],MATCH(1,($C38=disp[Case])*(R$7=disp[Node]),0))</f>
        <v>-2.5329999999999998E-4</v>
      </c>
      <c r="S38" s="117">
        <f t="array" ref="S38">INDEX(1*disp[Rzz],MATCH(1,($C38=disp[Case])*(S$7=disp[Node]),0))</f>
        <v>-6.37E-6</v>
      </c>
      <c r="T38" s="117">
        <f t="array" ref="T38">INDEX(1*disp[Rxx],MATCH(1,($C38=disp[Case])*(T$7=disp[Node]),0))</f>
        <v>1.271E-5</v>
      </c>
      <c r="U38" s="117">
        <f t="array" ref="U38">INDEX(1*disp[Ryy],MATCH(1,($C38=disp[Case])*(U$7=disp[Node]),0))</f>
        <v>-2.5329999999999998E-4</v>
      </c>
      <c r="V38" s="117">
        <f t="array" ref="V38">INDEX(1*disp[Rzz],MATCH(1,($C38=disp[Case])*(V$7=disp[Node]),0))</f>
        <v>6.3779999999999998E-6</v>
      </c>
      <c r="W38" s="117">
        <f t="array" ref="W38">INDEX(1*disp[Rxx],MATCH(1,($C38=disp[Case])*(W$7=disp[Node]),0))</f>
        <v>-1.271E-5</v>
      </c>
      <c r="X38" s="117">
        <f t="array" ref="X38">INDEX(1*disp[Ryy],MATCH(1,($C38=disp[Case])*(X$7=disp[Node]),0))</f>
        <v>2.5329999999999998E-4</v>
      </c>
      <c r="Y38" s="117">
        <f t="array" ref="Y38">INDEX(1*disp[Rzz],MATCH(1,($C38=disp[Case])*(Y$7=disp[Node]),0))</f>
        <v>6.3820000000000001E-6</v>
      </c>
      <c r="Z38" s="117">
        <f t="array" ref="Z38">INDEX(1*disp[Rxx],MATCH(1,($C38=disp[Case])*(Z$7=disp[Node]),0))</f>
        <v>1.272E-5</v>
      </c>
      <c r="AA38" s="117">
        <f t="array" ref="AA38">INDEX(1*disp[Ryy],MATCH(1,($C38=disp[Case])*(AA$7=disp[Node]),0))</f>
        <v>2.5329999999999998E-4</v>
      </c>
      <c r="AB38" s="117">
        <f t="array" ref="AB38">INDEX(1*disp[Rzz],MATCH(1,($C38=disp[Case])*(AB$7=disp[Node]),0))</f>
        <v>-6.3739999999999986E-6</v>
      </c>
    </row>
    <row r="39" spans="1:30" s="120" customFormat="1" ht="15" customHeight="1">
      <c r="A39" s="169" t="s">
        <v>594</v>
      </c>
      <c r="B39" s="169" t="s">
        <v>68</v>
      </c>
      <c r="C39" s="172" t="s">
        <v>194</v>
      </c>
      <c r="D39" s="171" t="str">
        <f>INDEX(cases[Name],MATCH(C39,cases[Case],0))</f>
        <v>Temp Individual Case 3: arch vert. grad. contr.</v>
      </c>
      <c r="E39" s="117">
        <f t="array" ref="E39">INDEX(1*disp[Ux],MATCH(1,($C39=disp[Case])*(E$7=disp[Node]),0))</f>
        <v>0</v>
      </c>
      <c r="F39" s="117">
        <f t="array" ref="F39">INDEX(1*disp[Uy],MATCH(1,($C39=disp[Case])*(F$7=disp[Node]),0))</f>
        <v>0</v>
      </c>
      <c r="G39" s="117">
        <f t="array" ref="G39">INDEX(1*disp[Uz],MATCH(1,($C39=disp[Case])*(G$7=disp[Node]),0))</f>
        <v>2.35E-7</v>
      </c>
      <c r="H39" s="117">
        <f t="array" ref="H39">INDEX(1*disp[Ux],MATCH(1,($C39=disp[Case])*(H$7=disp[Node]),0))</f>
        <v>-4.1359999999999997E-5</v>
      </c>
      <c r="I39" s="117">
        <f t="array" ref="I39">INDEX(1*disp[Uy],MATCH(1,($C39=disp[Case])*(I$7=disp[Node]),0))</f>
        <v>-2.8639999999999999E-2</v>
      </c>
      <c r="J39" s="117">
        <f t="array" ref="J39">INDEX(1*disp[Uz],MATCH(1,($C39=disp[Case])*(J$7=disp[Node]),0))</f>
        <v>-2.3510000000000001E-7</v>
      </c>
      <c r="K39" s="117">
        <f t="array" ref="K39">INDEX(1*disp[Ux],MATCH(1,($C39=disp[Case])*(K$7=disp[Node]),0))</f>
        <v>1.8280000000000001</v>
      </c>
      <c r="L39" s="117">
        <f t="array" ref="L39">INDEX(1*disp[Uy],MATCH(1,($C39=disp[Case])*(L$7=disp[Node]),0))</f>
        <v>0</v>
      </c>
      <c r="M39" s="117">
        <f t="array" ref="M39">INDEX(1*disp[Uz],MATCH(1,($C39=disp[Case])*(M$7=disp[Node]),0))</f>
        <v>-2.35E-7</v>
      </c>
      <c r="N39" s="117">
        <f t="array" ref="N39">INDEX(1*disp[Ux],MATCH(1,($C39=disp[Case])*(N$7=disp[Node]),0))</f>
        <v>1.8280000000000001</v>
      </c>
      <c r="O39" s="117">
        <f t="array" ref="O39">INDEX(1*disp[Uy],MATCH(1,($C39=disp[Case])*(O$7=disp[Node]),0))</f>
        <v>-2.8639999999999999E-2</v>
      </c>
      <c r="P39" s="117">
        <f t="array" ref="P39">INDEX(1*disp[Uz],MATCH(1,($C39=disp[Case])*(P$7=disp[Node]),0))</f>
        <v>2.3519999999999999E-7</v>
      </c>
      <c r="Q39" s="117">
        <f t="array" ref="Q39">INDEX(1*disp[Rxx],MATCH(1,($C39=disp[Case])*(Q$7=disp[Node]),0))</f>
        <v>1.271E-5</v>
      </c>
      <c r="R39" s="117">
        <f t="array" ref="R39">INDEX(1*disp[Ryy],MATCH(1,($C39=disp[Case])*(R$7=disp[Node]),0))</f>
        <v>2.5329999999999998E-4</v>
      </c>
      <c r="S39" s="117">
        <f t="array" ref="S39">INDEX(1*disp[Rzz],MATCH(1,($C39=disp[Case])*(S$7=disp[Node]),0))</f>
        <v>6.37E-6</v>
      </c>
      <c r="T39" s="117">
        <f t="array" ref="T39">INDEX(1*disp[Rxx],MATCH(1,($C39=disp[Case])*(T$7=disp[Node]),0))</f>
        <v>-1.271E-5</v>
      </c>
      <c r="U39" s="117">
        <f t="array" ref="U39">INDEX(1*disp[Ryy],MATCH(1,($C39=disp[Case])*(U$7=disp[Node]),0))</f>
        <v>2.5329999999999998E-4</v>
      </c>
      <c r="V39" s="117">
        <f t="array" ref="V39">INDEX(1*disp[Rzz],MATCH(1,($C39=disp[Case])*(V$7=disp[Node]),0))</f>
        <v>-6.3779999999999998E-6</v>
      </c>
      <c r="W39" s="117">
        <f t="array" ref="W39">INDEX(1*disp[Rxx],MATCH(1,($C39=disp[Case])*(W$7=disp[Node]),0))</f>
        <v>1.271E-5</v>
      </c>
      <c r="X39" s="117">
        <f t="array" ref="X39">INDEX(1*disp[Ryy],MATCH(1,($C39=disp[Case])*(X$7=disp[Node]),0))</f>
        <v>-2.5329999999999998E-4</v>
      </c>
      <c r="Y39" s="117">
        <f t="array" ref="Y39">INDEX(1*disp[Rzz],MATCH(1,($C39=disp[Case])*(Y$7=disp[Node]),0))</f>
        <v>-6.3820000000000001E-6</v>
      </c>
      <c r="Z39" s="117">
        <f t="array" ref="Z39">INDEX(1*disp[Rxx],MATCH(1,($C39=disp[Case])*(Z$7=disp[Node]),0))</f>
        <v>-1.272E-5</v>
      </c>
      <c r="AA39" s="117">
        <f t="array" ref="AA39">INDEX(1*disp[Ryy],MATCH(1,($C39=disp[Case])*(AA$7=disp[Node]),0))</f>
        <v>-2.5329999999999998E-4</v>
      </c>
      <c r="AB39" s="117">
        <f t="array" ref="AB39">INDEX(1*disp[Rzz],MATCH(1,($C39=disp[Case])*(AB$7=disp[Node]),0))</f>
        <v>6.3739999999999986E-6</v>
      </c>
    </row>
    <row r="40" spans="1:30" s="120" customFormat="1">
      <c r="A40" s="169" t="s">
        <v>594</v>
      </c>
      <c r="B40" s="169" t="s">
        <v>68</v>
      </c>
      <c r="C40" s="172" t="s">
        <v>195</v>
      </c>
      <c r="D40" s="171" t="str">
        <f>INDEX(cases[Name],MATCH(C40,cases[Case],0))</f>
        <v>Temp Individual Case 4: arch hor. grad. west contr.</v>
      </c>
      <c r="E40" s="117">
        <f t="array" ref="E40">INDEX(1*disp[Ux],MATCH(1,($C40=disp[Case])*(E$7=disp[Node]),0))</f>
        <v>0</v>
      </c>
      <c r="F40" s="117">
        <f t="array" ref="F40">INDEX(1*disp[Uy],MATCH(1,($C40=disp[Case])*(F$7=disp[Node]),0))</f>
        <v>2.2929999999999999E-11</v>
      </c>
      <c r="G40" s="117">
        <f t="array" ref="G40">INDEX(1*disp[Uz],MATCH(1,($C40=disp[Case])*(G$7=disp[Node]),0))</f>
        <v>-3.9459999999999997E-8</v>
      </c>
      <c r="H40" s="117">
        <f t="array" ref="H40">INDEX(1*disp[Ux],MATCH(1,($C40=disp[Case])*(H$7=disp[Node]),0))</f>
        <v>5.4330000000000003E-2</v>
      </c>
      <c r="I40" s="117">
        <f t="array" ref="I40">INDEX(1*disp[Uy],MATCH(1,($C40=disp[Case])*(I$7=disp[Node]),0))</f>
        <v>3.9389999999999998E-3</v>
      </c>
      <c r="J40" s="117">
        <f t="array" ref="J40">INDEX(1*disp[Uz],MATCH(1,($C40=disp[Case])*(J$7=disp[Node]),0))</f>
        <v>3.9279999999999998E-8</v>
      </c>
      <c r="K40" s="117">
        <f t="array" ref="K40">INDEX(1*disp[Ux],MATCH(1,($C40=disp[Case])*(K$7=disp[Node]),0))</f>
        <v>-1.0269999999999999</v>
      </c>
      <c r="L40" s="117">
        <f t="array" ref="L40">INDEX(1*disp[Uy],MATCH(1,($C40=disp[Case])*(L$7=disp[Node]),0))</f>
        <v>-2.272E-11</v>
      </c>
      <c r="M40" s="117">
        <f t="array" ref="M40">INDEX(1*disp[Uz],MATCH(1,($C40=disp[Case])*(M$7=disp[Node]),0))</f>
        <v>7.7639999999999999E-8</v>
      </c>
      <c r="N40" s="117">
        <f t="array" ref="N40">INDEX(1*disp[Ux],MATCH(1,($C40=disp[Case])*(N$7=disp[Node]),0))</f>
        <v>-1.0820000000000001</v>
      </c>
      <c r="O40" s="117">
        <f t="array" ref="O40">INDEX(1*disp[Uy],MATCH(1,($C40=disp[Case])*(O$7=disp[Node]),0))</f>
        <v>4.5409999999999999E-3</v>
      </c>
      <c r="P40" s="117">
        <f t="array" ref="P40">INDEX(1*disp[Uz],MATCH(1,($C40=disp[Case])*(P$7=disp[Node]),0))</f>
        <v>-7.7460000000000007E-8</v>
      </c>
      <c r="Q40" s="117">
        <f t="array" ref="Q40">INDEX(1*disp[Rxx],MATCH(1,($C40=disp[Case])*(Q$7=disp[Node]),0))</f>
        <v>-2.0579999999999999E-5</v>
      </c>
      <c r="R40" s="117">
        <f t="array" ref="R40">INDEX(1*disp[Ryy],MATCH(1,($C40=disp[Case])*(R$7=disp[Node]),0))</f>
        <v>-1.604E-4</v>
      </c>
      <c r="S40" s="117">
        <f t="array" ref="S40">INDEX(1*disp[Rzz],MATCH(1,($C40=disp[Case])*(S$7=disp[Node]),0))</f>
        <v>9.696E-6</v>
      </c>
      <c r="T40" s="117">
        <f t="array" ref="T40">INDEX(1*disp[Rxx],MATCH(1,($C40=disp[Case])*(T$7=disp[Node]),0))</f>
        <v>-2.1780000000000002E-5</v>
      </c>
      <c r="U40" s="117">
        <f t="array" ref="U40">INDEX(1*disp[Ryy],MATCH(1,($C40=disp[Case])*(U$7=disp[Node]),0))</f>
        <v>-1.583E-4</v>
      </c>
      <c r="V40" s="117">
        <f t="array" ref="V40">INDEX(1*disp[Rzz],MATCH(1,($C40=disp[Case])*(V$7=disp[Node]),0))</f>
        <v>8.6400000000000003E-6</v>
      </c>
      <c r="W40" s="117">
        <f t="array" ref="W40">INDEX(1*disp[Rxx],MATCH(1,($C40=disp[Case])*(W$7=disp[Node]),0))</f>
        <v>-2.0699999999999998E-5</v>
      </c>
      <c r="X40" s="117">
        <f t="array" ref="X40">INDEX(1*disp[Ryy],MATCH(1,($C40=disp[Case])*(X$7=disp[Node]),0))</f>
        <v>1.604E-4</v>
      </c>
      <c r="Y40" s="117">
        <f t="array" ref="Y40">INDEX(1*disp[Rzz],MATCH(1,($C40=disp[Case])*(Y$7=disp[Node]),0))</f>
        <v>-9.6910000000000009E-6</v>
      </c>
      <c r="Z40" s="117">
        <f t="array" ref="Z40">INDEX(1*disp[Rxx],MATCH(1,($C40=disp[Case])*(Z$7=disp[Node]),0))</f>
        <v>-2.1670000000000001E-5</v>
      </c>
      <c r="AA40" s="117">
        <f t="array" ref="AA40">INDEX(1*disp[Ryy],MATCH(1,($C40=disp[Case])*(AA$7=disp[Node]),0))</f>
        <v>1.583E-4</v>
      </c>
      <c r="AB40" s="117">
        <f t="array" ref="AB40">INDEX(1*disp[Rzz],MATCH(1,($C40=disp[Case])*(AB$7=disp[Node]),0))</f>
        <v>-8.6489999999999997E-6</v>
      </c>
    </row>
    <row r="41" spans="1:30" s="120" customFormat="1">
      <c r="A41" s="169" t="s">
        <v>594</v>
      </c>
      <c r="B41" s="169" t="s">
        <v>68</v>
      </c>
      <c r="C41" s="172" t="s">
        <v>196</v>
      </c>
      <c r="D41" s="171" t="str">
        <f>INDEX(cases[Name],MATCH(C41,cases[Case],0))</f>
        <v>Temp Individual Case 4: arch hor. grad. west exp.</v>
      </c>
      <c r="E41" s="117">
        <f t="array" ref="E41">INDEX(1*disp[Ux],MATCH(1,($C41=disp[Case])*(E$7=disp[Node]),0))</f>
        <v>0</v>
      </c>
      <c r="F41" s="117">
        <f t="array" ref="F41">INDEX(1*disp[Uy],MATCH(1,($C41=disp[Case])*(F$7=disp[Node]),0))</f>
        <v>-2.2929999999999999E-11</v>
      </c>
      <c r="G41" s="117">
        <f t="array" ref="G41">INDEX(1*disp[Uz],MATCH(1,($C41=disp[Case])*(G$7=disp[Node]),0))</f>
        <v>3.9459999999999997E-8</v>
      </c>
      <c r="H41" s="117">
        <f t="array" ref="H41">INDEX(1*disp[Ux],MATCH(1,($C41=disp[Case])*(H$7=disp[Node]),0))</f>
        <v>-5.4330000000000003E-2</v>
      </c>
      <c r="I41" s="117">
        <f t="array" ref="I41">INDEX(1*disp[Uy],MATCH(1,($C41=disp[Case])*(I$7=disp[Node]),0))</f>
        <v>-3.9389999999999998E-3</v>
      </c>
      <c r="J41" s="117">
        <f t="array" ref="J41">INDEX(1*disp[Uz],MATCH(1,($C41=disp[Case])*(J$7=disp[Node]),0))</f>
        <v>-3.9279999999999998E-8</v>
      </c>
      <c r="K41" s="117">
        <f t="array" ref="K41">INDEX(1*disp[Ux],MATCH(1,($C41=disp[Case])*(K$7=disp[Node]),0))</f>
        <v>1.0269999999999999</v>
      </c>
      <c r="L41" s="117">
        <f t="array" ref="L41">INDEX(1*disp[Uy],MATCH(1,($C41=disp[Case])*(L$7=disp[Node]),0))</f>
        <v>2.272E-11</v>
      </c>
      <c r="M41" s="117">
        <f t="array" ref="M41">INDEX(1*disp[Uz],MATCH(1,($C41=disp[Case])*(M$7=disp[Node]),0))</f>
        <v>-7.7639999999999999E-8</v>
      </c>
      <c r="N41" s="117">
        <f t="array" ref="N41">INDEX(1*disp[Ux],MATCH(1,($C41=disp[Case])*(N$7=disp[Node]),0))</f>
        <v>1.0820000000000001</v>
      </c>
      <c r="O41" s="117">
        <f t="array" ref="O41">INDEX(1*disp[Uy],MATCH(1,($C41=disp[Case])*(O$7=disp[Node]),0))</f>
        <v>-4.5409999999999999E-3</v>
      </c>
      <c r="P41" s="117">
        <f t="array" ref="P41">INDEX(1*disp[Uz],MATCH(1,($C41=disp[Case])*(P$7=disp[Node]),0))</f>
        <v>7.7460000000000007E-8</v>
      </c>
      <c r="Q41" s="117">
        <f t="array" ref="Q41">INDEX(1*disp[Rxx],MATCH(1,($C41=disp[Case])*(Q$7=disp[Node]),0))</f>
        <v>2.0579999999999999E-5</v>
      </c>
      <c r="R41" s="117">
        <f t="array" ref="R41">INDEX(1*disp[Ryy],MATCH(1,($C41=disp[Case])*(R$7=disp[Node]),0))</f>
        <v>1.604E-4</v>
      </c>
      <c r="S41" s="117">
        <f t="array" ref="S41">INDEX(1*disp[Rzz],MATCH(1,($C41=disp[Case])*(S$7=disp[Node]),0))</f>
        <v>-9.696E-6</v>
      </c>
      <c r="T41" s="117">
        <f t="array" ref="T41">INDEX(1*disp[Rxx],MATCH(1,($C41=disp[Case])*(T$7=disp[Node]),0))</f>
        <v>2.1780000000000002E-5</v>
      </c>
      <c r="U41" s="117">
        <f t="array" ref="U41">INDEX(1*disp[Ryy],MATCH(1,($C41=disp[Case])*(U$7=disp[Node]),0))</f>
        <v>1.583E-4</v>
      </c>
      <c r="V41" s="117">
        <f t="array" ref="V41">INDEX(1*disp[Rzz],MATCH(1,($C41=disp[Case])*(V$7=disp[Node]),0))</f>
        <v>-8.6400000000000003E-6</v>
      </c>
      <c r="W41" s="117">
        <f t="array" ref="W41">INDEX(1*disp[Rxx],MATCH(1,($C41=disp[Case])*(W$7=disp[Node]),0))</f>
        <v>2.0699999999999998E-5</v>
      </c>
      <c r="X41" s="117">
        <f t="array" ref="X41">INDEX(1*disp[Ryy],MATCH(1,($C41=disp[Case])*(X$7=disp[Node]),0))</f>
        <v>-1.604E-4</v>
      </c>
      <c r="Y41" s="117">
        <f t="array" ref="Y41">INDEX(1*disp[Rzz],MATCH(1,($C41=disp[Case])*(Y$7=disp[Node]),0))</f>
        <v>9.6910000000000009E-6</v>
      </c>
      <c r="Z41" s="117">
        <f t="array" ref="Z41">INDEX(1*disp[Rxx],MATCH(1,($C41=disp[Case])*(Z$7=disp[Node]),0))</f>
        <v>2.1670000000000001E-5</v>
      </c>
      <c r="AA41" s="117">
        <f t="array" ref="AA41">INDEX(1*disp[Ryy],MATCH(1,($C41=disp[Case])*(AA$7=disp[Node]),0))</f>
        <v>-1.583E-4</v>
      </c>
      <c r="AB41" s="117">
        <f t="array" ref="AB41">INDEX(1*disp[Rzz],MATCH(1,($C41=disp[Case])*(AB$7=disp[Node]),0))</f>
        <v>8.6489999999999997E-6</v>
      </c>
    </row>
    <row r="42" spans="1:30" s="120" customFormat="1">
      <c r="A42" s="169" t="s">
        <v>594</v>
      </c>
      <c r="B42" s="169" t="s">
        <v>68</v>
      </c>
      <c r="C42" s="172" t="s">
        <v>197</v>
      </c>
      <c r="D42" s="171" t="str">
        <f>INDEX(cases[Name],MATCH(C42,cases[Case],0))</f>
        <v>Temp Individual Case 4: arch hor. grad. east contr.</v>
      </c>
      <c r="E42" s="117">
        <f t="array" ref="E42">INDEX(1*disp[Ux],MATCH(1,($C42=disp[Case])*(E$7=disp[Node]),0))</f>
        <v>0</v>
      </c>
      <c r="F42" s="117">
        <f t="array" ref="F42">INDEX(1*disp[Uy],MATCH(1,($C42=disp[Case])*(F$7=disp[Node]),0))</f>
        <v>-2.303E-11</v>
      </c>
      <c r="G42" s="117">
        <f t="array" ref="G42">INDEX(1*disp[Uz],MATCH(1,($C42=disp[Case])*(G$7=disp[Node]),0))</f>
        <v>-1.053E-7</v>
      </c>
      <c r="H42" s="117">
        <f t="array" ref="H42">INDEX(1*disp[Ux],MATCH(1,($C42=disp[Case])*(H$7=disp[Node]),0))</f>
        <v>-5.4300000000000001E-2</v>
      </c>
      <c r="I42" s="117">
        <f t="array" ref="I42">INDEX(1*disp[Uy],MATCH(1,($C42=disp[Case])*(I$7=disp[Node]),0))</f>
        <v>4.5360000000000001E-3</v>
      </c>
      <c r="J42" s="117">
        <f t="array" ref="J42">INDEX(1*disp[Uz],MATCH(1,($C42=disp[Case])*(J$7=disp[Node]),0))</f>
        <v>1.0509999999999999E-7</v>
      </c>
      <c r="K42" s="117">
        <f t="array" ref="K42">INDEX(1*disp[Ux],MATCH(1,($C42=disp[Case])*(K$7=disp[Node]),0))</f>
        <v>-1.1359999999999999</v>
      </c>
      <c r="L42" s="117">
        <f t="array" ref="L42">INDEX(1*disp[Uy],MATCH(1,($C42=disp[Case])*(L$7=disp[Node]),0))</f>
        <v>2.3000000000000001E-11</v>
      </c>
      <c r="M42" s="117">
        <f t="array" ref="M42">INDEX(1*disp[Uz],MATCH(1,($C42=disp[Case])*(M$7=disp[Node]),0))</f>
        <v>6.7160000000000001E-8</v>
      </c>
      <c r="N42" s="117">
        <f t="array" ref="N42">INDEX(1*disp[Ux],MATCH(1,($C42=disp[Case])*(N$7=disp[Node]),0))</f>
        <v>-1.0820000000000001</v>
      </c>
      <c r="O42" s="117">
        <f t="array" ref="O42">INDEX(1*disp[Uy],MATCH(1,($C42=disp[Case])*(O$7=disp[Node]),0))</f>
        <v>3.9410000000000001E-3</v>
      </c>
      <c r="P42" s="117">
        <f t="array" ref="P42">INDEX(1*disp[Uz],MATCH(1,($C42=disp[Case])*(P$7=disp[Node]),0))</f>
        <v>-6.6950000000000001E-8</v>
      </c>
      <c r="Q42" s="117">
        <f t="array" ref="Q42">INDEX(1*disp[Rxx],MATCH(1,($C42=disp[Case])*(Q$7=disp[Node]),0))</f>
        <v>2.1670000000000001E-5</v>
      </c>
      <c r="R42" s="117">
        <f t="array" ref="R42">INDEX(1*disp[Ryy],MATCH(1,($C42=disp[Case])*(R$7=disp[Node]),0))</f>
        <v>-1.583E-4</v>
      </c>
      <c r="S42" s="117">
        <f t="array" ref="S42">INDEX(1*disp[Rzz],MATCH(1,($C42=disp[Case])*(S$7=disp[Node]),0))</f>
        <v>-8.6449999999999994E-6</v>
      </c>
      <c r="T42" s="117">
        <f t="array" ref="T42">INDEX(1*disp[Rxx],MATCH(1,($C42=disp[Case])*(T$7=disp[Node]),0))</f>
        <v>2.069E-5</v>
      </c>
      <c r="U42" s="117">
        <f t="array" ref="U42">INDEX(1*disp[Ryy],MATCH(1,($C42=disp[Case])*(U$7=disp[Node]),0))</f>
        <v>-1.604E-4</v>
      </c>
      <c r="V42" s="117">
        <f t="array" ref="V42">INDEX(1*disp[Rzz],MATCH(1,($C42=disp[Case])*(V$7=disp[Node]),0))</f>
        <v>-9.6879999999999994E-6</v>
      </c>
      <c r="W42" s="117">
        <f t="array" ref="W42">INDEX(1*disp[Rxx],MATCH(1,($C42=disp[Case])*(W$7=disp[Node]),0))</f>
        <v>2.1780000000000002E-5</v>
      </c>
      <c r="X42" s="117">
        <f t="array" ref="X42">INDEX(1*disp[Ryy],MATCH(1,($C42=disp[Case])*(X$7=disp[Node]),0))</f>
        <v>1.583E-4</v>
      </c>
      <c r="Y42" s="117">
        <f t="array" ref="Y42">INDEX(1*disp[Rzz],MATCH(1,($C42=disp[Case])*(Y$7=disp[Node]),0))</f>
        <v>8.6430000000000001E-6</v>
      </c>
      <c r="Z42" s="117">
        <f t="array" ref="Z42">INDEX(1*disp[Rxx],MATCH(1,($C42=disp[Case])*(Z$7=disp[Node]),0))</f>
        <v>2.0579999999999999E-5</v>
      </c>
      <c r="AA42" s="117">
        <f t="array" ref="AA42">INDEX(1*disp[Ryy],MATCH(1,($C42=disp[Case])*(AA$7=disp[Node]),0))</f>
        <v>1.604E-4</v>
      </c>
      <c r="AB42" s="117">
        <f t="array" ref="AB42">INDEX(1*disp[Rzz],MATCH(1,($C42=disp[Case])*(AB$7=disp[Node]),0))</f>
        <v>9.7000000000000003E-6</v>
      </c>
      <c r="AD42" s="116"/>
    </row>
    <row r="43" spans="1:30" s="80" customFormat="1">
      <c r="A43" s="169" t="s">
        <v>594</v>
      </c>
      <c r="B43" s="169" t="s">
        <v>68</v>
      </c>
      <c r="C43" s="172" t="s">
        <v>198</v>
      </c>
      <c r="D43" s="171" t="str">
        <f>INDEX(cases[Name],MATCH(C43,cases[Case],0))</f>
        <v>Temp Individual Case 4: arch hor. grad. east exp.</v>
      </c>
      <c r="E43" s="117">
        <f t="array" ref="E43">INDEX(1*disp[Ux],MATCH(1,($C43=disp[Case])*(E$7=disp[Node]),0))</f>
        <v>0</v>
      </c>
      <c r="F43" s="117">
        <f t="array" ref="F43">INDEX(1*disp[Uy],MATCH(1,($C43=disp[Case])*(F$7=disp[Node]),0))</f>
        <v>2.303E-11</v>
      </c>
      <c r="G43" s="117">
        <f t="array" ref="G43">INDEX(1*disp[Uz],MATCH(1,($C43=disp[Case])*(G$7=disp[Node]),0))</f>
        <v>1.053E-7</v>
      </c>
      <c r="H43" s="117">
        <f t="array" ref="H43">INDEX(1*disp[Ux],MATCH(1,($C43=disp[Case])*(H$7=disp[Node]),0))</f>
        <v>5.4300000000000001E-2</v>
      </c>
      <c r="I43" s="117">
        <f t="array" ref="I43">INDEX(1*disp[Uy],MATCH(1,($C43=disp[Case])*(I$7=disp[Node]),0))</f>
        <v>-4.5360000000000001E-3</v>
      </c>
      <c r="J43" s="117">
        <f t="array" ref="J43">INDEX(1*disp[Uz],MATCH(1,($C43=disp[Case])*(J$7=disp[Node]),0))</f>
        <v>-1.0509999999999999E-7</v>
      </c>
      <c r="K43" s="117">
        <f t="array" ref="K43">INDEX(1*disp[Ux],MATCH(1,($C43=disp[Case])*(K$7=disp[Node]),0))</f>
        <v>1.1359999999999999</v>
      </c>
      <c r="L43" s="117">
        <f t="array" ref="L43">INDEX(1*disp[Uy],MATCH(1,($C43=disp[Case])*(L$7=disp[Node]),0))</f>
        <v>-2.3000000000000001E-11</v>
      </c>
      <c r="M43" s="117">
        <f t="array" ref="M43">INDEX(1*disp[Uz],MATCH(1,($C43=disp[Case])*(M$7=disp[Node]),0))</f>
        <v>-6.7160000000000001E-8</v>
      </c>
      <c r="N43" s="117">
        <f t="array" ref="N43">INDEX(1*disp[Ux],MATCH(1,($C43=disp[Case])*(N$7=disp[Node]),0))</f>
        <v>1.0820000000000001</v>
      </c>
      <c r="O43" s="117">
        <f t="array" ref="O43">INDEX(1*disp[Uy],MATCH(1,($C43=disp[Case])*(O$7=disp[Node]),0))</f>
        <v>-3.9410000000000001E-3</v>
      </c>
      <c r="P43" s="117">
        <f t="array" ref="P43">INDEX(1*disp[Uz],MATCH(1,($C43=disp[Case])*(P$7=disp[Node]),0))</f>
        <v>6.6950000000000001E-8</v>
      </c>
      <c r="Q43" s="117">
        <f t="array" ref="Q43">INDEX(1*disp[Rxx],MATCH(1,($C43=disp[Case])*(Q$7=disp[Node]),0))</f>
        <v>-2.1670000000000001E-5</v>
      </c>
      <c r="R43" s="117">
        <f t="array" ref="R43">INDEX(1*disp[Ryy],MATCH(1,($C43=disp[Case])*(R$7=disp[Node]),0))</f>
        <v>1.583E-4</v>
      </c>
      <c r="S43" s="117">
        <f t="array" ref="S43">INDEX(1*disp[Rzz],MATCH(1,($C43=disp[Case])*(S$7=disp[Node]),0))</f>
        <v>8.6449999999999994E-6</v>
      </c>
      <c r="T43" s="117">
        <f t="array" ref="T43">INDEX(1*disp[Rxx],MATCH(1,($C43=disp[Case])*(T$7=disp[Node]),0))</f>
        <v>-2.069E-5</v>
      </c>
      <c r="U43" s="117">
        <f t="array" ref="U43">INDEX(1*disp[Ryy],MATCH(1,($C43=disp[Case])*(U$7=disp[Node]),0))</f>
        <v>1.604E-4</v>
      </c>
      <c r="V43" s="117">
        <f t="array" ref="V43">INDEX(1*disp[Rzz],MATCH(1,($C43=disp[Case])*(V$7=disp[Node]),0))</f>
        <v>9.6879999999999994E-6</v>
      </c>
      <c r="W43" s="117">
        <f t="array" ref="W43">INDEX(1*disp[Rxx],MATCH(1,($C43=disp[Case])*(W$7=disp[Node]),0))</f>
        <v>-2.1780000000000002E-5</v>
      </c>
      <c r="X43" s="117">
        <f t="array" ref="X43">INDEX(1*disp[Ryy],MATCH(1,($C43=disp[Case])*(X$7=disp[Node]),0))</f>
        <v>-1.583E-4</v>
      </c>
      <c r="Y43" s="117">
        <f t="array" ref="Y43">INDEX(1*disp[Rzz],MATCH(1,($C43=disp[Case])*(Y$7=disp[Node]),0))</f>
        <v>-8.6430000000000001E-6</v>
      </c>
      <c r="Z43" s="117">
        <f t="array" ref="Z43">INDEX(1*disp[Rxx],MATCH(1,($C43=disp[Case])*(Z$7=disp[Node]),0))</f>
        <v>-2.0579999999999999E-5</v>
      </c>
      <c r="AA43" s="117">
        <f t="array" ref="AA43">INDEX(1*disp[Ryy],MATCH(1,($C43=disp[Case])*(AA$7=disp[Node]),0))</f>
        <v>-1.604E-4</v>
      </c>
      <c r="AB43" s="117">
        <f t="array" ref="AB43">INDEX(1*disp[Rzz],MATCH(1,($C43=disp[Case])*(AB$7=disp[Node]),0))</f>
        <v>-9.7000000000000003E-6</v>
      </c>
      <c r="AD43" s="143"/>
    </row>
    <row r="44" spans="1:30" s="80" customFormat="1">
      <c r="A44" s="169" t="s">
        <v>594</v>
      </c>
      <c r="B44" s="169" t="s">
        <v>68</v>
      </c>
      <c r="C44" s="172" t="s">
        <v>199</v>
      </c>
      <c r="D44" s="171" t="str">
        <f>INDEX(cases[Name],MATCH(C44,cases[Case],0))</f>
        <v>Temp Individual Case 5: hangers contr.</v>
      </c>
      <c r="E44" s="117">
        <f t="array" ref="E44">INDEX(1*disp[Ux],MATCH(1,($C44=disp[Case])*(E$7=disp[Node]),0))</f>
        <v>0</v>
      </c>
      <c r="F44" s="117">
        <f t="array" ref="F44">INDEX(1*disp[Uy],MATCH(1,($C44=disp[Case])*(F$7=disp[Node]),0))</f>
        <v>0</v>
      </c>
      <c r="G44" s="117">
        <f t="array" ref="G44">INDEX(1*disp[Uz],MATCH(1,($C44=disp[Case])*(G$7=disp[Node]),0))</f>
        <v>4.4139999999999999E-9</v>
      </c>
      <c r="H44" s="117">
        <f t="array" ref="H44">INDEX(1*disp[Ux],MATCH(1,($C44=disp[Case])*(H$7=disp[Node]),0))</f>
        <v>-4.9639999999999994E-6</v>
      </c>
      <c r="I44" s="117">
        <f t="array" ref="I44">INDEX(1*disp[Uy],MATCH(1,($C44=disp[Case])*(I$7=disp[Node]),0))</f>
        <v>2.2910000000000001E-3</v>
      </c>
      <c r="J44" s="117">
        <f t="array" ref="J44">INDEX(1*disp[Uz],MATCH(1,($C44=disp[Case])*(J$7=disp[Node]),0))</f>
        <v>-4.4260000000000002E-9</v>
      </c>
      <c r="K44" s="117">
        <f t="array" ref="K44">INDEX(1*disp[Ux],MATCH(1,($C44=disp[Case])*(K$7=disp[Node]),0))</f>
        <v>-0.38669999999999999</v>
      </c>
      <c r="L44" s="117">
        <f t="array" ref="L44">INDEX(1*disp[Uy],MATCH(1,($C44=disp[Case])*(L$7=disp[Node]),0))</f>
        <v>0</v>
      </c>
      <c r="M44" s="117">
        <f t="array" ref="M44">INDEX(1*disp[Uz],MATCH(1,($C44=disp[Case])*(M$7=disp[Node]),0))</f>
        <v>-4.4120000000000001E-9</v>
      </c>
      <c r="N44" s="117">
        <f t="array" ref="N44">INDEX(1*disp[Ux],MATCH(1,($C44=disp[Case])*(N$7=disp[Node]),0))</f>
        <v>-0.38669999999999999</v>
      </c>
      <c r="O44" s="117">
        <f t="array" ref="O44">INDEX(1*disp[Uy],MATCH(1,($C44=disp[Case])*(O$7=disp[Node]),0))</f>
        <v>2.2910000000000001E-3</v>
      </c>
      <c r="P44" s="117">
        <f t="array" ref="P44">INDEX(1*disp[Uz],MATCH(1,($C44=disp[Case])*(P$7=disp[Node]),0))</f>
        <v>4.4239999999999996E-9</v>
      </c>
      <c r="Q44" s="117">
        <f t="array" ref="Q44">INDEX(1*disp[Rxx],MATCH(1,($C44=disp[Case])*(Q$7=disp[Node]),0))</f>
        <v>-1.8139999999999999E-6</v>
      </c>
      <c r="R44" s="117">
        <f t="array" ref="R44">INDEX(1*disp[Ryy],MATCH(1,($C44=disp[Case])*(R$7=disp[Node]),0))</f>
        <v>-5.0609999999999998E-5</v>
      </c>
      <c r="S44" s="117">
        <f t="array" ref="S44">INDEX(1*disp[Rzz],MATCH(1,($C44=disp[Case])*(S$7=disp[Node]),0))</f>
        <v>-1.209E-6</v>
      </c>
      <c r="T44" s="117">
        <f t="array" ref="T44">INDEX(1*disp[Rxx],MATCH(1,($C44=disp[Case])*(T$7=disp[Node]),0))</f>
        <v>1.813E-6</v>
      </c>
      <c r="U44" s="117">
        <f t="array" ref="U44">INDEX(1*disp[Ryy],MATCH(1,($C44=disp[Case])*(U$7=disp[Node]),0))</f>
        <v>-5.0609999999999998E-5</v>
      </c>
      <c r="V44" s="117">
        <f t="array" ref="V44">INDEX(1*disp[Rzz],MATCH(1,($C44=disp[Case])*(V$7=disp[Node]),0))</f>
        <v>1.209E-6</v>
      </c>
      <c r="W44" s="117">
        <f t="array" ref="W44">INDEX(1*disp[Rxx],MATCH(1,($C44=disp[Case])*(W$7=disp[Node]),0))</f>
        <v>-1.813E-6</v>
      </c>
      <c r="X44" s="117">
        <f t="array" ref="X44">INDEX(1*disp[Ryy],MATCH(1,($C44=disp[Case])*(X$7=disp[Node]),0))</f>
        <v>5.0609999999999998E-5</v>
      </c>
      <c r="Y44" s="117">
        <f t="array" ref="Y44">INDEX(1*disp[Rzz],MATCH(1,($C44=disp[Case])*(Y$7=disp[Node]),0))</f>
        <v>1.209E-6</v>
      </c>
      <c r="Z44" s="117">
        <f t="array" ref="Z44">INDEX(1*disp[Rxx],MATCH(1,($C44=disp[Case])*(Z$7=disp[Node]),0))</f>
        <v>1.8139999999999999E-6</v>
      </c>
      <c r="AA44" s="117">
        <f t="array" ref="AA44">INDEX(1*disp[Ryy],MATCH(1,($C44=disp[Case])*(AA$7=disp[Node]),0))</f>
        <v>5.0609999999999998E-5</v>
      </c>
      <c r="AB44" s="117">
        <f t="array" ref="AB44">INDEX(1*disp[Rzz],MATCH(1,($C44=disp[Case])*(AB$7=disp[Node]),0))</f>
        <v>-1.209E-6</v>
      </c>
      <c r="AD44" s="143"/>
    </row>
    <row r="45" spans="1:30" s="80" customFormat="1">
      <c r="A45" s="169" t="s">
        <v>594</v>
      </c>
      <c r="B45" s="169" t="s">
        <v>68</v>
      </c>
      <c r="C45" s="172" t="s">
        <v>200</v>
      </c>
      <c r="D45" s="171" t="str">
        <f>INDEX(cases[Name],MATCH(C45,cases[Case],0))</f>
        <v>Temp Individual Case 5: hangers exp.</v>
      </c>
      <c r="E45" s="117">
        <f t="array" ref="E45">INDEX(1*disp[Ux],MATCH(1,($C45=disp[Case])*(E$7=disp[Node]),0))</f>
        <v>0</v>
      </c>
      <c r="F45" s="117">
        <f t="array" ref="F45">INDEX(1*disp[Uy],MATCH(1,($C45=disp[Case])*(F$7=disp[Node]),0))</f>
        <v>0</v>
      </c>
      <c r="G45" s="117">
        <f t="array" ref="G45">INDEX(1*disp[Uz],MATCH(1,($C45=disp[Case])*(G$7=disp[Node]),0))</f>
        <v>-4.4139999999999999E-9</v>
      </c>
      <c r="H45" s="117">
        <f t="array" ref="H45">INDEX(1*disp[Ux],MATCH(1,($C45=disp[Case])*(H$7=disp[Node]),0))</f>
        <v>4.9639999999999994E-6</v>
      </c>
      <c r="I45" s="117">
        <f t="array" ref="I45">INDEX(1*disp[Uy],MATCH(1,($C45=disp[Case])*(I$7=disp[Node]),0))</f>
        <v>-2.2910000000000001E-3</v>
      </c>
      <c r="J45" s="117">
        <f t="array" ref="J45">INDEX(1*disp[Uz],MATCH(1,($C45=disp[Case])*(J$7=disp[Node]),0))</f>
        <v>4.4260000000000002E-9</v>
      </c>
      <c r="K45" s="117">
        <f t="array" ref="K45">INDEX(1*disp[Ux],MATCH(1,($C45=disp[Case])*(K$7=disp[Node]),0))</f>
        <v>0.38669999999999999</v>
      </c>
      <c r="L45" s="117">
        <f t="array" ref="L45">INDEX(1*disp[Uy],MATCH(1,($C45=disp[Case])*(L$7=disp[Node]),0))</f>
        <v>0</v>
      </c>
      <c r="M45" s="117">
        <f t="array" ref="M45">INDEX(1*disp[Uz],MATCH(1,($C45=disp[Case])*(M$7=disp[Node]),0))</f>
        <v>4.4120000000000001E-9</v>
      </c>
      <c r="N45" s="117">
        <f t="array" ref="N45">INDEX(1*disp[Ux],MATCH(1,($C45=disp[Case])*(N$7=disp[Node]),0))</f>
        <v>0.38669999999999999</v>
      </c>
      <c r="O45" s="117">
        <f t="array" ref="O45">INDEX(1*disp[Uy],MATCH(1,($C45=disp[Case])*(O$7=disp[Node]),0))</f>
        <v>-2.2910000000000001E-3</v>
      </c>
      <c r="P45" s="117">
        <f t="array" ref="P45">INDEX(1*disp[Uz],MATCH(1,($C45=disp[Case])*(P$7=disp[Node]),0))</f>
        <v>-4.4239999999999996E-9</v>
      </c>
      <c r="Q45" s="117">
        <f t="array" ref="Q45">INDEX(1*disp[Rxx],MATCH(1,($C45=disp[Case])*(Q$7=disp[Node]),0))</f>
        <v>1.8139999999999999E-6</v>
      </c>
      <c r="R45" s="117">
        <f t="array" ref="R45">INDEX(1*disp[Ryy],MATCH(1,($C45=disp[Case])*(R$7=disp[Node]),0))</f>
        <v>5.0609999999999998E-5</v>
      </c>
      <c r="S45" s="117">
        <f t="array" ref="S45">INDEX(1*disp[Rzz],MATCH(1,($C45=disp[Case])*(S$7=disp[Node]),0))</f>
        <v>1.209E-6</v>
      </c>
      <c r="T45" s="117">
        <f t="array" ref="T45">INDEX(1*disp[Rxx],MATCH(1,($C45=disp[Case])*(T$7=disp[Node]),0))</f>
        <v>-1.813E-6</v>
      </c>
      <c r="U45" s="117">
        <f t="array" ref="U45">INDEX(1*disp[Ryy],MATCH(1,($C45=disp[Case])*(U$7=disp[Node]),0))</f>
        <v>5.0609999999999998E-5</v>
      </c>
      <c r="V45" s="117">
        <f t="array" ref="V45">INDEX(1*disp[Rzz],MATCH(1,($C45=disp[Case])*(V$7=disp[Node]),0))</f>
        <v>-1.209E-6</v>
      </c>
      <c r="W45" s="117">
        <f t="array" ref="W45">INDEX(1*disp[Rxx],MATCH(1,($C45=disp[Case])*(W$7=disp[Node]),0))</f>
        <v>1.813E-6</v>
      </c>
      <c r="X45" s="117">
        <f t="array" ref="X45">INDEX(1*disp[Ryy],MATCH(1,($C45=disp[Case])*(X$7=disp[Node]),0))</f>
        <v>-5.0609999999999998E-5</v>
      </c>
      <c r="Y45" s="117">
        <f t="array" ref="Y45">INDEX(1*disp[Rzz],MATCH(1,($C45=disp[Case])*(Y$7=disp[Node]),0))</f>
        <v>-1.209E-6</v>
      </c>
      <c r="Z45" s="117">
        <f t="array" ref="Z45">INDEX(1*disp[Rxx],MATCH(1,($C45=disp[Case])*(Z$7=disp[Node]),0))</f>
        <v>-1.8139999999999999E-6</v>
      </c>
      <c r="AA45" s="117">
        <f t="array" ref="AA45">INDEX(1*disp[Ryy],MATCH(1,($C45=disp[Case])*(AA$7=disp[Node]),0))</f>
        <v>-5.0609999999999998E-5</v>
      </c>
      <c r="AB45" s="117">
        <f t="array" ref="AB45">INDEX(1*disp[Rzz],MATCH(1,($C45=disp[Case])*(AB$7=disp[Node]),0))</f>
        <v>1.209E-6</v>
      </c>
      <c r="AD45" s="143"/>
    </row>
    <row r="46" spans="1:30" s="80" customFormat="1">
      <c r="A46" s="169" t="s">
        <v>594</v>
      </c>
      <c r="B46" s="169" t="s">
        <v>68</v>
      </c>
      <c r="C46" s="172" t="s">
        <v>201</v>
      </c>
      <c r="D46" s="171" t="str">
        <f>INDEX(cases[Name],MATCH(C46,cases[Case],0))</f>
        <v>Temp Individual Case 6: hor. grad. west +5</v>
      </c>
      <c r="E46" s="117">
        <f t="array" ref="E46">INDEX(1*disp[Ux],MATCH(1,($C46=disp[Case])*(E$7=disp[Node]),0))</f>
        <v>0</v>
      </c>
      <c r="F46" s="117">
        <f t="array" ref="F46">INDEX(1*disp[Uy],MATCH(1,($C46=disp[Case])*(F$7=disp[Node]),0))</f>
        <v>-7.5410000000000001E-11</v>
      </c>
      <c r="G46" s="117">
        <f t="array" ref="G46">INDEX(1*disp[Uz],MATCH(1,($C46=disp[Case])*(G$7=disp[Node]),0))</f>
        <v>3.4589999999999999E-5</v>
      </c>
      <c r="H46" s="117">
        <f t="array" ref="H46">INDEX(1*disp[Ux],MATCH(1,($C46=disp[Case])*(H$7=disp[Node]),0))</f>
        <v>-8.386000000000001</v>
      </c>
      <c r="I46" s="117">
        <f t="array" ref="I46">INDEX(1*disp[Uy],MATCH(1,($C46=disp[Case])*(I$7=disp[Node]),0))</f>
        <v>-0.876</v>
      </c>
      <c r="J46" s="117">
        <f t="array" ref="J46">INDEX(1*disp[Uz],MATCH(1,($C46=disp[Case])*(J$7=disp[Node]),0))</f>
        <v>-3.4589999999999999E-5</v>
      </c>
      <c r="K46" s="117">
        <f t="array" ref="K46">INDEX(1*disp[Ux],MATCH(1,($C46=disp[Case])*(K$7=disp[Node]),0))</f>
        <v>0.5837</v>
      </c>
      <c r="L46" s="117">
        <f t="array" ref="L46">INDEX(1*disp[Uy],MATCH(1,($C46=disp[Case])*(L$7=disp[Node]),0))</f>
        <v>7.5890000000000009E-11</v>
      </c>
      <c r="M46" s="117">
        <f t="array" ref="M46">INDEX(1*disp[Uz],MATCH(1,($C46=disp[Case])*(M$7=disp[Node]),0))</f>
        <v>-3.4610000000000002E-5</v>
      </c>
      <c r="N46" s="117">
        <f t="array" ref="N46">INDEX(1*disp[Ux],MATCH(1,($C46=disp[Case])*(N$7=disp[Node]),0))</f>
        <v>9.1199999999999992</v>
      </c>
      <c r="O46" s="117">
        <f t="array" ref="O46">INDEX(1*disp[Uy],MATCH(1,($C46=disp[Case])*(O$7=disp[Node]),0))</f>
        <v>-0.88129999999999997</v>
      </c>
      <c r="P46" s="117">
        <f t="array" ref="P46">INDEX(1*disp[Uz],MATCH(1,($C46=disp[Case])*(P$7=disp[Node]),0))</f>
        <v>3.4610000000000002E-5</v>
      </c>
      <c r="Q46" s="117">
        <f t="array" ref="Q46">INDEX(1*disp[Rxx],MATCH(1,($C46=disp[Case])*(Q$7=disp[Node]),0))</f>
        <v>3.8819999999999998E-5</v>
      </c>
      <c r="R46" s="117">
        <f t="array" ref="R46">INDEX(1*disp[Ryy],MATCH(1,($C46=disp[Case])*(R$7=disp[Node]),0))</f>
        <v>4.2069999999999997E-6</v>
      </c>
      <c r="S46" s="117">
        <f t="array" ref="S46">INDEX(1*disp[Rzz],MATCH(1,($C46=disp[Case])*(S$7=disp[Node]),0))</f>
        <v>-2.608E-4</v>
      </c>
      <c r="T46" s="117">
        <f t="array" ref="T46">INDEX(1*disp[Rxx],MATCH(1,($C46=disp[Case])*(T$7=disp[Node]),0))</f>
        <v>5.7790000000000001E-5</v>
      </c>
      <c r="U46" s="117">
        <f t="array" ref="U46">INDEX(1*disp[Ryy],MATCH(1,($C46=disp[Case])*(U$7=disp[Node]),0))</f>
        <v>2.3340000000000001E-4</v>
      </c>
      <c r="V46" s="117">
        <f t="array" ref="V46">INDEX(1*disp[Rzz],MATCH(1,($C46=disp[Case])*(V$7=disp[Node]),0))</f>
        <v>-2.2130000000000001E-4</v>
      </c>
      <c r="W46" s="117">
        <f t="array" ref="W46">INDEX(1*disp[Rxx],MATCH(1,($C46=disp[Case])*(W$7=disp[Node]),0))</f>
        <v>4.2830000000000002E-5</v>
      </c>
      <c r="X46" s="117">
        <f t="array" ref="X46">INDEX(1*disp[Ryy],MATCH(1,($C46=disp[Case])*(X$7=disp[Node]),0))</f>
        <v>-5.2480000000000004E-6</v>
      </c>
      <c r="Y46" s="117">
        <f t="array" ref="Y46">INDEX(1*disp[Rzz],MATCH(1,($C46=disp[Case])*(Y$7=disp[Node]),0))</f>
        <v>2.6180000000000002E-4</v>
      </c>
      <c r="Z46" s="117">
        <f t="array" ref="Z46">INDEX(1*disp[Rxx],MATCH(1,($C46=disp[Case])*(Z$7=disp[Node]),0))</f>
        <v>5.4769999999999999E-5</v>
      </c>
      <c r="AA46" s="117">
        <f t="array" ref="AA46">INDEX(1*disp[Ryy],MATCH(1,($C46=disp[Case])*(AA$7=disp[Node]),0))</f>
        <v>-2.5339999999999998E-4</v>
      </c>
      <c r="AB46" s="117">
        <f t="array" ref="AB46">INDEX(1*disp[Rzz],MATCH(1,($C46=disp[Case])*(AB$7=disp[Node]),0))</f>
        <v>2.2469999999999999E-4</v>
      </c>
      <c r="AD46" s="143"/>
    </row>
    <row r="47" spans="1:30" s="80" customFormat="1">
      <c r="A47" s="169" t="s">
        <v>594</v>
      </c>
      <c r="B47" s="169" t="s">
        <v>68</v>
      </c>
      <c r="C47" s="172" t="s">
        <v>202</v>
      </c>
      <c r="D47" s="171" t="str">
        <f>INDEX(cases[Name],MATCH(C47,cases[Case],0))</f>
        <v>Temp Individual Case 6: hor. grad. east +5</v>
      </c>
      <c r="E47" s="117">
        <f t="array" ref="E47">INDEX(1*disp[Ux],MATCH(1,($C47=disp[Case])*(E$7=disp[Node]),0))</f>
        <v>0</v>
      </c>
      <c r="F47" s="117">
        <f t="array" ref="F47">INDEX(1*disp[Uy],MATCH(1,($C47=disp[Case])*(F$7=disp[Node]),0))</f>
        <v>5.8969999999999991E-11</v>
      </c>
      <c r="G47" s="117">
        <f t="array" ref="G47">INDEX(1*disp[Uz],MATCH(1,($C47=disp[Case])*(G$7=disp[Node]),0))</f>
        <v>8.9640000000000001E-8</v>
      </c>
      <c r="H47" s="117">
        <f t="array" ref="H47">INDEX(1*disp[Ux],MATCH(1,($C47=disp[Case])*(H$7=disp[Node]),0))</f>
        <v>8.5510000000000002</v>
      </c>
      <c r="I47" s="117">
        <f t="array" ref="I47">INDEX(1*disp[Uy],MATCH(1,($C47=disp[Case])*(I$7=disp[Node]),0))</f>
        <v>-0.88129999999999997</v>
      </c>
      <c r="J47" s="117">
        <f t="array" ref="J47">INDEX(1*disp[Uz],MATCH(1,($C47=disp[Case])*(J$7=disp[Node]),0))</f>
        <v>-8.9559999999999989E-8</v>
      </c>
      <c r="K47" s="117">
        <f t="array" ref="K47">INDEX(1*disp[Ux],MATCH(1,($C47=disp[Case])*(K$7=disp[Node]),0))</f>
        <v>17.68</v>
      </c>
      <c r="L47" s="117">
        <f t="array" ref="L47">INDEX(1*disp[Uy],MATCH(1,($C47=disp[Case])*(L$7=disp[Node]),0))</f>
        <v>-5.9610000000000001E-11</v>
      </c>
      <c r="M47" s="117">
        <f t="array" ref="M47">INDEX(1*disp[Uz],MATCH(1,($C47=disp[Case])*(M$7=disp[Node]),0))</f>
        <v>-6.1640000000000001E-8</v>
      </c>
      <c r="N47" s="117">
        <f t="array" ref="N47">INDEX(1*disp[Ux],MATCH(1,($C47=disp[Case])*(N$7=disp[Node]),0))</f>
        <v>9.1270000000000007</v>
      </c>
      <c r="O47" s="117">
        <f t="array" ref="O47">INDEX(1*disp[Uy],MATCH(1,($C47=disp[Case])*(O$7=disp[Node]),0))</f>
        <v>-0.88019999999999998</v>
      </c>
      <c r="P47" s="117">
        <f t="array" ref="P47">INDEX(1*disp[Uz],MATCH(1,($C47=disp[Case])*(P$7=disp[Node]),0))</f>
        <v>6.1550000000000005E-8</v>
      </c>
      <c r="Q47" s="117">
        <f t="array" ref="Q47">INDEX(1*disp[Rxx],MATCH(1,($C47=disp[Case])*(Q$7=disp[Node]),0))</f>
        <v>-5.5040000000000002E-5</v>
      </c>
      <c r="R47" s="117">
        <f t="array" ref="R47">INDEX(1*disp[Ryy],MATCH(1,($C47=disp[Case])*(R$7=disp[Node]),0))</f>
        <v>2.5359999999999998E-4</v>
      </c>
      <c r="S47" s="117">
        <f t="array" ref="S47">INDEX(1*disp[Rzz],MATCH(1,($C47=disp[Case])*(S$7=disp[Node]),0))</f>
        <v>2.254E-4</v>
      </c>
      <c r="T47" s="117">
        <f t="array" ref="T47">INDEX(1*disp[Rxx],MATCH(1,($C47=disp[Case])*(T$7=disp[Node]),0))</f>
        <v>-4.3099999999999997E-5</v>
      </c>
      <c r="U47" s="117">
        <f t="array" ref="U47">INDEX(1*disp[Ryy],MATCH(1,($C47=disp[Case])*(U$7=disp[Node]),0))</f>
        <v>5.6979999999999986E-6</v>
      </c>
      <c r="V47" s="117">
        <f t="array" ref="V47">INDEX(1*disp[Rzz],MATCH(1,($C47=disp[Case])*(V$7=disp[Node]),0))</f>
        <v>2.6239999999999998E-4</v>
      </c>
      <c r="W47" s="117">
        <f t="array" ref="W47">INDEX(1*disp[Rxx],MATCH(1,($C47=disp[Case])*(W$7=disp[Node]),0))</f>
        <v>-5.524E-5</v>
      </c>
      <c r="X47" s="117">
        <f t="array" ref="X47">INDEX(1*disp[Ryy],MATCH(1,($C47=disp[Case])*(X$7=disp[Node]),0))</f>
        <v>-2.5359999999999998E-4</v>
      </c>
      <c r="Y47" s="117">
        <f t="array" ref="Y47">INDEX(1*disp[Rzz],MATCH(1,($C47=disp[Case])*(Y$7=disp[Node]),0))</f>
        <v>-2.254E-4</v>
      </c>
      <c r="Z47" s="117">
        <f t="array" ref="Z47">INDEX(1*disp[Rxx],MATCH(1,($C47=disp[Case])*(Z$7=disp[Node]),0))</f>
        <v>-4.2910000000000001E-5</v>
      </c>
      <c r="AA47" s="117">
        <f t="array" ref="AA47">INDEX(1*disp[Ryy],MATCH(1,($C47=disp[Case])*(AA$7=disp[Node]),0))</f>
        <v>-5.699E-6</v>
      </c>
      <c r="AB47" s="117">
        <f t="array" ref="AB47">INDEX(1*disp[Rzz],MATCH(1,($C47=disp[Case])*(AB$7=disp[Node]),0))</f>
        <v>-2.6239999999999998E-4</v>
      </c>
    </row>
    <row r="48" spans="1:30" s="80" customFormat="1">
      <c r="A48" s="169" t="s">
        <v>594</v>
      </c>
      <c r="B48" s="169" t="s">
        <v>68</v>
      </c>
      <c r="C48" s="172" t="s">
        <v>203</v>
      </c>
      <c r="D48" s="171" t="str">
        <f>INDEX(cases[Name],MATCH(C48,cases[Case],0))</f>
        <v>Temp Individual Case 7: arch uniform contr.</v>
      </c>
      <c r="E48" s="117">
        <f t="array" ref="E48">INDEX(1*disp[Ux],MATCH(1,($C48=disp[Case])*(E$7=disp[Node]),0))</f>
        <v>0</v>
      </c>
      <c r="F48" s="117">
        <f t="array" ref="F48">INDEX(1*disp[Uy],MATCH(1,($C48=disp[Case])*(F$7=disp[Node]),0))</f>
        <v>0</v>
      </c>
      <c r="G48" s="117">
        <f t="array" ref="G48">INDEX(1*disp[Uz],MATCH(1,($C48=disp[Case])*(G$7=disp[Node]),0))</f>
        <v>4.3440000000000003E-7</v>
      </c>
      <c r="H48" s="117">
        <f t="array" ref="H48">INDEX(1*disp[Ux],MATCH(1,($C48=disp[Case])*(H$7=disp[Node]),0))</f>
        <v>-7.4300000000000004E-5</v>
      </c>
      <c r="I48" s="117">
        <f t="array" ref="I48">INDEX(1*disp[Uy],MATCH(1,($C48=disp[Case])*(I$7=disp[Node]),0))</f>
        <v>-2.5420000000000002E-2</v>
      </c>
      <c r="J48" s="117">
        <f t="array" ref="J48">INDEX(1*disp[Uz],MATCH(1,($C48=disp[Case])*(J$7=disp[Node]),0))</f>
        <v>-4.3319999999999999E-7</v>
      </c>
      <c r="K48" s="117">
        <f t="array" ref="K48">INDEX(1*disp[Ux],MATCH(1,($C48=disp[Case])*(K$7=disp[Node]),0))</f>
        <v>6.49</v>
      </c>
      <c r="L48" s="117">
        <f t="array" ref="L48">INDEX(1*disp[Uy],MATCH(1,($C48=disp[Case])*(L$7=disp[Node]),0))</f>
        <v>0</v>
      </c>
      <c r="M48" s="117">
        <f t="array" ref="M48">INDEX(1*disp[Uz],MATCH(1,($C48=disp[Case])*(M$7=disp[Node]),0))</f>
        <v>-4.3440000000000003E-7</v>
      </c>
      <c r="N48" s="117">
        <f t="array" ref="N48">INDEX(1*disp[Ux],MATCH(1,($C48=disp[Case])*(N$7=disp[Node]),0))</f>
        <v>6.49</v>
      </c>
      <c r="O48" s="117">
        <f t="array" ref="O48">INDEX(1*disp[Uy],MATCH(1,($C48=disp[Case])*(O$7=disp[Node]),0))</f>
        <v>-2.545E-2</v>
      </c>
      <c r="P48" s="117">
        <f t="array" ref="P48">INDEX(1*disp[Uz],MATCH(1,($C48=disp[Case])*(P$7=disp[Node]),0))</f>
        <v>4.3319999999999999E-7</v>
      </c>
      <c r="Q48" s="117">
        <f t="array" ref="Q48">INDEX(1*disp[Rxx],MATCH(1,($C48=disp[Case])*(Q$7=disp[Node]),0))</f>
        <v>-3.2550000000000002E-6</v>
      </c>
      <c r="R48" s="117">
        <f t="array" ref="R48">INDEX(1*disp[Ryy],MATCH(1,($C48=disp[Case])*(R$7=disp[Node]),0))</f>
        <v>9.5629999999999988E-4</v>
      </c>
      <c r="S48" s="117">
        <f t="array" ref="S48">INDEX(1*disp[Rzz],MATCH(1,($C48=disp[Case])*(S$7=disp[Node]),0))</f>
        <v>-3.1530000000000001E-6</v>
      </c>
      <c r="T48" s="117">
        <f t="array" ref="T48">INDEX(1*disp[Rxx],MATCH(1,($C48=disp[Case])*(T$7=disp[Node]),0))</f>
        <v>3.2600000000000001E-6</v>
      </c>
      <c r="U48" s="117">
        <f t="array" ref="U48">INDEX(1*disp[Ryy],MATCH(1,($C48=disp[Case])*(U$7=disp[Node]),0))</f>
        <v>9.5629999999999988E-4</v>
      </c>
      <c r="V48" s="117">
        <f t="array" ref="V48">INDEX(1*disp[Rzz],MATCH(1,($C48=disp[Case])*(V$7=disp[Node]),0))</f>
        <v>3.1439999999999999E-6</v>
      </c>
      <c r="W48" s="117">
        <f t="array" ref="W48">INDEX(1*disp[Rxx],MATCH(1,($C48=disp[Case])*(W$7=disp[Node]),0))</f>
        <v>-3.2559999999999998E-6</v>
      </c>
      <c r="X48" s="117">
        <f t="array" ref="X48">INDEX(1*disp[Ryy],MATCH(1,($C48=disp[Case])*(X$7=disp[Node]),0))</f>
        <v>-9.5629999999999988E-4</v>
      </c>
      <c r="Y48" s="117">
        <f t="array" ref="Y48">INDEX(1*disp[Rzz],MATCH(1,($C48=disp[Case])*(Y$7=disp[Node]),0))</f>
        <v>3.1439999999999999E-6</v>
      </c>
      <c r="Z48" s="117">
        <f t="array" ref="Z48">INDEX(1*disp[Rxx],MATCH(1,($C48=disp[Case])*(Z$7=disp[Node]),0))</f>
        <v>3.252E-6</v>
      </c>
      <c r="AA48" s="117">
        <f t="array" ref="AA48">INDEX(1*disp[Ryy],MATCH(1,($C48=disp[Case])*(AA$7=disp[Node]),0))</f>
        <v>-9.5629999999999988E-4</v>
      </c>
      <c r="AB48" s="117">
        <f t="array" ref="AB48">INDEX(1*disp[Rzz],MATCH(1,($C48=disp[Case])*(AB$7=disp[Node]),0))</f>
        <v>-3.1530000000000001E-6</v>
      </c>
    </row>
    <row r="49" spans="1:30" s="80" customFormat="1">
      <c r="A49" s="169" t="s">
        <v>594</v>
      </c>
      <c r="B49" s="169" t="s">
        <v>68</v>
      </c>
      <c r="C49" s="172" t="s">
        <v>204</v>
      </c>
      <c r="D49" s="171" t="str">
        <f>INDEX(cases[Name],MATCH(C49,cases[Case],0))</f>
        <v>Temp Individual Case 7: arch uniform exp.</v>
      </c>
      <c r="E49" s="117">
        <f t="array" ref="E49">INDEX(1*disp[Ux],MATCH(1,($C49=disp[Case])*(E$7=disp[Node]),0))</f>
        <v>0</v>
      </c>
      <c r="F49" s="117">
        <f t="array" ref="F49">INDEX(1*disp[Uy],MATCH(1,($C49=disp[Case])*(F$7=disp[Node]),0))</f>
        <v>0</v>
      </c>
      <c r="G49" s="117">
        <f t="array" ref="G49">INDEX(1*disp[Uz],MATCH(1,($C49=disp[Case])*(G$7=disp[Node]),0))</f>
        <v>-4.3440000000000003E-7</v>
      </c>
      <c r="H49" s="117">
        <f t="array" ref="H49">INDEX(1*disp[Ux],MATCH(1,($C49=disp[Case])*(H$7=disp[Node]),0))</f>
        <v>7.4300000000000004E-5</v>
      </c>
      <c r="I49" s="117">
        <f t="array" ref="I49">INDEX(1*disp[Uy],MATCH(1,($C49=disp[Case])*(I$7=disp[Node]),0))</f>
        <v>2.5420000000000002E-2</v>
      </c>
      <c r="J49" s="117">
        <f t="array" ref="J49">INDEX(1*disp[Uz],MATCH(1,($C49=disp[Case])*(J$7=disp[Node]),0))</f>
        <v>4.3319999999999999E-7</v>
      </c>
      <c r="K49" s="117">
        <f t="array" ref="K49">INDEX(1*disp[Ux],MATCH(1,($C49=disp[Case])*(K$7=disp[Node]),0))</f>
        <v>-6.49</v>
      </c>
      <c r="L49" s="117">
        <f t="array" ref="L49">INDEX(1*disp[Uy],MATCH(1,($C49=disp[Case])*(L$7=disp[Node]),0))</f>
        <v>0</v>
      </c>
      <c r="M49" s="117">
        <f t="array" ref="M49">INDEX(1*disp[Uz],MATCH(1,($C49=disp[Case])*(M$7=disp[Node]),0))</f>
        <v>4.3440000000000003E-7</v>
      </c>
      <c r="N49" s="117">
        <f t="array" ref="N49">INDEX(1*disp[Ux],MATCH(1,($C49=disp[Case])*(N$7=disp[Node]),0))</f>
        <v>-6.49</v>
      </c>
      <c r="O49" s="117">
        <f t="array" ref="O49">INDEX(1*disp[Uy],MATCH(1,($C49=disp[Case])*(O$7=disp[Node]),0))</f>
        <v>2.545E-2</v>
      </c>
      <c r="P49" s="117">
        <f t="array" ref="P49">INDEX(1*disp[Uz],MATCH(1,($C49=disp[Case])*(P$7=disp[Node]),0))</f>
        <v>-4.3319999999999999E-7</v>
      </c>
      <c r="Q49" s="117">
        <f t="array" ref="Q49">INDEX(1*disp[Rxx],MATCH(1,($C49=disp[Case])*(Q$7=disp[Node]),0))</f>
        <v>3.2550000000000002E-6</v>
      </c>
      <c r="R49" s="117">
        <f t="array" ref="R49">INDEX(1*disp[Ryy],MATCH(1,($C49=disp[Case])*(R$7=disp[Node]),0))</f>
        <v>-9.5629999999999988E-4</v>
      </c>
      <c r="S49" s="117">
        <f t="array" ref="S49">INDEX(1*disp[Rzz],MATCH(1,($C49=disp[Case])*(S$7=disp[Node]),0))</f>
        <v>3.1530000000000001E-6</v>
      </c>
      <c r="T49" s="117">
        <f t="array" ref="T49">INDEX(1*disp[Rxx],MATCH(1,($C49=disp[Case])*(T$7=disp[Node]),0))</f>
        <v>-3.2600000000000001E-6</v>
      </c>
      <c r="U49" s="117">
        <f t="array" ref="U49">INDEX(1*disp[Ryy],MATCH(1,($C49=disp[Case])*(U$7=disp[Node]),0))</f>
        <v>-9.5629999999999988E-4</v>
      </c>
      <c r="V49" s="117">
        <f t="array" ref="V49">INDEX(1*disp[Rzz],MATCH(1,($C49=disp[Case])*(V$7=disp[Node]),0))</f>
        <v>-3.1439999999999999E-6</v>
      </c>
      <c r="W49" s="117">
        <f t="array" ref="W49">INDEX(1*disp[Rxx],MATCH(1,($C49=disp[Case])*(W$7=disp[Node]),0))</f>
        <v>3.2559999999999998E-6</v>
      </c>
      <c r="X49" s="117">
        <f t="array" ref="X49">INDEX(1*disp[Ryy],MATCH(1,($C49=disp[Case])*(X$7=disp[Node]),0))</f>
        <v>9.5629999999999988E-4</v>
      </c>
      <c r="Y49" s="117">
        <f t="array" ref="Y49">INDEX(1*disp[Rzz],MATCH(1,($C49=disp[Case])*(Y$7=disp[Node]),0))</f>
        <v>-3.1439999999999999E-6</v>
      </c>
      <c r="Z49" s="117">
        <f t="array" ref="Z49">INDEX(1*disp[Rxx],MATCH(1,($C49=disp[Case])*(Z$7=disp[Node]),0))</f>
        <v>-3.252E-6</v>
      </c>
      <c r="AA49" s="117">
        <f t="array" ref="AA49">INDEX(1*disp[Ryy],MATCH(1,($C49=disp[Case])*(AA$7=disp[Node]),0))</f>
        <v>9.5629999999999988E-4</v>
      </c>
      <c r="AB49" s="117">
        <f t="array" ref="AB49">INDEX(1*disp[Rzz],MATCH(1,($C49=disp[Case])*(AB$7=disp[Node]),0))</f>
        <v>3.1530000000000001E-6</v>
      </c>
      <c r="AD49" s="143"/>
    </row>
    <row r="50" spans="1:30" s="80" customFormat="1">
      <c r="A50" s="169" t="s">
        <v>594</v>
      </c>
      <c r="B50" s="169" t="s">
        <v>68</v>
      </c>
      <c r="C50" s="172" t="s">
        <v>205</v>
      </c>
      <c r="D50" s="171" t="str">
        <f>INDEX(cases[Name],MATCH(C50,cases[Case],0))</f>
        <v>Temp Comb 1-1</v>
      </c>
      <c r="E50" s="117">
        <f t="array" ref="E50">INDEX(1*disp[Ux],MATCH(1,($C50=disp[Case])*(E$7=disp[Node]),0))</f>
        <v>0</v>
      </c>
      <c r="F50" s="117">
        <f t="array" ref="F50">INDEX(1*disp[Uy],MATCH(1,($C50=disp[Case])*(F$7=disp[Node]),0))</f>
        <v>-1.7300000000000001E-11</v>
      </c>
      <c r="G50" s="117">
        <f t="array" ref="G50">INDEX(1*disp[Uz],MATCH(1,($C50=disp[Case])*(G$7=disp[Node]),0))</f>
        <v>2.1480000000000001E-8</v>
      </c>
      <c r="H50" s="117">
        <f t="array" ref="H50">INDEX(1*disp[Ux],MATCH(1,($C50=disp[Case])*(H$7=disp[Node]),0))</f>
        <v>1.618E-4</v>
      </c>
      <c r="I50" s="117">
        <f t="array" ref="I50">INDEX(1*disp[Uy],MATCH(1,($C50=disp[Case])*(I$7=disp[Node]),0))</f>
        <v>3.3410000000000002</v>
      </c>
      <c r="J50" s="117">
        <f t="array" ref="J50">INDEX(1*disp[Uz],MATCH(1,($C50=disp[Case])*(J$7=disp[Node]),0))</f>
        <v>-2.03E-8</v>
      </c>
      <c r="K50" s="117">
        <f t="array" ref="K50">INDEX(1*disp[Ux],MATCH(1,($C50=disp[Case])*(K$7=disp[Node]),0))</f>
        <v>-62.4</v>
      </c>
      <c r="L50" s="117">
        <f t="array" ref="L50">INDEX(1*disp[Uy],MATCH(1,($C50=disp[Case])*(L$7=disp[Node]),0))</f>
        <v>1.731E-11</v>
      </c>
      <c r="M50" s="117">
        <f t="array" ref="M50">INDEX(1*disp[Uz],MATCH(1,($C50=disp[Case])*(M$7=disp[Node]),0))</f>
        <v>-2.1600000000000002E-8</v>
      </c>
      <c r="N50" s="117">
        <f t="array" ref="N50">INDEX(1*disp[Ux],MATCH(1,($C50=disp[Case])*(N$7=disp[Node]),0))</f>
        <v>-62.4</v>
      </c>
      <c r="O50" s="117">
        <f t="array" ref="O50">INDEX(1*disp[Uy],MATCH(1,($C50=disp[Case])*(O$7=disp[Node]),0))</f>
        <v>3.3410000000000002</v>
      </c>
      <c r="P50" s="117">
        <f t="array" ref="P50">INDEX(1*disp[Uz],MATCH(1,($C50=disp[Case])*(P$7=disp[Node]),0))</f>
        <v>2.042E-8</v>
      </c>
      <c r="Q50" s="117">
        <f t="array" ref="Q50">INDEX(1*disp[Rxx],MATCH(1,($C50=disp[Case])*(Q$7=disp[Node]),0))</f>
        <v>5.6260000000000001E-4</v>
      </c>
      <c r="R50" s="117">
        <f t="array" ref="R50">INDEX(1*disp[Ryy],MATCH(1,($C50=disp[Case])*(R$7=disp[Node]),0))</f>
        <v>2.219E-4</v>
      </c>
      <c r="S50" s="117">
        <f t="array" ref="S50">INDEX(1*disp[Rzz],MATCH(1,($C50=disp[Case])*(S$7=disp[Node]),0))</f>
        <v>7.7349999999999996E-5</v>
      </c>
      <c r="T50" s="117">
        <f t="array" ref="T50">INDEX(1*disp[Rxx],MATCH(1,($C50=disp[Case])*(T$7=disp[Node]),0))</f>
        <v>-5.6249999999999996E-4</v>
      </c>
      <c r="U50" s="117">
        <f t="array" ref="U50">INDEX(1*disp[Ryy],MATCH(1,($C50=disp[Case])*(U$7=disp[Node]),0))</f>
        <v>2.22E-4</v>
      </c>
      <c r="V50" s="117">
        <f t="array" ref="V50">INDEX(1*disp[Rzz],MATCH(1,($C50=disp[Case])*(V$7=disp[Node]),0))</f>
        <v>-7.7490000000000005E-5</v>
      </c>
      <c r="W50" s="117">
        <f t="array" ref="W50">INDEX(1*disp[Rxx],MATCH(1,($C50=disp[Case])*(W$7=disp[Node]),0))</f>
        <v>5.6249999999999996E-4</v>
      </c>
      <c r="X50" s="117">
        <f t="array" ref="X50">INDEX(1*disp[Ryy],MATCH(1,($C50=disp[Case])*(X$7=disp[Node]),0))</f>
        <v>-2.2220000000000001E-4</v>
      </c>
      <c r="Y50" s="117">
        <f t="array" ref="Y50">INDEX(1*disp[Rzz],MATCH(1,($C50=disp[Case])*(Y$7=disp[Node]),0))</f>
        <v>-7.7440000000000004E-5</v>
      </c>
      <c r="Z50" s="117">
        <f t="array" ref="Z50">INDEX(1*disp[Rxx],MATCH(1,($C50=disp[Case])*(Z$7=disp[Node]),0))</f>
        <v>-5.6249999999999996E-4</v>
      </c>
      <c r="AA50" s="117">
        <f t="array" ref="AA50">INDEX(1*disp[Ryy],MATCH(1,($C50=disp[Case])*(AA$7=disp[Node]),0))</f>
        <v>-2.221E-4</v>
      </c>
      <c r="AB50" s="117">
        <f t="array" ref="AB50">INDEX(1*disp[Rzz],MATCH(1,($C50=disp[Case])*(AB$7=disp[Node]),0))</f>
        <v>7.7299999999999995E-5</v>
      </c>
      <c r="AD50" s="143"/>
    </row>
    <row r="51" spans="1:30" s="80" customFormat="1">
      <c r="A51" s="169" t="s">
        <v>594</v>
      </c>
      <c r="B51" s="169" t="s">
        <v>68</v>
      </c>
      <c r="C51" s="172" t="s">
        <v>206</v>
      </c>
      <c r="D51" s="171" t="str">
        <f>INDEX(cases[Name],MATCH(C51,cases[Case],0))</f>
        <v>Temp Comb 1-2</v>
      </c>
      <c r="E51" s="117">
        <f t="array" ref="E51">INDEX(1*disp[Ux],MATCH(1,($C51=disp[Case])*(E$7=disp[Node]),0))</f>
        <v>1.4689999999999999E-12</v>
      </c>
      <c r="F51" s="117">
        <f t="array" ref="F51">INDEX(1*disp[Uy],MATCH(1,($C51=disp[Case])*(F$7=disp[Node]),0))</f>
        <v>2.2380000000000001E-11</v>
      </c>
      <c r="G51" s="117">
        <f t="array" ref="G51">INDEX(1*disp[Uz],MATCH(1,($C51=disp[Case])*(G$7=disp[Node]),0))</f>
        <v>3.8340000000000011E-7</v>
      </c>
      <c r="H51" s="117">
        <f t="array" ref="H51">INDEX(1*disp[Ux],MATCH(1,($C51=disp[Case])*(H$7=disp[Node]),0))</f>
        <v>-4.2420000000000001E-4</v>
      </c>
      <c r="I51" s="117">
        <f t="array" ref="I51">INDEX(1*disp[Uy],MATCH(1,($C51=disp[Case])*(I$7=disp[Node]),0))</f>
        <v>-1.0760000000000001</v>
      </c>
      <c r="J51" s="117">
        <f t="array" ref="J51">INDEX(1*disp[Uz],MATCH(1,($C51=disp[Case])*(J$7=disp[Node]),0))</f>
        <v>-3.8389999999999999E-7</v>
      </c>
      <c r="K51" s="117">
        <f t="array" ref="K51">INDEX(1*disp[Ux],MATCH(1,($C51=disp[Case])*(K$7=disp[Node]),0))</f>
        <v>78.680000000000007</v>
      </c>
      <c r="L51" s="117">
        <f t="array" ref="L51">INDEX(1*disp[Uy],MATCH(1,($C51=disp[Case])*(L$7=disp[Node]),0))</f>
        <v>-2.2109999999999998E-11</v>
      </c>
      <c r="M51" s="117">
        <f t="array" ref="M51">INDEX(1*disp[Uz],MATCH(1,($C51=disp[Case])*(M$7=disp[Node]),0))</f>
        <v>-3.8340000000000011E-7</v>
      </c>
      <c r="N51" s="117">
        <f t="array" ref="N51">INDEX(1*disp[Ux],MATCH(1,($C51=disp[Case])*(N$7=disp[Node]),0))</f>
        <v>78.680000000000007</v>
      </c>
      <c r="O51" s="117">
        <f t="array" ref="O51">INDEX(1*disp[Uy],MATCH(1,($C51=disp[Case])*(O$7=disp[Node]),0))</f>
        <v>-1.0760000000000001</v>
      </c>
      <c r="P51" s="117">
        <f t="array" ref="P51">INDEX(1*disp[Uz],MATCH(1,($C51=disp[Case])*(P$7=disp[Node]),0))</f>
        <v>3.8389999999999999E-7</v>
      </c>
      <c r="Q51" s="117">
        <f t="array" ref="Q51">INDEX(1*disp[Rxx],MATCH(1,($C51=disp[Case])*(Q$7=disp[Node]),0))</f>
        <v>-1.238E-3</v>
      </c>
      <c r="R51" s="117">
        <f t="array" ref="R51">INDEX(1*disp[Ryy],MATCH(1,($C51=disp[Case])*(R$7=disp[Node]),0))</f>
        <v>-1.384E-4</v>
      </c>
      <c r="S51" s="117">
        <f t="array" ref="S51">INDEX(1*disp[Rzz],MATCH(1,($C51=disp[Case])*(S$7=disp[Node]),0))</f>
        <v>-1.8799999999999999E-4</v>
      </c>
      <c r="T51" s="117">
        <f t="array" ref="T51">INDEX(1*disp[Rxx],MATCH(1,($C51=disp[Case])*(T$7=disp[Node]),0))</f>
        <v>1.237E-3</v>
      </c>
      <c r="U51" s="117">
        <f t="array" ref="U51">INDEX(1*disp[Ryy],MATCH(1,($C51=disp[Case])*(U$7=disp[Node]),0))</f>
        <v>-1.3850000000000001E-4</v>
      </c>
      <c r="V51" s="117">
        <f t="array" ref="V51">INDEX(1*disp[Rzz],MATCH(1,($C51=disp[Case])*(V$7=disp[Node]),0))</f>
        <v>1.8819999999999999E-4</v>
      </c>
      <c r="W51" s="117">
        <f t="array" ref="W51">INDEX(1*disp[Rxx],MATCH(1,($C51=disp[Case])*(W$7=disp[Node]),0))</f>
        <v>-1.237E-3</v>
      </c>
      <c r="X51" s="117">
        <f t="array" ref="X51">INDEX(1*disp[Ryy],MATCH(1,($C51=disp[Case])*(X$7=disp[Node]),0))</f>
        <v>1.3870000000000001E-4</v>
      </c>
      <c r="Y51" s="117">
        <f t="array" ref="Y51">INDEX(1*disp[Rzz],MATCH(1,($C51=disp[Case])*(Y$7=disp[Node]),0))</f>
        <v>1.8819999999999999E-4</v>
      </c>
      <c r="Z51" s="117">
        <f t="array" ref="Z51">INDEX(1*disp[Rxx],MATCH(1,($C51=disp[Case])*(Z$7=disp[Node]),0))</f>
        <v>1.237E-3</v>
      </c>
      <c r="AA51" s="117">
        <f t="array" ref="AA51">INDEX(1*disp[Ryy],MATCH(1,($C51=disp[Case])*(AA$7=disp[Node]),0))</f>
        <v>1.3860000000000001E-4</v>
      </c>
      <c r="AB51" s="117">
        <f t="array" ref="AB51">INDEX(1*disp[Rzz],MATCH(1,($C51=disp[Case])*(AB$7=disp[Node]),0))</f>
        <v>-1.8799999999999999E-4</v>
      </c>
      <c r="AD51" s="143"/>
    </row>
    <row r="52" spans="1:30" s="80" customFormat="1">
      <c r="A52" s="169" t="s">
        <v>594</v>
      </c>
      <c r="B52" s="169" t="s">
        <v>68</v>
      </c>
      <c r="C52" s="172" t="s">
        <v>207</v>
      </c>
      <c r="D52" s="171" t="str">
        <f>INDEX(cases[Name],MATCH(C52,cases[Case],0))</f>
        <v>Temp Comb 2-1</v>
      </c>
      <c r="E52" s="117">
        <f t="array" ref="E52">INDEX(1*disp[Ux],MATCH(1,($C52=disp[Case])*(E$7=disp[Node]),0))</f>
        <v>0</v>
      </c>
      <c r="F52" s="117">
        <f t="array" ref="F52">INDEX(1*disp[Uy],MATCH(1,($C52=disp[Case])*(F$7=disp[Node]),0))</f>
        <v>-4.0579999999999997E-11</v>
      </c>
      <c r="G52" s="117">
        <f t="array" ref="G52">INDEX(1*disp[Uz],MATCH(1,($C52=disp[Case])*(G$7=disp[Node]),0))</f>
        <v>1.283E-7</v>
      </c>
      <c r="H52" s="117">
        <f t="array" ref="H52">INDEX(1*disp[Ux],MATCH(1,($C52=disp[Case])*(H$7=disp[Node]),0))</f>
        <v>1.7760000000000001E-4</v>
      </c>
      <c r="I52" s="117">
        <f t="array" ref="I52">INDEX(1*disp[Uy],MATCH(1,($C52=disp[Case])*(I$7=disp[Node]),0))</f>
        <v>12.22</v>
      </c>
      <c r="J52" s="117">
        <f t="array" ref="J52">INDEX(1*disp[Uz],MATCH(1,($C52=disp[Case])*(J$7=disp[Node]),0))</f>
        <v>-1.2389999999999999E-7</v>
      </c>
      <c r="K52" s="117">
        <f t="array" ref="K52">INDEX(1*disp[Ux],MATCH(1,($C52=disp[Case])*(K$7=disp[Node]),0))</f>
        <v>-153</v>
      </c>
      <c r="L52" s="117">
        <f t="array" ref="L52">INDEX(1*disp[Uy],MATCH(1,($C52=disp[Case])*(L$7=disp[Node]),0))</f>
        <v>4.0680000000000002E-11</v>
      </c>
      <c r="M52" s="117">
        <f t="array" ref="M52">INDEX(1*disp[Uz],MATCH(1,($C52=disp[Case])*(M$7=disp[Node]),0))</f>
        <v>-1.2879999999999999E-7</v>
      </c>
      <c r="N52" s="117">
        <f t="array" ref="N52">INDEX(1*disp[Ux],MATCH(1,($C52=disp[Case])*(N$7=disp[Node]),0))</f>
        <v>-153</v>
      </c>
      <c r="O52" s="117">
        <f t="array" ref="O52">INDEX(1*disp[Uy],MATCH(1,($C52=disp[Case])*(O$7=disp[Node]),0))</f>
        <v>12.22</v>
      </c>
      <c r="P52" s="117">
        <f t="array" ref="P52">INDEX(1*disp[Uz],MATCH(1,($C52=disp[Case])*(P$7=disp[Node]),0))</f>
        <v>1.244E-7</v>
      </c>
      <c r="Q52" s="117">
        <f t="array" ref="Q52">INDEX(1*disp[Rxx],MATCH(1,($C52=disp[Case])*(Q$7=disp[Node]),0))</f>
        <v>6.2070000000000007E-4</v>
      </c>
      <c r="R52" s="117">
        <f t="array" ref="R52">INDEX(1*disp[Ryy],MATCH(1,($C52=disp[Case])*(R$7=disp[Node]),0))</f>
        <v>2.1469999999999999E-4</v>
      </c>
      <c r="S52" s="117">
        <f t="array" ref="S52">INDEX(1*disp[Rzz],MATCH(1,($C52=disp[Case])*(S$7=disp[Node]),0))</f>
        <v>5.2420000000000003E-5</v>
      </c>
      <c r="T52" s="117">
        <f t="array" ref="T52">INDEX(1*disp[Rxx],MATCH(1,($C52=disp[Case])*(T$7=disp[Node]),0))</f>
        <v>-6.2060000000000001E-4</v>
      </c>
      <c r="U52" s="117">
        <f t="array" ref="U52">INDEX(1*disp[Ryy],MATCH(1,($C52=disp[Case])*(U$7=disp[Node]),0))</f>
        <v>2.1469999999999999E-4</v>
      </c>
      <c r="V52" s="117">
        <f t="array" ref="V52">INDEX(1*disp[Rzz],MATCH(1,($C52=disp[Case])*(V$7=disp[Node]),0))</f>
        <v>-5.2800000000000003E-5</v>
      </c>
      <c r="W52" s="117">
        <f t="array" ref="W52">INDEX(1*disp[Rxx],MATCH(1,($C52=disp[Case])*(W$7=disp[Node]),0))</f>
        <v>6.2049999999999996E-4</v>
      </c>
      <c r="X52" s="117">
        <f t="array" ref="X52">INDEX(1*disp[Ryy],MATCH(1,($C52=disp[Case])*(X$7=disp[Node]),0))</f>
        <v>-2.153E-4</v>
      </c>
      <c r="Y52" s="117">
        <f t="array" ref="Y52">INDEX(1*disp[Rzz],MATCH(1,($C52=disp[Case])*(Y$7=disp[Node]),0))</f>
        <v>-5.2580000000000001E-5</v>
      </c>
      <c r="Z52" s="117">
        <f t="array" ref="Z52">INDEX(1*disp[Rxx],MATCH(1,($C52=disp[Case])*(Z$7=disp[Node]),0))</f>
        <v>-6.2060000000000001E-4</v>
      </c>
      <c r="AA52" s="117">
        <f t="array" ref="AA52">INDEX(1*disp[Ryy],MATCH(1,($C52=disp[Case])*(AA$7=disp[Node]),0))</f>
        <v>-2.153E-4</v>
      </c>
      <c r="AB52" s="117">
        <f t="array" ref="AB52">INDEX(1*disp[Rzz],MATCH(1,($C52=disp[Case])*(AB$7=disp[Node]),0))</f>
        <v>5.2210000000000003E-5</v>
      </c>
      <c r="AD52" s="143"/>
    </row>
    <row r="53" spans="1:30" s="80" customFormat="1">
      <c r="A53" s="169" t="s">
        <v>594</v>
      </c>
      <c r="B53" s="169" t="s">
        <v>68</v>
      </c>
      <c r="C53" s="172" t="s">
        <v>208</v>
      </c>
      <c r="D53" s="171" t="str">
        <f>INDEX(cases[Name],MATCH(C53,cases[Case],0))</f>
        <v>Temp Comb 2-2</v>
      </c>
      <c r="E53" s="117">
        <f t="array" ref="E53">INDEX(1*disp[Ux],MATCH(1,($C53=disp[Case])*(E$7=disp[Node]),0))</f>
        <v>2.2699999999999998E-12</v>
      </c>
      <c r="F53" s="117">
        <f t="array" ref="F53">INDEX(1*disp[Uy],MATCH(1,($C53=disp[Case])*(F$7=disp[Node]),0))</f>
        <v>4.2530000000000001E-11</v>
      </c>
      <c r="G53" s="117">
        <f t="array" ref="G53">INDEX(1*disp[Uz],MATCH(1,($C53=disp[Case])*(G$7=disp[Node]),0))</f>
        <v>1.8519999999999999E-7</v>
      </c>
      <c r="H53" s="117">
        <f t="array" ref="H53">INDEX(1*disp[Ux],MATCH(1,($C53=disp[Case])*(H$7=disp[Node]),0))</f>
        <v>-3.6939999999999998E-4</v>
      </c>
      <c r="I53" s="117">
        <f t="array" ref="I53">INDEX(1*disp[Uy],MATCH(1,($C53=disp[Case])*(I$7=disp[Node]),0))</f>
        <v>-9.6620000000000008</v>
      </c>
      <c r="J53" s="117">
        <f t="array" ref="J53">INDEX(1*disp[Uz],MATCH(1,($C53=disp[Case])*(J$7=disp[Node]),0))</f>
        <v>-1.888E-7</v>
      </c>
      <c r="K53" s="117">
        <f t="array" ref="K53">INDEX(1*disp[Ux],MATCH(1,($C53=disp[Case])*(K$7=disp[Node]),0))</f>
        <v>155.80000000000001</v>
      </c>
      <c r="L53" s="117">
        <f t="array" ref="L53">INDEX(1*disp[Uy],MATCH(1,($C53=disp[Case])*(L$7=disp[Node]),0))</f>
        <v>-4.1529999999999998E-11</v>
      </c>
      <c r="M53" s="117">
        <f t="array" ref="M53">INDEX(1*disp[Uz],MATCH(1,($C53=disp[Case])*(M$7=disp[Node]),0))</f>
        <v>-1.8489999999999999E-7</v>
      </c>
      <c r="N53" s="117">
        <f t="array" ref="N53">INDEX(1*disp[Ux],MATCH(1,($C53=disp[Case])*(N$7=disp[Node]),0))</f>
        <v>155.80000000000001</v>
      </c>
      <c r="O53" s="117">
        <f t="array" ref="O53">INDEX(1*disp[Uy],MATCH(1,($C53=disp[Case])*(O$7=disp[Node]),0))</f>
        <v>-9.6620000000000008</v>
      </c>
      <c r="P53" s="117">
        <f t="array" ref="P53">INDEX(1*disp[Uz],MATCH(1,($C53=disp[Case])*(P$7=disp[Node]),0))</f>
        <v>1.885E-7</v>
      </c>
      <c r="Q53" s="117">
        <f t="array" ref="Q53">INDEX(1*disp[Rxx],MATCH(1,($C53=disp[Case])*(Q$7=disp[Node]),0))</f>
        <v>-1.109E-3</v>
      </c>
      <c r="R53" s="117">
        <f t="array" ref="R53">INDEX(1*disp[Ryy],MATCH(1,($C53=disp[Case])*(R$7=disp[Node]),0))</f>
        <v>-1.4779999999999999E-4</v>
      </c>
      <c r="S53" s="117">
        <f t="array" ref="S53">INDEX(1*disp[Rzz],MATCH(1,($C53=disp[Case])*(S$7=disp[Node]),0))</f>
        <v>-1.359E-4</v>
      </c>
      <c r="T53" s="117">
        <f t="array" ref="T53">INDEX(1*disp[Rxx],MATCH(1,($C53=disp[Case])*(T$7=disp[Node]),0))</f>
        <v>1.109E-3</v>
      </c>
      <c r="U53" s="117">
        <f t="array" ref="U53">INDEX(1*disp[Ryy],MATCH(1,($C53=disp[Case])*(U$7=disp[Node]),0))</f>
        <v>-1.4789999999999999E-4</v>
      </c>
      <c r="V53" s="117">
        <f t="array" ref="V53">INDEX(1*disp[Rzz],MATCH(1,($C53=disp[Case])*(V$7=disp[Node]),0))</f>
        <v>1.3630000000000001E-4</v>
      </c>
      <c r="W53" s="117">
        <f t="array" ref="W53">INDEX(1*disp[Rxx],MATCH(1,($C53=disp[Case])*(W$7=disp[Node]),0))</f>
        <v>-1.109E-3</v>
      </c>
      <c r="X53" s="117">
        <f t="array" ref="X53">INDEX(1*disp[Ryy],MATCH(1,($C53=disp[Case])*(X$7=disp[Node]),0))</f>
        <v>1.484E-4</v>
      </c>
      <c r="Y53" s="117">
        <f t="array" ref="Y53">INDEX(1*disp[Rzz],MATCH(1,($C53=disp[Case])*(Y$7=disp[Node]),0))</f>
        <v>1.361E-4</v>
      </c>
      <c r="Z53" s="117">
        <f t="array" ref="Z53">INDEX(1*disp[Rxx],MATCH(1,($C53=disp[Case])*(Z$7=disp[Node]),0))</f>
        <v>1.109E-3</v>
      </c>
      <c r="AA53" s="117">
        <f t="array" ref="AA53">INDEX(1*disp[Ryy],MATCH(1,($C53=disp[Case])*(AA$7=disp[Node]),0))</f>
        <v>1.484E-4</v>
      </c>
      <c r="AB53" s="117">
        <f t="array" ref="AB53">INDEX(1*disp[Rzz],MATCH(1,($C53=disp[Case])*(AB$7=disp[Node]),0))</f>
        <v>-1.3579999999999999E-4</v>
      </c>
      <c r="AD53" s="143"/>
    </row>
    <row r="54" spans="1:30" s="80" customFormat="1">
      <c r="A54" s="169" t="s">
        <v>594</v>
      </c>
      <c r="B54" s="169" t="s">
        <v>68</v>
      </c>
      <c r="C54" s="172" t="s">
        <v>209</v>
      </c>
      <c r="D54" s="171" t="str">
        <f>INDEX(cases[Name],MATCH(C54,cases[Case],0))</f>
        <v>Temp Comb 3-1</v>
      </c>
      <c r="E54" s="117">
        <f t="array" ref="E54">INDEX(1*disp[Ux],MATCH(1,($C54=disp[Case])*(E$7=disp[Node]),0))</f>
        <v>0</v>
      </c>
      <c r="F54" s="117">
        <f t="array" ref="F54">INDEX(1*disp[Uy],MATCH(1,($C54=disp[Case])*(F$7=disp[Node]),0))</f>
        <v>-1.7289999999999999E-11</v>
      </c>
      <c r="G54" s="117">
        <f t="array" ref="G54">INDEX(1*disp[Uz],MATCH(1,($C54=disp[Case])*(G$7=disp[Node]),0))</f>
        <v>2.302E-8</v>
      </c>
      <c r="H54" s="117">
        <f t="array" ref="H54">INDEX(1*disp[Ux],MATCH(1,($C54=disp[Case])*(H$7=disp[Node]),0))</f>
        <v>1.6009999999999999E-4</v>
      </c>
      <c r="I54" s="117">
        <f t="array" ref="I54">INDEX(1*disp[Uy],MATCH(1,($C54=disp[Case])*(I$7=disp[Node]),0))</f>
        <v>3.3420000000000001</v>
      </c>
      <c r="J54" s="117">
        <f t="array" ref="J54">INDEX(1*disp[Uz],MATCH(1,($C54=disp[Case])*(J$7=disp[Node]),0))</f>
        <v>-2.185E-8</v>
      </c>
      <c r="K54" s="117">
        <f t="array" ref="K54">INDEX(1*disp[Ux],MATCH(1,($C54=disp[Case])*(K$7=disp[Node]),0))</f>
        <v>-62.53</v>
      </c>
      <c r="L54" s="117">
        <f t="array" ref="L54">INDEX(1*disp[Uy],MATCH(1,($C54=disp[Case])*(L$7=disp[Node]),0))</f>
        <v>1.7300000000000001E-11</v>
      </c>
      <c r="M54" s="117">
        <f t="array" ref="M54">INDEX(1*disp[Uz],MATCH(1,($C54=disp[Case])*(M$7=disp[Node]),0))</f>
        <v>-2.3140000000000001E-8</v>
      </c>
      <c r="N54" s="117">
        <f t="array" ref="N54">INDEX(1*disp[Ux],MATCH(1,($C54=disp[Case])*(N$7=disp[Node]),0))</f>
        <v>-62.53</v>
      </c>
      <c r="O54" s="117">
        <f t="array" ref="O54">INDEX(1*disp[Uy],MATCH(1,($C54=disp[Case])*(O$7=disp[Node]),0))</f>
        <v>3.3420000000000001</v>
      </c>
      <c r="P54" s="117">
        <f t="array" ref="P54">INDEX(1*disp[Uz],MATCH(1,($C54=disp[Case])*(P$7=disp[Node]),0))</f>
        <v>2.1970000000000001E-8</v>
      </c>
      <c r="Q54" s="117">
        <f t="array" ref="Q54">INDEX(1*disp[Rxx],MATCH(1,($C54=disp[Case])*(Q$7=disp[Node]),0))</f>
        <v>5.6189999999999994E-4</v>
      </c>
      <c r="R54" s="117">
        <f t="array" ref="R54">INDEX(1*disp[Ryy],MATCH(1,($C54=disp[Case])*(R$7=disp[Node]),0))</f>
        <v>2.042E-4</v>
      </c>
      <c r="S54" s="117">
        <f t="array" ref="S54">INDEX(1*disp[Rzz],MATCH(1,($C54=disp[Case])*(S$7=disp[Node]),0))</f>
        <v>7.6920000000000002E-5</v>
      </c>
      <c r="T54" s="117">
        <f t="array" ref="T54">INDEX(1*disp[Rxx],MATCH(1,($C54=disp[Case])*(T$7=disp[Node]),0))</f>
        <v>-5.6189999999999994E-4</v>
      </c>
      <c r="U54" s="117">
        <f t="array" ref="U54">INDEX(1*disp[Ryy],MATCH(1,($C54=disp[Case])*(U$7=disp[Node]),0))</f>
        <v>2.042E-4</v>
      </c>
      <c r="V54" s="117">
        <f t="array" ref="V54">INDEX(1*disp[Rzz],MATCH(1,($C54=disp[Case])*(V$7=disp[Node]),0))</f>
        <v>-7.7070000000000006E-5</v>
      </c>
      <c r="W54" s="117">
        <f t="array" ref="W54">INDEX(1*disp[Rxx],MATCH(1,($C54=disp[Case])*(W$7=disp[Node]),0))</f>
        <v>5.6179999999999999E-4</v>
      </c>
      <c r="X54" s="117">
        <f t="array" ref="X54">INDEX(1*disp[Ryy],MATCH(1,($C54=disp[Case])*(X$7=disp[Node]),0))</f>
        <v>-2.0440000000000001E-4</v>
      </c>
      <c r="Y54" s="117">
        <f t="array" ref="Y54">INDEX(1*disp[Rzz],MATCH(1,($C54=disp[Case])*(Y$7=disp[Node]),0))</f>
        <v>-7.7020000000000005E-5</v>
      </c>
      <c r="Z54" s="117">
        <f t="array" ref="Z54">INDEX(1*disp[Rxx],MATCH(1,($C54=disp[Case])*(Z$7=disp[Node]),0))</f>
        <v>-5.6189999999999994E-4</v>
      </c>
      <c r="AA54" s="117">
        <f t="array" ref="AA54">INDEX(1*disp[Ryy],MATCH(1,($C54=disp[Case])*(AA$7=disp[Node]),0))</f>
        <v>-2.0440000000000001E-4</v>
      </c>
      <c r="AB54" s="117">
        <f t="array" ref="AB54">INDEX(1*disp[Rzz],MATCH(1,($C54=disp[Case])*(AB$7=disp[Node]),0))</f>
        <v>7.6879999999999996E-5</v>
      </c>
    </row>
    <row r="55" spans="1:30" s="120" customFormat="1" ht="15" customHeight="1">
      <c r="A55" s="169" t="s">
        <v>594</v>
      </c>
      <c r="B55" s="169" t="s">
        <v>68</v>
      </c>
      <c r="C55" s="172" t="s">
        <v>210</v>
      </c>
      <c r="D55" s="171" t="str">
        <f>INDEX(cases[Name],MATCH(C55,cases[Case],0))</f>
        <v>Temp Comb 3-2</v>
      </c>
      <c r="E55" s="117">
        <f t="array" ref="E55">INDEX(1*disp[Ux],MATCH(1,($C55=disp[Case])*(E$7=disp[Node]),0))</f>
        <v>1.4790000000000001E-12</v>
      </c>
      <c r="F55" s="117">
        <f t="array" ref="F55">INDEX(1*disp[Uy],MATCH(1,($C55=disp[Case])*(F$7=disp[Node]),0))</f>
        <v>2.2369999999999999E-11</v>
      </c>
      <c r="G55" s="117">
        <f t="array" ref="G55">INDEX(1*disp[Uz],MATCH(1,($C55=disp[Case])*(G$7=disp[Node]),0))</f>
        <v>3.8179999999999999E-7</v>
      </c>
      <c r="H55" s="117">
        <f t="array" ref="H55">INDEX(1*disp[Ux],MATCH(1,($C55=disp[Case])*(H$7=disp[Node]),0))</f>
        <v>-4.2250000000000002E-4</v>
      </c>
      <c r="I55" s="117">
        <f t="array" ref="I55">INDEX(1*disp[Uy],MATCH(1,($C55=disp[Case])*(I$7=disp[Node]),0))</f>
        <v>-1.077</v>
      </c>
      <c r="J55" s="117">
        <f t="array" ref="J55">INDEX(1*disp[Uz],MATCH(1,($C55=disp[Case])*(J$7=disp[Node]),0))</f>
        <v>-3.8229999999999998E-7</v>
      </c>
      <c r="K55" s="117">
        <f t="array" ref="K55">INDEX(1*disp[Ux],MATCH(1,($C55=disp[Case])*(K$7=disp[Node]),0))</f>
        <v>78.819999999999993</v>
      </c>
      <c r="L55" s="117">
        <f t="array" ref="L55">INDEX(1*disp[Uy],MATCH(1,($C55=disp[Case])*(L$7=disp[Node]),0))</f>
        <v>-2.21E-11</v>
      </c>
      <c r="M55" s="117">
        <f t="array" ref="M55">INDEX(1*disp[Uz],MATCH(1,($C55=disp[Case])*(M$7=disp[Node]),0))</f>
        <v>-3.819E-7</v>
      </c>
      <c r="N55" s="117">
        <f t="array" ref="N55">INDEX(1*disp[Ux],MATCH(1,($C55=disp[Case])*(N$7=disp[Node]),0))</f>
        <v>78.81</v>
      </c>
      <c r="O55" s="117">
        <f t="array" ref="O55">INDEX(1*disp[Uy],MATCH(1,($C55=disp[Case])*(O$7=disp[Node]),0))</f>
        <v>-1.077</v>
      </c>
      <c r="P55" s="117">
        <f t="array" ref="P55">INDEX(1*disp[Uz],MATCH(1,($C55=disp[Case])*(P$7=disp[Node]),0))</f>
        <v>3.8239999999999998E-7</v>
      </c>
      <c r="Q55" s="117">
        <f t="array" ref="Q55">INDEX(1*disp[Rxx],MATCH(1,($C55=disp[Case])*(Q$7=disp[Node]),0))</f>
        <v>-1.237E-3</v>
      </c>
      <c r="R55" s="117">
        <f t="array" ref="R55">INDEX(1*disp[Ryy],MATCH(1,($C55=disp[Case])*(R$7=disp[Node]),0))</f>
        <v>-1.2070000000000001E-4</v>
      </c>
      <c r="S55" s="117">
        <f t="array" ref="S55">INDEX(1*disp[Rzz],MATCH(1,($C55=disp[Case])*(S$7=disp[Node]),0))</f>
        <v>-1.8760000000000001E-4</v>
      </c>
      <c r="T55" s="117">
        <f t="array" ref="T55">INDEX(1*disp[Rxx],MATCH(1,($C55=disp[Case])*(T$7=disp[Node]),0))</f>
        <v>1.237E-3</v>
      </c>
      <c r="U55" s="117">
        <f t="array" ref="U55">INDEX(1*disp[Ryy],MATCH(1,($C55=disp[Case])*(U$7=disp[Node]),0))</f>
        <v>-1.208E-4</v>
      </c>
      <c r="V55" s="117">
        <f t="array" ref="V55">INDEX(1*disp[Rzz],MATCH(1,($C55=disp[Case])*(V$7=disp[Node]),0))</f>
        <v>1.8770000000000001E-4</v>
      </c>
      <c r="W55" s="117">
        <f t="array" ref="W55">INDEX(1*disp[Rxx],MATCH(1,($C55=disp[Case])*(W$7=disp[Node]),0))</f>
        <v>-1.237E-3</v>
      </c>
      <c r="X55" s="117">
        <f t="array" ref="X55">INDEX(1*disp[Ryy],MATCH(1,($C55=disp[Case])*(X$7=disp[Node]),0))</f>
        <v>1.21E-4</v>
      </c>
      <c r="Y55" s="117">
        <f t="array" ref="Y55">INDEX(1*disp[Rzz],MATCH(1,($C55=disp[Case])*(Y$7=disp[Node]),0))</f>
        <v>1.8780000000000001E-4</v>
      </c>
      <c r="Z55" s="117">
        <f t="array" ref="Z55">INDEX(1*disp[Rxx],MATCH(1,($C55=disp[Case])*(Z$7=disp[Node]),0))</f>
        <v>1.237E-3</v>
      </c>
      <c r="AA55" s="117">
        <f t="array" ref="AA55">INDEX(1*disp[Ryy],MATCH(1,($C55=disp[Case])*(AA$7=disp[Node]),0))</f>
        <v>1.209E-4</v>
      </c>
      <c r="AB55" s="117">
        <f t="array" ref="AB55">INDEX(1*disp[Rzz],MATCH(1,($C55=disp[Case])*(AB$7=disp[Node]),0))</f>
        <v>-1.8760000000000001E-4</v>
      </c>
    </row>
    <row r="56" spans="1:30" s="120" customFormat="1">
      <c r="A56" s="169" t="s">
        <v>594</v>
      </c>
      <c r="B56" s="169" t="s">
        <v>68</v>
      </c>
      <c r="C56" s="172" t="s">
        <v>211</v>
      </c>
      <c r="D56" s="171" t="str">
        <f>INDEX(cases[Name],MATCH(C56,cases[Case],0))</f>
        <v>Temp Comb 4-1</v>
      </c>
      <c r="E56" s="117">
        <f t="array" ref="E56">INDEX(1*disp[Ux],MATCH(1,($C56=disp[Case])*(E$7=disp[Node]),0))</f>
        <v>0</v>
      </c>
      <c r="F56" s="117">
        <f t="array" ref="F56">INDEX(1*disp[Uy],MATCH(1,($C56=disp[Case])*(F$7=disp[Node]),0))</f>
        <v>-4.0549999999999998E-11</v>
      </c>
      <c r="G56" s="117">
        <f t="array" ref="G56">INDEX(1*disp[Uz],MATCH(1,($C56=disp[Case])*(G$7=disp[Node]),0))</f>
        <v>1.3269999999999999E-7</v>
      </c>
      <c r="H56" s="117">
        <f t="array" ref="H56">INDEX(1*disp[Ux],MATCH(1,($C56=disp[Case])*(H$7=disp[Node]),0))</f>
        <v>1.7259999999999999E-4</v>
      </c>
      <c r="I56" s="117">
        <f t="array" ref="I56">INDEX(1*disp[Uy],MATCH(1,($C56=disp[Case])*(I$7=disp[Node]),0))</f>
        <v>12.22</v>
      </c>
      <c r="J56" s="117">
        <f t="array" ref="J56">INDEX(1*disp[Uz],MATCH(1,($C56=disp[Case])*(J$7=disp[Node]),0))</f>
        <v>-1.283E-7</v>
      </c>
      <c r="K56" s="117">
        <f t="array" ref="K56">INDEX(1*disp[Ux],MATCH(1,($C56=disp[Case])*(K$7=disp[Node]),0))</f>
        <v>-153.4</v>
      </c>
      <c r="L56" s="117">
        <f t="array" ref="L56">INDEX(1*disp[Uy],MATCH(1,($C56=disp[Case])*(L$7=disp[Node]),0))</f>
        <v>4.0650000000000003E-11</v>
      </c>
      <c r="M56" s="117">
        <f t="array" ref="M56">INDEX(1*disp[Uz],MATCH(1,($C56=disp[Case])*(M$7=disp[Node]),0))</f>
        <v>-1.332E-7</v>
      </c>
      <c r="N56" s="117">
        <f t="array" ref="N56">INDEX(1*disp[Ux],MATCH(1,($C56=disp[Case])*(N$7=disp[Node]),0))</f>
        <v>-153.4</v>
      </c>
      <c r="O56" s="117">
        <f t="array" ref="O56">INDEX(1*disp[Uy],MATCH(1,($C56=disp[Case])*(O$7=disp[Node]),0))</f>
        <v>12.22</v>
      </c>
      <c r="P56" s="117">
        <f t="array" ref="P56">INDEX(1*disp[Uz],MATCH(1,($C56=disp[Case])*(P$7=disp[Node]),0))</f>
        <v>1.2879999999999999E-7</v>
      </c>
      <c r="Q56" s="117">
        <f t="array" ref="Q56">INDEX(1*disp[Rxx],MATCH(1,($C56=disp[Case])*(Q$7=disp[Node]),0))</f>
        <v>6.1879999999999997E-4</v>
      </c>
      <c r="R56" s="117">
        <f t="array" ref="R56">INDEX(1*disp[Ryy],MATCH(1,($C56=disp[Case])*(R$7=disp[Node]),0))</f>
        <v>1.641E-4</v>
      </c>
      <c r="S56" s="117">
        <f t="array" ref="S56">INDEX(1*disp[Rzz],MATCH(1,($C56=disp[Case])*(S$7=disp[Node]),0))</f>
        <v>5.1209999999999999E-5</v>
      </c>
      <c r="T56" s="117">
        <f t="array" ref="T56">INDEX(1*disp[Rxx],MATCH(1,($C56=disp[Case])*(T$7=disp[Node]),0))</f>
        <v>-6.1879999999999997E-4</v>
      </c>
      <c r="U56" s="117">
        <f t="array" ref="U56">INDEX(1*disp[Ryy],MATCH(1,($C56=disp[Case])*(U$7=disp[Node]),0))</f>
        <v>1.641E-4</v>
      </c>
      <c r="V56" s="117">
        <f t="array" ref="V56">INDEX(1*disp[Rzz],MATCH(1,($C56=disp[Case])*(V$7=disp[Node]),0))</f>
        <v>-5.1589999999999999E-5</v>
      </c>
      <c r="W56" s="117">
        <f t="array" ref="W56">INDEX(1*disp[Rxx],MATCH(1,($C56=disp[Case])*(W$7=disp[Node]),0))</f>
        <v>6.1870000000000002E-4</v>
      </c>
      <c r="X56" s="117">
        <f t="array" ref="X56">INDEX(1*disp[Ryy],MATCH(1,($C56=disp[Case])*(X$7=disp[Node]),0))</f>
        <v>-1.6469999999999999E-4</v>
      </c>
      <c r="Y56" s="117">
        <f t="array" ref="Y56">INDEX(1*disp[Rzz],MATCH(1,($C56=disp[Case])*(Y$7=disp[Node]),0))</f>
        <v>-5.1369999999999998E-5</v>
      </c>
      <c r="Z56" s="117">
        <f t="array" ref="Z56">INDEX(1*disp[Rxx],MATCH(1,($C56=disp[Case])*(Z$7=disp[Node]),0))</f>
        <v>-6.1879999999999997E-4</v>
      </c>
      <c r="AA56" s="117">
        <f t="array" ref="AA56">INDEX(1*disp[Ryy],MATCH(1,($C56=disp[Case])*(AA$7=disp[Node]),0))</f>
        <v>-1.6469999999999999E-4</v>
      </c>
      <c r="AB56" s="117">
        <f t="array" ref="AB56">INDEX(1*disp[Rzz],MATCH(1,($C56=disp[Case])*(AB$7=disp[Node]),0))</f>
        <v>5.1E-5</v>
      </c>
    </row>
    <row r="57" spans="1:30" s="120" customFormat="1">
      <c r="A57" s="169" t="s">
        <v>594</v>
      </c>
      <c r="B57" s="169" t="s">
        <v>68</v>
      </c>
      <c r="C57" s="172" t="s">
        <v>212</v>
      </c>
      <c r="D57" s="171" t="str">
        <f>INDEX(cases[Name],MATCH(C57,cases[Case],0))</f>
        <v>Temp Comb 4-2</v>
      </c>
      <c r="E57" s="117">
        <f t="array" ref="E57">INDEX(1*disp[Ux],MATCH(1,($C57=disp[Case])*(E$7=disp[Node]),0))</f>
        <v>2.2990000000000002E-12</v>
      </c>
      <c r="F57" s="117">
        <f t="array" ref="F57">INDEX(1*disp[Uy],MATCH(1,($C57=disp[Case])*(F$7=disp[Node]),0))</f>
        <v>4.2500000000000002E-11</v>
      </c>
      <c r="G57" s="117">
        <f t="array" ref="G57">INDEX(1*disp[Uz],MATCH(1,($C57=disp[Case])*(G$7=disp[Node]),0))</f>
        <v>1.808E-7</v>
      </c>
      <c r="H57" s="117">
        <f t="array" ref="H57">INDEX(1*disp[Ux],MATCH(1,($C57=disp[Case])*(H$7=disp[Node]),0))</f>
        <v>-3.6450000000000002E-4</v>
      </c>
      <c r="I57" s="117">
        <f t="array" ref="I57">INDEX(1*disp[Uy],MATCH(1,($C57=disp[Case])*(I$7=disp[Node]),0))</f>
        <v>-9.6639999999999997</v>
      </c>
      <c r="J57" s="117">
        <f t="array" ref="J57">INDEX(1*disp[Uz],MATCH(1,($C57=disp[Case])*(J$7=disp[Node]),0))</f>
        <v>-1.8440000000000001E-7</v>
      </c>
      <c r="K57" s="117">
        <f t="array" ref="K57">INDEX(1*disp[Ux],MATCH(1,($C57=disp[Case])*(K$7=disp[Node]),0))</f>
        <v>156.19999999999999</v>
      </c>
      <c r="L57" s="117">
        <f t="array" ref="L57">INDEX(1*disp[Uy],MATCH(1,($C57=disp[Case])*(L$7=disp[Node]),0))</f>
        <v>-4.1510000000000001E-11</v>
      </c>
      <c r="M57" s="117">
        <f t="array" ref="M57">INDEX(1*disp[Uz],MATCH(1,($C57=disp[Case])*(M$7=disp[Node]),0))</f>
        <v>-1.8050000000000001E-7</v>
      </c>
      <c r="N57" s="117">
        <f t="array" ref="N57">INDEX(1*disp[Ux],MATCH(1,($C57=disp[Case])*(N$7=disp[Node]),0))</f>
        <v>156.19999999999999</v>
      </c>
      <c r="O57" s="117">
        <f t="array" ref="O57">INDEX(1*disp[Uy],MATCH(1,($C57=disp[Case])*(O$7=disp[Node]),0))</f>
        <v>-9.6639999999999997</v>
      </c>
      <c r="P57" s="117">
        <f t="array" ref="P57">INDEX(1*disp[Uz],MATCH(1,($C57=disp[Case])*(P$7=disp[Node]),0))</f>
        <v>1.8409999999999999E-7</v>
      </c>
      <c r="Q57" s="117">
        <f t="array" ref="Q57">INDEX(1*disp[Rxx],MATCH(1,($C57=disp[Case])*(Q$7=disp[Node]),0))</f>
        <v>-1.108E-3</v>
      </c>
      <c r="R57" s="117">
        <f t="array" ref="R57">INDEX(1*disp[Ryy],MATCH(1,($C57=disp[Case])*(R$7=disp[Node]),0))</f>
        <v>-9.7219999999999994E-5</v>
      </c>
      <c r="S57" s="117">
        <f t="array" ref="S57">INDEX(1*disp[Rzz],MATCH(1,($C57=disp[Case])*(S$7=disp[Node]),0))</f>
        <v>-1.3469999999999999E-4</v>
      </c>
      <c r="T57" s="117">
        <f t="array" ref="T57">INDEX(1*disp[Rxx],MATCH(1,($C57=disp[Case])*(T$7=disp[Node]),0))</f>
        <v>1.1069999999999999E-3</v>
      </c>
      <c r="U57" s="117">
        <f t="array" ref="U57">INDEX(1*disp[Ryy],MATCH(1,($C57=disp[Case])*(U$7=disp[Node]),0))</f>
        <v>-9.7269999999999995E-5</v>
      </c>
      <c r="V57" s="117">
        <f t="array" ref="V57">INDEX(1*disp[Rzz],MATCH(1,($C57=disp[Case])*(V$7=disp[Node]),0))</f>
        <v>1.351E-4</v>
      </c>
      <c r="W57" s="117">
        <f t="array" ref="W57">INDEX(1*disp[Rxx],MATCH(1,($C57=disp[Case])*(W$7=disp[Node]),0))</f>
        <v>-1.1069999999999999E-3</v>
      </c>
      <c r="X57" s="117">
        <f t="array" ref="X57">INDEX(1*disp[Ryy],MATCH(1,($C57=disp[Case])*(X$7=disp[Node]),0))</f>
        <v>9.781E-5</v>
      </c>
      <c r="Y57" s="117">
        <f t="array" ref="Y57">INDEX(1*disp[Rzz],MATCH(1,($C57=disp[Case])*(Y$7=disp[Node]),0))</f>
        <v>1.349E-4</v>
      </c>
      <c r="Z57" s="117">
        <f t="array" ref="Z57">INDEX(1*disp[Rxx],MATCH(1,($C57=disp[Case])*(Z$7=disp[Node]),0))</f>
        <v>1.1069999999999999E-3</v>
      </c>
      <c r="AA57" s="117">
        <f t="array" ref="AA57">INDEX(1*disp[Ryy],MATCH(1,($C57=disp[Case])*(AA$7=disp[Node]),0))</f>
        <v>9.7759999999999999E-5</v>
      </c>
      <c r="AB57" s="117">
        <f t="array" ref="AB57">INDEX(1*disp[Rzz],MATCH(1,($C57=disp[Case])*(AB$7=disp[Node]),0))</f>
        <v>-1.3459999999999999E-4</v>
      </c>
    </row>
    <row r="58" spans="1:30" s="120" customFormat="1">
      <c r="A58" s="169" t="s">
        <v>594</v>
      </c>
      <c r="B58" s="169" t="s">
        <v>68</v>
      </c>
      <c r="C58" s="172" t="s">
        <v>213</v>
      </c>
      <c r="D58" s="171" t="str">
        <f>INDEX(cases[Name],MATCH(C58,cases[Case],0))</f>
        <v>Temp Comb 5-1</v>
      </c>
      <c r="E58" s="117">
        <f t="array" ref="E58">INDEX(1*disp[Ux],MATCH(1,($C58=disp[Case])*(E$7=disp[Node]),0))</f>
        <v>0</v>
      </c>
      <c r="F58" s="117">
        <f t="array" ref="F58">INDEX(1*disp[Uy],MATCH(1,($C58=disp[Case])*(F$7=disp[Node]),0))</f>
        <v>-1.7089999999999999E-11</v>
      </c>
      <c r="G58" s="117">
        <f t="array" ref="G58">INDEX(1*disp[Uz],MATCH(1,($C58=disp[Case])*(G$7=disp[Node]),0))</f>
        <v>1.751E-7</v>
      </c>
      <c r="H58" s="117">
        <f t="array" ref="H58">INDEX(1*disp[Ux],MATCH(1,($C58=disp[Case])*(H$7=disp[Node]),0))</f>
        <v>1.3410000000000001E-4</v>
      </c>
      <c r="I58" s="117">
        <f t="array" ref="I58">INDEX(1*disp[Uy],MATCH(1,($C58=disp[Case])*(I$7=disp[Node]),0))</f>
        <v>3.3330000000000002</v>
      </c>
      <c r="J58" s="117">
        <f t="array" ref="J58">INDEX(1*disp[Uz],MATCH(1,($C58=disp[Case])*(J$7=disp[Node]),0))</f>
        <v>-1.7350000000000001E-7</v>
      </c>
      <c r="K58" s="117">
        <f t="array" ref="K58">INDEX(1*disp[Ux],MATCH(1,($C58=disp[Case])*(K$7=disp[Node]),0))</f>
        <v>-60.26</v>
      </c>
      <c r="L58" s="117">
        <f t="array" ref="L58">INDEX(1*disp[Uy],MATCH(1,($C58=disp[Case])*(L$7=disp[Node]),0))</f>
        <v>1.711E-11</v>
      </c>
      <c r="M58" s="117">
        <f t="array" ref="M58">INDEX(1*disp[Uz],MATCH(1,($C58=disp[Case])*(M$7=disp[Node]),0))</f>
        <v>-1.7520000000000001E-7</v>
      </c>
      <c r="N58" s="117">
        <f t="array" ref="N58">INDEX(1*disp[Ux],MATCH(1,($C58=disp[Case])*(N$7=disp[Node]),0))</f>
        <v>-60.26</v>
      </c>
      <c r="O58" s="117">
        <f t="array" ref="O58">INDEX(1*disp[Uy],MATCH(1,($C58=disp[Case])*(O$7=disp[Node]),0))</f>
        <v>3.3330000000000002</v>
      </c>
      <c r="P58" s="117">
        <f t="array" ref="P58">INDEX(1*disp[Uz],MATCH(1,($C58=disp[Case])*(P$7=disp[Node]),0))</f>
        <v>1.7359999999999999E-7</v>
      </c>
      <c r="Q58" s="117">
        <f t="array" ref="Q58">INDEX(1*disp[Rxx],MATCH(1,($C58=disp[Case])*(Q$7=disp[Node]),0))</f>
        <v>5.6079999999999997E-4</v>
      </c>
      <c r="R58" s="117">
        <f t="array" ref="R58">INDEX(1*disp[Ryy],MATCH(1,($C58=disp[Case])*(R$7=disp[Node]),0))</f>
        <v>5.3889999999999993E-4</v>
      </c>
      <c r="S58" s="117">
        <f t="array" ref="S58">INDEX(1*disp[Rzz],MATCH(1,($C58=disp[Case])*(S$7=disp[Node]),0))</f>
        <v>7.5820000000000003E-5</v>
      </c>
      <c r="T58" s="117">
        <f t="array" ref="T58">INDEX(1*disp[Rxx],MATCH(1,($C58=disp[Case])*(T$7=disp[Node]),0))</f>
        <v>-5.6070000000000002E-4</v>
      </c>
      <c r="U58" s="117">
        <f t="array" ref="U58">INDEX(1*disp[Ryy],MATCH(1,($C58=disp[Case])*(U$7=disp[Node]),0))</f>
        <v>5.3899999999999998E-4</v>
      </c>
      <c r="V58" s="117">
        <f t="array" ref="V58">INDEX(1*disp[Rzz],MATCH(1,($C58=disp[Case])*(V$7=disp[Node]),0))</f>
        <v>-7.5970000000000006E-5</v>
      </c>
      <c r="W58" s="117">
        <f t="array" ref="W58">INDEX(1*disp[Rxx],MATCH(1,($C58=disp[Case])*(W$7=disp[Node]),0))</f>
        <v>5.6070000000000002E-4</v>
      </c>
      <c r="X58" s="117">
        <f t="array" ref="X58">INDEX(1*disp[Ryy],MATCH(1,($C58=disp[Case])*(X$7=disp[Node]),0))</f>
        <v>-5.3919999999999999E-4</v>
      </c>
      <c r="Y58" s="117">
        <f t="array" ref="Y58">INDEX(1*disp[Rzz],MATCH(1,($C58=disp[Case])*(Y$7=disp[Node]),0))</f>
        <v>-7.5920000000000005E-5</v>
      </c>
      <c r="Z58" s="117">
        <f t="array" ref="Z58">INDEX(1*disp[Rxx],MATCH(1,($C58=disp[Case])*(Z$7=disp[Node]),0))</f>
        <v>-5.6079999999999997E-4</v>
      </c>
      <c r="AA58" s="117">
        <f t="array" ref="AA58">INDEX(1*disp[Ryy],MATCH(1,($C58=disp[Case])*(AA$7=disp[Node]),0))</f>
        <v>-5.3910000000000004E-4</v>
      </c>
      <c r="AB58" s="117">
        <f t="array" ref="AB58">INDEX(1*disp[Rzz],MATCH(1,($C58=disp[Case])*(AB$7=disp[Node]),0))</f>
        <v>7.5779999999999996E-5</v>
      </c>
    </row>
    <row r="59" spans="1:30" s="120" customFormat="1">
      <c r="A59" s="169" t="s">
        <v>594</v>
      </c>
      <c r="B59" s="169" t="s">
        <v>68</v>
      </c>
      <c r="C59" s="172" t="s">
        <v>214</v>
      </c>
      <c r="D59" s="171" t="str">
        <f>INDEX(cases[Name],MATCH(C59,cases[Case],0))</f>
        <v>Temp Comb 5-2</v>
      </c>
      <c r="E59" s="117">
        <f t="array" ref="E59">INDEX(1*disp[Ux],MATCH(1,($C59=disp[Case])*(E$7=disp[Node]),0))</f>
        <v>1.5480000000000001E-12</v>
      </c>
      <c r="F59" s="117">
        <f t="array" ref="F59">INDEX(1*disp[Uy],MATCH(1,($C59=disp[Case])*(F$7=disp[Node]),0))</f>
        <v>2.2180000000000001E-11</v>
      </c>
      <c r="G59" s="117">
        <f t="array" ref="G59">INDEX(1*disp[Uz],MATCH(1,($C59=disp[Case])*(G$7=disp[Node]),0))</f>
        <v>2.2980000000000001E-7</v>
      </c>
      <c r="H59" s="117">
        <f t="array" ref="H59">INDEX(1*disp[Ux],MATCH(1,($C59=disp[Case])*(H$7=disp[Node]),0))</f>
        <v>-3.9649999999999999E-4</v>
      </c>
      <c r="I59" s="117">
        <f t="array" ref="I59">INDEX(1*disp[Uy],MATCH(1,($C59=disp[Case])*(I$7=disp[Node]),0))</f>
        <v>-1.0680000000000001</v>
      </c>
      <c r="J59" s="117">
        <f t="array" ref="J59">INDEX(1*disp[Uz],MATCH(1,($C59=disp[Case])*(J$7=disp[Node]),0))</f>
        <v>-2.3069999999999999E-7</v>
      </c>
      <c r="K59" s="117">
        <f t="array" ref="K59">INDEX(1*disp[Ux],MATCH(1,($C59=disp[Case])*(K$7=disp[Node]),0))</f>
        <v>76.540000000000006</v>
      </c>
      <c r="L59" s="117">
        <f t="array" ref="L59">INDEX(1*disp[Uy],MATCH(1,($C59=disp[Case])*(L$7=disp[Node]),0))</f>
        <v>-2.1909999999999999E-11</v>
      </c>
      <c r="M59" s="117">
        <f t="array" ref="M59">INDEX(1*disp[Uz],MATCH(1,($C59=disp[Case])*(M$7=disp[Node]),0))</f>
        <v>-2.2980000000000001E-7</v>
      </c>
      <c r="N59" s="117">
        <f t="array" ref="N59">INDEX(1*disp[Ux],MATCH(1,($C59=disp[Case])*(N$7=disp[Node]),0))</f>
        <v>76.540000000000006</v>
      </c>
      <c r="O59" s="117">
        <f t="array" ref="O59">INDEX(1*disp[Uy],MATCH(1,($C59=disp[Case])*(O$7=disp[Node]),0))</f>
        <v>-1.0680000000000001</v>
      </c>
      <c r="P59" s="117">
        <f t="array" ref="P59">INDEX(1*disp[Uz],MATCH(1,($C59=disp[Case])*(P$7=disp[Node]),0))</f>
        <v>2.3069999999999999E-7</v>
      </c>
      <c r="Q59" s="117">
        <f t="array" ref="Q59">INDEX(1*disp[Rxx],MATCH(1,($C59=disp[Case])*(Q$7=disp[Node]),0))</f>
        <v>-1.2359999999999999E-3</v>
      </c>
      <c r="R59" s="117">
        <f t="array" ref="R59">INDEX(1*disp[Ryy],MATCH(1,($C59=disp[Case])*(R$7=disp[Node]),0))</f>
        <v>-4.5540000000000001E-4</v>
      </c>
      <c r="S59" s="117">
        <f t="array" ref="S59">INDEX(1*disp[Rzz],MATCH(1,($C59=disp[Case])*(S$7=disp[Node]),0))</f>
        <v>-1.8650000000000001E-4</v>
      </c>
      <c r="T59" s="117">
        <f t="array" ref="T59">INDEX(1*disp[Rxx],MATCH(1,($C59=disp[Case])*(T$7=disp[Node]),0))</f>
        <v>1.2359999999999999E-3</v>
      </c>
      <c r="U59" s="117">
        <f t="array" ref="U59">INDEX(1*disp[Ryy],MATCH(1,($C59=disp[Case])*(U$7=disp[Node]),0))</f>
        <v>-4.5550000000000001E-4</v>
      </c>
      <c r="V59" s="117">
        <f t="array" ref="V59">INDEX(1*disp[Rzz],MATCH(1,($C59=disp[Case])*(V$7=disp[Node]),0))</f>
        <v>1.8660000000000001E-4</v>
      </c>
      <c r="W59" s="117">
        <f t="array" ref="W59">INDEX(1*disp[Rxx],MATCH(1,($C59=disp[Case])*(W$7=disp[Node]),0))</f>
        <v>-1.2359999999999999E-3</v>
      </c>
      <c r="X59" s="117">
        <f t="array" ref="X59">INDEX(1*disp[Ryy],MATCH(1,($C59=disp[Case])*(X$7=disp[Node]),0))</f>
        <v>4.5570000000000002E-4</v>
      </c>
      <c r="Y59" s="117">
        <f t="array" ref="Y59">INDEX(1*disp[Rzz],MATCH(1,($C59=disp[Case])*(Y$7=disp[Node]),0))</f>
        <v>1.8670000000000001E-4</v>
      </c>
      <c r="Z59" s="117">
        <f t="array" ref="Z59">INDEX(1*disp[Rxx],MATCH(1,($C59=disp[Case])*(Z$7=disp[Node]),0))</f>
        <v>1.2359999999999999E-3</v>
      </c>
      <c r="AA59" s="117">
        <f t="array" ref="AA59">INDEX(1*disp[Ryy],MATCH(1,($C59=disp[Case])*(AA$7=disp[Node]),0))</f>
        <v>4.5560000000000002E-4</v>
      </c>
      <c r="AB59" s="117">
        <f t="array" ref="AB59">INDEX(1*disp[Rzz],MATCH(1,($C59=disp[Case])*(AB$7=disp[Node]),0))</f>
        <v>-1.8650000000000001E-4</v>
      </c>
    </row>
    <row r="60" spans="1:30" s="120" customFormat="1">
      <c r="A60" s="169" t="s">
        <v>594</v>
      </c>
      <c r="B60" s="169" t="s">
        <v>68</v>
      </c>
      <c r="C60" s="172" t="s">
        <v>215</v>
      </c>
      <c r="D60" s="171" t="str">
        <f>INDEX(cases[Name],MATCH(C60,cases[Case],0))</f>
        <v>Temp Comb 6-1</v>
      </c>
      <c r="E60" s="117">
        <f t="array" ref="E60">INDEX(1*disp[Ux],MATCH(1,($C60=disp[Case])*(E$7=disp[Node]),0))</f>
        <v>0</v>
      </c>
      <c r="F60" s="117">
        <f t="array" ref="F60">INDEX(1*disp[Uy],MATCH(1,($C60=disp[Case])*(F$7=disp[Node]),0))</f>
        <v>-1.7100000000000001E-11</v>
      </c>
      <c r="G60" s="117">
        <f t="array" ref="G60">INDEX(1*disp[Uz],MATCH(1,($C60=disp[Case])*(G$7=disp[Node]),0))</f>
        <v>1.7350000000000001E-7</v>
      </c>
      <c r="H60" s="117">
        <f t="array" ref="H60">INDEX(1*disp[Ux],MATCH(1,($C60=disp[Case])*(H$7=disp[Node]),0))</f>
        <v>1.3579999999999999E-4</v>
      </c>
      <c r="I60" s="117">
        <f t="array" ref="I60">INDEX(1*disp[Uy],MATCH(1,($C60=disp[Case])*(I$7=disp[Node]),0))</f>
        <v>3.3319999999999999</v>
      </c>
      <c r="J60" s="117">
        <f t="array" ref="J60">INDEX(1*disp[Uz],MATCH(1,($C60=disp[Case])*(J$7=disp[Node]),0))</f>
        <v>-1.719E-7</v>
      </c>
      <c r="K60" s="117">
        <f t="array" ref="K60">INDEX(1*disp[Ux],MATCH(1,($C60=disp[Case])*(K$7=disp[Node]),0))</f>
        <v>-60.13</v>
      </c>
      <c r="L60" s="117">
        <f t="array" ref="L60">INDEX(1*disp[Uy],MATCH(1,($C60=disp[Case])*(L$7=disp[Node]),0))</f>
        <v>1.7120000000000001E-11</v>
      </c>
      <c r="M60" s="117">
        <f t="array" ref="M60">INDEX(1*disp[Uz],MATCH(1,($C60=disp[Case])*(M$7=disp[Node]),0))</f>
        <v>-1.7359999999999999E-7</v>
      </c>
      <c r="N60" s="117">
        <f t="array" ref="N60">INDEX(1*disp[Ux],MATCH(1,($C60=disp[Case])*(N$7=disp[Node]),0))</f>
        <v>-60.13</v>
      </c>
      <c r="O60" s="117">
        <f t="array" ref="O60">INDEX(1*disp[Uy],MATCH(1,($C60=disp[Case])*(O$7=disp[Node]),0))</f>
        <v>3.3319999999999999</v>
      </c>
      <c r="P60" s="117">
        <f t="array" ref="P60">INDEX(1*disp[Uz],MATCH(1,($C60=disp[Case])*(P$7=disp[Node]),0))</f>
        <v>1.72E-7</v>
      </c>
      <c r="Q60" s="117">
        <f t="array" ref="Q60">INDEX(1*disp[Rxx],MATCH(1,($C60=disp[Case])*(Q$7=disp[Node]),0))</f>
        <v>5.6139999999999998E-4</v>
      </c>
      <c r="R60" s="117">
        <f t="array" ref="R60">INDEX(1*disp[Ryy],MATCH(1,($C60=disp[Case])*(R$7=disp[Node]),0))</f>
        <v>5.5659999999999998E-4</v>
      </c>
      <c r="S60" s="117">
        <f t="array" ref="S60">INDEX(1*disp[Rzz],MATCH(1,($C60=disp[Case])*(S$7=disp[Node]),0))</f>
        <v>7.6240000000000002E-5</v>
      </c>
      <c r="T60" s="117">
        <f t="array" ref="T60">INDEX(1*disp[Rxx],MATCH(1,($C60=disp[Case])*(T$7=disp[Node]),0))</f>
        <v>-5.6139999999999998E-4</v>
      </c>
      <c r="U60" s="117">
        <f t="array" ref="U60">INDEX(1*disp[Ryy],MATCH(1,($C60=disp[Case])*(U$7=disp[Node]),0))</f>
        <v>5.5670000000000003E-4</v>
      </c>
      <c r="V60" s="117">
        <f t="array" ref="V60">INDEX(1*disp[Rzz],MATCH(1,($C60=disp[Case])*(V$7=disp[Node]),0))</f>
        <v>-7.6390000000000006E-5</v>
      </c>
      <c r="W60" s="117">
        <f t="array" ref="W60">INDEX(1*disp[Rxx],MATCH(1,($C60=disp[Case])*(W$7=disp[Node]),0))</f>
        <v>5.6129999999999993E-4</v>
      </c>
      <c r="X60" s="117">
        <f t="array" ref="X60">INDEX(1*disp[Ryy],MATCH(1,($C60=disp[Case])*(X$7=disp[Node]),0))</f>
        <v>-5.5690000000000004E-4</v>
      </c>
      <c r="Y60" s="117">
        <f t="array" ref="Y60">INDEX(1*disp[Rzz],MATCH(1,($C60=disp[Case])*(Y$7=disp[Node]),0))</f>
        <v>-7.6340000000000004E-5</v>
      </c>
      <c r="Z60" s="117">
        <f t="array" ref="Z60">INDEX(1*disp[Rxx],MATCH(1,($C60=disp[Case])*(Z$7=disp[Node]),0))</f>
        <v>-5.6139999999999998E-4</v>
      </c>
      <c r="AA60" s="117">
        <f t="array" ref="AA60">INDEX(1*disp[Ryy],MATCH(1,($C60=disp[Case])*(AA$7=disp[Node]),0))</f>
        <v>-5.5679999999999998E-4</v>
      </c>
      <c r="AB60" s="117">
        <f t="array" ref="AB60">INDEX(1*disp[Rzz],MATCH(1,($C60=disp[Case])*(AB$7=disp[Node]),0))</f>
        <v>7.6199999999999995E-5</v>
      </c>
    </row>
    <row r="61" spans="1:30" s="120" customFormat="1">
      <c r="A61" s="169" t="s">
        <v>594</v>
      </c>
      <c r="B61" s="169" t="s">
        <v>68</v>
      </c>
      <c r="C61" s="172" t="s">
        <v>216</v>
      </c>
      <c r="D61" s="171" t="str">
        <f>INDEX(cases[Name],MATCH(C61,cases[Case],0))</f>
        <v>Temp Comb 6-2</v>
      </c>
      <c r="E61" s="117">
        <f t="array" ref="E61">INDEX(1*disp[Ux],MATCH(1,($C61=disp[Case])*(E$7=disp[Node]),0))</f>
        <v>1.5379999999999999E-12</v>
      </c>
      <c r="F61" s="117">
        <f t="array" ref="F61">INDEX(1*disp[Uy],MATCH(1,($C61=disp[Case])*(F$7=disp[Node]),0))</f>
        <v>2.219E-11</v>
      </c>
      <c r="G61" s="117">
        <f t="array" ref="G61">INDEX(1*disp[Uz],MATCH(1,($C61=disp[Case])*(G$7=disp[Node]),0))</f>
        <v>2.3130000000000001E-7</v>
      </c>
      <c r="H61" s="117">
        <f t="array" ref="H61">INDEX(1*disp[Ux],MATCH(1,($C61=disp[Case])*(H$7=disp[Node]),0))</f>
        <v>-3.9819999999999998E-4</v>
      </c>
      <c r="I61" s="117">
        <f t="array" ref="I61">INDEX(1*disp[Uy],MATCH(1,($C61=disp[Case])*(I$7=disp[Node]),0))</f>
        <v>-1.0669999999999999</v>
      </c>
      <c r="J61" s="117">
        <f t="array" ref="J61">INDEX(1*disp[Uz],MATCH(1,($C61=disp[Case])*(J$7=disp[Node]),0))</f>
        <v>-2.322E-7</v>
      </c>
      <c r="K61" s="117">
        <f t="array" ref="K61">INDEX(1*disp[Ux],MATCH(1,($C61=disp[Case])*(K$7=disp[Node]),0))</f>
        <v>76.41</v>
      </c>
      <c r="L61" s="117">
        <f t="array" ref="L61">INDEX(1*disp[Uy],MATCH(1,($C61=disp[Case])*(L$7=disp[Node]),0))</f>
        <v>-2.192E-11</v>
      </c>
      <c r="M61" s="117">
        <f t="array" ref="M61">INDEX(1*disp[Uz],MATCH(1,($C61=disp[Case])*(M$7=disp[Node]),0))</f>
        <v>-2.3139999999999999E-7</v>
      </c>
      <c r="N61" s="117">
        <f t="array" ref="N61">INDEX(1*disp[Ux],MATCH(1,($C61=disp[Case])*(N$7=disp[Node]),0))</f>
        <v>76.41</v>
      </c>
      <c r="O61" s="117">
        <f t="array" ref="O61">INDEX(1*disp[Uy],MATCH(1,($C61=disp[Case])*(O$7=disp[Node]),0))</f>
        <v>-1.0669999999999999</v>
      </c>
      <c r="P61" s="117">
        <f t="array" ref="P61">INDEX(1*disp[Uz],MATCH(1,($C61=disp[Case])*(P$7=disp[Node]),0))</f>
        <v>2.3230000000000001E-7</v>
      </c>
      <c r="Q61" s="117">
        <f t="array" ref="Q61">INDEX(1*disp[Rxx],MATCH(1,($C61=disp[Case])*(Q$7=disp[Node]),0))</f>
        <v>-1.2359999999999999E-3</v>
      </c>
      <c r="R61" s="117">
        <f t="array" ref="R61">INDEX(1*disp[Ryy],MATCH(1,($C61=disp[Case])*(R$7=disp[Node]),0))</f>
        <v>-4.7310000000000001E-4</v>
      </c>
      <c r="S61" s="117">
        <f t="array" ref="S61">INDEX(1*disp[Rzz],MATCH(1,($C61=disp[Case])*(S$7=disp[Node]),0))</f>
        <v>-1.8689999999999999E-4</v>
      </c>
      <c r="T61" s="117">
        <f t="array" ref="T61">INDEX(1*disp[Rxx],MATCH(1,($C61=disp[Case])*(T$7=disp[Node]),0))</f>
        <v>1.2359999999999999E-3</v>
      </c>
      <c r="U61" s="117">
        <f t="array" ref="U61">INDEX(1*disp[Ryy],MATCH(1,($C61=disp[Case])*(U$7=disp[Node]),0))</f>
        <v>-4.7320000000000001E-4</v>
      </c>
      <c r="V61" s="117">
        <f t="array" ref="V61">INDEX(1*disp[Rzz],MATCH(1,($C61=disp[Case])*(V$7=disp[Node]),0))</f>
        <v>1.8709999999999999E-4</v>
      </c>
      <c r="W61" s="117">
        <f t="array" ref="W61">INDEX(1*disp[Rxx],MATCH(1,($C61=disp[Case])*(W$7=disp[Node]),0))</f>
        <v>-1.2359999999999999E-3</v>
      </c>
      <c r="X61" s="117">
        <f t="array" ref="X61">INDEX(1*disp[Ryy],MATCH(1,($C61=disp[Case])*(X$7=disp[Node]),0))</f>
        <v>4.7340000000000001E-4</v>
      </c>
      <c r="Y61" s="117">
        <f t="array" ref="Y61">INDEX(1*disp[Rzz],MATCH(1,($C61=disp[Case])*(Y$7=disp[Node]),0))</f>
        <v>1.8709999999999999E-4</v>
      </c>
      <c r="Z61" s="117">
        <f t="array" ref="Z61">INDEX(1*disp[Rxx],MATCH(1,($C61=disp[Case])*(Z$7=disp[Node]),0))</f>
        <v>1.2359999999999999E-3</v>
      </c>
      <c r="AA61" s="117">
        <f t="array" ref="AA61">INDEX(1*disp[Ryy],MATCH(1,($C61=disp[Case])*(AA$7=disp[Node]),0))</f>
        <v>4.7330000000000012E-4</v>
      </c>
      <c r="AB61" s="117">
        <f t="array" ref="AB61">INDEX(1*disp[Rzz],MATCH(1,($C61=disp[Case])*(AB$7=disp[Node]),0))</f>
        <v>-1.8689999999999999E-4</v>
      </c>
    </row>
    <row r="62" spans="1:30" s="120" customFormat="1">
      <c r="A62" s="169" t="s">
        <v>594</v>
      </c>
      <c r="B62" s="169" t="s">
        <v>68</v>
      </c>
      <c r="C62" s="172" t="s">
        <v>217</v>
      </c>
      <c r="D62" s="171" t="str">
        <f>INDEX(cases[Name],MATCH(C62,cases[Case],0))</f>
        <v>Temp Comb 7-1</v>
      </c>
      <c r="E62" s="117">
        <f t="array" ref="E62">INDEX(1*disp[Ux],MATCH(1,($C62=disp[Case])*(E$7=disp[Node]),0))</f>
        <v>-1.153E-12</v>
      </c>
      <c r="F62" s="117">
        <f t="array" ref="F62">INDEX(1*disp[Uy],MATCH(1,($C62=disp[Case])*(F$7=disp[Node]),0))</f>
        <v>-3.9990000000000002E-11</v>
      </c>
      <c r="G62" s="117">
        <f t="array" ref="G62">INDEX(1*disp[Uz],MATCH(1,($C62=disp[Case])*(G$7=disp[Node]),0))</f>
        <v>5.6710000000000004E-7</v>
      </c>
      <c r="H62" s="117">
        <f t="array" ref="H62">INDEX(1*disp[Ux],MATCH(1,($C62=disp[Case])*(H$7=disp[Node]),0))</f>
        <v>9.8339999999999997E-5</v>
      </c>
      <c r="I62" s="117">
        <f t="array" ref="I62">INDEX(1*disp[Uy],MATCH(1,($C62=disp[Case])*(I$7=disp[Node]),0))</f>
        <v>12.19</v>
      </c>
      <c r="J62" s="117">
        <f t="array" ref="J62">INDEX(1*disp[Uz],MATCH(1,($C62=disp[Case])*(J$7=disp[Node]),0))</f>
        <v>-5.6149999999999994E-7</v>
      </c>
      <c r="K62" s="117">
        <f t="array" ref="K62">INDEX(1*disp[Ux],MATCH(1,($C62=disp[Case])*(K$7=disp[Node]),0))</f>
        <v>-146.9</v>
      </c>
      <c r="L62" s="117">
        <f t="array" ref="L62">INDEX(1*disp[Uy],MATCH(1,($C62=disp[Case])*(L$7=disp[Node]),0))</f>
        <v>4.0100000000000002E-11</v>
      </c>
      <c r="M62" s="117">
        <f t="array" ref="M62">INDEX(1*disp[Uz],MATCH(1,($C62=disp[Case])*(M$7=disp[Node]),0))</f>
        <v>-5.6759999999999997E-7</v>
      </c>
      <c r="N62" s="117">
        <f t="array" ref="N62">INDEX(1*disp[Ux],MATCH(1,($C62=disp[Case])*(N$7=disp[Node]),0))</f>
        <v>-146.9</v>
      </c>
      <c r="O62" s="117">
        <f t="array" ref="O62">INDEX(1*disp[Uy],MATCH(1,($C62=disp[Case])*(O$7=disp[Node]),0))</f>
        <v>12.19</v>
      </c>
      <c r="P62" s="117">
        <f t="array" ref="P62">INDEX(1*disp[Uz],MATCH(1,($C62=disp[Case])*(P$7=disp[Node]),0))</f>
        <v>5.6199999999999998E-7</v>
      </c>
      <c r="Q62" s="117">
        <f t="array" ref="Q62">INDEX(1*disp[Rxx],MATCH(1,($C62=disp[Case])*(Q$7=disp[Node]),0))</f>
        <v>6.1560000000000011E-4</v>
      </c>
      <c r="R62" s="117">
        <f t="array" ref="R62">INDEX(1*disp[Ryy],MATCH(1,($C62=disp[Case])*(R$7=disp[Node]),0))</f>
        <v>1.1199999999999999E-3</v>
      </c>
      <c r="S62" s="117">
        <f t="array" ref="S62">INDEX(1*disp[Rzz],MATCH(1,($C62=disp[Case])*(S$7=disp[Node]),0))</f>
        <v>4.8059999999999997E-5</v>
      </c>
      <c r="T62" s="117">
        <f t="array" ref="T62">INDEX(1*disp[Rxx],MATCH(1,($C62=disp[Case])*(T$7=disp[Node]),0))</f>
        <v>-6.1550000000000005E-4</v>
      </c>
      <c r="U62" s="117">
        <f t="array" ref="U62">INDEX(1*disp[Ryy],MATCH(1,($C62=disp[Case])*(U$7=disp[Node]),0))</f>
        <v>1.1199999999999999E-3</v>
      </c>
      <c r="V62" s="117">
        <f t="array" ref="V62">INDEX(1*disp[Rzz],MATCH(1,($C62=disp[Case])*(V$7=disp[Node]),0))</f>
        <v>-4.8449999999999999E-5</v>
      </c>
      <c r="W62" s="117">
        <f t="array" ref="W62">INDEX(1*disp[Rxx],MATCH(1,($C62=disp[Case])*(W$7=disp[Node]),0))</f>
        <v>6.154E-4</v>
      </c>
      <c r="X62" s="117">
        <f t="array" ref="X62">INDEX(1*disp[Ryy],MATCH(1,($C62=disp[Case])*(X$7=disp[Node]),0))</f>
        <v>-1.121E-3</v>
      </c>
      <c r="Y62" s="117">
        <f t="array" ref="Y62">INDEX(1*disp[Rzz],MATCH(1,($C62=disp[Case])*(Y$7=disp[Node]),0))</f>
        <v>-4.8229999999999997E-5</v>
      </c>
      <c r="Z62" s="117">
        <f t="array" ref="Z62">INDEX(1*disp[Rxx],MATCH(1,($C62=disp[Case])*(Z$7=disp[Node]),0))</f>
        <v>-6.1550000000000005E-4</v>
      </c>
      <c r="AA62" s="117">
        <f t="array" ref="AA62">INDEX(1*disp[Ryy],MATCH(1,($C62=disp[Case])*(AA$7=disp[Node]),0))</f>
        <v>-1.121E-3</v>
      </c>
      <c r="AB62" s="117">
        <f t="array" ref="AB62">INDEX(1*disp[Rzz],MATCH(1,($C62=disp[Case])*(AB$7=disp[Node]),0))</f>
        <v>4.7849999999999998E-5</v>
      </c>
    </row>
    <row r="63" spans="1:30" s="120" customFormat="1">
      <c r="A63" s="169" t="s">
        <v>594</v>
      </c>
      <c r="B63" s="169" t="s">
        <v>68</v>
      </c>
      <c r="C63" s="172" t="s">
        <v>218</v>
      </c>
      <c r="D63" s="171" t="str">
        <f>INDEX(cases[Name],MATCH(C63,cases[Case],0))</f>
        <v>Temp Comb 7-2</v>
      </c>
      <c r="E63" s="117">
        <f t="array" ref="E63">INDEX(1*disp[Ux],MATCH(1,($C63=disp[Case])*(E$7=disp[Node]),0))</f>
        <v>2.4950000000000002E-12</v>
      </c>
      <c r="F63" s="117">
        <f t="array" ref="F63">INDEX(1*disp[Uy],MATCH(1,($C63=disp[Case])*(F$7=disp[Node]),0))</f>
        <v>4.1939999999999999E-11</v>
      </c>
      <c r="G63" s="117">
        <f t="array" ref="G63">INDEX(1*disp[Uz],MATCH(1,($C63=disp[Case])*(G$7=disp[Node]),0))</f>
        <v>-2.5359999999999999E-7</v>
      </c>
      <c r="H63" s="117">
        <f t="array" ref="H63">INDEX(1*disp[Ux],MATCH(1,($C63=disp[Case])*(H$7=disp[Node]),0))</f>
        <v>-2.9020000000000001E-4</v>
      </c>
      <c r="I63" s="117">
        <f t="array" ref="I63">INDEX(1*disp[Uy],MATCH(1,($C63=disp[Case])*(I$7=disp[Node]),0))</f>
        <v>-9.6379999999999999</v>
      </c>
      <c r="J63" s="117">
        <f t="array" ref="J63">INDEX(1*disp[Uz],MATCH(1,($C63=disp[Case])*(J$7=disp[Node]),0))</f>
        <v>2.488E-7</v>
      </c>
      <c r="K63" s="117">
        <f t="array" ref="K63">INDEX(1*disp[Ux],MATCH(1,($C63=disp[Case])*(K$7=disp[Node]),0))</f>
        <v>149.69999999999999</v>
      </c>
      <c r="L63" s="117">
        <f t="array" ref="L63">INDEX(1*disp[Uy],MATCH(1,($C63=disp[Case])*(L$7=disp[Node]),0))</f>
        <v>-4.0949999999999998E-11</v>
      </c>
      <c r="M63" s="117">
        <f t="array" ref="M63">INDEX(1*disp[Uz],MATCH(1,($C63=disp[Case])*(M$7=disp[Node]),0))</f>
        <v>2.5390000000000002E-7</v>
      </c>
      <c r="N63" s="117">
        <f t="array" ref="N63">INDEX(1*disp[Ux],MATCH(1,($C63=disp[Case])*(N$7=disp[Node]),0))</f>
        <v>149.69999999999999</v>
      </c>
      <c r="O63" s="117">
        <f t="array" ref="O63">INDEX(1*disp[Uy],MATCH(1,($C63=disp[Case])*(O$7=disp[Node]),0))</f>
        <v>-9.6389999999999993</v>
      </c>
      <c r="P63" s="117">
        <f t="array" ref="P63">INDEX(1*disp[Uz],MATCH(1,($C63=disp[Case])*(P$7=disp[Node]),0))</f>
        <v>-2.4909999999999997E-7</v>
      </c>
      <c r="Q63" s="117">
        <f t="array" ref="Q63">INDEX(1*disp[Rxx],MATCH(1,($C63=disp[Case])*(Q$7=disp[Node]),0))</f>
        <v>-1.1039999999999999E-3</v>
      </c>
      <c r="R63" s="117">
        <f t="array" ref="R63">INDEX(1*disp[Ryy],MATCH(1,($C63=disp[Case])*(R$7=disp[Node]),0))</f>
        <v>-1.054E-3</v>
      </c>
      <c r="S63" s="117">
        <f t="array" ref="S63">INDEX(1*disp[Rzz],MATCH(1,($C63=disp[Case])*(S$7=disp[Node]),0))</f>
        <v>-1.316E-4</v>
      </c>
      <c r="T63" s="117">
        <f t="array" ref="T63">INDEX(1*disp[Rxx],MATCH(1,($C63=disp[Case])*(T$7=disp[Node]),0))</f>
        <v>1.1039999999999999E-3</v>
      </c>
      <c r="U63" s="117">
        <f t="array" ref="U63">INDEX(1*disp[Ryy],MATCH(1,($C63=disp[Case])*(U$7=disp[Node]),0))</f>
        <v>-1.054E-3</v>
      </c>
      <c r="V63" s="117">
        <f t="array" ref="V63">INDEX(1*disp[Rzz],MATCH(1,($C63=disp[Case])*(V$7=disp[Node]),0))</f>
        <v>1.3190000000000001E-4</v>
      </c>
      <c r="W63" s="117">
        <f t="array" ref="W63">INDEX(1*disp[Rxx],MATCH(1,($C63=disp[Case])*(W$7=disp[Node]),0))</f>
        <v>-1.1039999999999999E-3</v>
      </c>
      <c r="X63" s="117">
        <f t="array" ref="X63">INDEX(1*disp[Ryy],MATCH(1,($C63=disp[Case])*(X$7=disp[Node]),0))</f>
        <v>1.054E-3</v>
      </c>
      <c r="Y63" s="117">
        <f t="array" ref="Y63">INDEX(1*disp[Rzz],MATCH(1,($C63=disp[Case])*(Y$7=disp[Node]),0))</f>
        <v>1.3180000000000001E-4</v>
      </c>
      <c r="Z63" s="117">
        <f t="array" ref="Z63">INDEX(1*disp[Rxx],MATCH(1,($C63=disp[Case])*(Z$7=disp[Node]),0))</f>
        <v>1.1039999999999999E-3</v>
      </c>
      <c r="AA63" s="117">
        <f t="array" ref="AA63">INDEX(1*disp[Ryy],MATCH(1,($C63=disp[Case])*(AA$7=disp[Node]),0))</f>
        <v>1.054E-3</v>
      </c>
      <c r="AB63" s="117">
        <f t="array" ref="AB63">INDEX(1*disp[Rzz],MATCH(1,($C63=disp[Case])*(AB$7=disp[Node]),0))</f>
        <v>-1.314E-4</v>
      </c>
    </row>
    <row r="64" spans="1:30" s="120" customFormat="1">
      <c r="A64" s="169" t="s">
        <v>594</v>
      </c>
      <c r="B64" s="169" t="s">
        <v>68</v>
      </c>
      <c r="C64" s="172" t="s">
        <v>219</v>
      </c>
      <c r="D64" s="171" t="str">
        <f>INDEX(cases[Name],MATCH(C64,cases[Case],0))</f>
        <v>Temp Comb 8-1</v>
      </c>
      <c r="E64" s="117">
        <f t="array" ref="E64">INDEX(1*disp[Ux],MATCH(1,($C64=disp[Case])*(E$7=disp[Node]),0))</f>
        <v>-1.1240000000000001E-12</v>
      </c>
      <c r="F64" s="117">
        <f t="array" ref="F64">INDEX(1*disp[Uy],MATCH(1,($C64=disp[Case])*(F$7=disp[Node]),0))</f>
        <v>-4.0020000000000001E-11</v>
      </c>
      <c r="G64" s="117">
        <f t="array" ref="G64">INDEX(1*disp[Uz],MATCH(1,($C64=disp[Case])*(G$7=disp[Node]),0))</f>
        <v>5.6270000000000003E-7</v>
      </c>
      <c r="H64" s="117">
        <f t="array" ref="H64">INDEX(1*disp[Ux],MATCH(1,($C64=disp[Case])*(H$7=disp[Node]),0))</f>
        <v>1.033E-4</v>
      </c>
      <c r="I64" s="117">
        <f t="array" ref="I64">INDEX(1*disp[Uy],MATCH(1,($C64=disp[Case])*(I$7=disp[Node]),0))</f>
        <v>12.19</v>
      </c>
      <c r="J64" s="117">
        <f t="array" ref="J64">INDEX(1*disp[Uz],MATCH(1,($C64=disp[Case])*(J$7=disp[Node]),0))</f>
        <v>-5.5710000000000003E-7</v>
      </c>
      <c r="K64" s="117">
        <f t="array" ref="K64">INDEX(1*disp[Ux],MATCH(1,($C64=disp[Case])*(K$7=disp[Node]),0))</f>
        <v>-146.5</v>
      </c>
      <c r="L64" s="117">
        <f t="array" ref="L64">INDEX(1*disp[Uy],MATCH(1,($C64=disp[Case])*(L$7=disp[Node]),0))</f>
        <v>4.0119999999999999E-11</v>
      </c>
      <c r="M64" s="117">
        <f t="array" ref="M64">INDEX(1*disp[Uz],MATCH(1,($C64=disp[Case])*(M$7=disp[Node]),0))</f>
        <v>-5.6319999999999996E-7</v>
      </c>
      <c r="N64" s="117">
        <f t="array" ref="N64">INDEX(1*disp[Ux],MATCH(1,($C64=disp[Case])*(N$7=disp[Node]),0))</f>
        <v>-146.5</v>
      </c>
      <c r="O64" s="117">
        <f t="array" ref="O64">INDEX(1*disp[Uy],MATCH(1,($C64=disp[Case])*(O$7=disp[Node]),0))</f>
        <v>12.19</v>
      </c>
      <c r="P64" s="117">
        <f t="array" ref="P64">INDEX(1*disp[Uz],MATCH(1,($C64=disp[Case])*(P$7=disp[Node]),0))</f>
        <v>5.5759999999999996E-7</v>
      </c>
      <c r="Q64" s="117">
        <f t="array" ref="Q64">INDEX(1*disp[Rxx],MATCH(1,($C64=disp[Case])*(Q$7=disp[Node]),0))</f>
        <v>6.1739999999999994E-4</v>
      </c>
      <c r="R64" s="117">
        <f t="array" ref="R64">INDEX(1*disp[Ryy],MATCH(1,($C64=disp[Case])*(R$7=disp[Node]),0))</f>
        <v>1.1709999999999999E-3</v>
      </c>
      <c r="S64" s="117">
        <f t="array" ref="S64">INDEX(1*disp[Rzz],MATCH(1,($C64=disp[Case])*(S$7=disp[Node]),0))</f>
        <v>4.9270000000000001E-5</v>
      </c>
      <c r="T64" s="117">
        <f t="array" ref="T64">INDEX(1*disp[Rxx],MATCH(1,($C64=disp[Case])*(T$7=disp[Node]),0))</f>
        <v>-6.1729999999999988E-4</v>
      </c>
      <c r="U64" s="117">
        <f t="array" ref="U64">INDEX(1*disp[Ryy],MATCH(1,($C64=disp[Case])*(U$7=disp[Node]),0))</f>
        <v>1.1709999999999999E-3</v>
      </c>
      <c r="V64" s="117">
        <f t="array" ref="V64">INDEX(1*disp[Rzz],MATCH(1,($C64=disp[Case])*(V$7=disp[Node]),0))</f>
        <v>-4.9660000000000002E-5</v>
      </c>
      <c r="W64" s="117">
        <f t="array" ref="W64">INDEX(1*disp[Rxx],MATCH(1,($C64=disp[Case])*(W$7=disp[Node]),0))</f>
        <v>6.1720000000000004E-4</v>
      </c>
      <c r="X64" s="117">
        <f t="array" ref="X64">INDEX(1*disp[Ryy],MATCH(1,($C64=disp[Case])*(X$7=disp[Node]),0))</f>
        <v>-1.1720000000000001E-3</v>
      </c>
      <c r="Y64" s="117">
        <f t="array" ref="Y64">INDEX(1*disp[Rzz],MATCH(1,($C64=disp[Case])*(Y$7=disp[Node]),0))</f>
        <v>-4.9440000000000001E-5</v>
      </c>
      <c r="Z64" s="117">
        <f t="array" ref="Z64">INDEX(1*disp[Rxx],MATCH(1,($C64=disp[Case])*(Z$7=disp[Node]),0))</f>
        <v>-6.1729999999999988E-4</v>
      </c>
      <c r="AA64" s="117">
        <f t="array" ref="AA64">INDEX(1*disp[Ryy],MATCH(1,($C64=disp[Case])*(AA$7=disp[Node]),0))</f>
        <v>-1.1720000000000001E-3</v>
      </c>
      <c r="AB64" s="117">
        <f t="array" ref="AB64">INDEX(1*disp[Rzz],MATCH(1,($C64=disp[Case])*(AB$7=disp[Node]),0))</f>
        <v>4.9060000000000001E-5</v>
      </c>
    </row>
    <row r="65" spans="1:28" s="120" customFormat="1">
      <c r="A65" s="169" t="s">
        <v>594</v>
      </c>
      <c r="B65" s="169" t="s">
        <v>68</v>
      </c>
      <c r="C65" s="172" t="s">
        <v>220</v>
      </c>
      <c r="D65" s="171" t="str">
        <f>INDEX(cases[Name],MATCH(C65,cases[Case],0))</f>
        <v>Temp Comb 8-2</v>
      </c>
      <c r="E65" s="117">
        <f t="array" ref="E65">INDEX(1*disp[Ux],MATCH(1,($C65=disp[Case])*(E$7=disp[Node]),0))</f>
        <v>2.4660000000000002E-12</v>
      </c>
      <c r="F65" s="117">
        <f t="array" ref="F65">INDEX(1*disp[Uy],MATCH(1,($C65=disp[Case])*(F$7=disp[Node]),0))</f>
        <v>4.1960000000000003E-11</v>
      </c>
      <c r="G65" s="117">
        <f t="array" ref="G65">INDEX(1*disp[Uz],MATCH(1,($C65=disp[Case])*(G$7=disp[Node]),0))</f>
        <v>-2.4919999999999998E-7</v>
      </c>
      <c r="H65" s="117">
        <f t="array" ref="H65">INDEX(1*disp[Ux],MATCH(1,($C65=disp[Case])*(H$7=disp[Node]),0))</f>
        <v>-2.9510000000000002E-4</v>
      </c>
      <c r="I65" s="117">
        <f t="array" ref="I65">INDEX(1*disp[Uy],MATCH(1,($C65=disp[Case])*(I$7=disp[Node]),0))</f>
        <v>-9.636000000000001</v>
      </c>
      <c r="J65" s="117">
        <f t="array" ref="J65">INDEX(1*disp[Uz],MATCH(1,($C65=disp[Case])*(J$7=disp[Node]),0))</f>
        <v>2.4439999999999999E-7</v>
      </c>
      <c r="K65" s="117">
        <f t="array" ref="K65">INDEX(1*disp[Ux],MATCH(1,($C65=disp[Case])*(K$7=disp[Node]),0))</f>
        <v>149.4</v>
      </c>
      <c r="L65" s="117">
        <f t="array" ref="L65">INDEX(1*disp[Uy],MATCH(1,($C65=disp[Case])*(L$7=disp[Node]),0))</f>
        <v>-4.0979999999999997E-11</v>
      </c>
      <c r="M65" s="117">
        <f t="array" ref="M65">INDEX(1*disp[Uz],MATCH(1,($C65=disp[Case])*(M$7=disp[Node]),0))</f>
        <v>2.495E-7</v>
      </c>
      <c r="N65" s="117">
        <f t="array" ref="N65">INDEX(1*disp[Ux],MATCH(1,($C65=disp[Case])*(N$7=disp[Node]),0))</f>
        <v>149.4</v>
      </c>
      <c r="O65" s="117">
        <f t="array" ref="O65">INDEX(1*disp[Uy],MATCH(1,($C65=disp[Case])*(O$7=disp[Node]),0))</f>
        <v>-9.636000000000001</v>
      </c>
      <c r="P65" s="117">
        <f t="array" ref="P65">INDEX(1*disp[Uz],MATCH(1,($C65=disp[Case])*(P$7=disp[Node]),0))</f>
        <v>-2.4470000000000001E-7</v>
      </c>
      <c r="Q65" s="117">
        <f t="array" ref="Q65">INDEX(1*disp[Rxx],MATCH(1,($C65=disp[Case])*(Q$7=disp[Node]),0))</f>
        <v>-1.106E-3</v>
      </c>
      <c r="R65" s="117">
        <f t="array" ref="R65">INDEX(1*disp[Ryy],MATCH(1,($C65=disp[Case])*(R$7=disp[Node]),0))</f>
        <v>-1.1039999999999999E-3</v>
      </c>
      <c r="S65" s="117">
        <f t="array" ref="S65">INDEX(1*disp[Rzz],MATCH(1,($C65=disp[Case])*(S$7=disp[Node]),0))</f>
        <v>-1.328E-4</v>
      </c>
      <c r="T65" s="117">
        <f t="array" ref="T65">INDEX(1*disp[Rxx],MATCH(1,($C65=disp[Case])*(T$7=disp[Node]),0))</f>
        <v>1.106E-3</v>
      </c>
      <c r="U65" s="117">
        <f t="array" ref="U65">INDEX(1*disp[Ryy],MATCH(1,($C65=disp[Case])*(U$7=disp[Node]),0))</f>
        <v>-1.1039999999999999E-3</v>
      </c>
      <c r="V65" s="117">
        <f t="array" ref="V65">INDEX(1*disp[Rzz],MATCH(1,($C65=disp[Case])*(V$7=disp[Node]),0))</f>
        <v>1.3310000000000001E-4</v>
      </c>
      <c r="W65" s="117">
        <f t="array" ref="W65">INDEX(1*disp[Rxx],MATCH(1,($C65=disp[Case])*(W$7=disp[Node]),0))</f>
        <v>-1.106E-3</v>
      </c>
      <c r="X65" s="117">
        <f t="array" ref="X65">INDEX(1*disp[Ryy],MATCH(1,($C65=disp[Case])*(X$7=disp[Node]),0))</f>
        <v>1.1050000000000001E-3</v>
      </c>
      <c r="Y65" s="117">
        <f t="array" ref="Y65">INDEX(1*disp[Rzz],MATCH(1,($C65=disp[Case])*(Y$7=disp[Node]),0))</f>
        <v>1.3300000000000001E-4</v>
      </c>
      <c r="Z65" s="117">
        <f t="array" ref="Z65">INDEX(1*disp[Rxx],MATCH(1,($C65=disp[Case])*(Z$7=disp[Node]),0))</f>
        <v>1.106E-3</v>
      </c>
      <c r="AA65" s="117">
        <f t="array" ref="AA65">INDEX(1*disp[Ryy],MATCH(1,($C65=disp[Case])*(AA$7=disp[Node]),0))</f>
        <v>1.1050000000000001E-3</v>
      </c>
      <c r="AB65" s="117">
        <f t="array" ref="AB65">INDEX(1*disp[Rzz],MATCH(1,($C65=disp[Case])*(AB$7=disp[Node]),0))</f>
        <v>-1.326E-4</v>
      </c>
    </row>
    <row r="66" spans="1:28" s="120" customFormat="1">
      <c r="A66" s="169" t="s">
        <v>594</v>
      </c>
      <c r="B66" s="169" t="s">
        <v>68</v>
      </c>
      <c r="C66" s="172" t="s">
        <v>221</v>
      </c>
      <c r="D66" s="171" t="str">
        <f>INDEX(cases[Name],MATCH(C66,cases[Case],0))</f>
        <v>Temp Comb 9-1</v>
      </c>
      <c r="E66" s="117">
        <f t="array" ref="E66">INDEX(1*disp[Ux],MATCH(1,($C66=disp[Case])*(E$7=disp[Node]),0))</f>
        <v>0</v>
      </c>
      <c r="F66" s="117">
        <f t="array" ref="F66">INDEX(1*disp[Uy],MATCH(1,($C66=disp[Case])*(F$7=disp[Node]),0))</f>
        <v>-4.0259999999999998E-11</v>
      </c>
      <c r="G66" s="117">
        <f t="array" ref="G66">INDEX(1*disp[Uz],MATCH(1,($C66=disp[Case])*(G$7=disp[Node]),0))</f>
        <v>3.4499999999999998E-5</v>
      </c>
      <c r="H66" s="117">
        <f t="array" ref="H66">INDEX(1*disp[Ux],MATCH(1,($C66=disp[Case])*(H$7=disp[Node]),0))</f>
        <v>-8.3309999999999995</v>
      </c>
      <c r="I66" s="117">
        <f t="array" ref="I66">INDEX(1*disp[Uy],MATCH(1,($C66=disp[Case])*(I$7=disp[Node]),0))</f>
        <v>-5.0739999999999998</v>
      </c>
      <c r="J66" s="117">
        <f t="array" ref="J66">INDEX(1*disp[Uz],MATCH(1,($C66=disp[Case])*(J$7=disp[Node]),0))</f>
        <v>-3.4499999999999998E-5</v>
      </c>
      <c r="K66" s="117">
        <f t="array" ref="K66">INDEX(1*disp[Ux],MATCH(1,($C66=disp[Case])*(K$7=disp[Node]),0))</f>
        <v>45.51</v>
      </c>
      <c r="L66" s="117">
        <f t="array" ref="L66">INDEX(1*disp[Uy],MATCH(1,($C66=disp[Case])*(L$7=disp[Node]),0))</f>
        <v>4.1329999999999988E-11</v>
      </c>
      <c r="M66" s="117">
        <f t="array" ref="M66">INDEX(1*disp[Uz],MATCH(1,($C66=disp[Case])*(M$7=disp[Node]),0))</f>
        <v>-3.4489999999999997E-5</v>
      </c>
      <c r="N66" s="117">
        <f t="array" ref="N66">INDEX(1*disp[Ux],MATCH(1,($C66=disp[Case])*(N$7=disp[Node]),0))</f>
        <v>54</v>
      </c>
      <c r="O66" s="117">
        <f t="array" ref="O66">INDEX(1*disp[Uy],MATCH(1,($C66=disp[Case])*(O$7=disp[Node]),0))</f>
        <v>-5.0789999999999997</v>
      </c>
      <c r="P66" s="117">
        <f t="array" ref="P66">INDEX(1*disp[Uz],MATCH(1,($C66=disp[Case])*(P$7=disp[Node]),0))</f>
        <v>3.4489999999999997E-5</v>
      </c>
      <c r="Q66" s="117">
        <f t="array" ref="Q66">INDEX(1*disp[Rxx],MATCH(1,($C66=disp[Case])*(Q$7=disp[Node]),0))</f>
        <v>-6.7749999999999993E-5</v>
      </c>
      <c r="R66" s="117">
        <f t="array" ref="R66">INDEX(1*disp[Ryy],MATCH(1,($C66=disp[Case])*(R$7=disp[Node]),0))</f>
        <v>-1.771E-4</v>
      </c>
      <c r="S66" s="117">
        <f t="array" ref="S66">INDEX(1*disp[Rzz],MATCH(1,($C66=disp[Case])*(S$7=disp[Node]),0))</f>
        <v>-2.4869999999999997E-4</v>
      </c>
      <c r="T66" s="117">
        <f t="array" ref="T66">INDEX(1*disp[Rxx],MATCH(1,($C66=disp[Case])*(T$7=disp[Node]),0))</f>
        <v>1.22E-4</v>
      </c>
      <c r="U66" s="117">
        <f t="array" ref="U66">INDEX(1*disp[Ryy],MATCH(1,($C66=disp[Case])*(U$7=disp[Node]),0))</f>
        <v>5.4150000000000002E-5</v>
      </c>
      <c r="V66" s="117">
        <f t="array" ref="V66">INDEX(1*disp[Rzz],MATCH(1,($C66=disp[Case])*(V$7=disp[Node]),0))</f>
        <v>-2.1499999999999999E-4</v>
      </c>
      <c r="W66" s="117">
        <f t="array" ref="W66">INDEX(1*disp[Rxx],MATCH(1,($C66=disp[Case])*(W$7=disp[Node]),0))</f>
        <v>-6.3819999999999995E-5</v>
      </c>
      <c r="X66" s="117">
        <f t="array" ref="X66">INDEX(1*disp[Ryy],MATCH(1,($C66=disp[Case])*(X$7=disp[Node]),0))</f>
        <v>1.763E-4</v>
      </c>
      <c r="Y66" s="117">
        <f t="array" ref="Y66">INDEX(1*disp[Rzz],MATCH(1,($C66=disp[Case])*(Y$7=disp[Node]),0))</f>
        <v>2.497E-4</v>
      </c>
      <c r="Z66" s="117">
        <f t="array" ref="Z66">INDEX(1*disp[Rxx],MATCH(1,($C66=disp[Case])*(Z$7=disp[Node]),0))</f>
        <v>1.1909999999999999E-4</v>
      </c>
      <c r="AA66" s="117">
        <f t="array" ref="AA66">INDEX(1*disp[Ryy],MATCH(1,($C66=disp[Case])*(AA$7=disp[Node]),0))</f>
        <v>-7.3960000000000003E-5</v>
      </c>
      <c r="AB66" s="117">
        <f t="array" ref="AB66">INDEX(1*disp[Rzz],MATCH(1,($C66=disp[Case])*(AB$7=disp[Node]),0))</f>
        <v>2.186E-4</v>
      </c>
    </row>
    <row r="67" spans="1:28" s="120" customFormat="1">
      <c r="A67" s="169" t="s">
        <v>594</v>
      </c>
      <c r="B67" s="169" t="s">
        <v>68</v>
      </c>
      <c r="C67" s="172" t="s">
        <v>222</v>
      </c>
      <c r="D67" s="171" t="str">
        <f>INDEX(cases[Name],MATCH(C67,cases[Case],0))</f>
        <v>Temp Comb 9-2</v>
      </c>
      <c r="E67" s="117">
        <f t="array" ref="E67">INDEX(1*disp[Ux],MATCH(1,($C67=disp[Case])*(E$7=disp[Node]),0))</f>
        <v>0</v>
      </c>
      <c r="F67" s="117">
        <f t="array" ref="F67">INDEX(1*disp[Uy],MATCH(1,($C67=disp[Case])*(F$7=disp[Node]),0))</f>
        <v>4.8150000000000003E-11</v>
      </c>
      <c r="G67" s="117">
        <f t="array" ref="G67">INDEX(1*disp[Uz],MATCH(1,($C67=disp[Case])*(G$7=disp[Node]),0))</f>
        <v>-6.4239999999999998E-8</v>
      </c>
      <c r="H67" s="117">
        <f t="array" ref="H67">INDEX(1*disp[Ux],MATCH(1,($C67=disp[Case])*(H$7=disp[Node]),0))</f>
        <v>8.4969999999999999</v>
      </c>
      <c r="I67" s="117">
        <f t="array" ref="I67">INDEX(1*disp[Uy],MATCH(1,($C67=disp[Case])*(I$7=disp[Node]),0))</f>
        <v>-5.0789999999999997</v>
      </c>
      <c r="J67" s="117">
        <f t="array" ref="J67">INDEX(1*disp[Uz],MATCH(1,($C67=disp[Case])*(J$7=disp[Node]),0))</f>
        <v>6.2589999999999993E-8</v>
      </c>
      <c r="K67" s="117">
        <f t="array" ref="K67">INDEX(1*disp[Ux],MATCH(1,($C67=disp[Case])*(K$7=disp[Node]),0))</f>
        <v>62.5</v>
      </c>
      <c r="L67" s="117">
        <f t="array" ref="L67">INDEX(1*disp[Uy],MATCH(1,($C67=disp[Case])*(L$7=disp[Node]),0))</f>
        <v>-4.8449999999999998E-11</v>
      </c>
      <c r="M67" s="117">
        <f t="array" ref="M67">INDEX(1*disp[Uz],MATCH(1,($C67=disp[Case])*(M$7=disp[Node]),0))</f>
        <v>5.422999999999999E-8</v>
      </c>
      <c r="N67" s="117">
        <f t="array" ref="N67">INDEX(1*disp[Ux],MATCH(1,($C67=disp[Case])*(N$7=disp[Node]),0))</f>
        <v>54</v>
      </c>
      <c r="O67" s="117">
        <f t="array" ref="O67">INDEX(1*disp[Uy],MATCH(1,($C67=disp[Case])*(O$7=disp[Node]),0))</f>
        <v>-5.0789999999999997</v>
      </c>
      <c r="P67" s="117">
        <f t="array" ref="P67">INDEX(1*disp[Uz],MATCH(1,($C67=disp[Case])*(P$7=disp[Node]),0))</f>
        <v>-5.2579999999999992E-8</v>
      </c>
      <c r="Q67" s="117">
        <f t="array" ref="Q67">INDEX(1*disp[Rxx],MATCH(1,($C67=disp[Case])*(Q$7=disp[Node]),0))</f>
        <v>-1.194E-4</v>
      </c>
      <c r="R67" s="117">
        <f t="array" ref="R67">INDEX(1*disp[Ryy],MATCH(1,($C67=disp[Case])*(R$7=disp[Node]),0))</f>
        <v>7.4350000000000005E-5</v>
      </c>
      <c r="S67" s="117">
        <f t="array" ref="S67">INDEX(1*disp[Rzz],MATCH(1,($C67=disp[Case])*(S$7=disp[Node]),0))</f>
        <v>2.1919999999999999E-4</v>
      </c>
      <c r="T67" s="117">
        <f t="array" ref="T67">INDEX(1*disp[Rxx],MATCH(1,($C67=disp[Case])*(T$7=disp[Node]),0))</f>
        <v>6.3570000000000003E-5</v>
      </c>
      <c r="U67" s="117">
        <f t="array" ref="U67">INDEX(1*disp[Ryy],MATCH(1,($C67=disp[Case])*(U$7=disp[Node]),0))</f>
        <v>-1.7560000000000001E-4</v>
      </c>
      <c r="V67" s="117">
        <f t="array" ref="V67">INDEX(1*disp[Rzz],MATCH(1,($C67=disp[Case])*(V$7=disp[Node]),0))</f>
        <v>2.5040000000000001E-4</v>
      </c>
      <c r="W67" s="117">
        <f t="array" ref="W67">INDEX(1*disp[Rxx],MATCH(1,($C67=disp[Case])*(W$7=disp[Node]),0))</f>
        <v>-1.194E-4</v>
      </c>
      <c r="X67" s="117">
        <f t="array" ref="X67">INDEX(1*disp[Ryy],MATCH(1,($C67=disp[Case])*(X$7=disp[Node]),0))</f>
        <v>-7.415E-5</v>
      </c>
      <c r="Y67" s="117">
        <f t="array" ref="Y67">INDEX(1*disp[Rzz],MATCH(1,($C67=disp[Case])*(Y$7=disp[Node]),0))</f>
        <v>-2.1910000000000001E-4</v>
      </c>
      <c r="Z67" s="117">
        <f t="array" ref="Z67">INDEX(1*disp[Rxx],MATCH(1,($C67=disp[Case])*(Z$7=disp[Node]),0))</f>
        <v>6.3639999999999994E-5</v>
      </c>
      <c r="AA67" s="117">
        <f t="array" ref="AA67">INDEX(1*disp[Ryy],MATCH(1,($C67=disp[Case])*(AA$7=disp[Node]),0))</f>
        <v>1.7579999999999999E-4</v>
      </c>
      <c r="AB67" s="117">
        <f t="array" ref="AB67">INDEX(1*disp[Rzz],MATCH(1,($C67=disp[Case])*(AB$7=disp[Node]),0))</f>
        <v>-2.5020000000000001E-4</v>
      </c>
    </row>
    <row r="68" spans="1:28" s="120" customFormat="1">
      <c r="A68" s="169" t="s">
        <v>594</v>
      </c>
      <c r="B68" s="169" t="s">
        <v>68</v>
      </c>
      <c r="C68" s="172" t="s">
        <v>223</v>
      </c>
      <c r="D68" s="171" t="str">
        <f>INDEX(cases[Name],MATCH(C68,cases[Case],0))</f>
        <v>Temp Comb 10-1</v>
      </c>
      <c r="E68" s="117">
        <f t="array" ref="E68">INDEX(1*disp[Ux],MATCH(1,($C68=disp[Case])*(E$7=disp[Node]),0))</f>
        <v>1.8340000000000001E-12</v>
      </c>
      <c r="F68" s="117">
        <f t="array" ref="F68">INDEX(1*disp[Uy],MATCH(1,($C68=disp[Case])*(F$7=disp[Node]),0))</f>
        <v>-4.4560000000000004E-12</v>
      </c>
      <c r="G68" s="117">
        <f t="array" ref="G68">INDEX(1*disp[Uz],MATCH(1,($C68=disp[Case])*(G$7=disp[Node]),0))</f>
        <v>2.5769999999999999E-5</v>
      </c>
      <c r="H68" s="117">
        <f t="array" ref="H68">INDEX(1*disp[Ux],MATCH(1,($C68=disp[Case])*(H$7=disp[Node]),0))</f>
        <v>-6.2489999999999997</v>
      </c>
      <c r="I68" s="117">
        <f t="array" ref="I68">INDEX(1*disp[Uy],MATCH(1,($C68=disp[Case])*(I$7=disp[Node]),0))</f>
        <v>-12.66</v>
      </c>
      <c r="J68" s="117">
        <f t="array" ref="J68">INDEX(1*disp[Uz],MATCH(1,($C68=disp[Case])*(J$7=disp[Node]),0))</f>
        <v>-2.5780000000000001E-5</v>
      </c>
      <c r="K68" s="117">
        <f t="array" ref="K68">INDEX(1*disp[Ux],MATCH(1,($C68=disp[Case])*(K$7=disp[Node]),0))</f>
        <v>131</v>
      </c>
      <c r="L68" s="117">
        <f t="array" ref="L68">INDEX(1*disp[Uy],MATCH(1,($C68=disp[Case])*(L$7=disp[Node]),0))</f>
        <v>6.0470000000000004E-12</v>
      </c>
      <c r="M68" s="117">
        <f t="array" ref="M68">INDEX(1*disp[Uz],MATCH(1,($C68=disp[Case])*(M$7=disp[Node]),0))</f>
        <v>-2.5760000000000001E-5</v>
      </c>
      <c r="N68" s="117">
        <f t="array" ref="N68">INDEX(1*disp[Ux],MATCH(1,($C68=disp[Case])*(N$7=disp[Node]),0))</f>
        <v>137.30000000000001</v>
      </c>
      <c r="O68" s="117">
        <f t="array" ref="O68">INDEX(1*disp[Uy],MATCH(1,($C68=disp[Case])*(O$7=disp[Node]),0))</f>
        <v>-12.66</v>
      </c>
      <c r="P68" s="117">
        <f t="array" ref="P68">INDEX(1*disp[Uz],MATCH(1,($C68=disp[Case])*(P$7=disp[Node]),0))</f>
        <v>2.5769999999999999E-5</v>
      </c>
      <c r="Q68" s="117">
        <f t="array" ref="Q68">INDEX(1*disp[Rxx],MATCH(1,($C68=disp[Case])*(Q$7=disp[Node]),0))</f>
        <v>-2.32E-4</v>
      </c>
      <c r="R68" s="117">
        <f t="array" ref="R68">INDEX(1*disp[Ryy],MATCH(1,($C68=disp[Case])*(R$7=disp[Node]),0))</f>
        <v>-1.7689999999999999E-4</v>
      </c>
      <c r="S68" s="117">
        <f t="array" ref="S68">INDEX(1*disp[Rzz],MATCH(1,($C68=disp[Case])*(S$7=disp[Node]),0))</f>
        <v>-1.8139999999999999E-4</v>
      </c>
      <c r="T68" s="117">
        <f t="array" ref="T68">INDEX(1*disp[Rxx],MATCH(1,($C68=disp[Case])*(T$7=disp[Node]),0))</f>
        <v>2.7270000000000001E-4</v>
      </c>
      <c r="U68" s="117">
        <f t="array" ref="U68">INDEX(1*disp[Ryy],MATCH(1,($C68=disp[Case])*(U$7=disp[Node]),0))</f>
        <v>-3.394E-6</v>
      </c>
      <c r="V68" s="117">
        <f t="array" ref="V68">INDEX(1*disp[Rzz],MATCH(1,($C68=disp[Case])*(V$7=disp[Node]),0))</f>
        <v>-1.661E-4</v>
      </c>
      <c r="W68" s="117">
        <f t="array" ref="W68">INDEX(1*disp[Rxx],MATCH(1,($C68=disp[Case])*(W$7=disp[Node]),0))</f>
        <v>-2.2900000000000001E-4</v>
      </c>
      <c r="X68" s="117">
        <f t="array" ref="X68">INDEX(1*disp[Ryy],MATCH(1,($C68=disp[Case])*(X$7=disp[Node]),0))</f>
        <v>1.7660000000000001E-4</v>
      </c>
      <c r="Y68" s="117">
        <f t="array" ref="Y68">INDEX(1*disp[Rzz],MATCH(1,($C68=disp[Case])*(Y$7=disp[Node]),0))</f>
        <v>1.8230000000000001E-4</v>
      </c>
      <c r="Z68" s="117">
        <f t="array" ref="Z68">INDEX(1*disp[Rxx],MATCH(1,($C68=disp[Case])*(Z$7=disp[Node]),0))</f>
        <v>2.7040000000000001E-4</v>
      </c>
      <c r="AA68" s="117">
        <f t="array" ref="AA68">INDEX(1*disp[Ryy],MATCH(1,($C68=disp[Case])*(AA$7=disp[Node]),0))</f>
        <v>-1.1049999999999999E-5</v>
      </c>
      <c r="AB68" s="117">
        <f t="array" ref="AB68">INDEX(1*disp[Rzz],MATCH(1,($C68=disp[Case])*(AB$7=disp[Node]),0))</f>
        <v>1.6919999999999999E-4</v>
      </c>
    </row>
    <row r="69" spans="1:28" s="144" customFormat="1">
      <c r="A69" s="169" t="s">
        <v>594</v>
      </c>
      <c r="B69" s="169" t="s">
        <v>68</v>
      </c>
      <c r="C69" s="172" t="s">
        <v>224</v>
      </c>
      <c r="D69" s="171" t="str">
        <f>INDEX(cases[Name],MATCH(C69,cases[Case],0))</f>
        <v>Temp Comb 10-2</v>
      </c>
      <c r="E69" s="117">
        <f t="array" ref="E69">INDEX(1*disp[Ux],MATCH(1,($C69=disp[Case])*(E$7=disp[Node]),0))</f>
        <v>1.693E-12</v>
      </c>
      <c r="F69" s="117">
        <f t="array" ref="F69">INDEX(1*disp[Uy],MATCH(1,($C69=disp[Case])*(F$7=disp[Node]),0))</f>
        <v>6.1859999999999994E-11</v>
      </c>
      <c r="G69" s="117">
        <f t="array" ref="G69">INDEX(1*disp[Uz],MATCH(1,($C69=disp[Case])*(G$7=disp[Node]),0))</f>
        <v>-1.505E-7</v>
      </c>
      <c r="H69" s="117">
        <f t="array" ref="H69">INDEX(1*disp[Ux],MATCH(1,($C69=disp[Case])*(H$7=disp[Node]),0))</f>
        <v>6.3729999999999993</v>
      </c>
      <c r="I69" s="117">
        <f t="array" ref="I69">INDEX(1*disp[Uy],MATCH(1,($C69=disp[Case])*(I$7=disp[Node]),0))</f>
        <v>-12.66</v>
      </c>
      <c r="J69" s="117">
        <f t="array" ref="J69">INDEX(1*disp[Uz],MATCH(1,($C69=disp[Case])*(J$7=disp[Node]),0))</f>
        <v>1.4600000000000001E-7</v>
      </c>
      <c r="K69" s="117">
        <f t="array" ref="K69">INDEX(1*disp[Ux],MATCH(1,($C69=disp[Case])*(K$7=disp[Node]),0))</f>
        <v>143.69999999999999</v>
      </c>
      <c r="L69" s="117">
        <f t="array" ref="L69">INDEX(1*disp[Uy],MATCH(1,($C69=disp[Case])*(L$7=disp[Node]),0))</f>
        <v>-6.1290000000000002E-11</v>
      </c>
      <c r="M69" s="117">
        <f t="array" ref="M69">INDEX(1*disp[Uz],MATCH(1,($C69=disp[Case])*(M$7=disp[Node]),0))</f>
        <v>1.4329999999999999E-7</v>
      </c>
      <c r="N69" s="117">
        <f t="array" ref="N69">INDEX(1*disp[Ux],MATCH(1,($C69=disp[Case])*(N$7=disp[Node]),0))</f>
        <v>137.30000000000001</v>
      </c>
      <c r="O69" s="117">
        <f t="array" ref="O69">INDEX(1*disp[Uy],MATCH(1,($C69=disp[Case])*(O$7=disp[Node]),0))</f>
        <v>-12.66</v>
      </c>
      <c r="P69" s="117">
        <f t="array" ref="P69">INDEX(1*disp[Uz],MATCH(1,($C69=disp[Case])*(P$7=disp[Node]),0))</f>
        <v>-1.3890000000000001E-7</v>
      </c>
      <c r="Q69" s="117">
        <f t="array" ref="Q69">INDEX(1*disp[Rxx],MATCH(1,($C69=disp[Case])*(Q$7=disp[Node]),0))</f>
        <v>-2.7070000000000002E-4</v>
      </c>
      <c r="R69" s="117">
        <f t="array" ref="R69">INDEX(1*disp[Ryy],MATCH(1,($C69=disp[Case])*(R$7=disp[Node]),0))</f>
        <v>1.1749999999999999E-5</v>
      </c>
      <c r="S69" s="117">
        <f t="array" ref="S69">INDEX(1*disp[Rzz],MATCH(1,($C69=disp[Case])*(S$7=disp[Node]),0))</f>
        <v>1.695E-4</v>
      </c>
      <c r="T69" s="117">
        <f t="array" ref="T69">INDEX(1*disp[Rxx],MATCH(1,($C69=disp[Case])*(T$7=disp[Node]),0))</f>
        <v>2.288E-4</v>
      </c>
      <c r="U69" s="117">
        <f t="array" ref="U69">INDEX(1*disp[Ryy],MATCH(1,($C69=disp[Case])*(U$7=disp[Node]),0))</f>
        <v>-1.7569999999999999E-4</v>
      </c>
      <c r="V69" s="117">
        <f t="array" ref="V69">INDEX(1*disp[Rzz],MATCH(1,($C69=disp[Case])*(V$7=disp[Node]),0))</f>
        <v>1.83E-4</v>
      </c>
      <c r="W69" s="117">
        <f t="array" ref="W69">INDEX(1*disp[Rxx],MATCH(1,($C69=disp[Case])*(W$7=disp[Node]),0))</f>
        <v>-2.7070000000000002E-4</v>
      </c>
      <c r="X69" s="117">
        <f t="array" ref="X69">INDEX(1*disp[Ryy],MATCH(1,($C69=disp[Case])*(X$7=disp[Node]),0))</f>
        <v>-1.1199999999999999E-5</v>
      </c>
      <c r="Y69" s="117">
        <f t="array" ref="Y69">INDEX(1*disp[Rzz],MATCH(1,($C69=disp[Case])*(Y$7=disp[Node]),0))</f>
        <v>-1.693E-4</v>
      </c>
      <c r="Z69" s="117">
        <f t="array" ref="Z69">INDEX(1*disp[Rxx],MATCH(1,($C69=disp[Case])*(Z$7=disp[Node]),0))</f>
        <v>2.2890000000000001E-4</v>
      </c>
      <c r="AA69" s="117">
        <f t="array" ref="AA69">INDEX(1*disp[Ryy],MATCH(1,($C69=disp[Case])*(AA$7=disp[Node]),0))</f>
        <v>1.763E-4</v>
      </c>
      <c r="AB69" s="117">
        <f t="array" ref="AB69">INDEX(1*disp[Rzz],MATCH(1,($C69=disp[Case])*(AB$7=disp[Node]),0))</f>
        <v>-1.8239999999999999E-4</v>
      </c>
    </row>
    <row r="70" spans="1:28" s="144" customFormat="1">
      <c r="A70" s="169" t="s">
        <v>594</v>
      </c>
      <c r="B70" s="169" t="s">
        <v>68</v>
      </c>
      <c r="C70" s="172" t="s">
        <v>225</v>
      </c>
      <c r="D70" s="171" t="str">
        <f>INDEX(cases[Name],MATCH(C70,cases[Case],0))</f>
        <v>Temp Comb 11-1</v>
      </c>
      <c r="E70" s="117">
        <f t="array" ref="E70">INDEX(1*disp[Ux],MATCH(1,($C70=disp[Case])*(E$7=disp[Node]),0))</f>
        <v>0</v>
      </c>
      <c r="F70" s="117">
        <f t="array" ref="F70">INDEX(1*disp[Uy],MATCH(1,($C70=disp[Case])*(F$7=disp[Node]),0))</f>
        <v>-4.027E-11</v>
      </c>
      <c r="G70" s="117">
        <f t="array" ref="G70">INDEX(1*disp[Uz],MATCH(1,($C70=disp[Case])*(G$7=disp[Node]),0))</f>
        <v>3.4499999999999998E-5</v>
      </c>
      <c r="H70" s="117">
        <f t="array" ref="H70">INDEX(1*disp[Ux],MATCH(1,($C70=disp[Case])*(H$7=disp[Node]),0))</f>
        <v>-8.3309999999999995</v>
      </c>
      <c r="I70" s="117">
        <f t="array" ref="I70">INDEX(1*disp[Uy],MATCH(1,($C70=disp[Case])*(I$7=disp[Node]),0))</f>
        <v>-5.0750000000000002</v>
      </c>
      <c r="J70" s="117">
        <f t="array" ref="J70">INDEX(1*disp[Uz],MATCH(1,($C70=disp[Case])*(J$7=disp[Node]),0))</f>
        <v>-3.4499999999999998E-5</v>
      </c>
      <c r="K70" s="117">
        <f t="array" ref="K70">INDEX(1*disp[Ux],MATCH(1,($C70=disp[Case])*(K$7=disp[Node]),0))</f>
        <v>45.65</v>
      </c>
      <c r="L70" s="117">
        <f t="array" ref="L70">INDEX(1*disp[Uy],MATCH(1,($C70=disp[Case])*(L$7=disp[Node]),0))</f>
        <v>4.1340000000000003E-11</v>
      </c>
      <c r="M70" s="117">
        <f t="array" ref="M70">INDEX(1*disp[Uz],MATCH(1,($C70=disp[Case])*(M$7=disp[Node]),0))</f>
        <v>-3.4489999999999997E-5</v>
      </c>
      <c r="N70" s="117">
        <f t="array" ref="N70">INDEX(1*disp[Ux],MATCH(1,($C70=disp[Case])*(N$7=disp[Node]),0))</f>
        <v>54.13</v>
      </c>
      <c r="O70" s="117">
        <f t="array" ref="O70">INDEX(1*disp[Uy],MATCH(1,($C70=disp[Case])*(O$7=disp[Node]),0))</f>
        <v>-5.08</v>
      </c>
      <c r="P70" s="117">
        <f t="array" ref="P70">INDEX(1*disp[Uz],MATCH(1,($C70=disp[Case])*(P$7=disp[Node]),0))</f>
        <v>3.4489999999999997E-5</v>
      </c>
      <c r="Q70" s="117">
        <f t="array" ref="Q70">INDEX(1*disp[Rxx],MATCH(1,($C70=disp[Case])*(Q$7=disp[Node]),0))</f>
        <v>-6.7119999999999994E-5</v>
      </c>
      <c r="R70" s="117">
        <f t="array" ref="R70">INDEX(1*disp[Ryy],MATCH(1,($C70=disp[Case])*(R$7=disp[Node]),0))</f>
        <v>-1.594E-4</v>
      </c>
      <c r="S70" s="117">
        <f t="array" ref="S70">INDEX(1*disp[Rzz],MATCH(1,($C70=disp[Case])*(S$7=disp[Node]),0))</f>
        <v>-2.4830000000000002E-4</v>
      </c>
      <c r="T70" s="117">
        <f t="array" ref="T70">INDEX(1*disp[Rxx],MATCH(1,($C70=disp[Case])*(T$7=disp[Node]),0))</f>
        <v>1.214E-4</v>
      </c>
      <c r="U70" s="117">
        <f t="array" ref="U70">INDEX(1*disp[Ryy],MATCH(1,($C70=disp[Case])*(U$7=disp[Node]),0))</f>
        <v>7.1870000000000001E-5</v>
      </c>
      <c r="V70" s="117">
        <f t="array" ref="V70">INDEX(1*disp[Rzz],MATCH(1,($C70=disp[Case])*(V$7=disp[Node]),0))</f>
        <v>-2.154E-4</v>
      </c>
      <c r="W70" s="117">
        <f t="array" ref="W70">INDEX(1*disp[Rxx],MATCH(1,($C70=disp[Case])*(W$7=disp[Node]),0))</f>
        <v>-6.3189999999999996E-5</v>
      </c>
      <c r="X70" s="117">
        <f t="array" ref="X70">INDEX(1*disp[Ryy],MATCH(1,($C70=disp[Case])*(X$7=disp[Node]),0))</f>
        <v>1.5860000000000001E-4</v>
      </c>
      <c r="Y70" s="117">
        <f t="array" ref="Y70">INDEX(1*disp[Rzz],MATCH(1,($C70=disp[Case])*(Y$7=disp[Node]),0))</f>
        <v>2.4929999999999999E-4</v>
      </c>
      <c r="Z70" s="117">
        <f t="array" ref="Z70">INDEX(1*disp[Rxx],MATCH(1,($C70=disp[Case])*(Z$7=disp[Node]),0))</f>
        <v>1.184E-4</v>
      </c>
      <c r="AA70" s="117">
        <f t="array" ref="AA70">INDEX(1*disp[Ryy],MATCH(1,($C70=disp[Case])*(AA$7=disp[Node]),0))</f>
        <v>-9.1669999999999995E-5</v>
      </c>
      <c r="AB70" s="117">
        <f t="array" ref="AB70">INDEX(1*disp[Rzz],MATCH(1,($C70=disp[Case])*(AB$7=disp[Node]),0))</f>
        <v>2.1900000000000001E-4</v>
      </c>
    </row>
    <row r="71" spans="1:28" s="144" customFormat="1">
      <c r="A71" s="169" t="s">
        <v>594</v>
      </c>
      <c r="B71" s="169" t="s">
        <v>68</v>
      </c>
      <c r="C71" s="172" t="s">
        <v>226</v>
      </c>
      <c r="D71" s="171" t="str">
        <f>INDEX(cases[Name],MATCH(C71,cases[Case],0))</f>
        <v>Temp Comb 11-2</v>
      </c>
      <c r="E71" s="117">
        <f t="array" ref="E71">INDEX(1*disp[Ux],MATCH(1,($C71=disp[Case])*(E$7=disp[Node]),0))</f>
        <v>0</v>
      </c>
      <c r="F71" s="117">
        <f t="array" ref="F71">INDEX(1*disp[Uy],MATCH(1,($C71=disp[Case])*(F$7=disp[Node]),0))</f>
        <v>4.8139999999999988E-11</v>
      </c>
      <c r="G71" s="117">
        <f t="array" ref="G71">INDEX(1*disp[Uz],MATCH(1,($C71=disp[Case])*(G$7=disp[Node]),0))</f>
        <v>-6.5789999999999996E-8</v>
      </c>
      <c r="H71" s="117">
        <f t="array" ref="H71">INDEX(1*disp[Ux],MATCH(1,($C71=disp[Case])*(H$7=disp[Node]),0))</f>
        <v>8.4969999999999999</v>
      </c>
      <c r="I71" s="117">
        <f t="array" ref="I71">INDEX(1*disp[Uy],MATCH(1,($C71=disp[Case])*(I$7=disp[Node]),0))</f>
        <v>-5.08</v>
      </c>
      <c r="J71" s="117">
        <f t="array" ref="J71">INDEX(1*disp[Uz],MATCH(1,($C71=disp[Case])*(J$7=disp[Node]),0))</f>
        <v>6.4139999999999991E-8</v>
      </c>
      <c r="K71" s="117">
        <f t="array" ref="K71">INDEX(1*disp[Ux],MATCH(1,($C71=disp[Case])*(K$7=disp[Node]),0))</f>
        <v>62.63</v>
      </c>
      <c r="L71" s="117">
        <f t="array" ref="L71">INDEX(1*disp[Uy],MATCH(1,($C71=disp[Case])*(L$7=disp[Node]),0))</f>
        <v>-4.8440000000000003E-11</v>
      </c>
      <c r="M71" s="117">
        <f t="array" ref="M71">INDEX(1*disp[Uz],MATCH(1,($C71=disp[Case])*(M$7=disp[Node]),0))</f>
        <v>5.5779999999999987E-8</v>
      </c>
      <c r="N71" s="117">
        <f t="array" ref="N71">INDEX(1*disp[Ux],MATCH(1,($C71=disp[Case])*(N$7=disp[Node]),0))</f>
        <v>54.14</v>
      </c>
      <c r="O71" s="117">
        <f t="array" ref="O71">INDEX(1*disp[Uy],MATCH(1,($C71=disp[Case])*(O$7=disp[Node]),0))</f>
        <v>-5.0789999999999997</v>
      </c>
      <c r="P71" s="117">
        <f t="array" ref="P71">INDEX(1*disp[Uz],MATCH(1,($C71=disp[Case])*(P$7=disp[Node]),0))</f>
        <v>-5.4120000000000011E-8</v>
      </c>
      <c r="Q71" s="117">
        <f t="array" ref="Q71">INDEX(1*disp[Rxx],MATCH(1,($C71=disp[Case])*(Q$7=disp[Node]),0))</f>
        <v>-1.187E-4</v>
      </c>
      <c r="R71" s="117">
        <f t="array" ref="R71">INDEX(1*disp[Ryy],MATCH(1,($C71=disp[Case])*(R$7=disp[Node]),0))</f>
        <v>9.2059999999999996E-5</v>
      </c>
      <c r="S71" s="117">
        <f t="array" ref="S71">INDEX(1*disp[Rzz],MATCH(1,($C71=disp[Case])*(S$7=disp[Node]),0))</f>
        <v>2.196E-4</v>
      </c>
      <c r="T71" s="117">
        <f t="array" ref="T71">INDEX(1*disp[Rxx],MATCH(1,($C71=disp[Case])*(T$7=disp[Node]),0))</f>
        <v>6.2929999999999995E-5</v>
      </c>
      <c r="U71" s="117">
        <f t="array" ref="U71">INDEX(1*disp[Ryy],MATCH(1,($C71=disp[Case])*(U$7=disp[Node]),0))</f>
        <v>-1.5789999999999999E-4</v>
      </c>
      <c r="V71" s="117">
        <f t="array" ref="V71">INDEX(1*disp[Rzz],MATCH(1,($C71=disp[Case])*(V$7=disp[Node]),0))</f>
        <v>2.5000000000000001E-4</v>
      </c>
      <c r="W71" s="117">
        <f t="array" ref="W71">INDEX(1*disp[Rxx],MATCH(1,($C71=disp[Case])*(W$7=disp[Node]),0))</f>
        <v>-1.188E-4</v>
      </c>
      <c r="X71" s="117">
        <f t="array" ref="X71">INDEX(1*disp[Ryy],MATCH(1,($C71=disp[Case])*(X$7=disp[Node]),0))</f>
        <v>-9.1860000000000005E-5</v>
      </c>
      <c r="Y71" s="117">
        <f t="array" ref="Y71">INDEX(1*disp[Rzz],MATCH(1,($C71=disp[Case])*(Y$7=disp[Node]),0))</f>
        <v>-2.195E-4</v>
      </c>
      <c r="Z71" s="117">
        <f t="array" ref="Z71">INDEX(1*disp[Rxx],MATCH(1,($C71=disp[Case])*(Z$7=disp[Node]),0))</f>
        <v>6.3E-5</v>
      </c>
      <c r="AA71" s="117">
        <f t="array" ref="AA71">INDEX(1*disp[Ryy],MATCH(1,($C71=disp[Case])*(AA$7=disp[Node]),0))</f>
        <v>1.5809999999999999E-4</v>
      </c>
      <c r="AB71" s="117">
        <f t="array" ref="AB71">INDEX(1*disp[Rzz],MATCH(1,($C71=disp[Case])*(AB$7=disp[Node]),0))</f>
        <v>-2.498E-4</v>
      </c>
    </row>
    <row r="72" spans="1:28" s="144" customFormat="1">
      <c r="A72" s="169" t="s">
        <v>594</v>
      </c>
      <c r="B72" s="169" t="s">
        <v>68</v>
      </c>
      <c r="C72" s="172" t="s">
        <v>227</v>
      </c>
      <c r="D72" s="171" t="str">
        <f>INDEX(cases[Name],MATCH(C72,cases[Case],0))</f>
        <v>Temp Comb 12-1</v>
      </c>
      <c r="E72" s="117">
        <f t="array" ref="E72">INDEX(1*disp[Ux],MATCH(1,($C72=disp[Case])*(E$7=disp[Node]),0))</f>
        <v>1.8640000000000001E-12</v>
      </c>
      <c r="F72" s="117">
        <f t="array" ref="F72">INDEX(1*disp[Uy],MATCH(1,($C72=disp[Case])*(F$7=disp[Node]),0))</f>
        <v>-4.4819999999999997E-12</v>
      </c>
      <c r="G72" s="117">
        <f t="array" ref="G72">INDEX(1*disp[Uz],MATCH(1,($C72=disp[Case])*(G$7=disp[Node]),0))</f>
        <v>2.5769999999999999E-5</v>
      </c>
      <c r="H72" s="117">
        <f t="array" ref="H72">INDEX(1*disp[Ux],MATCH(1,($C72=disp[Case])*(H$7=disp[Node]),0))</f>
        <v>-6.2489999999999997</v>
      </c>
      <c r="I72" s="117">
        <f t="array" ref="I72">INDEX(1*disp[Uy],MATCH(1,($C72=disp[Case])*(I$7=disp[Node]),0))</f>
        <v>-12.66</v>
      </c>
      <c r="J72" s="117">
        <f t="array" ref="J72">INDEX(1*disp[Uz],MATCH(1,($C72=disp[Case])*(J$7=disp[Node]),0))</f>
        <v>-2.5769999999999999E-5</v>
      </c>
      <c r="K72" s="117">
        <f t="array" ref="K72">INDEX(1*disp[Ux],MATCH(1,($C72=disp[Case])*(K$7=disp[Node]),0))</f>
        <v>131.4</v>
      </c>
      <c r="L72" s="117">
        <f t="array" ref="L72">INDEX(1*disp[Uy],MATCH(1,($C72=disp[Case])*(L$7=disp[Node]),0))</f>
        <v>6.0740000000000002E-12</v>
      </c>
      <c r="M72" s="117">
        <f t="array" ref="M72">INDEX(1*disp[Uz],MATCH(1,($C72=disp[Case])*(M$7=disp[Node]),0))</f>
        <v>-2.5760000000000001E-5</v>
      </c>
      <c r="N72" s="117">
        <f t="array" ref="N72">INDEX(1*disp[Ux],MATCH(1,($C72=disp[Case])*(N$7=disp[Node]),0))</f>
        <v>137.69999999999999</v>
      </c>
      <c r="O72" s="117">
        <f t="array" ref="O72">INDEX(1*disp[Uy],MATCH(1,($C72=disp[Case])*(O$7=disp[Node]),0))</f>
        <v>-12.67</v>
      </c>
      <c r="P72" s="117">
        <f t="array" ref="P72">INDEX(1*disp[Uz],MATCH(1,($C72=disp[Case])*(P$7=disp[Node]),0))</f>
        <v>2.5760000000000001E-5</v>
      </c>
      <c r="Q72" s="117">
        <f t="array" ref="Q72">INDEX(1*disp[Rxx],MATCH(1,($C72=disp[Case])*(Q$7=disp[Node]),0))</f>
        <v>-2.3020000000000001E-4</v>
      </c>
      <c r="R72" s="117">
        <f t="array" ref="R72">INDEX(1*disp[Ryy],MATCH(1,($C72=disp[Case])*(R$7=disp[Node]),0))</f>
        <v>-1.262E-4</v>
      </c>
      <c r="S72" s="117">
        <f t="array" ref="S72">INDEX(1*disp[Rzz],MATCH(1,($C72=disp[Case])*(S$7=disp[Node]),0))</f>
        <v>-1.8019999999999999E-4</v>
      </c>
      <c r="T72" s="117">
        <f t="array" ref="T72">INDEX(1*disp[Rxx],MATCH(1,($C72=disp[Case])*(T$7=disp[Node]),0))</f>
        <v>2.7080000000000002E-4</v>
      </c>
      <c r="U72" s="117">
        <f t="array" ref="U72">INDEX(1*disp[Ryy],MATCH(1,($C72=disp[Case])*(U$7=disp[Node]),0))</f>
        <v>4.7219999999999999E-5</v>
      </c>
      <c r="V72" s="117">
        <f t="array" ref="V72">INDEX(1*disp[Rzz],MATCH(1,($C72=disp[Case])*(V$7=disp[Node]),0))</f>
        <v>-1.673E-4</v>
      </c>
      <c r="W72" s="117">
        <f t="array" ref="W72">INDEX(1*disp[Rxx],MATCH(1,($C72=disp[Case])*(W$7=disp[Node]),0))</f>
        <v>-2.2719999999999999E-4</v>
      </c>
      <c r="X72" s="117">
        <f t="array" ref="X72">INDEX(1*disp[Ryy],MATCH(1,($C72=disp[Case])*(X$7=disp[Node]),0))</f>
        <v>1.26E-4</v>
      </c>
      <c r="Y72" s="117">
        <f t="array" ref="Y72">INDEX(1*disp[Rzz],MATCH(1,($C72=disp[Case])*(Y$7=disp[Node]),0))</f>
        <v>1.8100000000000001E-4</v>
      </c>
      <c r="Z72" s="117">
        <f t="array" ref="Z72">INDEX(1*disp[Rxx],MATCH(1,($C72=disp[Case])*(Z$7=disp[Node]),0))</f>
        <v>2.6860000000000002E-4</v>
      </c>
      <c r="AA72" s="117">
        <f t="array" ref="AA72">INDEX(1*disp[Ryy],MATCH(1,($C72=disp[Case])*(AA$7=disp[Node]),0))</f>
        <v>-6.1660000000000003E-5</v>
      </c>
      <c r="AB72" s="117">
        <f t="array" ref="AB72">INDEX(1*disp[Rzz],MATCH(1,($C72=disp[Case])*(AB$7=disp[Node]),0))</f>
        <v>1.7039999999999999E-4</v>
      </c>
    </row>
    <row r="73" spans="1:28" s="144" customFormat="1">
      <c r="A73" s="169" t="s">
        <v>594</v>
      </c>
      <c r="B73" s="169" t="s">
        <v>68</v>
      </c>
      <c r="C73" s="172" t="s">
        <v>228</v>
      </c>
      <c r="D73" s="171" t="str">
        <f>INDEX(cases[Name],MATCH(C73,cases[Case],0))</f>
        <v>Temp Comb 12-2</v>
      </c>
      <c r="E73" s="117">
        <f t="array" ref="E73">INDEX(1*disp[Ux],MATCH(1,($C73=disp[Case])*(E$7=disp[Node]),0))</f>
        <v>1.7219999999999999E-12</v>
      </c>
      <c r="F73" s="117">
        <f t="array" ref="F73">INDEX(1*disp[Uy],MATCH(1,($C73=disp[Case])*(F$7=disp[Node]),0))</f>
        <v>6.1829999999999995E-11</v>
      </c>
      <c r="G73" s="117">
        <f t="array" ref="G73">INDEX(1*disp[Uz],MATCH(1,($C73=disp[Case])*(G$7=disp[Node]),0))</f>
        <v>-1.5489999999999999E-7</v>
      </c>
      <c r="H73" s="117">
        <f t="array" ref="H73">INDEX(1*disp[Ux],MATCH(1,($C73=disp[Case])*(H$7=disp[Node]),0))</f>
        <v>6.3729999999999993</v>
      </c>
      <c r="I73" s="117">
        <f t="array" ref="I73">INDEX(1*disp[Uy],MATCH(1,($C73=disp[Case])*(I$7=disp[Node]),0))</f>
        <v>-12.67</v>
      </c>
      <c r="J73" s="117">
        <f t="array" ref="J73">INDEX(1*disp[Uz],MATCH(1,($C73=disp[Case])*(J$7=disp[Node]),0))</f>
        <v>1.504E-7</v>
      </c>
      <c r="K73" s="117">
        <f t="array" ref="K73">INDEX(1*disp[Ux],MATCH(1,($C73=disp[Case])*(K$7=disp[Node]),0))</f>
        <v>144.1</v>
      </c>
      <c r="L73" s="117">
        <f t="array" ref="L73">INDEX(1*disp[Uy],MATCH(1,($C73=disp[Case])*(L$7=disp[Node]),0))</f>
        <v>-6.1259999999999991E-11</v>
      </c>
      <c r="M73" s="117">
        <f t="array" ref="M73">INDEX(1*disp[Uz],MATCH(1,($C73=disp[Case])*(M$7=disp[Node]),0))</f>
        <v>1.4770000000000001E-7</v>
      </c>
      <c r="N73" s="117">
        <f t="array" ref="N73">INDEX(1*disp[Ux],MATCH(1,($C73=disp[Case])*(N$7=disp[Node]),0))</f>
        <v>137.69999999999999</v>
      </c>
      <c r="O73" s="117">
        <f t="array" ref="O73">INDEX(1*disp[Uy],MATCH(1,($C73=disp[Case])*(O$7=disp[Node]),0))</f>
        <v>-12.67</v>
      </c>
      <c r="P73" s="117">
        <f t="array" ref="P73">INDEX(1*disp[Uz],MATCH(1,($C73=disp[Case])*(P$7=disp[Node]),0))</f>
        <v>-1.4329999999999999E-7</v>
      </c>
      <c r="Q73" s="117">
        <f t="array" ref="Q73">INDEX(1*disp[Rxx],MATCH(1,($C73=disp[Case])*(Q$7=disp[Node]),0))</f>
        <v>-2.6889999999999998E-4</v>
      </c>
      <c r="R73" s="117">
        <f t="array" ref="R73">INDEX(1*disp[Ryy],MATCH(1,($C73=disp[Case])*(R$7=disp[Node]),0))</f>
        <v>6.2360000000000006E-5</v>
      </c>
      <c r="S73" s="117">
        <f t="array" ref="S73">INDEX(1*disp[Rzz],MATCH(1,($C73=disp[Case])*(S$7=disp[Node]),0))</f>
        <v>1.707E-4</v>
      </c>
      <c r="T73" s="117">
        <f t="array" ref="T73">INDEX(1*disp[Rxx],MATCH(1,($C73=disp[Case])*(T$7=disp[Node]),0))</f>
        <v>2.2699999999999999E-4</v>
      </c>
      <c r="U73" s="117">
        <f t="array" ref="U73">INDEX(1*disp[Ryy],MATCH(1,($C73=disp[Case])*(U$7=disp[Node]),0))</f>
        <v>-1.2510000000000001E-4</v>
      </c>
      <c r="V73" s="117">
        <f t="array" ref="V73">INDEX(1*disp[Rzz],MATCH(1,($C73=disp[Case])*(V$7=disp[Node]),0))</f>
        <v>1.818E-4</v>
      </c>
      <c r="W73" s="117">
        <f t="array" ref="W73">INDEX(1*disp[Rxx],MATCH(1,($C73=disp[Case])*(W$7=disp[Node]),0))</f>
        <v>-2.6889999999999998E-4</v>
      </c>
      <c r="X73" s="117">
        <f t="array" ref="X73">INDEX(1*disp[Ryy],MATCH(1,($C73=disp[Case])*(X$7=disp[Node]),0))</f>
        <v>-6.1799999999999998E-5</v>
      </c>
      <c r="Y73" s="117">
        <f t="array" ref="Y73">INDEX(1*disp[Rzz],MATCH(1,($C73=disp[Case])*(Y$7=disp[Node]),0))</f>
        <v>-1.706E-4</v>
      </c>
      <c r="Z73" s="117">
        <f t="array" ref="Z73">INDEX(1*disp[Rxx],MATCH(1,($C73=disp[Case])*(Z$7=disp[Node]),0))</f>
        <v>2.2709999999999999E-4</v>
      </c>
      <c r="AA73" s="117">
        <f t="array" ref="AA73">INDEX(1*disp[Ryy],MATCH(1,($C73=disp[Case])*(AA$7=disp[Node]),0))</f>
        <v>1.2569999999999999E-4</v>
      </c>
      <c r="AB73" s="117">
        <f t="array" ref="AB73">INDEX(1*disp[Rzz],MATCH(1,($C73=disp[Case])*(AB$7=disp[Node]),0))</f>
        <v>-1.8120000000000001E-4</v>
      </c>
    </row>
    <row r="74" spans="1:28" s="144" customFormat="1">
      <c r="A74" s="169" t="s">
        <v>594</v>
      </c>
      <c r="B74" s="169" t="s">
        <v>68</v>
      </c>
      <c r="C74" s="172" t="s">
        <v>229</v>
      </c>
      <c r="D74" s="171" t="str">
        <f>INDEX(cases[Name],MATCH(C74,cases[Case],0))</f>
        <v>Temp Comb 13-1</v>
      </c>
      <c r="E74" s="117">
        <f t="array" ref="E74">INDEX(1*disp[Ux],MATCH(1,($C74=disp[Case])*(E$7=disp[Node]),0))</f>
        <v>1.2709999999999999E-12</v>
      </c>
      <c r="F74" s="117">
        <f t="array" ref="F74">INDEX(1*disp[Uy],MATCH(1,($C74=disp[Case])*(F$7=disp[Node]),0))</f>
        <v>-5.3189999999999999E-11</v>
      </c>
      <c r="G74" s="117">
        <f t="array" ref="G74">INDEX(1*disp[Uz],MATCH(1,($C74=disp[Case])*(G$7=disp[Node]),0))</f>
        <v>3.5200000000000002E-5</v>
      </c>
      <c r="H74" s="117">
        <f t="array" ref="H74">INDEX(1*disp[Ux],MATCH(1,($C74=disp[Case])*(H$7=disp[Node]),0))</f>
        <v>-8.386000000000001</v>
      </c>
      <c r="I74" s="117">
        <f t="array" ref="I74">INDEX(1*disp[Uy],MATCH(1,($C74=disp[Case])*(I$7=disp[Node]),0))</f>
        <v>-1.98</v>
      </c>
      <c r="J74" s="117">
        <f t="array" ref="J74">INDEX(1*disp[Uz],MATCH(1,($C74=disp[Case])*(J$7=disp[Node]),0))</f>
        <v>-3.5200000000000002E-5</v>
      </c>
      <c r="K74" s="117">
        <f t="array" ref="K74">INDEX(1*disp[Ux],MATCH(1,($C74=disp[Case])*(K$7=disp[Node]),0))</f>
        <v>81.09</v>
      </c>
      <c r="L74" s="117">
        <f t="array" ref="L74">INDEX(1*disp[Uy],MATCH(1,($C74=disp[Case])*(L$7=disp[Node]),0))</f>
        <v>5.3940000000000003E-11</v>
      </c>
      <c r="M74" s="117">
        <f t="array" ref="M74">INDEX(1*disp[Uz],MATCH(1,($C74=disp[Case])*(M$7=disp[Node]),0))</f>
        <v>-3.523E-5</v>
      </c>
      <c r="N74" s="117">
        <f t="array" ref="N74">INDEX(1*disp[Ux],MATCH(1,($C74=disp[Case])*(N$7=disp[Node]),0))</f>
        <v>89.63</v>
      </c>
      <c r="O74" s="117">
        <f t="array" ref="O74">INDEX(1*disp[Uy],MATCH(1,($C74=disp[Case])*(O$7=disp[Node]),0))</f>
        <v>-1.986</v>
      </c>
      <c r="P74" s="117">
        <f t="array" ref="P74">INDEX(1*disp[Uz],MATCH(1,($C74=disp[Case])*(P$7=disp[Node]),0))</f>
        <v>3.523E-5</v>
      </c>
      <c r="Q74" s="117">
        <f t="array" ref="Q74">INDEX(1*disp[Rxx],MATCH(1,($C74=disp[Case])*(Q$7=disp[Node]),0))</f>
        <v>-1.186E-3</v>
      </c>
      <c r="R74" s="117">
        <f t="array" ref="R74">INDEX(1*disp[Ryy],MATCH(1,($C74=disp[Case])*(R$7=disp[Node]),0))</f>
        <v>1.1909999999999999E-4</v>
      </c>
      <c r="S74" s="117">
        <f t="array" ref="S74">INDEX(1*disp[Rzz],MATCH(1,($C74=disp[Case])*(S$7=disp[Node]),0))</f>
        <v>-4.4250000000000002E-4</v>
      </c>
      <c r="T74" s="117">
        <f t="array" ref="T74">INDEX(1*disp[Rxx],MATCH(1,($C74=disp[Case])*(T$7=disp[Node]),0))</f>
        <v>1.2830000000000001E-3</v>
      </c>
      <c r="U74" s="117">
        <f t="array" ref="U74">INDEX(1*disp[Ryy],MATCH(1,($C74=disp[Case])*(U$7=disp[Node]),0))</f>
        <v>3.4820000000000001E-4</v>
      </c>
      <c r="V74" s="117">
        <f t="array" ref="V74">INDEX(1*disp[Rzz],MATCH(1,($C74=disp[Case])*(V$7=disp[Node]),0))</f>
        <v>-3.9509999999999999E-5</v>
      </c>
      <c r="W74" s="117">
        <f t="array" ref="W74">INDEX(1*disp[Rxx],MATCH(1,($C74=disp[Case])*(W$7=disp[Node]),0))</f>
        <v>-1.1820000000000001E-3</v>
      </c>
      <c r="X74" s="117">
        <f t="array" ref="X74">INDEX(1*disp[Ryy],MATCH(1,($C74=disp[Case])*(X$7=disp[Node]),0))</f>
        <v>-1.199E-4</v>
      </c>
      <c r="Y74" s="117">
        <f t="array" ref="Y74">INDEX(1*disp[Rzz],MATCH(1,($C74=disp[Case])*(Y$7=disp[Node]),0))</f>
        <v>4.4359999999999999E-4</v>
      </c>
      <c r="Z74" s="117">
        <f t="array" ref="Z74">INDEX(1*disp[Rxx],MATCH(1,($C74=disp[Case])*(Z$7=disp[Node]),0))</f>
        <v>1.2800000000000001E-3</v>
      </c>
      <c r="AA74" s="117">
        <f t="array" ref="AA74">INDEX(1*disp[Ryy],MATCH(1,($C74=disp[Case])*(AA$7=disp[Node]),0))</f>
        <v>-3.681E-4</v>
      </c>
      <c r="AB74" s="117">
        <f t="array" ref="AB74">INDEX(1*disp[Rzz],MATCH(1,($C74=disp[Case])*(AB$7=disp[Node]),0))</f>
        <v>4.3069999999999999E-5</v>
      </c>
    </row>
    <row r="75" spans="1:28" s="144" customFormat="1">
      <c r="A75" s="169" t="s">
        <v>594</v>
      </c>
      <c r="B75" s="169" t="s">
        <v>68</v>
      </c>
      <c r="C75" s="172" t="s">
        <v>230</v>
      </c>
      <c r="D75" s="171" t="str">
        <f>INDEX(cases[Name],MATCH(C75,cases[Case],0))</f>
        <v>Temp Comb 13-2</v>
      </c>
      <c r="E75" s="117">
        <f t="array" ref="E75">INDEX(1*disp[Ux],MATCH(1,($C75=disp[Case])*(E$7=disp[Node]),0))</f>
        <v>1.462E-12</v>
      </c>
      <c r="F75" s="117">
        <f t="array" ref="F75">INDEX(1*disp[Uy],MATCH(1,($C75=disp[Case])*(F$7=disp[Node]),0))</f>
        <v>8.1189999999999993E-11</v>
      </c>
      <c r="G75" s="117">
        <f t="array" ref="G75">INDEX(1*disp[Uz],MATCH(1,($C75=disp[Case])*(G$7=disp[Node]),0))</f>
        <v>7.0799999999999993E-7</v>
      </c>
      <c r="H75" s="117">
        <f t="array" ref="H75">INDEX(1*disp[Ux],MATCH(1,($C75=disp[Case])*(H$7=disp[Node]),0))</f>
        <v>8.5510000000000002</v>
      </c>
      <c r="I75" s="117">
        <f t="array" ref="I75">INDEX(1*disp[Uy],MATCH(1,($C75=disp[Case])*(I$7=disp[Node]),0))</f>
        <v>-1.986</v>
      </c>
      <c r="J75" s="117">
        <f t="array" ref="J75">INDEX(1*disp[Uz],MATCH(1,($C75=disp[Case])*(J$7=disp[Node]),0))</f>
        <v>-7.0849999999999997E-7</v>
      </c>
      <c r="K75" s="117">
        <f t="array" ref="K75">INDEX(1*disp[Ux],MATCH(1,($C75=disp[Case])*(K$7=disp[Node]),0))</f>
        <v>98.19</v>
      </c>
      <c r="L75" s="117">
        <f t="array" ref="L75">INDEX(1*disp[Uy],MATCH(1,($C75=disp[Case])*(L$7=disp[Node]),0))</f>
        <v>-8.1560000000000001E-11</v>
      </c>
      <c r="M75" s="117">
        <f t="array" ref="M75">INDEX(1*disp[Uz],MATCH(1,($C75=disp[Case])*(M$7=disp[Node]),0))</f>
        <v>-6.8010000000000006E-7</v>
      </c>
      <c r="N75" s="117">
        <f t="array" ref="N75">INDEX(1*disp[Ux],MATCH(1,($C75=disp[Case])*(N$7=disp[Node]),0))</f>
        <v>89.63</v>
      </c>
      <c r="O75" s="117">
        <f t="array" ref="O75">INDEX(1*disp[Uy],MATCH(1,($C75=disp[Case])*(O$7=disp[Node]),0))</f>
        <v>-1.9850000000000001</v>
      </c>
      <c r="P75" s="117">
        <f t="array" ref="P75">INDEX(1*disp[Uz],MATCH(1,($C75=disp[Case])*(P$7=disp[Node]),0))</f>
        <v>6.8059999999999999E-7</v>
      </c>
      <c r="Q75" s="117">
        <f t="array" ref="Q75">INDEX(1*disp[Rxx],MATCH(1,($C75=disp[Case])*(Q$7=disp[Node]),0))</f>
        <v>-1.2800000000000001E-3</v>
      </c>
      <c r="R75" s="117">
        <f t="array" ref="R75">INDEX(1*disp[Ryy],MATCH(1,($C75=disp[Case])*(R$7=disp[Node]),0))</f>
        <v>3.6850000000000001E-4</v>
      </c>
      <c r="S75" s="117">
        <f t="array" ref="S75">INDEX(1*disp[Rzz],MATCH(1,($C75=disp[Case])*(S$7=disp[Node]),0))</f>
        <v>4.3760000000000001E-5</v>
      </c>
      <c r="T75" s="117">
        <f t="array" ref="T75">INDEX(1*disp[Rxx],MATCH(1,($C75=disp[Case])*(T$7=disp[Node]),0))</f>
        <v>1.1820000000000001E-3</v>
      </c>
      <c r="U75" s="117">
        <f t="array" ref="U75">INDEX(1*disp[Ryy],MATCH(1,($C75=disp[Case])*(U$7=disp[Node]),0))</f>
        <v>1.205E-4</v>
      </c>
      <c r="V75" s="117">
        <f t="array" ref="V75">INDEX(1*disp[Rzz],MATCH(1,($C75=disp[Case])*(V$7=disp[Node]),0))</f>
        <v>4.4420000000000001E-4</v>
      </c>
      <c r="W75" s="117">
        <f t="array" ref="W75">INDEX(1*disp[Rxx],MATCH(1,($C75=disp[Case])*(W$7=disp[Node]),0))</f>
        <v>-1.2800000000000001E-3</v>
      </c>
      <c r="X75" s="117">
        <f t="array" ref="X75">INDEX(1*disp[Ryy],MATCH(1,($C75=disp[Case])*(X$7=disp[Node]),0))</f>
        <v>-3.6820000000000001E-4</v>
      </c>
      <c r="Y75" s="117">
        <f t="array" ref="Y75">INDEX(1*disp[Rzz],MATCH(1,($C75=disp[Case])*(Y$7=disp[Node]),0))</f>
        <v>-4.3579999999999999E-5</v>
      </c>
      <c r="Z75" s="117">
        <f t="array" ref="Z75">INDEX(1*disp[Rxx],MATCH(1,($C75=disp[Case])*(Z$7=disp[Node]),0))</f>
        <v>1.1820000000000001E-3</v>
      </c>
      <c r="AA75" s="117">
        <f t="array" ref="AA75">INDEX(1*disp[Ryy],MATCH(1,($C75=disp[Case])*(AA$7=disp[Node]),0))</f>
        <v>-1.204E-4</v>
      </c>
      <c r="AB75" s="117">
        <f t="array" ref="AB75">INDEX(1*disp[Rzz],MATCH(1,($C75=disp[Case])*(AB$7=disp[Node]),0))</f>
        <v>-4.4410000000000001E-4</v>
      </c>
    </row>
    <row r="76" spans="1:28" s="144" customFormat="1">
      <c r="A76" s="169" t="s">
        <v>594</v>
      </c>
      <c r="B76" s="169" t="s">
        <v>68</v>
      </c>
      <c r="C76" s="172" t="s">
        <v>231</v>
      </c>
      <c r="D76" s="171" t="str">
        <f>INDEX(cases[Name],MATCH(C76,cases[Case],0))</f>
        <v>Temp Comb 14-1</v>
      </c>
      <c r="E76" s="117">
        <f t="array" ref="E76">INDEX(1*disp[Ux],MATCH(1,($C76=disp[Case])*(E$7=disp[Node]),0))</f>
        <v>2.122E-12</v>
      </c>
      <c r="F76" s="117">
        <f t="array" ref="F76">INDEX(1*disp[Uy],MATCH(1,($C76=disp[Case])*(F$7=disp[Node]),0))</f>
        <v>-1.4149999999999999E-11</v>
      </c>
      <c r="G76" s="117">
        <f t="array" ref="G76">INDEX(1*disp[Uz],MATCH(1,($C76=disp[Case])*(G$7=disp[Node]),0))</f>
        <v>2.6299999999999999E-5</v>
      </c>
      <c r="H76" s="117">
        <f t="array" ref="H76">INDEX(1*disp[Ux],MATCH(1,($C76=disp[Case])*(H$7=disp[Node]),0))</f>
        <v>-6.29</v>
      </c>
      <c r="I76" s="117">
        <f t="array" ref="I76">INDEX(1*disp[Uy],MATCH(1,($C76=disp[Case])*(I$7=disp[Node]),0))</f>
        <v>-10.34</v>
      </c>
      <c r="J76" s="117">
        <f t="array" ref="J76">INDEX(1*disp[Uz],MATCH(1,($C76=disp[Case])*(J$7=disp[Node]),0))</f>
        <v>-2.6299999999999999E-5</v>
      </c>
      <c r="K76" s="117">
        <f t="array" ref="K76">INDEX(1*disp[Ux],MATCH(1,($C76=disp[Case])*(K$7=disp[Node]),0))</f>
        <v>157.69999999999999</v>
      </c>
      <c r="L76" s="117">
        <f t="array" ref="L76">INDEX(1*disp[Uy],MATCH(1,($C76=disp[Case])*(L$7=disp[Node]),0))</f>
        <v>1.551E-11</v>
      </c>
      <c r="M76" s="117">
        <f t="array" ref="M76">INDEX(1*disp[Uz],MATCH(1,($C76=disp[Case])*(M$7=disp[Node]),0))</f>
        <v>-2.6319999999999999E-5</v>
      </c>
      <c r="N76" s="117">
        <f t="array" ref="N76">INDEX(1*disp[Ux],MATCH(1,($C76=disp[Case])*(N$7=disp[Node]),0))</f>
        <v>164.1</v>
      </c>
      <c r="O76" s="117">
        <f t="array" ref="O76">INDEX(1*disp[Uy],MATCH(1,($C76=disp[Case])*(O$7=disp[Node]),0))</f>
        <v>-10.34</v>
      </c>
      <c r="P76" s="117">
        <f t="array" ref="P76">INDEX(1*disp[Uz],MATCH(1,($C76=disp[Case])*(P$7=disp[Node]),0))</f>
        <v>2.633E-5</v>
      </c>
      <c r="Q76" s="117">
        <f t="array" ref="Q76">INDEX(1*disp[Rxx],MATCH(1,($C76=disp[Case])*(Q$7=disp[Node]),0))</f>
        <v>-1.0709999999999999E-3</v>
      </c>
      <c r="R76" s="117">
        <f t="array" ref="R76">INDEX(1*disp[Ryy],MATCH(1,($C76=disp[Case])*(R$7=disp[Node]),0))</f>
        <v>4.5330000000000001E-5</v>
      </c>
      <c r="S76" s="117">
        <f t="array" ref="S76">INDEX(1*disp[Rzz],MATCH(1,($C76=disp[Case])*(S$7=disp[Node]),0))</f>
        <v>-3.2670000000000003E-4</v>
      </c>
      <c r="T76" s="117">
        <f t="array" ref="T76">INDEX(1*disp[Rxx],MATCH(1,($C76=disp[Case])*(T$7=disp[Node]),0))</f>
        <v>1.1429999999999999E-3</v>
      </c>
      <c r="U76" s="117">
        <f t="array" ref="U76">INDEX(1*disp[Ryy],MATCH(1,($C76=disp[Case])*(U$7=disp[Node]),0))</f>
        <v>2.1719999999999999E-4</v>
      </c>
      <c r="V76" s="117">
        <f t="array" ref="V76">INDEX(1*disp[Rzz],MATCH(1,($C76=disp[Case])*(V$7=disp[Node]),0))</f>
        <v>-3.4480000000000002E-5</v>
      </c>
      <c r="W76" s="117">
        <f t="array" ref="W76">INDEX(1*disp[Rxx],MATCH(1,($C76=disp[Case])*(W$7=disp[Node]),0))</f>
        <v>-1.067E-3</v>
      </c>
      <c r="X76" s="117">
        <f t="array" ref="X76">INDEX(1*disp[Ryy],MATCH(1,($C76=disp[Case])*(X$7=disp[Node]),0))</f>
        <v>-4.5519999999999998E-5</v>
      </c>
      <c r="Y76" s="117">
        <f t="array" ref="Y76">INDEX(1*disp[Rzz],MATCH(1,($C76=disp[Case])*(Y$7=disp[Node]),0))</f>
        <v>3.2769999999999989E-4</v>
      </c>
      <c r="Z76" s="117">
        <f t="array" ref="Z76">INDEX(1*disp[Rxx],MATCH(1,($C76=disp[Case])*(Z$7=disp[Node]),0))</f>
        <v>1.1410000000000001E-3</v>
      </c>
      <c r="AA76" s="117">
        <f t="array" ref="AA76">INDEX(1*disp[Ryy],MATCH(1,($C76=disp[Case])*(AA$7=disp[Node]),0))</f>
        <v>-2.3169999999999999E-4</v>
      </c>
      <c r="AB76" s="117">
        <f t="array" ref="AB76">INDEX(1*disp[Rzz],MATCH(1,($C76=disp[Case])*(AB$7=disp[Node]),0))</f>
        <v>3.756E-5</v>
      </c>
    </row>
    <row r="77" spans="1:28" s="144" customFormat="1">
      <c r="A77" s="169" t="s">
        <v>594</v>
      </c>
      <c r="B77" s="169" t="s">
        <v>68</v>
      </c>
      <c r="C77" s="172" t="s">
        <v>232</v>
      </c>
      <c r="D77" s="171" t="str">
        <f>INDEX(cases[Name],MATCH(C77,cases[Case],0))</f>
        <v>Temp Comb 14-2</v>
      </c>
      <c r="E77" s="117">
        <f t="array" ref="E77">INDEX(1*disp[Ux],MATCH(1,($C77=disp[Case])*(E$7=disp[Node]),0))</f>
        <v>2.2650000000000001E-12</v>
      </c>
      <c r="F77" s="117">
        <f t="array" ref="F77">INDEX(1*disp[Uy],MATCH(1,($C77=disp[Case])*(F$7=disp[Node]),0))</f>
        <v>8.6629999999999989E-11</v>
      </c>
      <c r="G77" s="117">
        <f t="array" ref="G77">INDEX(1*disp[Uz],MATCH(1,($C77=disp[Case])*(G$7=disp[Node]),0))</f>
        <v>4.2870000000000002E-7</v>
      </c>
      <c r="H77" s="117">
        <f t="array" ref="H77">INDEX(1*disp[Ux],MATCH(1,($C77=disp[Case])*(H$7=disp[Node]),0))</f>
        <v>6.4129999999999994</v>
      </c>
      <c r="I77" s="117">
        <f t="array" ref="I77">INDEX(1*disp[Uy],MATCH(1,($C77=disp[Case])*(I$7=disp[Node]),0))</f>
        <v>-10.34</v>
      </c>
      <c r="J77" s="117">
        <f t="array" ref="J77">INDEX(1*disp[Uz],MATCH(1,($C77=disp[Case])*(J$7=disp[Node]),0))</f>
        <v>-4.3230000000000003E-7</v>
      </c>
      <c r="K77" s="117">
        <f t="array" ref="K77">INDEX(1*disp[Ux],MATCH(1,($C77=disp[Case])*(K$7=disp[Node]),0))</f>
        <v>170.5</v>
      </c>
      <c r="L77" s="117">
        <f t="array" ref="L77">INDEX(1*disp[Uy],MATCH(1,($C77=disp[Case])*(L$7=disp[Node]),0))</f>
        <v>-8.6119999999999996E-11</v>
      </c>
      <c r="M77" s="117">
        <f t="array" ref="M77">INDEX(1*disp[Uz],MATCH(1,($C77=disp[Case])*(M$7=disp[Node]),0))</f>
        <v>-4.0740000000000001E-7</v>
      </c>
      <c r="N77" s="117">
        <f t="array" ref="N77">INDEX(1*disp[Ux],MATCH(1,($C77=disp[Case])*(N$7=disp[Node]),0))</f>
        <v>164.1</v>
      </c>
      <c r="O77" s="117">
        <f t="array" ref="O77">INDEX(1*disp[Uy],MATCH(1,($C77=disp[Case])*(O$7=disp[Node]),0))</f>
        <v>-10.34</v>
      </c>
      <c r="P77" s="117">
        <f t="array" ref="P77">INDEX(1*disp[Uz],MATCH(1,($C77=disp[Case])*(P$7=disp[Node]),0))</f>
        <v>4.1100000000000001E-7</v>
      </c>
      <c r="Q77" s="117">
        <f t="array" ref="Q77">INDEX(1*disp[Rxx],MATCH(1,($C77=disp[Case])*(Q$7=disp[Node]),0))</f>
        <v>-1.1410000000000001E-3</v>
      </c>
      <c r="R77" s="117">
        <f t="array" ref="R77">INDEX(1*disp[Ryy],MATCH(1,($C77=disp[Case])*(R$7=disp[Node]),0))</f>
        <v>2.3240000000000001E-4</v>
      </c>
      <c r="S77" s="117">
        <f t="array" ref="S77">INDEX(1*disp[Rzz],MATCH(1,($C77=disp[Case])*(S$7=disp[Node]),0))</f>
        <v>3.7920000000000003E-5</v>
      </c>
      <c r="T77" s="117">
        <f t="array" ref="T77">INDEX(1*disp[Rxx],MATCH(1,($C77=disp[Case])*(T$7=disp[Node]),0))</f>
        <v>1.067E-3</v>
      </c>
      <c r="U77" s="117">
        <f t="array" ref="U77">INDEX(1*disp[Ryy],MATCH(1,($C77=disp[Case])*(U$7=disp[Node]),0))</f>
        <v>4.6400000000000003E-5</v>
      </c>
      <c r="V77" s="117">
        <f t="array" ref="V77">INDEX(1*disp[Rzz],MATCH(1,($C77=disp[Case])*(V$7=disp[Node]),0))</f>
        <v>3.2830000000000001E-4</v>
      </c>
      <c r="W77" s="117">
        <f t="array" ref="W77">INDEX(1*disp[Rxx],MATCH(1,($C77=disp[Case])*(W$7=disp[Node]),0))</f>
        <v>-1.1410000000000001E-3</v>
      </c>
      <c r="X77" s="117">
        <f t="array" ref="X77">INDEX(1*disp[Ryy],MATCH(1,($C77=disp[Case])*(X$7=disp[Node]),0))</f>
        <v>-2.318E-4</v>
      </c>
      <c r="Y77" s="117">
        <f t="array" ref="Y77">INDEX(1*disp[Rzz],MATCH(1,($C77=disp[Case])*(Y$7=disp[Node]),0))</f>
        <v>-3.7700000000000002E-5</v>
      </c>
      <c r="Z77" s="117">
        <f t="array" ref="Z77">INDEX(1*disp[Rxx],MATCH(1,($C77=disp[Case])*(Z$7=disp[Node]),0))</f>
        <v>1.0679999999999999E-3</v>
      </c>
      <c r="AA77" s="117">
        <f t="array" ref="AA77">INDEX(1*disp[Ryy],MATCH(1,($C77=disp[Case])*(AA$7=disp[Node]),0))</f>
        <v>-4.5909999999999999E-5</v>
      </c>
      <c r="AB77" s="117">
        <f t="array" ref="AB77">INDEX(1*disp[Rzz],MATCH(1,($C77=disp[Case])*(AB$7=disp[Node]),0))</f>
        <v>-3.278E-4</v>
      </c>
    </row>
    <row r="78" spans="1:28" s="144" customFormat="1">
      <c r="A78" s="169" t="s">
        <v>594</v>
      </c>
      <c r="B78" s="169" t="s">
        <v>68</v>
      </c>
      <c r="C78" s="172" t="s">
        <v>429</v>
      </c>
      <c r="D78" s="171" t="str">
        <f>INDEX(cases[Name],MATCH(C78,cases[Case],0))</f>
        <v>Temp Bear Individual Case 1: uniform cont.</v>
      </c>
      <c r="E78" s="117">
        <f t="array" ref="E78">INDEX(1*disp[Ux],MATCH(1,($C78=disp[Case])*(E$7=disp[Node]),0))</f>
        <v>-1.0220000000000001E-12</v>
      </c>
      <c r="F78" s="117">
        <f t="array" ref="F78">INDEX(1*disp[Uy],MATCH(1,($C78=disp[Case])*(F$7=disp[Node]),0))</f>
        <v>-4.6610000000000001E-11</v>
      </c>
      <c r="G78" s="117">
        <f t="array" ref="G78">INDEX(1*disp[Uz],MATCH(1,($C78=disp[Case])*(G$7=disp[Node]),0))</f>
        <v>1.8939999999999999E-7</v>
      </c>
      <c r="H78" s="117">
        <f t="array" ref="H78">INDEX(1*disp[Ux],MATCH(1,($C78=disp[Case])*(H$7=disp[Node]),0))</f>
        <v>9.4939999999999996E-5</v>
      </c>
      <c r="I78" s="117">
        <f t="array" ref="I78">INDEX(1*disp[Uy],MATCH(1,($C78=disp[Case])*(I$7=disp[Node]),0))</f>
        <v>16.399999999999999</v>
      </c>
      <c r="J78" s="117">
        <f t="array" ref="J78">INDEX(1*disp[Uz],MATCH(1,($C78=disp[Case])*(J$7=disp[Node]),0))</f>
        <v>-1.835E-7</v>
      </c>
      <c r="K78" s="117">
        <f t="array" ref="K78">INDEX(1*disp[Ux],MATCH(1,($C78=disp[Case])*(K$7=disp[Node]),0))</f>
        <v>-179.3</v>
      </c>
      <c r="L78" s="117">
        <f t="array" ref="L78">INDEX(1*disp[Uy],MATCH(1,($C78=disp[Case])*(L$7=disp[Node]),0))</f>
        <v>4.6760000000000002E-11</v>
      </c>
      <c r="M78" s="117">
        <f t="array" ref="M78">INDEX(1*disp[Uz],MATCH(1,($C78=disp[Case])*(M$7=disp[Node]),0))</f>
        <v>-1.9009999999999999E-7</v>
      </c>
      <c r="N78" s="117">
        <f t="array" ref="N78">INDEX(1*disp[Ux],MATCH(1,($C78=disp[Case])*(N$7=disp[Node]),0))</f>
        <v>-179.3</v>
      </c>
      <c r="O78" s="117">
        <f t="array" ref="O78">INDEX(1*disp[Uy],MATCH(1,($C78=disp[Case])*(O$7=disp[Node]),0))</f>
        <v>16.399999999999999</v>
      </c>
      <c r="P78" s="117">
        <f t="array" ref="P78">INDEX(1*disp[Uz],MATCH(1,($C78=disp[Case])*(P$7=disp[Node]),0))</f>
        <v>1.8409999999999999E-7</v>
      </c>
      <c r="Q78" s="117">
        <f t="array" ref="Q78">INDEX(1*disp[Rxx],MATCH(1,($C78=disp[Case])*(Q$7=disp[Node]),0))</f>
        <v>3.3550000000000002E-4</v>
      </c>
      <c r="R78" s="117">
        <f t="array" ref="R78">INDEX(1*disp[Ryy],MATCH(1,($C78=disp[Case])*(R$7=disp[Node]),0))</f>
        <v>8.1500000000000002E-5</v>
      </c>
      <c r="S78" s="117">
        <f t="array" ref="S78">INDEX(1*disp[Rzz],MATCH(1,($C78=disp[Case])*(S$7=disp[Node]),0))</f>
        <v>-9.4339999999999998E-6</v>
      </c>
      <c r="T78" s="117">
        <f t="array" ref="T78">INDEX(1*disp[Rxx],MATCH(1,($C78=disp[Case])*(T$7=disp[Node]),0))</f>
        <v>-3.3550000000000002E-4</v>
      </c>
      <c r="U78" s="117">
        <f t="array" ref="U78">INDEX(1*disp[Ryy],MATCH(1,($C78=disp[Case])*(U$7=disp[Node]),0))</f>
        <v>8.1489999999999994E-5</v>
      </c>
      <c r="V78" s="117">
        <f t="array" ref="V78">INDEX(1*disp[Rzz],MATCH(1,($C78=disp[Case])*(V$7=disp[Node]),0))</f>
        <v>8.9770000000000006E-6</v>
      </c>
      <c r="W78" s="117">
        <f t="array" ref="W78">INDEX(1*disp[Rxx],MATCH(1,($C78=disp[Case])*(W$7=disp[Node]),0))</f>
        <v>3.3540000000000002E-4</v>
      </c>
      <c r="X78" s="117">
        <f t="array" ref="X78">INDEX(1*disp[Ryy],MATCH(1,($C78=disp[Case])*(X$7=disp[Node]),0))</f>
        <v>-8.2239999999999999E-5</v>
      </c>
      <c r="Y78" s="117">
        <f t="array" ref="Y78">INDEX(1*disp[Rzz],MATCH(1,($C78=disp[Case])*(Y$7=disp[Node]),0))</f>
        <v>9.2860000000000005E-6</v>
      </c>
      <c r="Z78" s="117">
        <f t="array" ref="Z78">INDEX(1*disp[Rxx],MATCH(1,($C78=disp[Case])*(Z$7=disp[Node]),0))</f>
        <v>-3.3540000000000002E-4</v>
      </c>
      <c r="AA78" s="117">
        <f t="array" ref="AA78">INDEX(1*disp[Ryy],MATCH(1,($C78=disp[Case])*(AA$7=disp[Node]),0))</f>
        <v>-8.2239999999999999E-5</v>
      </c>
      <c r="AB78" s="117">
        <f t="array" ref="AB78">INDEX(1*disp[Rzz],MATCH(1,($C78=disp[Case])*(AB$7=disp[Node]),0))</f>
        <v>-9.7379999999999989E-6</v>
      </c>
    </row>
    <row r="79" spans="1:28" s="144" customFormat="1" ht="15" customHeight="1">
      <c r="A79" s="169" t="s">
        <v>594</v>
      </c>
      <c r="B79" s="169" t="s">
        <v>68</v>
      </c>
      <c r="C79" s="172" t="s">
        <v>430</v>
      </c>
      <c r="D79" s="171" t="str">
        <f>INDEX(cases[Name],MATCH(C79,cases[Case],0))</f>
        <v>Temp Bear Individual Case 1: uniform exp.</v>
      </c>
      <c r="E79" s="117">
        <f t="array" ref="E79">INDEX(1*disp[Ux],MATCH(1,($C79=disp[Case])*(E$7=disp[Node]),0))</f>
        <v>2.0100000000000001E-12</v>
      </c>
      <c r="F79" s="117">
        <f t="array" ref="F79">INDEX(1*disp[Uy],MATCH(1,($C79=disp[Case])*(F$7=disp[Node]),0))</f>
        <v>4.4290000000000003E-11</v>
      </c>
      <c r="G79" s="117">
        <f t="array" ref="G79">INDEX(1*disp[Uz],MATCH(1,($C79=disp[Case])*(G$7=disp[Node]),0))</f>
        <v>-1.7599999999999999E-7</v>
      </c>
      <c r="H79" s="117">
        <f t="array" ref="H79">INDEX(1*disp[Ux],MATCH(1,($C79=disp[Case])*(H$7=disp[Node]),0))</f>
        <v>-8.8209999999999997E-5</v>
      </c>
      <c r="I79" s="117">
        <f t="array" ref="I79">INDEX(1*disp[Uy],MATCH(1,($C79=disp[Case])*(I$7=disp[Node]),0))</f>
        <v>-15.23</v>
      </c>
      <c r="J79" s="117">
        <f t="array" ref="J79">INDEX(1*disp[Uz],MATCH(1,($C79=disp[Case])*(J$7=disp[Node]),0))</f>
        <v>1.705E-7</v>
      </c>
      <c r="K79" s="117">
        <f t="array" ref="K79">INDEX(1*disp[Ux],MATCH(1,($C79=disp[Case])*(K$7=disp[Node]),0))</f>
        <v>166.6</v>
      </c>
      <c r="L79" s="117">
        <f t="array" ref="L79">INDEX(1*disp[Uy],MATCH(1,($C79=disp[Case])*(L$7=disp[Node]),0))</f>
        <v>-4.2919999999999999E-11</v>
      </c>
      <c r="M79" s="117">
        <f t="array" ref="M79">INDEX(1*disp[Uz],MATCH(1,($C79=disp[Case])*(M$7=disp[Node]),0))</f>
        <v>1.7660000000000001E-7</v>
      </c>
      <c r="N79" s="117">
        <f t="array" ref="N79">INDEX(1*disp[Ux],MATCH(1,($C79=disp[Case])*(N$7=disp[Node]),0))</f>
        <v>166.6</v>
      </c>
      <c r="O79" s="117">
        <f t="array" ref="O79">INDEX(1*disp[Uy],MATCH(1,($C79=disp[Case])*(O$7=disp[Node]),0))</f>
        <v>-15.23</v>
      </c>
      <c r="P79" s="117">
        <f t="array" ref="P79">INDEX(1*disp[Uz],MATCH(1,($C79=disp[Case])*(P$7=disp[Node]),0))</f>
        <v>-1.7109999999999999E-7</v>
      </c>
      <c r="Q79" s="117">
        <f t="array" ref="Q79">INDEX(1*disp[Rxx],MATCH(1,($C79=disp[Case])*(Q$7=disp[Node]),0))</f>
        <v>-3.1169999999999999E-4</v>
      </c>
      <c r="R79" s="117">
        <f t="array" ref="R79">INDEX(1*disp[Ryy],MATCH(1,($C79=disp[Case])*(R$7=disp[Node]),0))</f>
        <v>-7.572E-5</v>
      </c>
      <c r="S79" s="117">
        <f t="array" ref="S79">INDEX(1*disp[Rzz],MATCH(1,($C79=disp[Case])*(S$7=disp[Node]),0))</f>
        <v>8.7660000000000004E-6</v>
      </c>
      <c r="T79" s="117">
        <f t="array" ref="T79">INDEX(1*disp[Rxx],MATCH(1,($C79=disp[Case])*(T$7=disp[Node]),0))</f>
        <v>3.1169999999999999E-4</v>
      </c>
      <c r="U79" s="117">
        <f t="array" ref="U79">INDEX(1*disp[Ryy],MATCH(1,($C79=disp[Case])*(U$7=disp[Node]),0))</f>
        <v>-7.572E-5</v>
      </c>
      <c r="V79" s="117">
        <f t="array" ref="V79">INDEX(1*disp[Rzz],MATCH(1,($C79=disp[Case])*(V$7=disp[Node]),0))</f>
        <v>-8.3410000000000003E-6</v>
      </c>
      <c r="W79" s="117">
        <f t="array" ref="W79">INDEX(1*disp[Rxx],MATCH(1,($C79=disp[Case])*(W$7=disp[Node]),0))</f>
        <v>-3.1159999999999998E-4</v>
      </c>
      <c r="X79" s="117">
        <f t="array" ref="X79">INDEX(1*disp[Ryy],MATCH(1,($C79=disp[Case])*(X$7=disp[Node]),0))</f>
        <v>7.6409999999999995E-5</v>
      </c>
      <c r="Y79" s="117">
        <f t="array" ref="Y79">INDEX(1*disp[Rzz],MATCH(1,($C79=disp[Case])*(Y$7=disp[Node]),0))</f>
        <v>-8.6279999999999994E-6</v>
      </c>
      <c r="Z79" s="117">
        <f t="array" ref="Z79">INDEX(1*disp[Rxx],MATCH(1,($C79=disp[Case])*(Z$7=disp[Node]),0))</f>
        <v>3.1159999999999998E-4</v>
      </c>
      <c r="AA79" s="117">
        <f t="array" ref="AA79">INDEX(1*disp[Ryy],MATCH(1,($C79=disp[Case])*(AA$7=disp[Node]),0))</f>
        <v>7.6420000000000004E-5</v>
      </c>
      <c r="AB79" s="117">
        <f t="array" ref="AB79">INDEX(1*disp[Rzz],MATCH(1,($C79=disp[Case])*(AB$7=disp[Node]),0))</f>
        <v>9.0479999999999988E-6</v>
      </c>
    </row>
    <row r="80" spans="1:28" s="144" customFormat="1">
      <c r="A80" s="169" t="s">
        <v>594</v>
      </c>
      <c r="B80" s="169" t="s">
        <v>68</v>
      </c>
      <c r="C80" s="172" t="s">
        <v>431</v>
      </c>
      <c r="D80" s="171" t="str">
        <f>INDEX(cases[Name],MATCH(C80,cases[Case],0))</f>
        <v>Temp Bear Individual Case 2: deck contr.</v>
      </c>
      <c r="E80" s="117">
        <f t="array" ref="E80">INDEX(1*disp[Ux],MATCH(1,($C80=disp[Case])*(E$7=disp[Node]),0))</f>
        <v>0</v>
      </c>
      <c r="F80" s="117">
        <f t="array" ref="F80">INDEX(1*disp[Uy],MATCH(1,($C80=disp[Case])*(F$7=disp[Node]),0))</f>
        <v>-4.0300000000000004E-12</v>
      </c>
      <c r="G80" s="117">
        <f t="array" ref="G80">INDEX(1*disp[Uz],MATCH(1,($C80=disp[Case])*(G$7=disp[Node]),0))</f>
        <v>-2.6679999999999998E-7</v>
      </c>
      <c r="H80" s="117">
        <f t="array" ref="H80">INDEX(1*disp[Ux],MATCH(1,($C80=disp[Case])*(H$7=disp[Node]),0))</f>
        <v>1.7650000000000001E-4</v>
      </c>
      <c r="I80" s="117">
        <f t="array" ref="I80">INDEX(1*disp[Uy],MATCH(1,($C80=disp[Case])*(I$7=disp[Node]),0))</f>
        <v>-1.2390000000000001</v>
      </c>
      <c r="J80" s="117">
        <f t="array" ref="J80">INDEX(1*disp[Uz],MATCH(1,($C80=disp[Case])*(J$7=disp[Node]),0))</f>
        <v>2.664E-7</v>
      </c>
      <c r="K80" s="117">
        <f t="array" ref="K80">INDEX(1*disp[Ux],MATCH(1,($C80=disp[Case])*(K$7=disp[Node]),0))</f>
        <v>-13.82</v>
      </c>
      <c r="L80" s="117">
        <f t="array" ref="L80">INDEX(1*disp[Uy],MATCH(1,($C80=disp[Case])*(L$7=disp[Node]),0))</f>
        <v>4.0039999999999987E-12</v>
      </c>
      <c r="M80" s="117">
        <f t="array" ref="M80">INDEX(1*disp[Uz],MATCH(1,($C80=disp[Case])*(M$7=disp[Node]),0))</f>
        <v>2.6689999999999999E-7</v>
      </c>
      <c r="N80" s="117">
        <f t="array" ref="N80">INDEX(1*disp[Ux],MATCH(1,($C80=disp[Case])*(N$7=disp[Node]),0))</f>
        <v>-13.82</v>
      </c>
      <c r="O80" s="117">
        <f t="array" ref="O80">INDEX(1*disp[Uy],MATCH(1,($C80=disp[Case])*(O$7=disp[Node]),0))</f>
        <v>-1.2390000000000001</v>
      </c>
      <c r="P80" s="117">
        <f t="array" ref="P80">INDEX(1*disp[Uz],MATCH(1,($C80=disp[Case])*(P$7=disp[Node]),0))</f>
        <v>-2.6650000000000001E-7</v>
      </c>
      <c r="Q80" s="117">
        <f t="array" ref="Q80">INDEX(1*disp[Rxx],MATCH(1,($C80=disp[Case])*(Q$7=disp[Node]),0))</f>
        <v>4.5550000000000001E-4</v>
      </c>
      <c r="R80" s="117">
        <f t="array" ref="R80">INDEX(1*disp[Ryy],MATCH(1,($C80=disp[Case])*(R$7=disp[Node]),0))</f>
        <v>-5.4320000000000002E-5</v>
      </c>
      <c r="S80" s="117">
        <f t="array" ref="S80">INDEX(1*disp[Rzz],MATCH(1,($C80=disp[Case])*(S$7=disp[Node]),0))</f>
        <v>7.3629999999999998E-5</v>
      </c>
      <c r="T80" s="117">
        <f t="array" ref="T80">INDEX(1*disp[Rxx],MATCH(1,($C80=disp[Case])*(T$7=disp[Node]),0))</f>
        <v>-4.5550000000000001E-4</v>
      </c>
      <c r="U80" s="117">
        <f t="array" ref="U80">INDEX(1*disp[Ryy],MATCH(1,($C80=disp[Case])*(U$7=disp[Node]),0))</f>
        <v>-5.4299999999999998E-5</v>
      </c>
      <c r="V80" s="117">
        <f t="array" ref="V80">INDEX(1*disp[Rzz],MATCH(1,($C80=disp[Case])*(V$7=disp[Node]),0))</f>
        <v>-7.3640000000000006E-5</v>
      </c>
      <c r="W80" s="117">
        <f t="array" ref="W80">INDEX(1*disp[Rxx],MATCH(1,($C80=disp[Case])*(W$7=disp[Node]),0))</f>
        <v>4.5550000000000001E-4</v>
      </c>
      <c r="X80" s="117">
        <f t="array" ref="X80">INDEX(1*disp[Ryy],MATCH(1,($C80=disp[Case])*(X$7=disp[Node]),0))</f>
        <v>5.4299999999999998E-5</v>
      </c>
      <c r="Y80" s="117">
        <f t="array" ref="Y80">INDEX(1*disp[Rzz],MATCH(1,($C80=disp[Case])*(Y$7=disp[Node]),0))</f>
        <v>-7.3670000000000004E-5</v>
      </c>
      <c r="Z80" s="117">
        <f t="array" ref="Z80">INDEX(1*disp[Rxx],MATCH(1,($C80=disp[Case])*(Z$7=disp[Node]),0))</f>
        <v>-4.5550000000000001E-4</v>
      </c>
      <c r="AA80" s="117">
        <f t="array" ref="AA80">INDEX(1*disp[Ryy],MATCH(1,($C80=disp[Case])*(AA$7=disp[Node]),0))</f>
        <v>5.4320000000000002E-5</v>
      </c>
      <c r="AB80" s="117">
        <f t="array" ref="AB80">INDEX(1*disp[Rzz],MATCH(1,($C80=disp[Case])*(AB$7=disp[Node]),0))</f>
        <v>7.3670000000000004E-5</v>
      </c>
    </row>
    <row r="81" spans="1:28" s="144" customFormat="1">
      <c r="A81" s="169" t="s">
        <v>594</v>
      </c>
      <c r="B81" s="169" t="s">
        <v>68</v>
      </c>
      <c r="C81" s="172" t="s">
        <v>233</v>
      </c>
      <c r="D81" s="171" t="str">
        <f>INDEX(cases[Name],MATCH(C81,cases[Case],0))</f>
        <v>Temp Bear Individual Case 2: deck exp.</v>
      </c>
      <c r="E81" s="117">
        <f t="array" ref="E81">INDEX(1*disp[Ux],MATCH(1,($C81=disp[Case])*(E$7=disp[Node]),0))</f>
        <v>0</v>
      </c>
      <c r="F81" s="117">
        <f t="array" ref="F81">INDEX(1*disp[Uy],MATCH(1,($C81=disp[Case])*(F$7=disp[Node]),0))</f>
        <v>9.9999999999999994E-12</v>
      </c>
      <c r="G81" s="117">
        <f t="array" ref="G81">INDEX(1*disp[Uz],MATCH(1,($C81=disp[Case])*(G$7=disp[Node]),0))</f>
        <v>6.6690000000000002E-7</v>
      </c>
      <c r="H81" s="117">
        <f t="array" ref="H81">INDEX(1*disp[Ux],MATCH(1,($C81=disp[Case])*(H$7=disp[Node]),0))</f>
        <v>-4.4119999999999999E-4</v>
      </c>
      <c r="I81" s="117">
        <f t="array" ref="I81">INDEX(1*disp[Uy],MATCH(1,($C81=disp[Case])*(I$7=disp[Node]),0))</f>
        <v>3.0979999999999999</v>
      </c>
      <c r="J81" s="117">
        <f t="array" ref="J81">INDEX(1*disp[Uz],MATCH(1,($C81=disp[Case])*(J$7=disp[Node]),0))</f>
        <v>-6.6599999999999996E-7</v>
      </c>
      <c r="K81" s="117">
        <f t="array" ref="K81">INDEX(1*disp[Ux],MATCH(1,($C81=disp[Case])*(K$7=disp[Node]),0))</f>
        <v>34.549999999999997</v>
      </c>
      <c r="L81" s="117">
        <f t="array" ref="L81">INDEX(1*disp[Uy],MATCH(1,($C81=disp[Case])*(L$7=disp[Node]),0))</f>
        <v>-1.011E-11</v>
      </c>
      <c r="M81" s="117">
        <f t="array" ref="M81">INDEX(1*disp[Uz],MATCH(1,($C81=disp[Case])*(M$7=disp[Node]),0))</f>
        <v>-6.6709999999999993E-7</v>
      </c>
      <c r="N81" s="117">
        <f t="array" ref="N81">INDEX(1*disp[Ux],MATCH(1,($C81=disp[Case])*(N$7=disp[Node]),0))</f>
        <v>34.549999999999997</v>
      </c>
      <c r="O81" s="117">
        <f t="array" ref="O81">INDEX(1*disp[Uy],MATCH(1,($C81=disp[Case])*(O$7=disp[Node]),0))</f>
        <v>3.0979999999999999</v>
      </c>
      <c r="P81" s="117">
        <f t="array" ref="P81">INDEX(1*disp[Uz],MATCH(1,($C81=disp[Case])*(P$7=disp[Node]),0))</f>
        <v>6.6620000000000008E-7</v>
      </c>
      <c r="Q81" s="117">
        <f t="array" ref="Q81">INDEX(1*disp[Rxx],MATCH(1,($C81=disp[Case])*(Q$7=disp[Node]),0))</f>
        <v>-1.139E-3</v>
      </c>
      <c r="R81" s="117">
        <f t="array" ref="R81">INDEX(1*disp[Ryy],MATCH(1,($C81=disp[Case])*(R$7=disp[Node]),0))</f>
        <v>1.3579999999999999E-4</v>
      </c>
      <c r="S81" s="117">
        <f t="array" ref="S81">INDEX(1*disp[Rzz],MATCH(1,($C81=disp[Case])*(S$7=disp[Node]),0))</f>
        <v>-1.841E-4</v>
      </c>
      <c r="T81" s="117">
        <f t="array" ref="T81">INDEX(1*disp[Rxx],MATCH(1,($C81=disp[Case])*(T$7=disp[Node]),0))</f>
        <v>1.139E-3</v>
      </c>
      <c r="U81" s="117">
        <f t="array" ref="U81">INDEX(1*disp[Ryy],MATCH(1,($C81=disp[Case])*(U$7=disp[Node]),0))</f>
        <v>1.3569999999999999E-4</v>
      </c>
      <c r="V81" s="117">
        <f t="array" ref="V81">INDEX(1*disp[Rzz],MATCH(1,($C81=disp[Case])*(V$7=disp[Node]),0))</f>
        <v>1.841E-4</v>
      </c>
      <c r="W81" s="117">
        <f t="array" ref="W81">INDEX(1*disp[Rxx],MATCH(1,($C81=disp[Case])*(W$7=disp[Node]),0))</f>
        <v>-1.139E-3</v>
      </c>
      <c r="X81" s="117">
        <f t="array" ref="X81">INDEX(1*disp[Ryy],MATCH(1,($C81=disp[Case])*(X$7=disp[Node]),0))</f>
        <v>-1.3569999999999999E-4</v>
      </c>
      <c r="Y81" s="117">
        <f t="array" ref="Y81">INDEX(1*disp[Rzz],MATCH(1,($C81=disp[Case])*(Y$7=disp[Node]),0))</f>
        <v>1.8420000000000001E-4</v>
      </c>
      <c r="Z81" s="117">
        <f t="array" ref="Z81">INDEX(1*disp[Rxx],MATCH(1,($C81=disp[Case])*(Z$7=disp[Node]),0))</f>
        <v>1.139E-3</v>
      </c>
      <c r="AA81" s="117">
        <f t="array" ref="AA81">INDEX(1*disp[Ryy],MATCH(1,($C81=disp[Case])*(AA$7=disp[Node]),0))</f>
        <v>-1.3579999999999999E-4</v>
      </c>
      <c r="AB81" s="117">
        <f t="array" ref="AB81">INDEX(1*disp[Rzz],MATCH(1,($C81=disp[Case])*(AB$7=disp[Node]),0))</f>
        <v>-1.8420000000000001E-4</v>
      </c>
    </row>
    <row r="82" spans="1:28" s="144" customFormat="1">
      <c r="A82" s="169" t="s">
        <v>594</v>
      </c>
      <c r="B82" s="169" t="s">
        <v>68</v>
      </c>
      <c r="C82" s="172" t="s">
        <v>234</v>
      </c>
      <c r="D82" s="171" t="str">
        <f>INDEX(cases[Name],MATCH(C82,cases[Case],0))</f>
        <v>Temp Bear Individual Case 3: arch vert. grad. exp.</v>
      </c>
      <c r="E82" s="117">
        <f t="array" ref="E82">INDEX(1*disp[Ux],MATCH(1,($C82=disp[Case])*(E$7=disp[Node]),0))</f>
        <v>0</v>
      </c>
      <c r="F82" s="117">
        <f t="array" ref="F82">INDEX(1*disp[Uy],MATCH(1,($C82=disp[Case])*(F$7=disp[Node]),0))</f>
        <v>0</v>
      </c>
      <c r="G82" s="117">
        <f t="array" ref="G82">INDEX(1*disp[Uz],MATCH(1,($C82=disp[Case])*(G$7=disp[Node]),0))</f>
        <v>-2.35E-7</v>
      </c>
      <c r="H82" s="117">
        <f t="array" ref="H82">INDEX(1*disp[Ux],MATCH(1,($C82=disp[Case])*(H$7=disp[Node]),0))</f>
        <v>4.1359999999999997E-5</v>
      </c>
      <c r="I82" s="117">
        <f t="array" ref="I82">INDEX(1*disp[Uy],MATCH(1,($C82=disp[Case])*(I$7=disp[Node]),0))</f>
        <v>2.8639999999999999E-2</v>
      </c>
      <c r="J82" s="117">
        <f t="array" ref="J82">INDEX(1*disp[Uz],MATCH(1,($C82=disp[Case])*(J$7=disp[Node]),0))</f>
        <v>2.3510000000000001E-7</v>
      </c>
      <c r="K82" s="117">
        <f t="array" ref="K82">INDEX(1*disp[Ux],MATCH(1,($C82=disp[Case])*(K$7=disp[Node]),0))</f>
        <v>-1.8280000000000001</v>
      </c>
      <c r="L82" s="117">
        <f t="array" ref="L82">INDEX(1*disp[Uy],MATCH(1,($C82=disp[Case])*(L$7=disp[Node]),0))</f>
        <v>0</v>
      </c>
      <c r="M82" s="117">
        <f t="array" ref="M82">INDEX(1*disp[Uz],MATCH(1,($C82=disp[Case])*(M$7=disp[Node]),0))</f>
        <v>2.35E-7</v>
      </c>
      <c r="N82" s="117">
        <f t="array" ref="N82">INDEX(1*disp[Ux],MATCH(1,($C82=disp[Case])*(N$7=disp[Node]),0))</f>
        <v>-1.8280000000000001</v>
      </c>
      <c r="O82" s="117">
        <f t="array" ref="O82">INDEX(1*disp[Uy],MATCH(1,($C82=disp[Case])*(O$7=disp[Node]),0))</f>
        <v>2.8639999999999999E-2</v>
      </c>
      <c r="P82" s="117">
        <f t="array" ref="P82">INDEX(1*disp[Uz],MATCH(1,($C82=disp[Case])*(P$7=disp[Node]),0))</f>
        <v>-2.3519999999999999E-7</v>
      </c>
      <c r="Q82" s="117">
        <f t="array" ref="Q82">INDEX(1*disp[Rxx],MATCH(1,($C82=disp[Case])*(Q$7=disp[Node]),0))</f>
        <v>-1.271E-5</v>
      </c>
      <c r="R82" s="117">
        <f t="array" ref="R82">INDEX(1*disp[Ryy],MATCH(1,($C82=disp[Case])*(R$7=disp[Node]),0))</f>
        <v>-2.5329999999999998E-4</v>
      </c>
      <c r="S82" s="117">
        <f t="array" ref="S82">INDEX(1*disp[Rzz],MATCH(1,($C82=disp[Case])*(S$7=disp[Node]),0))</f>
        <v>-6.37E-6</v>
      </c>
      <c r="T82" s="117">
        <f t="array" ref="T82">INDEX(1*disp[Rxx],MATCH(1,($C82=disp[Case])*(T$7=disp[Node]),0))</f>
        <v>1.271E-5</v>
      </c>
      <c r="U82" s="117">
        <f t="array" ref="U82">INDEX(1*disp[Ryy],MATCH(1,($C82=disp[Case])*(U$7=disp[Node]),0))</f>
        <v>-2.5329999999999998E-4</v>
      </c>
      <c r="V82" s="117">
        <f t="array" ref="V82">INDEX(1*disp[Rzz],MATCH(1,($C82=disp[Case])*(V$7=disp[Node]),0))</f>
        <v>6.3779999999999998E-6</v>
      </c>
      <c r="W82" s="117">
        <f t="array" ref="W82">INDEX(1*disp[Rxx],MATCH(1,($C82=disp[Case])*(W$7=disp[Node]),0))</f>
        <v>-1.271E-5</v>
      </c>
      <c r="X82" s="117">
        <f t="array" ref="X82">INDEX(1*disp[Ryy],MATCH(1,($C82=disp[Case])*(X$7=disp[Node]),0))</f>
        <v>2.5329999999999998E-4</v>
      </c>
      <c r="Y82" s="117">
        <f t="array" ref="Y82">INDEX(1*disp[Rzz],MATCH(1,($C82=disp[Case])*(Y$7=disp[Node]),0))</f>
        <v>6.3820000000000001E-6</v>
      </c>
      <c r="Z82" s="117">
        <f t="array" ref="Z82">INDEX(1*disp[Rxx],MATCH(1,($C82=disp[Case])*(Z$7=disp[Node]),0))</f>
        <v>1.272E-5</v>
      </c>
      <c r="AA82" s="117">
        <f t="array" ref="AA82">INDEX(1*disp[Ryy],MATCH(1,($C82=disp[Case])*(AA$7=disp[Node]),0))</f>
        <v>2.5329999999999998E-4</v>
      </c>
      <c r="AB82" s="117">
        <f t="array" ref="AB82">INDEX(1*disp[Rzz],MATCH(1,($C82=disp[Case])*(AB$7=disp[Node]),0))</f>
        <v>-6.3739999999999986E-6</v>
      </c>
    </row>
    <row r="83" spans="1:28" s="144" customFormat="1">
      <c r="A83" s="169" t="s">
        <v>594</v>
      </c>
      <c r="B83" s="169" t="s">
        <v>68</v>
      </c>
      <c r="C83" s="172" t="s">
        <v>286</v>
      </c>
      <c r="D83" s="171" t="str">
        <f>INDEX(cases[Name],MATCH(C83,cases[Case],0))</f>
        <v>Temp Bear Individual Case 3: arch vert. grad. contr.</v>
      </c>
      <c r="E83" s="117">
        <f t="array" ref="E83">INDEX(1*disp[Ux],MATCH(1,($C83=disp[Case])*(E$7=disp[Node]),0))</f>
        <v>0</v>
      </c>
      <c r="F83" s="117">
        <f t="array" ref="F83">INDEX(1*disp[Uy],MATCH(1,($C83=disp[Case])*(F$7=disp[Node]),0))</f>
        <v>0</v>
      </c>
      <c r="G83" s="117">
        <f t="array" ref="G83">INDEX(1*disp[Uz],MATCH(1,($C83=disp[Case])*(G$7=disp[Node]),0))</f>
        <v>2.35E-7</v>
      </c>
      <c r="H83" s="117">
        <f t="array" ref="H83">INDEX(1*disp[Ux],MATCH(1,($C83=disp[Case])*(H$7=disp[Node]),0))</f>
        <v>-4.1359999999999997E-5</v>
      </c>
      <c r="I83" s="117">
        <f t="array" ref="I83">INDEX(1*disp[Uy],MATCH(1,($C83=disp[Case])*(I$7=disp[Node]),0))</f>
        <v>-2.8639999999999999E-2</v>
      </c>
      <c r="J83" s="117">
        <f t="array" ref="J83">INDEX(1*disp[Uz],MATCH(1,($C83=disp[Case])*(J$7=disp[Node]),0))</f>
        <v>-2.3510000000000001E-7</v>
      </c>
      <c r="K83" s="117">
        <f t="array" ref="K83">INDEX(1*disp[Ux],MATCH(1,($C83=disp[Case])*(K$7=disp[Node]),0))</f>
        <v>1.8280000000000001</v>
      </c>
      <c r="L83" s="117">
        <f t="array" ref="L83">INDEX(1*disp[Uy],MATCH(1,($C83=disp[Case])*(L$7=disp[Node]),0))</f>
        <v>0</v>
      </c>
      <c r="M83" s="117">
        <f t="array" ref="M83">INDEX(1*disp[Uz],MATCH(1,($C83=disp[Case])*(M$7=disp[Node]),0))</f>
        <v>-2.35E-7</v>
      </c>
      <c r="N83" s="117">
        <f t="array" ref="N83">INDEX(1*disp[Ux],MATCH(1,($C83=disp[Case])*(N$7=disp[Node]),0))</f>
        <v>1.8280000000000001</v>
      </c>
      <c r="O83" s="117">
        <f t="array" ref="O83">INDEX(1*disp[Uy],MATCH(1,($C83=disp[Case])*(O$7=disp[Node]),0))</f>
        <v>-2.8639999999999999E-2</v>
      </c>
      <c r="P83" s="117">
        <f t="array" ref="P83">INDEX(1*disp[Uz],MATCH(1,($C83=disp[Case])*(P$7=disp[Node]),0))</f>
        <v>2.3519999999999999E-7</v>
      </c>
      <c r="Q83" s="117">
        <f t="array" ref="Q83">INDEX(1*disp[Rxx],MATCH(1,($C83=disp[Case])*(Q$7=disp[Node]),0))</f>
        <v>1.271E-5</v>
      </c>
      <c r="R83" s="117">
        <f t="array" ref="R83">INDEX(1*disp[Ryy],MATCH(1,($C83=disp[Case])*(R$7=disp[Node]),0))</f>
        <v>2.5329999999999998E-4</v>
      </c>
      <c r="S83" s="117">
        <f t="array" ref="S83">INDEX(1*disp[Rzz],MATCH(1,($C83=disp[Case])*(S$7=disp[Node]),0))</f>
        <v>6.37E-6</v>
      </c>
      <c r="T83" s="117">
        <f t="array" ref="T83">INDEX(1*disp[Rxx],MATCH(1,($C83=disp[Case])*(T$7=disp[Node]),0))</f>
        <v>-1.271E-5</v>
      </c>
      <c r="U83" s="117">
        <f t="array" ref="U83">INDEX(1*disp[Ryy],MATCH(1,($C83=disp[Case])*(U$7=disp[Node]),0))</f>
        <v>2.5329999999999998E-4</v>
      </c>
      <c r="V83" s="117">
        <f t="array" ref="V83">INDEX(1*disp[Rzz],MATCH(1,($C83=disp[Case])*(V$7=disp[Node]),0))</f>
        <v>-6.3779999999999998E-6</v>
      </c>
      <c r="W83" s="117">
        <f t="array" ref="W83">INDEX(1*disp[Rxx],MATCH(1,($C83=disp[Case])*(W$7=disp[Node]),0))</f>
        <v>1.271E-5</v>
      </c>
      <c r="X83" s="117">
        <f t="array" ref="X83">INDEX(1*disp[Ryy],MATCH(1,($C83=disp[Case])*(X$7=disp[Node]),0))</f>
        <v>-2.5329999999999998E-4</v>
      </c>
      <c r="Y83" s="117">
        <f t="array" ref="Y83">INDEX(1*disp[Rzz],MATCH(1,($C83=disp[Case])*(Y$7=disp[Node]),0))</f>
        <v>-6.3820000000000001E-6</v>
      </c>
      <c r="Z83" s="117">
        <f t="array" ref="Z83">INDEX(1*disp[Rxx],MATCH(1,($C83=disp[Case])*(Z$7=disp[Node]),0))</f>
        <v>-1.272E-5</v>
      </c>
      <c r="AA83" s="117">
        <f t="array" ref="AA83">INDEX(1*disp[Ryy],MATCH(1,($C83=disp[Case])*(AA$7=disp[Node]),0))</f>
        <v>-2.5329999999999998E-4</v>
      </c>
      <c r="AB83" s="117">
        <f t="array" ref="AB83">INDEX(1*disp[Rzz],MATCH(1,($C83=disp[Case])*(AB$7=disp[Node]),0))</f>
        <v>6.3739999999999986E-6</v>
      </c>
    </row>
    <row r="84" spans="1:28" s="144" customFormat="1">
      <c r="A84" s="169" t="s">
        <v>594</v>
      </c>
      <c r="B84" s="169" t="s">
        <v>68</v>
      </c>
      <c r="C84" s="172" t="s">
        <v>287</v>
      </c>
      <c r="D84" s="171" t="str">
        <f>INDEX(cases[Name],MATCH(C84,cases[Case],0))</f>
        <v>Temp Bear Individual Case 4: arch hor. grad. west contr.</v>
      </c>
      <c r="E84" s="117">
        <f t="array" ref="E84">INDEX(1*disp[Ux],MATCH(1,($C84=disp[Case])*(E$7=disp[Node]),0))</f>
        <v>0</v>
      </c>
      <c r="F84" s="117">
        <f t="array" ref="F84">INDEX(1*disp[Uy],MATCH(1,($C84=disp[Case])*(F$7=disp[Node]),0))</f>
        <v>-2.2929999999999999E-11</v>
      </c>
      <c r="G84" s="117">
        <f t="array" ref="G84">INDEX(1*disp[Uz],MATCH(1,($C84=disp[Case])*(G$7=disp[Node]),0))</f>
        <v>3.9459999999999997E-8</v>
      </c>
      <c r="H84" s="117">
        <f t="array" ref="H84">INDEX(1*disp[Ux],MATCH(1,($C84=disp[Case])*(H$7=disp[Node]),0))</f>
        <v>-5.4330000000000003E-2</v>
      </c>
      <c r="I84" s="117">
        <f t="array" ref="I84">INDEX(1*disp[Uy],MATCH(1,($C84=disp[Case])*(I$7=disp[Node]),0))</f>
        <v>-3.9389999999999998E-3</v>
      </c>
      <c r="J84" s="117">
        <f t="array" ref="J84">INDEX(1*disp[Uz],MATCH(1,($C84=disp[Case])*(J$7=disp[Node]),0))</f>
        <v>-3.9279999999999998E-8</v>
      </c>
      <c r="K84" s="117">
        <f t="array" ref="K84">INDEX(1*disp[Ux],MATCH(1,($C84=disp[Case])*(K$7=disp[Node]),0))</f>
        <v>1.0269999999999999</v>
      </c>
      <c r="L84" s="117">
        <f t="array" ref="L84">INDEX(1*disp[Uy],MATCH(1,($C84=disp[Case])*(L$7=disp[Node]),0))</f>
        <v>2.272E-11</v>
      </c>
      <c r="M84" s="117">
        <f t="array" ref="M84">INDEX(1*disp[Uz],MATCH(1,($C84=disp[Case])*(M$7=disp[Node]),0))</f>
        <v>-7.7639999999999999E-8</v>
      </c>
      <c r="N84" s="117">
        <f t="array" ref="N84">INDEX(1*disp[Ux],MATCH(1,($C84=disp[Case])*(N$7=disp[Node]),0))</f>
        <v>1.0820000000000001</v>
      </c>
      <c r="O84" s="117">
        <f t="array" ref="O84">INDEX(1*disp[Uy],MATCH(1,($C84=disp[Case])*(O$7=disp[Node]),0))</f>
        <v>-4.5409999999999999E-3</v>
      </c>
      <c r="P84" s="117">
        <f t="array" ref="P84">INDEX(1*disp[Uz],MATCH(1,($C84=disp[Case])*(P$7=disp[Node]),0))</f>
        <v>7.7460000000000007E-8</v>
      </c>
      <c r="Q84" s="117">
        <f t="array" ref="Q84">INDEX(1*disp[Rxx],MATCH(1,($C84=disp[Case])*(Q$7=disp[Node]),0))</f>
        <v>2.0579999999999999E-5</v>
      </c>
      <c r="R84" s="117">
        <f t="array" ref="R84">INDEX(1*disp[Ryy],MATCH(1,($C84=disp[Case])*(R$7=disp[Node]),0))</f>
        <v>1.604E-4</v>
      </c>
      <c r="S84" s="117">
        <f t="array" ref="S84">INDEX(1*disp[Rzz],MATCH(1,($C84=disp[Case])*(S$7=disp[Node]),0))</f>
        <v>-9.696E-6</v>
      </c>
      <c r="T84" s="117">
        <f t="array" ref="T84">INDEX(1*disp[Rxx],MATCH(1,($C84=disp[Case])*(T$7=disp[Node]),0))</f>
        <v>2.1780000000000002E-5</v>
      </c>
      <c r="U84" s="117">
        <f t="array" ref="U84">INDEX(1*disp[Ryy],MATCH(1,($C84=disp[Case])*(U$7=disp[Node]),0))</f>
        <v>1.583E-4</v>
      </c>
      <c r="V84" s="117">
        <f t="array" ref="V84">INDEX(1*disp[Rzz],MATCH(1,($C84=disp[Case])*(V$7=disp[Node]),0))</f>
        <v>-8.6400000000000003E-6</v>
      </c>
      <c r="W84" s="117">
        <f t="array" ref="W84">INDEX(1*disp[Rxx],MATCH(1,($C84=disp[Case])*(W$7=disp[Node]),0))</f>
        <v>2.0699999999999998E-5</v>
      </c>
      <c r="X84" s="117">
        <f t="array" ref="X84">INDEX(1*disp[Ryy],MATCH(1,($C84=disp[Case])*(X$7=disp[Node]),0))</f>
        <v>-1.604E-4</v>
      </c>
      <c r="Y84" s="117">
        <f t="array" ref="Y84">INDEX(1*disp[Rzz],MATCH(1,($C84=disp[Case])*(Y$7=disp[Node]),0))</f>
        <v>9.6910000000000009E-6</v>
      </c>
      <c r="Z84" s="117">
        <f t="array" ref="Z84">INDEX(1*disp[Rxx],MATCH(1,($C84=disp[Case])*(Z$7=disp[Node]),0))</f>
        <v>2.1670000000000001E-5</v>
      </c>
      <c r="AA84" s="117">
        <f t="array" ref="AA84">INDEX(1*disp[Ryy],MATCH(1,($C84=disp[Case])*(AA$7=disp[Node]),0))</f>
        <v>-1.583E-4</v>
      </c>
      <c r="AB84" s="117">
        <f t="array" ref="AB84">INDEX(1*disp[Rzz],MATCH(1,($C84=disp[Case])*(AB$7=disp[Node]),0))</f>
        <v>8.6489999999999997E-6</v>
      </c>
    </row>
    <row r="85" spans="1:28" s="144" customFormat="1">
      <c r="A85" s="169" t="s">
        <v>594</v>
      </c>
      <c r="B85" s="169" t="s">
        <v>68</v>
      </c>
      <c r="C85" s="172" t="s">
        <v>288</v>
      </c>
      <c r="D85" s="171" t="str">
        <f>INDEX(cases[Name],MATCH(C85,cases[Case],0))</f>
        <v>Temp Bear Individual Case 4: arch hor. grad. west exp.</v>
      </c>
      <c r="E85" s="117">
        <f t="array" ref="E85">INDEX(1*disp[Ux],MATCH(1,($C85=disp[Case])*(E$7=disp[Node]),0))</f>
        <v>0</v>
      </c>
      <c r="F85" s="117">
        <f t="array" ref="F85">INDEX(1*disp[Uy],MATCH(1,($C85=disp[Case])*(F$7=disp[Node]),0))</f>
        <v>2.2929999999999999E-11</v>
      </c>
      <c r="G85" s="117">
        <f t="array" ref="G85">INDEX(1*disp[Uz],MATCH(1,($C85=disp[Case])*(G$7=disp[Node]),0))</f>
        <v>-3.9459999999999997E-8</v>
      </c>
      <c r="H85" s="117">
        <f t="array" ref="H85">INDEX(1*disp[Ux],MATCH(1,($C85=disp[Case])*(H$7=disp[Node]),0))</f>
        <v>5.4330000000000003E-2</v>
      </c>
      <c r="I85" s="117">
        <f t="array" ref="I85">INDEX(1*disp[Uy],MATCH(1,($C85=disp[Case])*(I$7=disp[Node]),0))</f>
        <v>3.9389999999999998E-3</v>
      </c>
      <c r="J85" s="117">
        <f t="array" ref="J85">INDEX(1*disp[Uz],MATCH(1,($C85=disp[Case])*(J$7=disp[Node]),0))</f>
        <v>3.9279999999999998E-8</v>
      </c>
      <c r="K85" s="117">
        <f t="array" ref="K85">INDEX(1*disp[Ux],MATCH(1,($C85=disp[Case])*(K$7=disp[Node]),0))</f>
        <v>-1.0269999999999999</v>
      </c>
      <c r="L85" s="117">
        <f t="array" ref="L85">INDEX(1*disp[Uy],MATCH(1,($C85=disp[Case])*(L$7=disp[Node]),0))</f>
        <v>-2.272E-11</v>
      </c>
      <c r="M85" s="117">
        <f t="array" ref="M85">INDEX(1*disp[Uz],MATCH(1,($C85=disp[Case])*(M$7=disp[Node]),0))</f>
        <v>7.7639999999999999E-8</v>
      </c>
      <c r="N85" s="117">
        <f t="array" ref="N85">INDEX(1*disp[Ux],MATCH(1,($C85=disp[Case])*(N$7=disp[Node]),0))</f>
        <v>-1.0820000000000001</v>
      </c>
      <c r="O85" s="117">
        <f t="array" ref="O85">INDEX(1*disp[Uy],MATCH(1,($C85=disp[Case])*(O$7=disp[Node]),0))</f>
        <v>4.5409999999999999E-3</v>
      </c>
      <c r="P85" s="117">
        <f t="array" ref="P85">INDEX(1*disp[Uz],MATCH(1,($C85=disp[Case])*(P$7=disp[Node]),0))</f>
        <v>-7.7460000000000007E-8</v>
      </c>
      <c r="Q85" s="117">
        <f t="array" ref="Q85">INDEX(1*disp[Rxx],MATCH(1,($C85=disp[Case])*(Q$7=disp[Node]),0))</f>
        <v>-2.0579999999999999E-5</v>
      </c>
      <c r="R85" s="117">
        <f t="array" ref="R85">INDEX(1*disp[Ryy],MATCH(1,($C85=disp[Case])*(R$7=disp[Node]),0))</f>
        <v>-1.604E-4</v>
      </c>
      <c r="S85" s="117">
        <f t="array" ref="S85">INDEX(1*disp[Rzz],MATCH(1,($C85=disp[Case])*(S$7=disp[Node]),0))</f>
        <v>9.696E-6</v>
      </c>
      <c r="T85" s="117">
        <f t="array" ref="T85">INDEX(1*disp[Rxx],MATCH(1,($C85=disp[Case])*(T$7=disp[Node]),0))</f>
        <v>-2.1780000000000002E-5</v>
      </c>
      <c r="U85" s="117">
        <f t="array" ref="U85">INDEX(1*disp[Ryy],MATCH(1,($C85=disp[Case])*(U$7=disp[Node]),0))</f>
        <v>-1.583E-4</v>
      </c>
      <c r="V85" s="117">
        <f t="array" ref="V85">INDEX(1*disp[Rzz],MATCH(1,($C85=disp[Case])*(V$7=disp[Node]),0))</f>
        <v>8.6400000000000003E-6</v>
      </c>
      <c r="W85" s="117">
        <f t="array" ref="W85">INDEX(1*disp[Rxx],MATCH(1,($C85=disp[Case])*(W$7=disp[Node]),0))</f>
        <v>-2.0699999999999998E-5</v>
      </c>
      <c r="X85" s="117">
        <f t="array" ref="X85">INDEX(1*disp[Ryy],MATCH(1,($C85=disp[Case])*(X$7=disp[Node]),0))</f>
        <v>1.604E-4</v>
      </c>
      <c r="Y85" s="117">
        <f t="array" ref="Y85">INDEX(1*disp[Rzz],MATCH(1,($C85=disp[Case])*(Y$7=disp[Node]),0))</f>
        <v>-9.6910000000000009E-6</v>
      </c>
      <c r="Z85" s="117">
        <f t="array" ref="Z85">INDEX(1*disp[Rxx],MATCH(1,($C85=disp[Case])*(Z$7=disp[Node]),0))</f>
        <v>-2.1670000000000001E-5</v>
      </c>
      <c r="AA85" s="117">
        <f t="array" ref="AA85">INDEX(1*disp[Ryy],MATCH(1,($C85=disp[Case])*(AA$7=disp[Node]),0))</f>
        <v>1.583E-4</v>
      </c>
      <c r="AB85" s="117">
        <f t="array" ref="AB85">INDEX(1*disp[Rzz],MATCH(1,($C85=disp[Case])*(AB$7=disp[Node]),0))</f>
        <v>-8.6489999999999997E-6</v>
      </c>
    </row>
    <row r="86" spans="1:28" s="144" customFormat="1">
      <c r="A86" s="169" t="s">
        <v>594</v>
      </c>
      <c r="B86" s="169" t="s">
        <v>68</v>
      </c>
      <c r="C86" s="172" t="s">
        <v>289</v>
      </c>
      <c r="D86" s="171" t="str">
        <f>INDEX(cases[Name],MATCH(C86,cases[Case],0))</f>
        <v>Temp Bear Individual Case 4: arch hor. grad. east contr.</v>
      </c>
      <c r="E86" s="117">
        <f t="array" ref="E86">INDEX(1*disp[Ux],MATCH(1,($C86=disp[Case])*(E$7=disp[Node]),0))</f>
        <v>0</v>
      </c>
      <c r="F86" s="117">
        <f t="array" ref="F86">INDEX(1*disp[Uy],MATCH(1,($C86=disp[Case])*(F$7=disp[Node]),0))</f>
        <v>2.303E-11</v>
      </c>
      <c r="G86" s="117">
        <f t="array" ref="G86">INDEX(1*disp[Uz],MATCH(1,($C86=disp[Case])*(G$7=disp[Node]),0))</f>
        <v>1.053E-7</v>
      </c>
      <c r="H86" s="117">
        <f t="array" ref="H86">INDEX(1*disp[Ux],MATCH(1,($C86=disp[Case])*(H$7=disp[Node]),0))</f>
        <v>5.4300000000000001E-2</v>
      </c>
      <c r="I86" s="117">
        <f t="array" ref="I86">INDEX(1*disp[Uy],MATCH(1,($C86=disp[Case])*(I$7=disp[Node]),0))</f>
        <v>-4.5360000000000001E-3</v>
      </c>
      <c r="J86" s="117">
        <f t="array" ref="J86">INDEX(1*disp[Uz],MATCH(1,($C86=disp[Case])*(J$7=disp[Node]),0))</f>
        <v>-1.0509999999999999E-7</v>
      </c>
      <c r="K86" s="117">
        <f t="array" ref="K86">INDEX(1*disp[Ux],MATCH(1,($C86=disp[Case])*(K$7=disp[Node]),0))</f>
        <v>1.1359999999999999</v>
      </c>
      <c r="L86" s="117">
        <f t="array" ref="L86">INDEX(1*disp[Uy],MATCH(1,($C86=disp[Case])*(L$7=disp[Node]),0))</f>
        <v>-2.3000000000000001E-11</v>
      </c>
      <c r="M86" s="117">
        <f t="array" ref="M86">INDEX(1*disp[Uz],MATCH(1,($C86=disp[Case])*(M$7=disp[Node]),0))</f>
        <v>-6.7160000000000001E-8</v>
      </c>
      <c r="N86" s="117">
        <f t="array" ref="N86">INDEX(1*disp[Ux],MATCH(1,($C86=disp[Case])*(N$7=disp[Node]),0))</f>
        <v>1.0820000000000001</v>
      </c>
      <c r="O86" s="117">
        <f t="array" ref="O86">INDEX(1*disp[Uy],MATCH(1,($C86=disp[Case])*(O$7=disp[Node]),0))</f>
        <v>-3.9410000000000001E-3</v>
      </c>
      <c r="P86" s="117">
        <f t="array" ref="P86">INDEX(1*disp[Uz],MATCH(1,($C86=disp[Case])*(P$7=disp[Node]),0))</f>
        <v>6.6950000000000001E-8</v>
      </c>
      <c r="Q86" s="117">
        <f t="array" ref="Q86">INDEX(1*disp[Rxx],MATCH(1,($C86=disp[Case])*(Q$7=disp[Node]),0))</f>
        <v>-2.1670000000000001E-5</v>
      </c>
      <c r="R86" s="117">
        <f t="array" ref="R86">INDEX(1*disp[Ryy],MATCH(1,($C86=disp[Case])*(R$7=disp[Node]),0))</f>
        <v>1.583E-4</v>
      </c>
      <c r="S86" s="117">
        <f t="array" ref="S86">INDEX(1*disp[Rzz],MATCH(1,($C86=disp[Case])*(S$7=disp[Node]),0))</f>
        <v>8.6449999999999994E-6</v>
      </c>
      <c r="T86" s="117">
        <f t="array" ref="T86">INDEX(1*disp[Rxx],MATCH(1,($C86=disp[Case])*(T$7=disp[Node]),0))</f>
        <v>-2.069E-5</v>
      </c>
      <c r="U86" s="117">
        <f t="array" ref="U86">INDEX(1*disp[Ryy],MATCH(1,($C86=disp[Case])*(U$7=disp[Node]),0))</f>
        <v>1.604E-4</v>
      </c>
      <c r="V86" s="117">
        <f t="array" ref="V86">INDEX(1*disp[Rzz],MATCH(1,($C86=disp[Case])*(V$7=disp[Node]),0))</f>
        <v>9.6879999999999994E-6</v>
      </c>
      <c r="W86" s="117">
        <f t="array" ref="W86">INDEX(1*disp[Rxx],MATCH(1,($C86=disp[Case])*(W$7=disp[Node]),0))</f>
        <v>-2.1780000000000002E-5</v>
      </c>
      <c r="X86" s="117">
        <f t="array" ref="X86">INDEX(1*disp[Ryy],MATCH(1,($C86=disp[Case])*(X$7=disp[Node]),0))</f>
        <v>-1.583E-4</v>
      </c>
      <c r="Y86" s="117">
        <f t="array" ref="Y86">INDEX(1*disp[Rzz],MATCH(1,($C86=disp[Case])*(Y$7=disp[Node]),0))</f>
        <v>-8.6430000000000001E-6</v>
      </c>
      <c r="Z86" s="117">
        <f t="array" ref="Z86">INDEX(1*disp[Rxx],MATCH(1,($C86=disp[Case])*(Z$7=disp[Node]),0))</f>
        <v>-2.0579999999999999E-5</v>
      </c>
      <c r="AA86" s="117">
        <f t="array" ref="AA86">INDEX(1*disp[Ryy],MATCH(1,($C86=disp[Case])*(AA$7=disp[Node]),0))</f>
        <v>-1.604E-4</v>
      </c>
      <c r="AB86" s="117">
        <f t="array" ref="AB86">INDEX(1*disp[Rzz],MATCH(1,($C86=disp[Case])*(AB$7=disp[Node]),0))</f>
        <v>-9.7000000000000003E-6</v>
      </c>
    </row>
    <row r="87" spans="1:28" s="144" customFormat="1">
      <c r="A87" s="169" t="s">
        <v>594</v>
      </c>
      <c r="B87" s="169" t="s">
        <v>68</v>
      </c>
      <c r="C87" s="172" t="s">
        <v>290</v>
      </c>
      <c r="D87" s="171" t="str">
        <f>INDEX(cases[Name],MATCH(C87,cases[Case],0))</f>
        <v>Temp Bear Individual Case 4: arch hor. grad. east exp.</v>
      </c>
      <c r="E87" s="117">
        <f t="array" ref="E87">INDEX(1*disp[Ux],MATCH(1,($C87=disp[Case])*(E$7=disp[Node]),0))</f>
        <v>0</v>
      </c>
      <c r="F87" s="117">
        <f t="array" ref="F87">INDEX(1*disp[Uy],MATCH(1,($C87=disp[Case])*(F$7=disp[Node]),0))</f>
        <v>-2.303E-11</v>
      </c>
      <c r="G87" s="117">
        <f t="array" ref="G87">INDEX(1*disp[Uz],MATCH(1,($C87=disp[Case])*(G$7=disp[Node]),0))</f>
        <v>-1.053E-7</v>
      </c>
      <c r="H87" s="117">
        <f t="array" ref="H87">INDEX(1*disp[Ux],MATCH(1,($C87=disp[Case])*(H$7=disp[Node]),0))</f>
        <v>-5.4300000000000001E-2</v>
      </c>
      <c r="I87" s="117">
        <f t="array" ref="I87">INDEX(1*disp[Uy],MATCH(1,($C87=disp[Case])*(I$7=disp[Node]),0))</f>
        <v>4.5360000000000001E-3</v>
      </c>
      <c r="J87" s="117">
        <f t="array" ref="J87">INDEX(1*disp[Uz],MATCH(1,($C87=disp[Case])*(J$7=disp[Node]),0))</f>
        <v>1.0509999999999999E-7</v>
      </c>
      <c r="K87" s="117">
        <f t="array" ref="K87">INDEX(1*disp[Ux],MATCH(1,($C87=disp[Case])*(K$7=disp[Node]),0))</f>
        <v>-1.1359999999999999</v>
      </c>
      <c r="L87" s="117">
        <f t="array" ref="L87">INDEX(1*disp[Uy],MATCH(1,($C87=disp[Case])*(L$7=disp[Node]),0))</f>
        <v>2.3000000000000001E-11</v>
      </c>
      <c r="M87" s="117">
        <f t="array" ref="M87">INDEX(1*disp[Uz],MATCH(1,($C87=disp[Case])*(M$7=disp[Node]),0))</f>
        <v>6.7160000000000001E-8</v>
      </c>
      <c r="N87" s="117">
        <f t="array" ref="N87">INDEX(1*disp[Ux],MATCH(1,($C87=disp[Case])*(N$7=disp[Node]),0))</f>
        <v>-1.0820000000000001</v>
      </c>
      <c r="O87" s="117">
        <f t="array" ref="O87">INDEX(1*disp[Uy],MATCH(1,($C87=disp[Case])*(O$7=disp[Node]),0))</f>
        <v>3.9410000000000001E-3</v>
      </c>
      <c r="P87" s="117">
        <f t="array" ref="P87">INDEX(1*disp[Uz],MATCH(1,($C87=disp[Case])*(P$7=disp[Node]),0))</f>
        <v>-6.6950000000000001E-8</v>
      </c>
      <c r="Q87" s="117">
        <f t="array" ref="Q87">INDEX(1*disp[Rxx],MATCH(1,($C87=disp[Case])*(Q$7=disp[Node]),0))</f>
        <v>2.1670000000000001E-5</v>
      </c>
      <c r="R87" s="117">
        <f t="array" ref="R87">INDEX(1*disp[Ryy],MATCH(1,($C87=disp[Case])*(R$7=disp[Node]),0))</f>
        <v>-1.583E-4</v>
      </c>
      <c r="S87" s="117">
        <f t="array" ref="S87">INDEX(1*disp[Rzz],MATCH(1,($C87=disp[Case])*(S$7=disp[Node]),0))</f>
        <v>-8.6449999999999994E-6</v>
      </c>
      <c r="T87" s="117">
        <f t="array" ref="T87">INDEX(1*disp[Rxx],MATCH(1,($C87=disp[Case])*(T$7=disp[Node]),0))</f>
        <v>2.069E-5</v>
      </c>
      <c r="U87" s="117">
        <f t="array" ref="U87">INDEX(1*disp[Ryy],MATCH(1,($C87=disp[Case])*(U$7=disp[Node]),0))</f>
        <v>-1.604E-4</v>
      </c>
      <c r="V87" s="117">
        <f t="array" ref="V87">INDEX(1*disp[Rzz],MATCH(1,($C87=disp[Case])*(V$7=disp[Node]),0))</f>
        <v>-9.6879999999999994E-6</v>
      </c>
      <c r="W87" s="117">
        <f t="array" ref="W87">INDEX(1*disp[Rxx],MATCH(1,($C87=disp[Case])*(W$7=disp[Node]),0))</f>
        <v>2.1780000000000002E-5</v>
      </c>
      <c r="X87" s="117">
        <f t="array" ref="X87">INDEX(1*disp[Ryy],MATCH(1,($C87=disp[Case])*(X$7=disp[Node]),0))</f>
        <v>1.583E-4</v>
      </c>
      <c r="Y87" s="117">
        <f t="array" ref="Y87">INDEX(1*disp[Rzz],MATCH(1,($C87=disp[Case])*(Y$7=disp[Node]),0))</f>
        <v>8.6430000000000001E-6</v>
      </c>
      <c r="Z87" s="117">
        <f t="array" ref="Z87">INDEX(1*disp[Rxx],MATCH(1,($C87=disp[Case])*(Z$7=disp[Node]),0))</f>
        <v>2.0579999999999999E-5</v>
      </c>
      <c r="AA87" s="117">
        <f t="array" ref="AA87">INDEX(1*disp[Ryy],MATCH(1,($C87=disp[Case])*(AA$7=disp[Node]),0))</f>
        <v>1.604E-4</v>
      </c>
      <c r="AB87" s="117">
        <f t="array" ref="AB87">INDEX(1*disp[Rzz],MATCH(1,($C87=disp[Case])*(AB$7=disp[Node]),0))</f>
        <v>9.7000000000000003E-6</v>
      </c>
    </row>
    <row r="88" spans="1:28" s="144" customFormat="1">
      <c r="A88" s="169" t="s">
        <v>594</v>
      </c>
      <c r="B88" s="169" t="s">
        <v>68</v>
      </c>
      <c r="C88" s="172" t="s">
        <v>291</v>
      </c>
      <c r="D88" s="171" t="str">
        <f>INDEX(cases[Name],MATCH(C88,cases[Case],0))</f>
        <v>Temp Bear Individual Case 5: hangers contr.</v>
      </c>
      <c r="E88" s="117">
        <f t="array" ref="E88">INDEX(1*disp[Ux],MATCH(1,($C88=disp[Case])*(E$7=disp[Node]),0))</f>
        <v>0</v>
      </c>
      <c r="F88" s="117">
        <f t="array" ref="F88">INDEX(1*disp[Uy],MATCH(1,($C88=disp[Case])*(F$7=disp[Node]),0))</f>
        <v>0</v>
      </c>
      <c r="G88" s="117">
        <f t="array" ref="G88">INDEX(1*disp[Uz],MATCH(1,($C88=disp[Case])*(G$7=disp[Node]),0))</f>
        <v>4.4139999999999999E-9</v>
      </c>
      <c r="H88" s="117">
        <f t="array" ref="H88">INDEX(1*disp[Ux],MATCH(1,($C88=disp[Case])*(H$7=disp[Node]),0))</f>
        <v>-4.9639999999999994E-6</v>
      </c>
      <c r="I88" s="117">
        <f t="array" ref="I88">INDEX(1*disp[Uy],MATCH(1,($C88=disp[Case])*(I$7=disp[Node]),0))</f>
        <v>2.2910000000000001E-3</v>
      </c>
      <c r="J88" s="117">
        <f t="array" ref="J88">INDEX(1*disp[Uz],MATCH(1,($C88=disp[Case])*(J$7=disp[Node]),0))</f>
        <v>-4.4260000000000002E-9</v>
      </c>
      <c r="K88" s="117">
        <f t="array" ref="K88">INDEX(1*disp[Ux],MATCH(1,($C88=disp[Case])*(K$7=disp[Node]),0))</f>
        <v>-0.38669999999999999</v>
      </c>
      <c r="L88" s="117">
        <f t="array" ref="L88">INDEX(1*disp[Uy],MATCH(1,($C88=disp[Case])*(L$7=disp[Node]),0))</f>
        <v>0</v>
      </c>
      <c r="M88" s="117">
        <f t="array" ref="M88">INDEX(1*disp[Uz],MATCH(1,($C88=disp[Case])*(M$7=disp[Node]),0))</f>
        <v>-4.4120000000000001E-9</v>
      </c>
      <c r="N88" s="117">
        <f t="array" ref="N88">INDEX(1*disp[Ux],MATCH(1,($C88=disp[Case])*(N$7=disp[Node]),0))</f>
        <v>-0.38669999999999999</v>
      </c>
      <c r="O88" s="117">
        <f t="array" ref="O88">INDEX(1*disp[Uy],MATCH(1,($C88=disp[Case])*(O$7=disp[Node]),0))</f>
        <v>2.2910000000000001E-3</v>
      </c>
      <c r="P88" s="117">
        <f t="array" ref="P88">INDEX(1*disp[Uz],MATCH(1,($C88=disp[Case])*(P$7=disp[Node]),0))</f>
        <v>4.4239999999999996E-9</v>
      </c>
      <c r="Q88" s="117">
        <f t="array" ref="Q88">INDEX(1*disp[Rxx],MATCH(1,($C88=disp[Case])*(Q$7=disp[Node]),0))</f>
        <v>-1.8139999999999999E-6</v>
      </c>
      <c r="R88" s="117">
        <f t="array" ref="R88">INDEX(1*disp[Ryy],MATCH(1,($C88=disp[Case])*(R$7=disp[Node]),0))</f>
        <v>-5.0609999999999998E-5</v>
      </c>
      <c r="S88" s="117">
        <f t="array" ref="S88">INDEX(1*disp[Rzz],MATCH(1,($C88=disp[Case])*(S$7=disp[Node]),0))</f>
        <v>-1.209E-6</v>
      </c>
      <c r="T88" s="117">
        <f t="array" ref="T88">INDEX(1*disp[Rxx],MATCH(1,($C88=disp[Case])*(T$7=disp[Node]),0))</f>
        <v>1.813E-6</v>
      </c>
      <c r="U88" s="117">
        <f t="array" ref="U88">INDEX(1*disp[Ryy],MATCH(1,($C88=disp[Case])*(U$7=disp[Node]),0))</f>
        <v>-5.0609999999999998E-5</v>
      </c>
      <c r="V88" s="117">
        <f t="array" ref="V88">INDEX(1*disp[Rzz],MATCH(1,($C88=disp[Case])*(V$7=disp[Node]),0))</f>
        <v>1.209E-6</v>
      </c>
      <c r="W88" s="117">
        <f t="array" ref="W88">INDEX(1*disp[Rxx],MATCH(1,($C88=disp[Case])*(W$7=disp[Node]),0))</f>
        <v>-1.813E-6</v>
      </c>
      <c r="X88" s="117">
        <f t="array" ref="X88">INDEX(1*disp[Ryy],MATCH(1,($C88=disp[Case])*(X$7=disp[Node]),0))</f>
        <v>5.0609999999999998E-5</v>
      </c>
      <c r="Y88" s="117">
        <f t="array" ref="Y88">INDEX(1*disp[Rzz],MATCH(1,($C88=disp[Case])*(Y$7=disp[Node]),0))</f>
        <v>1.209E-6</v>
      </c>
      <c r="Z88" s="117">
        <f t="array" ref="Z88">INDEX(1*disp[Rxx],MATCH(1,($C88=disp[Case])*(Z$7=disp[Node]),0))</f>
        <v>1.8139999999999999E-6</v>
      </c>
      <c r="AA88" s="117">
        <f t="array" ref="AA88">INDEX(1*disp[Ryy],MATCH(1,($C88=disp[Case])*(AA$7=disp[Node]),0))</f>
        <v>5.0609999999999998E-5</v>
      </c>
      <c r="AB88" s="117">
        <f t="array" ref="AB88">INDEX(1*disp[Rzz],MATCH(1,($C88=disp[Case])*(AB$7=disp[Node]),0))</f>
        <v>-1.209E-6</v>
      </c>
    </row>
    <row r="89" spans="1:28" s="144" customFormat="1">
      <c r="A89" s="169" t="s">
        <v>594</v>
      </c>
      <c r="B89" s="169" t="s">
        <v>68</v>
      </c>
      <c r="C89" s="172" t="s">
        <v>292</v>
      </c>
      <c r="D89" s="171" t="str">
        <f>INDEX(cases[Name],MATCH(C89,cases[Case],0))</f>
        <v>Temp Bear Individual Case 5: hangers exp.</v>
      </c>
      <c r="E89" s="117">
        <f t="array" ref="E89">INDEX(1*disp[Ux],MATCH(1,($C89=disp[Case])*(E$7=disp[Node]),0))</f>
        <v>0</v>
      </c>
      <c r="F89" s="117">
        <f t="array" ref="F89">INDEX(1*disp[Uy],MATCH(1,($C89=disp[Case])*(F$7=disp[Node]),0))</f>
        <v>0</v>
      </c>
      <c r="G89" s="117">
        <f t="array" ref="G89">INDEX(1*disp[Uz],MATCH(1,($C89=disp[Case])*(G$7=disp[Node]),0))</f>
        <v>-4.4139999999999999E-9</v>
      </c>
      <c r="H89" s="117">
        <f t="array" ref="H89">INDEX(1*disp[Ux],MATCH(1,($C89=disp[Case])*(H$7=disp[Node]),0))</f>
        <v>4.9639999999999994E-6</v>
      </c>
      <c r="I89" s="117">
        <f t="array" ref="I89">INDEX(1*disp[Uy],MATCH(1,($C89=disp[Case])*(I$7=disp[Node]),0))</f>
        <v>-2.2910000000000001E-3</v>
      </c>
      <c r="J89" s="117">
        <f t="array" ref="J89">INDEX(1*disp[Uz],MATCH(1,($C89=disp[Case])*(J$7=disp[Node]),0))</f>
        <v>4.4260000000000002E-9</v>
      </c>
      <c r="K89" s="117">
        <f t="array" ref="K89">INDEX(1*disp[Ux],MATCH(1,($C89=disp[Case])*(K$7=disp[Node]),0))</f>
        <v>0.38669999999999999</v>
      </c>
      <c r="L89" s="117">
        <f t="array" ref="L89">INDEX(1*disp[Uy],MATCH(1,($C89=disp[Case])*(L$7=disp[Node]),0))</f>
        <v>0</v>
      </c>
      <c r="M89" s="117">
        <f t="array" ref="M89">INDEX(1*disp[Uz],MATCH(1,($C89=disp[Case])*(M$7=disp[Node]),0))</f>
        <v>4.4120000000000001E-9</v>
      </c>
      <c r="N89" s="117">
        <f t="array" ref="N89">INDEX(1*disp[Ux],MATCH(1,($C89=disp[Case])*(N$7=disp[Node]),0))</f>
        <v>0.38669999999999999</v>
      </c>
      <c r="O89" s="117">
        <f t="array" ref="O89">INDEX(1*disp[Uy],MATCH(1,($C89=disp[Case])*(O$7=disp[Node]),0))</f>
        <v>-2.2910000000000001E-3</v>
      </c>
      <c r="P89" s="117">
        <f t="array" ref="P89">INDEX(1*disp[Uz],MATCH(1,($C89=disp[Case])*(P$7=disp[Node]),0))</f>
        <v>-4.4239999999999996E-9</v>
      </c>
      <c r="Q89" s="117">
        <f t="array" ref="Q89">INDEX(1*disp[Rxx],MATCH(1,($C89=disp[Case])*(Q$7=disp[Node]),0))</f>
        <v>1.8139999999999999E-6</v>
      </c>
      <c r="R89" s="117">
        <f t="array" ref="R89">INDEX(1*disp[Ryy],MATCH(1,($C89=disp[Case])*(R$7=disp[Node]),0))</f>
        <v>5.0609999999999998E-5</v>
      </c>
      <c r="S89" s="117">
        <f t="array" ref="S89">INDEX(1*disp[Rzz],MATCH(1,($C89=disp[Case])*(S$7=disp[Node]),0))</f>
        <v>1.209E-6</v>
      </c>
      <c r="T89" s="117">
        <f t="array" ref="T89">INDEX(1*disp[Rxx],MATCH(1,($C89=disp[Case])*(T$7=disp[Node]),0))</f>
        <v>-1.813E-6</v>
      </c>
      <c r="U89" s="117">
        <f t="array" ref="U89">INDEX(1*disp[Ryy],MATCH(1,($C89=disp[Case])*(U$7=disp[Node]),0))</f>
        <v>5.0609999999999998E-5</v>
      </c>
      <c r="V89" s="117">
        <f t="array" ref="V89">INDEX(1*disp[Rzz],MATCH(1,($C89=disp[Case])*(V$7=disp[Node]),0))</f>
        <v>-1.209E-6</v>
      </c>
      <c r="W89" s="117">
        <f t="array" ref="W89">INDEX(1*disp[Rxx],MATCH(1,($C89=disp[Case])*(W$7=disp[Node]),0))</f>
        <v>1.813E-6</v>
      </c>
      <c r="X89" s="117">
        <f t="array" ref="X89">INDEX(1*disp[Ryy],MATCH(1,($C89=disp[Case])*(X$7=disp[Node]),0))</f>
        <v>-5.0609999999999998E-5</v>
      </c>
      <c r="Y89" s="117">
        <f t="array" ref="Y89">INDEX(1*disp[Rzz],MATCH(1,($C89=disp[Case])*(Y$7=disp[Node]),0))</f>
        <v>-1.209E-6</v>
      </c>
      <c r="Z89" s="117">
        <f t="array" ref="Z89">INDEX(1*disp[Rxx],MATCH(1,($C89=disp[Case])*(Z$7=disp[Node]),0))</f>
        <v>-1.8139999999999999E-6</v>
      </c>
      <c r="AA89" s="117">
        <f t="array" ref="AA89">INDEX(1*disp[Ryy],MATCH(1,($C89=disp[Case])*(AA$7=disp[Node]),0))</f>
        <v>-5.0609999999999998E-5</v>
      </c>
      <c r="AB89" s="117">
        <f t="array" ref="AB89">INDEX(1*disp[Rzz],MATCH(1,($C89=disp[Case])*(AB$7=disp[Node]),0))</f>
        <v>1.209E-6</v>
      </c>
    </row>
    <row r="90" spans="1:28" s="144" customFormat="1">
      <c r="A90" s="169" t="s">
        <v>594</v>
      </c>
      <c r="B90" s="169" t="s">
        <v>68</v>
      </c>
      <c r="C90" s="172" t="s">
        <v>293</v>
      </c>
      <c r="D90" s="171" t="str">
        <f>INDEX(cases[Name],MATCH(C90,cases[Case],0))</f>
        <v>Temp Bear Individual Case 6: hor. grad. west +5</v>
      </c>
      <c r="E90" s="117">
        <f t="array" ref="E90">INDEX(1*disp[Ux],MATCH(1,($C90=disp[Case])*(E$7=disp[Node]),0))</f>
        <v>0</v>
      </c>
      <c r="F90" s="117">
        <f t="array" ref="F90">INDEX(1*disp[Uy],MATCH(1,($C90=disp[Case])*(F$7=disp[Node]),0))</f>
        <v>-7.5410000000000001E-11</v>
      </c>
      <c r="G90" s="117">
        <f t="array" ref="G90">INDEX(1*disp[Uz],MATCH(1,($C90=disp[Case])*(G$7=disp[Node]),0))</f>
        <v>3.4589999999999999E-5</v>
      </c>
      <c r="H90" s="117">
        <f t="array" ref="H90">INDEX(1*disp[Ux],MATCH(1,($C90=disp[Case])*(H$7=disp[Node]),0))</f>
        <v>-8.386000000000001</v>
      </c>
      <c r="I90" s="117">
        <f t="array" ref="I90">INDEX(1*disp[Uy],MATCH(1,($C90=disp[Case])*(I$7=disp[Node]),0))</f>
        <v>-0.876</v>
      </c>
      <c r="J90" s="117">
        <f t="array" ref="J90">INDEX(1*disp[Uz],MATCH(1,($C90=disp[Case])*(J$7=disp[Node]),0))</f>
        <v>-3.4589999999999999E-5</v>
      </c>
      <c r="K90" s="117">
        <f t="array" ref="K90">INDEX(1*disp[Ux],MATCH(1,($C90=disp[Case])*(K$7=disp[Node]),0))</f>
        <v>0.5837</v>
      </c>
      <c r="L90" s="117">
        <f t="array" ref="L90">INDEX(1*disp[Uy],MATCH(1,($C90=disp[Case])*(L$7=disp[Node]),0))</f>
        <v>7.5890000000000009E-11</v>
      </c>
      <c r="M90" s="117">
        <f t="array" ref="M90">INDEX(1*disp[Uz],MATCH(1,($C90=disp[Case])*(M$7=disp[Node]),0))</f>
        <v>-3.4610000000000002E-5</v>
      </c>
      <c r="N90" s="117">
        <f t="array" ref="N90">INDEX(1*disp[Ux],MATCH(1,($C90=disp[Case])*(N$7=disp[Node]),0))</f>
        <v>9.1199999999999992</v>
      </c>
      <c r="O90" s="117">
        <f t="array" ref="O90">INDEX(1*disp[Uy],MATCH(1,($C90=disp[Case])*(O$7=disp[Node]),0))</f>
        <v>-0.88129999999999997</v>
      </c>
      <c r="P90" s="117">
        <f t="array" ref="P90">INDEX(1*disp[Uz],MATCH(1,($C90=disp[Case])*(P$7=disp[Node]),0))</f>
        <v>3.4610000000000002E-5</v>
      </c>
      <c r="Q90" s="117">
        <f t="array" ref="Q90">INDEX(1*disp[Rxx],MATCH(1,($C90=disp[Case])*(Q$7=disp[Node]),0))</f>
        <v>3.8819999999999998E-5</v>
      </c>
      <c r="R90" s="117">
        <f t="array" ref="R90">INDEX(1*disp[Ryy],MATCH(1,($C90=disp[Case])*(R$7=disp[Node]),0))</f>
        <v>4.2069999999999997E-6</v>
      </c>
      <c r="S90" s="117">
        <f t="array" ref="S90">INDEX(1*disp[Rzz],MATCH(1,($C90=disp[Case])*(S$7=disp[Node]),0))</f>
        <v>-2.608E-4</v>
      </c>
      <c r="T90" s="117">
        <f t="array" ref="T90">INDEX(1*disp[Rxx],MATCH(1,($C90=disp[Case])*(T$7=disp[Node]),0))</f>
        <v>5.7790000000000001E-5</v>
      </c>
      <c r="U90" s="117">
        <f t="array" ref="U90">INDEX(1*disp[Ryy],MATCH(1,($C90=disp[Case])*(U$7=disp[Node]),0))</f>
        <v>2.3340000000000001E-4</v>
      </c>
      <c r="V90" s="117">
        <f t="array" ref="V90">INDEX(1*disp[Rzz],MATCH(1,($C90=disp[Case])*(V$7=disp[Node]),0))</f>
        <v>-2.2130000000000001E-4</v>
      </c>
      <c r="W90" s="117">
        <f t="array" ref="W90">INDEX(1*disp[Rxx],MATCH(1,($C90=disp[Case])*(W$7=disp[Node]),0))</f>
        <v>4.2830000000000002E-5</v>
      </c>
      <c r="X90" s="117">
        <f t="array" ref="X90">INDEX(1*disp[Ryy],MATCH(1,($C90=disp[Case])*(X$7=disp[Node]),0))</f>
        <v>-5.2480000000000004E-6</v>
      </c>
      <c r="Y90" s="117">
        <f t="array" ref="Y90">INDEX(1*disp[Rzz],MATCH(1,($C90=disp[Case])*(Y$7=disp[Node]),0))</f>
        <v>2.6180000000000002E-4</v>
      </c>
      <c r="Z90" s="117">
        <f t="array" ref="Z90">INDEX(1*disp[Rxx],MATCH(1,($C90=disp[Case])*(Z$7=disp[Node]),0))</f>
        <v>5.4769999999999999E-5</v>
      </c>
      <c r="AA90" s="117">
        <f t="array" ref="AA90">INDEX(1*disp[Ryy],MATCH(1,($C90=disp[Case])*(AA$7=disp[Node]),0))</f>
        <v>-2.5339999999999998E-4</v>
      </c>
      <c r="AB90" s="117">
        <f t="array" ref="AB90">INDEX(1*disp[Rzz],MATCH(1,($C90=disp[Case])*(AB$7=disp[Node]),0))</f>
        <v>2.2469999999999999E-4</v>
      </c>
    </row>
    <row r="91" spans="1:28" s="144" customFormat="1">
      <c r="A91" s="169" t="s">
        <v>594</v>
      </c>
      <c r="B91" s="169" t="s">
        <v>68</v>
      </c>
      <c r="C91" s="172" t="s">
        <v>294</v>
      </c>
      <c r="D91" s="171" t="str">
        <f>INDEX(cases[Name],MATCH(C91,cases[Case],0))</f>
        <v>Temp Bear Individual Case 6: hor. grad. east +5</v>
      </c>
      <c r="E91" s="117">
        <f t="array" ref="E91">INDEX(1*disp[Ux],MATCH(1,($C91=disp[Case])*(E$7=disp[Node]),0))</f>
        <v>0</v>
      </c>
      <c r="F91" s="117">
        <f t="array" ref="F91">INDEX(1*disp[Uy],MATCH(1,($C91=disp[Case])*(F$7=disp[Node]),0))</f>
        <v>5.8969999999999991E-11</v>
      </c>
      <c r="G91" s="117">
        <f t="array" ref="G91">INDEX(1*disp[Uz],MATCH(1,($C91=disp[Case])*(G$7=disp[Node]),0))</f>
        <v>8.9640000000000001E-8</v>
      </c>
      <c r="H91" s="117">
        <f t="array" ref="H91">INDEX(1*disp[Ux],MATCH(1,($C91=disp[Case])*(H$7=disp[Node]),0))</f>
        <v>8.5510000000000002</v>
      </c>
      <c r="I91" s="117">
        <f t="array" ref="I91">INDEX(1*disp[Uy],MATCH(1,($C91=disp[Case])*(I$7=disp[Node]),0))</f>
        <v>-0.88129999999999997</v>
      </c>
      <c r="J91" s="117">
        <f t="array" ref="J91">INDEX(1*disp[Uz],MATCH(1,($C91=disp[Case])*(J$7=disp[Node]),0))</f>
        <v>-8.9559999999999989E-8</v>
      </c>
      <c r="K91" s="117">
        <f t="array" ref="K91">INDEX(1*disp[Ux],MATCH(1,($C91=disp[Case])*(K$7=disp[Node]),0))</f>
        <v>17.68</v>
      </c>
      <c r="L91" s="117">
        <f t="array" ref="L91">INDEX(1*disp[Uy],MATCH(1,($C91=disp[Case])*(L$7=disp[Node]),0))</f>
        <v>-5.9610000000000001E-11</v>
      </c>
      <c r="M91" s="117">
        <f t="array" ref="M91">INDEX(1*disp[Uz],MATCH(1,($C91=disp[Case])*(M$7=disp[Node]),0))</f>
        <v>-6.1640000000000001E-8</v>
      </c>
      <c r="N91" s="117">
        <f t="array" ref="N91">INDEX(1*disp[Ux],MATCH(1,($C91=disp[Case])*(N$7=disp[Node]),0))</f>
        <v>9.1270000000000007</v>
      </c>
      <c r="O91" s="117">
        <f t="array" ref="O91">INDEX(1*disp[Uy],MATCH(1,($C91=disp[Case])*(O$7=disp[Node]),0))</f>
        <v>-0.88019999999999998</v>
      </c>
      <c r="P91" s="117">
        <f t="array" ref="P91">INDEX(1*disp[Uz],MATCH(1,($C91=disp[Case])*(P$7=disp[Node]),0))</f>
        <v>6.1550000000000005E-8</v>
      </c>
      <c r="Q91" s="117">
        <f t="array" ref="Q91">INDEX(1*disp[Rxx],MATCH(1,($C91=disp[Case])*(Q$7=disp[Node]),0))</f>
        <v>-5.5040000000000002E-5</v>
      </c>
      <c r="R91" s="117">
        <f t="array" ref="R91">INDEX(1*disp[Ryy],MATCH(1,($C91=disp[Case])*(R$7=disp[Node]),0))</f>
        <v>2.5359999999999998E-4</v>
      </c>
      <c r="S91" s="117">
        <f t="array" ref="S91">INDEX(1*disp[Rzz],MATCH(1,($C91=disp[Case])*(S$7=disp[Node]),0))</f>
        <v>2.254E-4</v>
      </c>
      <c r="T91" s="117">
        <f t="array" ref="T91">INDEX(1*disp[Rxx],MATCH(1,($C91=disp[Case])*(T$7=disp[Node]),0))</f>
        <v>-4.3099999999999997E-5</v>
      </c>
      <c r="U91" s="117">
        <f t="array" ref="U91">INDEX(1*disp[Ryy],MATCH(1,($C91=disp[Case])*(U$7=disp[Node]),0))</f>
        <v>5.6979999999999986E-6</v>
      </c>
      <c r="V91" s="117">
        <f t="array" ref="V91">INDEX(1*disp[Rzz],MATCH(1,($C91=disp[Case])*(V$7=disp[Node]),0))</f>
        <v>2.6239999999999998E-4</v>
      </c>
      <c r="W91" s="117">
        <f t="array" ref="W91">INDEX(1*disp[Rxx],MATCH(1,($C91=disp[Case])*(W$7=disp[Node]),0))</f>
        <v>-5.524E-5</v>
      </c>
      <c r="X91" s="117">
        <f t="array" ref="X91">INDEX(1*disp[Ryy],MATCH(1,($C91=disp[Case])*(X$7=disp[Node]),0))</f>
        <v>-2.5359999999999998E-4</v>
      </c>
      <c r="Y91" s="117">
        <f t="array" ref="Y91">INDEX(1*disp[Rzz],MATCH(1,($C91=disp[Case])*(Y$7=disp[Node]),0))</f>
        <v>-2.254E-4</v>
      </c>
      <c r="Z91" s="117">
        <f t="array" ref="Z91">INDEX(1*disp[Rxx],MATCH(1,($C91=disp[Case])*(Z$7=disp[Node]),0))</f>
        <v>-4.2910000000000001E-5</v>
      </c>
      <c r="AA91" s="117">
        <f t="array" ref="AA91">INDEX(1*disp[Ryy],MATCH(1,($C91=disp[Case])*(AA$7=disp[Node]),0))</f>
        <v>-5.699E-6</v>
      </c>
      <c r="AB91" s="117">
        <f t="array" ref="AB91">INDEX(1*disp[Rzz],MATCH(1,($C91=disp[Case])*(AB$7=disp[Node]),0))</f>
        <v>-2.6239999999999998E-4</v>
      </c>
    </row>
    <row r="92" spans="1:28" s="144" customFormat="1">
      <c r="A92" s="169" t="s">
        <v>594</v>
      </c>
      <c r="B92" s="169" t="s">
        <v>68</v>
      </c>
      <c r="C92" s="172" t="s">
        <v>295</v>
      </c>
      <c r="D92" s="171" t="str">
        <f>INDEX(cases[Name],MATCH(C92,cases[Case],0))</f>
        <v>Temp Bear Individual Case 7: arch uniform exp.</v>
      </c>
      <c r="E92" s="117">
        <f t="array" ref="E92">INDEX(1*disp[Ux],MATCH(1,($C92=disp[Case])*(E$7=disp[Node]),0))</f>
        <v>0</v>
      </c>
      <c r="F92" s="117">
        <f t="array" ref="F92">INDEX(1*disp[Uy],MATCH(1,($C92=disp[Case])*(F$7=disp[Node]),0))</f>
        <v>0</v>
      </c>
      <c r="G92" s="117">
        <f t="array" ref="G92">INDEX(1*disp[Uz],MATCH(1,($C92=disp[Case])*(G$7=disp[Node]),0))</f>
        <v>-4.3440000000000003E-7</v>
      </c>
      <c r="H92" s="117">
        <f t="array" ref="H92">INDEX(1*disp[Ux],MATCH(1,($C92=disp[Case])*(H$7=disp[Node]),0))</f>
        <v>7.4300000000000004E-5</v>
      </c>
      <c r="I92" s="117">
        <f t="array" ref="I92">INDEX(1*disp[Uy],MATCH(1,($C92=disp[Case])*(I$7=disp[Node]),0))</f>
        <v>2.5420000000000002E-2</v>
      </c>
      <c r="J92" s="117">
        <f t="array" ref="J92">INDEX(1*disp[Uz],MATCH(1,($C92=disp[Case])*(J$7=disp[Node]),0))</f>
        <v>4.3319999999999999E-7</v>
      </c>
      <c r="K92" s="117">
        <f t="array" ref="K92">INDEX(1*disp[Ux],MATCH(1,($C92=disp[Case])*(K$7=disp[Node]),0))</f>
        <v>-6.49</v>
      </c>
      <c r="L92" s="117">
        <f t="array" ref="L92">INDEX(1*disp[Uy],MATCH(1,($C92=disp[Case])*(L$7=disp[Node]),0))</f>
        <v>0</v>
      </c>
      <c r="M92" s="117">
        <f t="array" ref="M92">INDEX(1*disp[Uz],MATCH(1,($C92=disp[Case])*(M$7=disp[Node]),0))</f>
        <v>4.3440000000000003E-7</v>
      </c>
      <c r="N92" s="117">
        <f t="array" ref="N92">INDEX(1*disp[Ux],MATCH(1,($C92=disp[Case])*(N$7=disp[Node]),0))</f>
        <v>-6.49</v>
      </c>
      <c r="O92" s="117">
        <f t="array" ref="O92">INDEX(1*disp[Uy],MATCH(1,($C92=disp[Case])*(O$7=disp[Node]),0))</f>
        <v>2.545E-2</v>
      </c>
      <c r="P92" s="117">
        <f t="array" ref="P92">INDEX(1*disp[Uz],MATCH(1,($C92=disp[Case])*(P$7=disp[Node]),0))</f>
        <v>-4.3319999999999999E-7</v>
      </c>
      <c r="Q92" s="117">
        <f t="array" ref="Q92">INDEX(1*disp[Rxx],MATCH(1,($C92=disp[Case])*(Q$7=disp[Node]),0))</f>
        <v>3.2550000000000002E-6</v>
      </c>
      <c r="R92" s="117">
        <f t="array" ref="R92">INDEX(1*disp[Ryy],MATCH(1,($C92=disp[Case])*(R$7=disp[Node]),0))</f>
        <v>-9.5629999999999988E-4</v>
      </c>
      <c r="S92" s="117">
        <f t="array" ref="S92">INDEX(1*disp[Rzz],MATCH(1,($C92=disp[Case])*(S$7=disp[Node]),0))</f>
        <v>3.1530000000000001E-6</v>
      </c>
      <c r="T92" s="117">
        <f t="array" ref="T92">INDEX(1*disp[Rxx],MATCH(1,($C92=disp[Case])*(T$7=disp[Node]),0))</f>
        <v>-3.2600000000000001E-6</v>
      </c>
      <c r="U92" s="117">
        <f t="array" ref="U92">INDEX(1*disp[Ryy],MATCH(1,($C92=disp[Case])*(U$7=disp[Node]),0))</f>
        <v>-9.5629999999999988E-4</v>
      </c>
      <c r="V92" s="117">
        <f t="array" ref="V92">INDEX(1*disp[Rzz],MATCH(1,($C92=disp[Case])*(V$7=disp[Node]),0))</f>
        <v>-3.1439999999999999E-6</v>
      </c>
      <c r="W92" s="117">
        <f t="array" ref="W92">INDEX(1*disp[Rxx],MATCH(1,($C92=disp[Case])*(W$7=disp[Node]),0))</f>
        <v>3.2559999999999998E-6</v>
      </c>
      <c r="X92" s="117">
        <f t="array" ref="X92">INDEX(1*disp[Ryy],MATCH(1,($C92=disp[Case])*(X$7=disp[Node]),0))</f>
        <v>9.5629999999999988E-4</v>
      </c>
      <c r="Y92" s="117">
        <f t="array" ref="Y92">INDEX(1*disp[Rzz],MATCH(1,($C92=disp[Case])*(Y$7=disp[Node]),0))</f>
        <v>-3.1439999999999999E-6</v>
      </c>
      <c r="Z92" s="117">
        <f t="array" ref="Z92">INDEX(1*disp[Rxx],MATCH(1,($C92=disp[Case])*(Z$7=disp[Node]),0))</f>
        <v>-3.252E-6</v>
      </c>
      <c r="AA92" s="117">
        <f t="array" ref="AA92">INDEX(1*disp[Ryy],MATCH(1,($C92=disp[Case])*(AA$7=disp[Node]),0))</f>
        <v>9.5629999999999988E-4</v>
      </c>
      <c r="AB92" s="117">
        <f t="array" ref="AB92">INDEX(1*disp[Rzz],MATCH(1,($C92=disp[Case])*(AB$7=disp[Node]),0))</f>
        <v>3.1530000000000001E-6</v>
      </c>
    </row>
    <row r="93" spans="1:28" s="144" customFormat="1">
      <c r="A93" s="169" t="s">
        <v>594</v>
      </c>
      <c r="B93" s="169" t="s">
        <v>68</v>
      </c>
      <c r="C93" s="172" t="s">
        <v>296</v>
      </c>
      <c r="D93" s="171" t="str">
        <f>INDEX(cases[Name],MATCH(C93,cases[Case],0))</f>
        <v>Temp Bear Individual Case 7: arch uniform contr.</v>
      </c>
      <c r="E93" s="117">
        <f t="array" ref="E93">INDEX(1*disp[Ux],MATCH(1,($C93=disp[Case])*(E$7=disp[Node]),0))</f>
        <v>0</v>
      </c>
      <c r="F93" s="117">
        <f t="array" ref="F93">INDEX(1*disp[Uy],MATCH(1,($C93=disp[Case])*(F$7=disp[Node]),0))</f>
        <v>0</v>
      </c>
      <c r="G93" s="117">
        <f t="array" ref="G93">INDEX(1*disp[Uz],MATCH(1,($C93=disp[Case])*(G$7=disp[Node]),0))</f>
        <v>4.3440000000000003E-7</v>
      </c>
      <c r="H93" s="117">
        <f t="array" ref="H93">INDEX(1*disp[Ux],MATCH(1,($C93=disp[Case])*(H$7=disp[Node]),0))</f>
        <v>-7.4300000000000004E-5</v>
      </c>
      <c r="I93" s="117">
        <f t="array" ref="I93">INDEX(1*disp[Uy],MATCH(1,($C93=disp[Case])*(I$7=disp[Node]),0))</f>
        <v>-2.5420000000000002E-2</v>
      </c>
      <c r="J93" s="117">
        <f t="array" ref="J93">INDEX(1*disp[Uz],MATCH(1,($C93=disp[Case])*(J$7=disp[Node]),0))</f>
        <v>-4.3319999999999999E-7</v>
      </c>
      <c r="K93" s="117">
        <f t="array" ref="K93">INDEX(1*disp[Ux],MATCH(1,($C93=disp[Case])*(K$7=disp[Node]),0))</f>
        <v>6.49</v>
      </c>
      <c r="L93" s="117">
        <f t="array" ref="L93">INDEX(1*disp[Uy],MATCH(1,($C93=disp[Case])*(L$7=disp[Node]),0))</f>
        <v>0</v>
      </c>
      <c r="M93" s="117">
        <f t="array" ref="M93">INDEX(1*disp[Uz],MATCH(1,($C93=disp[Case])*(M$7=disp[Node]),0))</f>
        <v>-4.3440000000000003E-7</v>
      </c>
      <c r="N93" s="117">
        <f t="array" ref="N93">INDEX(1*disp[Ux],MATCH(1,($C93=disp[Case])*(N$7=disp[Node]),0))</f>
        <v>6.49</v>
      </c>
      <c r="O93" s="117">
        <f t="array" ref="O93">INDEX(1*disp[Uy],MATCH(1,($C93=disp[Case])*(O$7=disp[Node]),0))</f>
        <v>-2.545E-2</v>
      </c>
      <c r="P93" s="117">
        <f t="array" ref="P93">INDEX(1*disp[Uz],MATCH(1,($C93=disp[Case])*(P$7=disp[Node]),0))</f>
        <v>4.3319999999999999E-7</v>
      </c>
      <c r="Q93" s="117">
        <f t="array" ref="Q93">INDEX(1*disp[Rxx],MATCH(1,($C93=disp[Case])*(Q$7=disp[Node]),0))</f>
        <v>-3.2550000000000002E-6</v>
      </c>
      <c r="R93" s="117">
        <f t="array" ref="R93">INDEX(1*disp[Ryy],MATCH(1,($C93=disp[Case])*(R$7=disp[Node]),0))</f>
        <v>9.5629999999999988E-4</v>
      </c>
      <c r="S93" s="117">
        <f t="array" ref="S93">INDEX(1*disp[Rzz],MATCH(1,($C93=disp[Case])*(S$7=disp[Node]),0))</f>
        <v>-3.1530000000000001E-6</v>
      </c>
      <c r="T93" s="117">
        <f t="array" ref="T93">INDEX(1*disp[Rxx],MATCH(1,($C93=disp[Case])*(T$7=disp[Node]),0))</f>
        <v>3.2600000000000001E-6</v>
      </c>
      <c r="U93" s="117">
        <f t="array" ref="U93">INDEX(1*disp[Ryy],MATCH(1,($C93=disp[Case])*(U$7=disp[Node]),0))</f>
        <v>9.5629999999999988E-4</v>
      </c>
      <c r="V93" s="117">
        <f t="array" ref="V93">INDEX(1*disp[Rzz],MATCH(1,($C93=disp[Case])*(V$7=disp[Node]),0))</f>
        <v>3.1439999999999999E-6</v>
      </c>
      <c r="W93" s="117">
        <f t="array" ref="W93">INDEX(1*disp[Rxx],MATCH(1,($C93=disp[Case])*(W$7=disp[Node]),0))</f>
        <v>-3.2559999999999998E-6</v>
      </c>
      <c r="X93" s="117">
        <f t="array" ref="X93">INDEX(1*disp[Ryy],MATCH(1,($C93=disp[Case])*(X$7=disp[Node]),0))</f>
        <v>-9.5629999999999988E-4</v>
      </c>
      <c r="Y93" s="117">
        <f t="array" ref="Y93">INDEX(1*disp[Rzz],MATCH(1,($C93=disp[Case])*(Y$7=disp[Node]),0))</f>
        <v>3.1439999999999999E-6</v>
      </c>
      <c r="Z93" s="117">
        <f t="array" ref="Z93">INDEX(1*disp[Rxx],MATCH(1,($C93=disp[Case])*(Z$7=disp[Node]),0))</f>
        <v>3.252E-6</v>
      </c>
      <c r="AA93" s="117">
        <f t="array" ref="AA93">INDEX(1*disp[Ryy],MATCH(1,($C93=disp[Case])*(AA$7=disp[Node]),0))</f>
        <v>-9.5629999999999988E-4</v>
      </c>
      <c r="AB93" s="117">
        <f t="array" ref="AB93">INDEX(1*disp[Rzz],MATCH(1,($C93=disp[Case])*(AB$7=disp[Node]),0))</f>
        <v>-3.1530000000000001E-6</v>
      </c>
    </row>
    <row r="94" spans="1:28" s="144" customFormat="1">
      <c r="A94" s="169" t="s">
        <v>594</v>
      </c>
      <c r="B94" s="169" t="s">
        <v>68</v>
      </c>
      <c r="C94" s="172" t="s">
        <v>235</v>
      </c>
      <c r="D94" s="171" t="str">
        <f>INDEX(cases[Name],MATCH(C94,cases[Case],0))</f>
        <v>Temp Bear Comb 1-1</v>
      </c>
      <c r="E94" s="117">
        <f t="array" ref="E94">INDEX(1*disp[Ux],MATCH(1,($C94=disp[Case])*(E$7=disp[Node]),0))</f>
        <v>0</v>
      </c>
      <c r="F94" s="117">
        <f t="array" ref="F94">INDEX(1*disp[Uy],MATCH(1,($C94=disp[Case])*(F$7=disp[Node]),0))</f>
        <v>-2.0509999999999999E-11</v>
      </c>
      <c r="G94" s="117">
        <f t="array" ref="G94">INDEX(1*disp[Uz],MATCH(1,($C94=disp[Case])*(G$7=disp[Node]),0))</f>
        <v>3.4530000000000012E-8</v>
      </c>
      <c r="H94" s="117">
        <f t="array" ref="H94">INDEX(1*disp[Ux],MATCH(1,($C94=disp[Case])*(H$7=disp[Node]),0))</f>
        <v>1.684E-4</v>
      </c>
      <c r="I94" s="117">
        <f t="array" ref="I94">INDEX(1*disp[Uy],MATCH(1,($C94=disp[Case])*(I$7=disp[Node]),0))</f>
        <v>4.4710000000000001</v>
      </c>
      <c r="J94" s="117">
        <f t="array" ref="J94">INDEX(1*disp[Uz],MATCH(1,($C94=disp[Case])*(J$7=disp[Node]),0))</f>
        <v>-3.2940000000000002E-8</v>
      </c>
      <c r="K94" s="117">
        <f t="array" ref="K94">INDEX(1*disp[Ux],MATCH(1,($C94=disp[Case])*(K$7=disp[Node]),0))</f>
        <v>-74.75</v>
      </c>
      <c r="L94" s="117">
        <f t="array" ref="L94">INDEX(1*disp[Uy],MATCH(1,($C94=disp[Case])*(L$7=disp[Node]),0))</f>
        <v>2.0529999999999999E-11</v>
      </c>
      <c r="M94" s="117">
        <f t="array" ref="M94">INDEX(1*disp[Uz],MATCH(1,($C94=disp[Case])*(M$7=disp[Node]),0))</f>
        <v>-3.4690000000000002E-8</v>
      </c>
      <c r="N94" s="117">
        <f t="array" ref="N94">INDEX(1*disp[Ux],MATCH(1,($C94=disp[Case])*(N$7=disp[Node]),0))</f>
        <v>-74.75</v>
      </c>
      <c r="O94" s="117">
        <f t="array" ref="O94">INDEX(1*disp[Uy],MATCH(1,($C94=disp[Case])*(O$7=disp[Node]),0))</f>
        <v>4.4710000000000001</v>
      </c>
      <c r="P94" s="117">
        <f t="array" ref="P94">INDEX(1*disp[Uz],MATCH(1,($C94=disp[Case])*(P$7=disp[Node]),0))</f>
        <v>3.3099999999999999E-8</v>
      </c>
      <c r="Q94" s="117">
        <f t="array" ref="Q94">INDEX(1*disp[Rxx],MATCH(1,($C94=disp[Case])*(Q$7=disp[Node]),0))</f>
        <v>5.8569999999999998E-4</v>
      </c>
      <c r="R94" s="117">
        <f t="array" ref="R94">INDEX(1*disp[Ryy],MATCH(1,($C94=disp[Case])*(R$7=disp[Node]),0))</f>
        <v>2.275E-4</v>
      </c>
      <c r="S94" s="117">
        <f t="array" ref="S94">INDEX(1*disp[Rzz],MATCH(1,($C94=disp[Case])*(S$7=disp[Node]),0))</f>
        <v>7.6699999999999994E-5</v>
      </c>
      <c r="T94" s="117">
        <f t="array" ref="T94">INDEX(1*disp[Rxx],MATCH(1,($C94=disp[Case])*(T$7=disp[Node]),0))</f>
        <v>-5.8560000000000003E-4</v>
      </c>
      <c r="U94" s="117">
        <f t="array" ref="U94">INDEX(1*disp[Ryy],MATCH(1,($C94=disp[Case])*(U$7=disp[Node]),0))</f>
        <v>2.276E-4</v>
      </c>
      <c r="V94" s="117">
        <f t="array" ref="V94">INDEX(1*disp[Rzz],MATCH(1,($C94=disp[Case])*(V$7=disp[Node]),0))</f>
        <v>-7.6870000000000001E-5</v>
      </c>
      <c r="W94" s="117">
        <f t="array" ref="W94">INDEX(1*disp[Rxx],MATCH(1,($C94=disp[Case])*(W$7=disp[Node]),0))</f>
        <v>5.8560000000000003E-4</v>
      </c>
      <c r="X94" s="117">
        <f t="array" ref="X94">INDEX(1*disp[Ryy],MATCH(1,($C94=disp[Case])*(X$7=disp[Node]),0))</f>
        <v>-2.2780000000000001E-4</v>
      </c>
      <c r="Y94" s="117">
        <f t="array" ref="Y94">INDEX(1*disp[Rzz],MATCH(1,($C94=disp[Case])*(Y$7=disp[Node]),0))</f>
        <v>-7.6799999999999997E-5</v>
      </c>
      <c r="Z94" s="117">
        <f t="array" ref="Z94">INDEX(1*disp[Rxx],MATCH(1,($C94=disp[Case])*(Z$7=disp[Node]),0))</f>
        <v>-5.8560000000000003E-4</v>
      </c>
      <c r="AA94" s="117">
        <f t="array" ref="AA94">INDEX(1*disp[Ryy],MATCH(1,($C94=disp[Case])*(AA$7=disp[Node]),0))</f>
        <v>-2.2780000000000001E-4</v>
      </c>
      <c r="AB94" s="117">
        <f t="array" ref="AB94">INDEX(1*disp[Rzz],MATCH(1,($C94=disp[Case])*(AB$7=disp[Node]),0))</f>
        <v>7.6630000000000003E-5</v>
      </c>
    </row>
    <row r="95" spans="1:28" s="144" customFormat="1">
      <c r="A95" s="169" t="s">
        <v>594</v>
      </c>
      <c r="B95" s="169" t="s">
        <v>68</v>
      </c>
      <c r="C95" s="172" t="s">
        <v>236</v>
      </c>
      <c r="D95" s="171" t="str">
        <f>INDEX(cases[Name],MATCH(C95,cases[Case],0))</f>
        <v>Temp Bear Comb 1-2</v>
      </c>
      <c r="E95" s="117">
        <f t="array" ref="E95">INDEX(1*disp[Ux],MATCH(1,($C95=disp[Case])*(E$7=disp[Node]),0))</f>
        <v>1.618E-12</v>
      </c>
      <c r="F95" s="117">
        <f t="array" ref="F95">INDEX(1*disp[Uy],MATCH(1,($C95=disp[Case])*(F$7=disp[Node]),0))</f>
        <v>2.567E-11</v>
      </c>
      <c r="G95" s="117">
        <f t="array" ref="G95">INDEX(1*disp[Uz],MATCH(1,($C95=disp[Case])*(G$7=disp[Node]),0))</f>
        <v>3.7029999999999997E-7</v>
      </c>
      <c r="H95" s="117">
        <f t="array" ref="H95">INDEX(1*disp[Ux],MATCH(1,($C95=disp[Case])*(H$7=disp[Node]),0))</f>
        <v>-4.3070000000000001E-4</v>
      </c>
      <c r="I95" s="117">
        <f t="array" ref="I95">INDEX(1*disp[Uy],MATCH(1,($C95=disp[Case])*(I$7=disp[Node]),0))</f>
        <v>-2.2050000000000001</v>
      </c>
      <c r="J95" s="117">
        <f t="array" ref="J95">INDEX(1*disp[Uz],MATCH(1,($C95=disp[Case])*(J$7=disp[Node]),0))</f>
        <v>-3.7119999999999999E-7</v>
      </c>
      <c r="K95" s="117">
        <f t="array" ref="K95">INDEX(1*disp[Ux],MATCH(1,($C95=disp[Case])*(K$7=disp[Node]),0))</f>
        <v>91.03</v>
      </c>
      <c r="L95" s="117">
        <f t="array" ref="L95">INDEX(1*disp[Uy],MATCH(1,($C95=disp[Case])*(L$7=disp[Node]),0))</f>
        <v>-2.5299999999999999E-11</v>
      </c>
      <c r="M95" s="117">
        <f t="array" ref="M95">INDEX(1*disp[Uz],MATCH(1,($C95=disp[Case])*(M$7=disp[Node]),0))</f>
        <v>-3.7029999999999997E-7</v>
      </c>
      <c r="N95" s="117">
        <f t="array" ref="N95">INDEX(1*disp[Ux],MATCH(1,($C95=disp[Case])*(N$7=disp[Node]),0))</f>
        <v>91.03</v>
      </c>
      <c r="O95" s="117">
        <f t="array" ref="O95">INDEX(1*disp[Uy],MATCH(1,($C95=disp[Case])*(O$7=disp[Node]),0))</f>
        <v>-2.206</v>
      </c>
      <c r="P95" s="117">
        <f t="array" ref="P95">INDEX(1*disp[Uz],MATCH(1,($C95=disp[Case])*(P$7=disp[Node]),0))</f>
        <v>3.7119999999999999E-7</v>
      </c>
      <c r="Q95" s="117">
        <f t="array" ref="Q95">INDEX(1*disp[Rxx],MATCH(1,($C95=disp[Case])*(Q$7=disp[Node]),0))</f>
        <v>-1.261E-3</v>
      </c>
      <c r="R95" s="117">
        <f t="array" ref="R95">INDEX(1*disp[Ryy],MATCH(1,($C95=disp[Case])*(R$7=disp[Node]),0))</f>
        <v>-1.44E-4</v>
      </c>
      <c r="S95" s="117">
        <f t="array" ref="S95">INDEX(1*disp[Rzz],MATCH(1,($C95=disp[Case])*(S$7=disp[Node]),0))</f>
        <v>-1.874E-4</v>
      </c>
      <c r="T95" s="117">
        <f t="array" ref="T95">INDEX(1*disp[Rxx],MATCH(1,($C95=disp[Case])*(T$7=disp[Node]),0))</f>
        <v>1.261E-3</v>
      </c>
      <c r="U95" s="117">
        <f t="array" ref="U95">INDEX(1*disp[Ryy],MATCH(1,($C95=disp[Case])*(U$7=disp[Node]),0))</f>
        <v>-1.4410000000000001E-4</v>
      </c>
      <c r="V95" s="117">
        <f t="array" ref="V95">INDEX(1*disp[Rzz],MATCH(1,($C95=disp[Case])*(V$7=disp[Node]),0))</f>
        <v>1.8760000000000001E-4</v>
      </c>
      <c r="W95" s="117">
        <f t="array" ref="W95">INDEX(1*disp[Rxx],MATCH(1,($C95=disp[Case])*(W$7=disp[Node]),0))</f>
        <v>-1.2600000000000001E-3</v>
      </c>
      <c r="X95" s="117">
        <f t="array" ref="X95">INDEX(1*disp[Ryy],MATCH(1,($C95=disp[Case])*(X$7=disp[Node]),0))</f>
        <v>1.4430000000000001E-4</v>
      </c>
      <c r="Y95" s="117">
        <f t="array" ref="Y95">INDEX(1*disp[Rzz],MATCH(1,($C95=disp[Case])*(Y$7=disp[Node]),0))</f>
        <v>1.875E-4</v>
      </c>
      <c r="Z95" s="117">
        <f t="array" ref="Z95">INDEX(1*disp[Rxx],MATCH(1,($C95=disp[Case])*(Z$7=disp[Node]),0))</f>
        <v>1.261E-3</v>
      </c>
      <c r="AA95" s="117">
        <f t="array" ref="AA95">INDEX(1*disp[Ryy],MATCH(1,($C95=disp[Case])*(AA$7=disp[Node]),0))</f>
        <v>1.4430000000000001E-4</v>
      </c>
      <c r="AB95" s="117">
        <f t="array" ref="AB95">INDEX(1*disp[Rzz],MATCH(1,($C95=disp[Case])*(AB$7=disp[Node]),0))</f>
        <v>-1.874E-4</v>
      </c>
    </row>
    <row r="96" spans="1:28" s="144" customFormat="1">
      <c r="A96" s="169" t="s">
        <v>594</v>
      </c>
      <c r="B96" s="169" t="s">
        <v>68</v>
      </c>
      <c r="C96" s="172" t="s">
        <v>237</v>
      </c>
      <c r="D96" s="171" t="str">
        <f>INDEX(cases[Name],MATCH(C96,cases[Case],0))</f>
        <v>Temp Bear Comb 2-1</v>
      </c>
      <c r="E96" s="117">
        <f t="array" ref="E96">INDEX(1*disp[Ux],MATCH(1,($C96=disp[Case])*(E$7=disp[Node]),0))</f>
        <v>-1.1289999999999999E-12</v>
      </c>
      <c r="F96" s="117">
        <f t="array" ref="F96">INDEX(1*disp[Uy],MATCH(1,($C96=disp[Case])*(F$7=disp[Node]),0))</f>
        <v>-4.9750000000000003E-11</v>
      </c>
      <c r="G96" s="117">
        <f t="array" ref="G96">INDEX(1*disp[Uz],MATCH(1,($C96=disp[Case])*(G$7=disp[Node]),0))</f>
        <v>1.656E-7</v>
      </c>
      <c r="H96" s="117">
        <f t="array" ref="H96">INDEX(1*disp[Ux],MATCH(1,($C96=disp[Case])*(H$7=disp[Node]),0))</f>
        <v>1.963E-4</v>
      </c>
      <c r="I96" s="117">
        <f t="array" ref="I96">INDEX(1*disp[Uy],MATCH(1,($C96=disp[Case])*(I$7=disp[Node]),0))</f>
        <v>15.45</v>
      </c>
      <c r="J96" s="117">
        <f t="array" ref="J96">INDEX(1*disp[Uz],MATCH(1,($C96=disp[Case])*(J$7=disp[Node]),0))</f>
        <v>-1.6E-7</v>
      </c>
      <c r="K96" s="117">
        <f t="array" ref="K96">INDEX(1*disp[Ux],MATCH(1,($C96=disp[Case])*(K$7=disp[Node]),0))</f>
        <v>-188.3</v>
      </c>
      <c r="L96" s="117">
        <f t="array" ref="L96">INDEX(1*disp[Uy],MATCH(1,($C96=disp[Case])*(L$7=disp[Node]),0))</f>
        <v>4.988E-11</v>
      </c>
      <c r="M96" s="117">
        <f t="array" ref="M96">INDEX(1*disp[Uz],MATCH(1,($C96=disp[Case])*(M$7=disp[Node]),0))</f>
        <v>-1.6619999999999999E-7</v>
      </c>
      <c r="N96" s="117">
        <f t="array" ref="N96">INDEX(1*disp[Ux],MATCH(1,($C96=disp[Case])*(N$7=disp[Node]),0))</f>
        <v>-188.3</v>
      </c>
      <c r="O96" s="117">
        <f t="array" ref="O96">INDEX(1*disp[Uy],MATCH(1,($C96=disp[Case])*(O$7=disp[Node]),0))</f>
        <v>15.45</v>
      </c>
      <c r="P96" s="117">
        <f t="array" ref="P96">INDEX(1*disp[Uz],MATCH(1,($C96=disp[Case])*(P$7=disp[Node]),0))</f>
        <v>1.606E-7</v>
      </c>
      <c r="Q96" s="117">
        <f t="array" ref="Q96">INDEX(1*disp[Rxx],MATCH(1,($C96=disp[Case])*(Q$7=disp[Node]),0))</f>
        <v>6.8670000000000005E-4</v>
      </c>
      <c r="R96" s="117">
        <f t="array" ref="R96">INDEX(1*disp[Ryy],MATCH(1,($C96=disp[Case])*(R$7=disp[Node]),0))</f>
        <v>2.308E-4</v>
      </c>
      <c r="S96" s="117">
        <f t="array" ref="S96">INDEX(1*disp[Rzz],MATCH(1,($C96=disp[Case])*(S$7=disp[Node]),0))</f>
        <v>5.0569999999999999E-5</v>
      </c>
      <c r="T96" s="117">
        <f t="array" ref="T96">INDEX(1*disp[Rxx],MATCH(1,($C96=disp[Case])*(T$7=disp[Node]),0))</f>
        <v>-6.866000000000001E-4</v>
      </c>
      <c r="U96" s="117">
        <f t="array" ref="U96">INDEX(1*disp[Ryy],MATCH(1,($C96=disp[Case])*(U$7=disp[Node]),0))</f>
        <v>2.308E-4</v>
      </c>
      <c r="V96" s="117">
        <f t="array" ref="V96">INDEX(1*disp[Rzz],MATCH(1,($C96=disp[Case])*(V$7=disp[Node]),0))</f>
        <v>-5.1029999999999998E-5</v>
      </c>
      <c r="W96" s="117">
        <f t="array" ref="W96">INDEX(1*disp[Rxx],MATCH(1,($C96=disp[Case])*(W$7=disp[Node]),0))</f>
        <v>6.8650000000000004E-4</v>
      </c>
      <c r="X96" s="117">
        <f t="array" ref="X96">INDEX(1*disp[Ryy],MATCH(1,($C96=disp[Case])*(X$7=disp[Node]),0))</f>
        <v>-2.3149999999999999E-4</v>
      </c>
      <c r="Y96" s="117">
        <f t="array" ref="Y96">INDEX(1*disp[Rzz],MATCH(1,($C96=disp[Case])*(Y$7=disp[Node]),0))</f>
        <v>-5.075E-5</v>
      </c>
      <c r="Z96" s="117">
        <f t="array" ref="Z96">INDEX(1*disp[Rxx],MATCH(1,($C96=disp[Case])*(Z$7=disp[Node]),0))</f>
        <v>-6.866000000000001E-4</v>
      </c>
      <c r="AA96" s="117">
        <f t="array" ref="AA96">INDEX(1*disp[Ryy],MATCH(1,($C96=disp[Case])*(AA$7=disp[Node]),0))</f>
        <v>-2.3149999999999999E-4</v>
      </c>
      <c r="AB96" s="117">
        <f t="array" ref="AB96">INDEX(1*disp[Rzz],MATCH(1,($C96=disp[Case])*(AB$7=disp[Node]),0))</f>
        <v>5.0290000000000001E-5</v>
      </c>
    </row>
    <row r="97" spans="1:28" s="144" customFormat="1">
      <c r="A97" s="169" t="s">
        <v>594</v>
      </c>
      <c r="B97" s="169" t="s">
        <v>68</v>
      </c>
      <c r="C97" s="172" t="s">
        <v>238</v>
      </c>
      <c r="D97" s="171" t="str">
        <f>INDEX(cases[Name],MATCH(C97,cases[Case],0))</f>
        <v>Temp Bear Comb 2-2</v>
      </c>
      <c r="E97" s="117">
        <f t="array" ref="E97">INDEX(1*disp[Ux],MATCH(1,($C97=disp[Case])*(E$7=disp[Node]),0))</f>
        <v>2.6959999999999998E-12</v>
      </c>
      <c r="F97" s="117">
        <f t="array" ref="F97">INDEX(1*disp[Uy],MATCH(1,($C97=disp[Case])*(F$7=disp[Node]),0))</f>
        <v>5.1909999999999992E-11</v>
      </c>
      <c r="G97" s="117">
        <f t="array" ref="G97">INDEX(1*disp[Uz],MATCH(1,($C97=disp[Case])*(G$7=disp[Node]),0))</f>
        <v>1.4789999999999999E-7</v>
      </c>
      <c r="H97" s="117">
        <f t="array" ref="H97">INDEX(1*disp[Ux],MATCH(1,($C97=disp[Case])*(H$7=disp[Node]),0))</f>
        <v>-3.881E-4</v>
      </c>
      <c r="I97" s="117">
        <f t="array" ref="I97">INDEX(1*disp[Uy],MATCH(1,($C97=disp[Case])*(I$7=disp[Node]),0))</f>
        <v>-12.89</v>
      </c>
      <c r="J97" s="117">
        <f t="array" ref="J97">INDEX(1*disp[Uz],MATCH(1,($C97=disp[Case])*(J$7=disp[Node]),0))</f>
        <v>-1.5270000000000001E-7</v>
      </c>
      <c r="K97" s="117">
        <f t="array" ref="K97">INDEX(1*disp[Ux],MATCH(1,($C97=disp[Case])*(K$7=disp[Node]),0))</f>
        <v>191.1</v>
      </c>
      <c r="L97" s="117">
        <f t="array" ref="L97">INDEX(1*disp[Uy],MATCH(1,($C97=disp[Case])*(L$7=disp[Node]),0))</f>
        <v>-5.0629999999999997E-11</v>
      </c>
      <c r="M97" s="117">
        <f t="array" ref="M97">INDEX(1*disp[Uz],MATCH(1,($C97=disp[Case])*(M$7=disp[Node]),0))</f>
        <v>-1.4749999999999999E-7</v>
      </c>
      <c r="N97" s="117">
        <f t="array" ref="N97">INDEX(1*disp[Ux],MATCH(1,($C97=disp[Case])*(N$7=disp[Node]),0))</f>
        <v>191.1</v>
      </c>
      <c r="O97" s="117">
        <f t="array" ref="O97">INDEX(1*disp[Uy],MATCH(1,($C97=disp[Case])*(O$7=disp[Node]),0))</f>
        <v>-12.89</v>
      </c>
      <c r="P97" s="117">
        <f t="array" ref="P97">INDEX(1*disp[Uz],MATCH(1,($C97=disp[Case])*(P$7=disp[Node]),0))</f>
        <v>1.5230000000000001E-7</v>
      </c>
      <c r="Q97" s="117">
        <f t="array" ref="Q97">INDEX(1*disp[Rxx],MATCH(1,($C97=disp[Case])*(Q$7=disp[Node]),0))</f>
        <v>-1.175E-3</v>
      </c>
      <c r="R97" s="117">
        <f t="array" ref="R97">INDEX(1*disp[Ryy],MATCH(1,($C97=disp[Case])*(R$7=disp[Node]),0))</f>
        <v>-1.639E-4</v>
      </c>
      <c r="S97" s="117">
        <f t="array" ref="S97">INDEX(1*disp[Rzz],MATCH(1,($C97=disp[Case])*(S$7=disp[Node]),0))</f>
        <v>-1.3410000000000001E-4</v>
      </c>
      <c r="T97" s="117">
        <f t="array" ref="T97">INDEX(1*disp[Rxx],MATCH(1,($C97=disp[Case])*(T$7=disp[Node]),0))</f>
        <v>1.175E-3</v>
      </c>
      <c r="U97" s="117">
        <f t="array" ref="U97">INDEX(1*disp[Ryy],MATCH(1,($C97=disp[Case])*(U$7=disp[Node]),0))</f>
        <v>-1.639E-4</v>
      </c>
      <c r="V97" s="117">
        <f t="array" ref="V97">INDEX(1*disp[Rzz],MATCH(1,($C97=disp[Case])*(V$7=disp[Node]),0))</f>
        <v>1.3449999999999999E-4</v>
      </c>
      <c r="W97" s="117">
        <f t="array" ref="W97">INDEX(1*disp[Rxx],MATCH(1,($C97=disp[Case])*(W$7=disp[Node]),0))</f>
        <v>-1.175E-3</v>
      </c>
      <c r="X97" s="117">
        <f t="array" ref="X97">INDEX(1*disp[Ryy],MATCH(1,($C97=disp[Case])*(X$7=disp[Node]),0))</f>
        <v>1.6459999999999999E-4</v>
      </c>
      <c r="Y97" s="117">
        <f t="array" ref="Y97">INDEX(1*disp[Rzz],MATCH(1,($C97=disp[Case])*(Y$7=disp[Node]),0))</f>
        <v>1.3430000000000001E-4</v>
      </c>
      <c r="Z97" s="117">
        <f t="array" ref="Z97">INDEX(1*disp[Rxx],MATCH(1,($C97=disp[Case])*(Z$7=disp[Node]),0))</f>
        <v>1.175E-3</v>
      </c>
      <c r="AA97" s="117">
        <f t="array" ref="AA97">INDEX(1*disp[Ryy],MATCH(1,($C97=disp[Case])*(AA$7=disp[Node]),0))</f>
        <v>1.6459999999999999E-4</v>
      </c>
      <c r="AB97" s="117">
        <f t="array" ref="AB97">INDEX(1*disp[Rzz],MATCH(1,($C97=disp[Case])*(AB$7=disp[Node]),0))</f>
        <v>-1.339E-4</v>
      </c>
    </row>
    <row r="98" spans="1:28" s="144" customFormat="1">
      <c r="A98" s="169" t="s">
        <v>594</v>
      </c>
      <c r="B98" s="169" t="s">
        <v>68</v>
      </c>
      <c r="C98" s="172" t="s">
        <v>239</v>
      </c>
      <c r="D98" s="171" t="str">
        <f>INDEX(cases[Name],MATCH(C98,cases[Case],0))</f>
        <v>Temp Bear Comb 3-1</v>
      </c>
      <c r="E98" s="117">
        <f t="array" ref="E98">INDEX(1*disp[Ux],MATCH(1,($C98=disp[Case])*(E$7=disp[Node]),0))</f>
        <v>0</v>
      </c>
      <c r="F98" s="117">
        <f t="array" ref="F98">INDEX(1*disp[Uy],MATCH(1,($C98=disp[Case])*(F$7=disp[Node]),0))</f>
        <v>-2.05E-11</v>
      </c>
      <c r="G98" s="117">
        <f t="array" ref="G98">INDEX(1*disp[Uz],MATCH(1,($C98=disp[Case])*(G$7=disp[Node]),0))</f>
        <v>3.6069999999999998E-8</v>
      </c>
      <c r="H98" s="117">
        <f t="array" ref="H98">INDEX(1*disp[Ux],MATCH(1,($C98=disp[Case])*(H$7=disp[Node]),0))</f>
        <v>1.6660000000000001E-4</v>
      </c>
      <c r="I98" s="117">
        <f t="array" ref="I98">INDEX(1*disp[Uy],MATCH(1,($C98=disp[Case])*(I$7=disp[Node]),0))</f>
        <v>4.4720000000000004</v>
      </c>
      <c r="J98" s="117">
        <f t="array" ref="J98">INDEX(1*disp[Uz],MATCH(1,($C98=disp[Case])*(J$7=disp[Node]),0))</f>
        <v>-3.449E-8</v>
      </c>
      <c r="K98" s="117">
        <f t="array" ref="K98">INDEX(1*disp[Ux],MATCH(1,($C98=disp[Case])*(K$7=disp[Node]),0))</f>
        <v>-74.89</v>
      </c>
      <c r="L98" s="117">
        <f t="array" ref="L98">INDEX(1*disp[Uy],MATCH(1,($C98=disp[Case])*(L$7=disp[Node]),0))</f>
        <v>2.0520000000000001E-11</v>
      </c>
      <c r="M98" s="117">
        <f t="array" ref="M98">INDEX(1*disp[Uz],MATCH(1,($C98=disp[Case])*(M$7=disp[Node]),0))</f>
        <v>-3.6239999999999999E-8</v>
      </c>
      <c r="N98" s="117">
        <f t="array" ref="N98">INDEX(1*disp[Ux],MATCH(1,($C98=disp[Case])*(N$7=disp[Node]),0))</f>
        <v>-74.89</v>
      </c>
      <c r="O98" s="117">
        <f t="array" ref="O98">INDEX(1*disp[Uy],MATCH(1,($C98=disp[Case])*(O$7=disp[Node]),0))</f>
        <v>4.4720000000000004</v>
      </c>
      <c r="P98" s="117">
        <f t="array" ref="P98">INDEX(1*disp[Uz],MATCH(1,($C98=disp[Case])*(P$7=disp[Node]),0))</f>
        <v>3.4650000000000003E-8</v>
      </c>
      <c r="Q98" s="117">
        <f t="array" ref="Q98">INDEX(1*disp[Rxx],MATCH(1,($C98=disp[Case])*(Q$7=disp[Node]),0))</f>
        <v>5.8500000000000002E-4</v>
      </c>
      <c r="R98" s="117">
        <f t="array" ref="R98">INDEX(1*disp[Ryy],MATCH(1,($C98=disp[Case])*(R$7=disp[Node]),0))</f>
        <v>2.098E-4</v>
      </c>
      <c r="S98" s="117">
        <f t="array" ref="S98">INDEX(1*disp[Rzz],MATCH(1,($C98=disp[Case])*(S$7=disp[Node]),0))</f>
        <v>7.627E-5</v>
      </c>
      <c r="T98" s="117">
        <f t="array" ref="T98">INDEX(1*disp[Rxx],MATCH(1,($C98=disp[Case])*(T$7=disp[Node]),0))</f>
        <v>-5.8500000000000002E-4</v>
      </c>
      <c r="U98" s="117">
        <f t="array" ref="U98">INDEX(1*disp[Ryy],MATCH(1,($C98=disp[Case])*(U$7=disp[Node]),0))</f>
        <v>2.0990000000000001E-4</v>
      </c>
      <c r="V98" s="117">
        <f t="array" ref="V98">INDEX(1*disp[Rzz],MATCH(1,($C98=disp[Case])*(V$7=disp[Node]),0))</f>
        <v>-7.6450000000000002E-5</v>
      </c>
      <c r="W98" s="117">
        <f t="array" ref="W98">INDEX(1*disp[Rxx],MATCH(1,($C98=disp[Case])*(W$7=disp[Node]),0))</f>
        <v>5.8490000000000007E-4</v>
      </c>
      <c r="X98" s="117">
        <f t="array" ref="X98">INDEX(1*disp[Ryy],MATCH(1,($C98=disp[Case])*(X$7=disp[Node]),0))</f>
        <v>-2.1010000000000001E-4</v>
      </c>
      <c r="Y98" s="117">
        <f t="array" ref="Y98">INDEX(1*disp[Rzz],MATCH(1,($C98=disp[Case])*(Y$7=disp[Node]),0))</f>
        <v>-7.6379999999999997E-5</v>
      </c>
      <c r="Z98" s="117">
        <f t="array" ref="Z98">INDEX(1*disp[Rxx],MATCH(1,($C98=disp[Case])*(Z$7=disp[Node]),0))</f>
        <v>-5.8500000000000002E-4</v>
      </c>
      <c r="AA98" s="117">
        <f t="array" ref="AA98">INDEX(1*disp[Ryy],MATCH(1,($C98=disp[Case])*(AA$7=disp[Node]),0))</f>
        <v>-2.1010000000000001E-4</v>
      </c>
      <c r="AB98" s="117">
        <f t="array" ref="AB98">INDEX(1*disp[Rzz],MATCH(1,($C98=disp[Case])*(AB$7=disp[Node]),0))</f>
        <v>7.6210000000000004E-5</v>
      </c>
    </row>
    <row r="99" spans="1:28" s="144" customFormat="1">
      <c r="A99" s="169" t="s">
        <v>594</v>
      </c>
      <c r="B99" s="169" t="s">
        <v>68</v>
      </c>
      <c r="C99" s="172" t="s">
        <v>240</v>
      </c>
      <c r="D99" s="171" t="str">
        <f>INDEX(cases[Name],MATCH(C99,cases[Case],0))</f>
        <v>Temp Bear Comb 3-2</v>
      </c>
      <c r="E99" s="117">
        <f t="array" ref="E99">INDEX(1*disp[Ux],MATCH(1,($C99=disp[Case])*(E$7=disp[Node]),0))</f>
        <v>1.6279999999999999E-12</v>
      </c>
      <c r="F99" s="117">
        <f t="array" ref="F99">INDEX(1*disp[Uy],MATCH(1,($C99=disp[Case])*(F$7=disp[Node]),0))</f>
        <v>2.5659999999999999E-11</v>
      </c>
      <c r="G99" s="117">
        <f t="array" ref="G99">INDEX(1*disp[Uz],MATCH(1,($C99=disp[Case])*(G$7=disp[Node]),0))</f>
        <v>3.6880000000000002E-7</v>
      </c>
      <c r="H99" s="117">
        <f t="array" ref="H99">INDEX(1*disp[Ux],MATCH(1,($C99=disp[Case])*(H$7=disp[Node]),0))</f>
        <v>-4.2900000000000002E-4</v>
      </c>
      <c r="I99" s="117">
        <f t="array" ref="I99">INDEX(1*disp[Uy],MATCH(1,($C99=disp[Case])*(I$7=disp[Node]),0))</f>
        <v>-2.206</v>
      </c>
      <c r="J99" s="117">
        <f t="array" ref="J99">INDEX(1*disp[Uz],MATCH(1,($C99=disp[Case])*(J$7=disp[Node]),0))</f>
        <v>-3.6969999999999998E-7</v>
      </c>
      <c r="K99" s="117">
        <f t="array" ref="K99">INDEX(1*disp[Ux],MATCH(1,($C99=disp[Case])*(K$7=disp[Node]),0))</f>
        <v>91.17</v>
      </c>
      <c r="L99" s="117">
        <f t="array" ref="L99">INDEX(1*disp[Uy],MATCH(1,($C99=disp[Case])*(L$7=disp[Node]),0))</f>
        <v>-2.5290000000000001E-11</v>
      </c>
      <c r="M99" s="117">
        <f t="array" ref="M99">INDEX(1*disp[Uz],MATCH(1,($C99=disp[Case])*(M$7=disp[Node]),0))</f>
        <v>-3.6880000000000002E-7</v>
      </c>
      <c r="N99" s="117">
        <f t="array" ref="N99">INDEX(1*disp[Ux],MATCH(1,($C99=disp[Case])*(N$7=disp[Node]),0))</f>
        <v>91.17</v>
      </c>
      <c r="O99" s="117">
        <f t="array" ref="O99">INDEX(1*disp[Uy],MATCH(1,($C99=disp[Case])*(O$7=disp[Node]),0))</f>
        <v>-2.206</v>
      </c>
      <c r="P99" s="117">
        <f t="array" ref="P99">INDEX(1*disp[Uz],MATCH(1,($C99=disp[Case])*(P$7=disp[Node]),0))</f>
        <v>3.6969999999999998E-7</v>
      </c>
      <c r="Q99" s="117">
        <f t="array" ref="Q99">INDEX(1*disp[Rxx],MATCH(1,($C99=disp[Case])*(Q$7=disp[Node]),0))</f>
        <v>-1.2600000000000001E-3</v>
      </c>
      <c r="R99" s="117">
        <f t="array" ref="R99">INDEX(1*disp[Ryy],MATCH(1,($C99=disp[Case])*(R$7=disp[Node]),0))</f>
        <v>-1.2630000000000001E-4</v>
      </c>
      <c r="S99" s="117">
        <f t="array" ref="S99">INDEX(1*disp[Rzz],MATCH(1,($C99=disp[Case])*(S$7=disp[Node]),0))</f>
        <v>-1.8699999999999999E-4</v>
      </c>
      <c r="T99" s="117">
        <f t="array" ref="T99">INDEX(1*disp[Rxx],MATCH(1,($C99=disp[Case])*(T$7=disp[Node]),0))</f>
        <v>1.2600000000000001E-3</v>
      </c>
      <c r="U99" s="117">
        <f t="array" ref="U99">INDEX(1*disp[Ryy],MATCH(1,($C99=disp[Case])*(U$7=disp[Node]),0))</f>
        <v>-1.2640000000000001E-4</v>
      </c>
      <c r="V99" s="117">
        <f t="array" ref="V99">INDEX(1*disp[Rzz],MATCH(1,($C99=disp[Case])*(V$7=disp[Node]),0))</f>
        <v>1.8709999999999999E-4</v>
      </c>
      <c r="W99" s="117">
        <f t="array" ref="W99">INDEX(1*disp[Rxx],MATCH(1,($C99=disp[Case])*(W$7=disp[Node]),0))</f>
        <v>-1.2600000000000001E-3</v>
      </c>
      <c r="X99" s="117">
        <f t="array" ref="X99">INDEX(1*disp[Ryy],MATCH(1,($C99=disp[Case])*(X$7=disp[Node]),0))</f>
        <v>1.2659999999999999E-4</v>
      </c>
      <c r="Y99" s="117">
        <f t="array" ref="Y99">INDEX(1*disp[Rzz],MATCH(1,($C99=disp[Case])*(Y$7=disp[Node]),0))</f>
        <v>1.8709999999999999E-4</v>
      </c>
      <c r="Z99" s="117">
        <f t="array" ref="Z99">INDEX(1*disp[Rxx],MATCH(1,($C99=disp[Case])*(Z$7=disp[Node]),0))</f>
        <v>1.2600000000000001E-3</v>
      </c>
      <c r="AA99" s="117">
        <f t="array" ref="AA99">INDEX(1*disp[Ryy],MATCH(1,($C99=disp[Case])*(AA$7=disp[Node]),0))</f>
        <v>1.2659999999999999E-4</v>
      </c>
      <c r="AB99" s="117">
        <f t="array" ref="AB99">INDEX(1*disp[Rzz],MATCH(1,($C99=disp[Case])*(AB$7=disp[Node]),0))</f>
        <v>-1.8699999999999999E-4</v>
      </c>
    </row>
    <row r="100" spans="1:28" s="144" customFormat="1">
      <c r="A100" s="169" t="s">
        <v>594</v>
      </c>
      <c r="B100" s="169" t="s">
        <v>68</v>
      </c>
      <c r="C100" s="172" t="s">
        <v>241</v>
      </c>
      <c r="D100" s="171" t="str">
        <f>INDEX(cases[Name],MATCH(C100,cases[Case],0))</f>
        <v>Temp Bear Comb 4-1</v>
      </c>
      <c r="E100" s="117">
        <f t="array" ref="E100">INDEX(1*disp[Ux],MATCH(1,($C100=disp[Case])*(E$7=disp[Node]),0))</f>
        <v>-1.1579999999999999E-12</v>
      </c>
      <c r="F100" s="117">
        <f t="array" ref="F100">INDEX(1*disp[Uy],MATCH(1,($C100=disp[Case])*(F$7=disp[Node]),0))</f>
        <v>-4.9729999999999999E-11</v>
      </c>
      <c r="G100" s="117">
        <f t="array" ref="G100">INDEX(1*disp[Uz],MATCH(1,($C100=disp[Case])*(G$7=disp[Node]),0))</f>
        <v>1.6999999999999999E-7</v>
      </c>
      <c r="H100" s="117">
        <f t="array" ref="H100">INDEX(1*disp[Ux],MATCH(1,($C100=disp[Case])*(H$7=disp[Node]),0))</f>
        <v>1.9129999999999999E-4</v>
      </c>
      <c r="I100" s="117">
        <f t="array" ref="I100">INDEX(1*disp[Uy],MATCH(1,($C100=disp[Case])*(I$7=disp[Node]),0))</f>
        <v>15.45</v>
      </c>
      <c r="J100" s="117">
        <f t="array" ref="J100">INDEX(1*disp[Uz],MATCH(1,($C100=disp[Case])*(J$7=disp[Node]),0))</f>
        <v>-1.6439999999999999E-7</v>
      </c>
      <c r="K100" s="117">
        <f t="array" ref="K100">INDEX(1*disp[Ux],MATCH(1,($C100=disp[Case])*(K$7=disp[Node]),0))</f>
        <v>-188.7</v>
      </c>
      <c r="L100" s="117">
        <f t="array" ref="L100">INDEX(1*disp[Uy],MATCH(1,($C100=disp[Case])*(L$7=disp[Node]),0))</f>
        <v>4.9860000000000003E-11</v>
      </c>
      <c r="M100" s="117">
        <f t="array" ref="M100">INDEX(1*disp[Uz],MATCH(1,($C100=disp[Case])*(M$7=disp[Node]),0))</f>
        <v>-1.7060000000000001E-7</v>
      </c>
      <c r="N100" s="117">
        <f t="array" ref="N100">INDEX(1*disp[Ux],MATCH(1,($C100=disp[Case])*(N$7=disp[Node]),0))</f>
        <v>-188.7</v>
      </c>
      <c r="O100" s="117">
        <f t="array" ref="O100">INDEX(1*disp[Uy],MATCH(1,($C100=disp[Case])*(O$7=disp[Node]),0))</f>
        <v>15.45</v>
      </c>
      <c r="P100" s="117">
        <f t="array" ref="P100">INDEX(1*disp[Uz],MATCH(1,($C100=disp[Case])*(P$7=disp[Node]),0))</f>
        <v>1.6500000000000001E-7</v>
      </c>
      <c r="Q100" s="117">
        <f t="array" ref="Q100">INDEX(1*disp[Rxx],MATCH(1,($C100=disp[Case])*(Q$7=disp[Node]),0))</f>
        <v>6.8490000000000001E-4</v>
      </c>
      <c r="R100" s="117">
        <f t="array" ref="R100">INDEX(1*disp[Ryy],MATCH(1,($C100=disp[Case])*(R$7=disp[Node]),0))</f>
        <v>1.8019999999999999E-4</v>
      </c>
      <c r="S100" s="117">
        <f t="array" ref="S100">INDEX(1*disp[Rzz],MATCH(1,($C100=disp[Case])*(S$7=disp[Node]),0))</f>
        <v>4.9360000000000002E-5</v>
      </c>
      <c r="T100" s="117">
        <f t="array" ref="T100">INDEX(1*disp[Rxx],MATCH(1,($C100=disp[Case])*(T$7=disp[Node]),0))</f>
        <v>-6.8479999999999995E-4</v>
      </c>
      <c r="U100" s="117">
        <f t="array" ref="U100">INDEX(1*disp[Ryy],MATCH(1,($C100=disp[Case])*(U$7=disp[Node]),0))</f>
        <v>1.8019999999999999E-4</v>
      </c>
      <c r="V100" s="117">
        <f t="array" ref="V100">INDEX(1*disp[Rzz],MATCH(1,($C100=disp[Case])*(V$7=disp[Node]),0))</f>
        <v>-4.9830000000000002E-5</v>
      </c>
      <c r="W100" s="117">
        <f t="array" ref="W100">INDEX(1*disp[Rxx],MATCH(1,($C100=disp[Case])*(W$7=disp[Node]),0))</f>
        <v>6.847E-4</v>
      </c>
      <c r="X100" s="117">
        <f t="array" ref="X100">INDEX(1*disp[Ryy],MATCH(1,($C100=disp[Case])*(X$7=disp[Node]),0))</f>
        <v>-1.8090000000000001E-4</v>
      </c>
      <c r="Y100" s="117">
        <f t="array" ref="Y100">INDEX(1*disp[Rzz],MATCH(1,($C100=disp[Case])*(Y$7=disp[Node]),0))</f>
        <v>-4.9539999999999997E-5</v>
      </c>
      <c r="Z100" s="117">
        <f t="array" ref="Z100">INDEX(1*disp[Rxx],MATCH(1,($C100=disp[Case])*(Z$7=disp[Node]),0))</f>
        <v>-6.8479999999999995E-4</v>
      </c>
      <c r="AA100" s="117">
        <f t="array" ref="AA100">INDEX(1*disp[Ryy],MATCH(1,($C100=disp[Case])*(AA$7=disp[Node]),0))</f>
        <v>-1.8090000000000001E-4</v>
      </c>
      <c r="AB100" s="117">
        <f t="array" ref="AB100">INDEX(1*disp[Rzz],MATCH(1,($C100=disp[Case])*(AB$7=disp[Node]),0))</f>
        <v>4.9079999999999998E-5</v>
      </c>
    </row>
    <row r="101" spans="1:28" s="144" customFormat="1">
      <c r="A101" s="169" t="s">
        <v>594</v>
      </c>
      <c r="B101" s="169" t="s">
        <v>68</v>
      </c>
      <c r="C101" s="172" t="s">
        <v>242</v>
      </c>
      <c r="D101" s="171" t="str">
        <f>INDEX(cases[Name],MATCH(C101,cases[Case],0))</f>
        <v>Temp Bear Comb 4-2</v>
      </c>
      <c r="E101" s="117">
        <f t="array" ref="E101">INDEX(1*disp[Ux],MATCH(1,($C101=disp[Case])*(E$7=disp[Node]),0))</f>
        <v>2.7249999999999998E-12</v>
      </c>
      <c r="F101" s="117">
        <f t="array" ref="F101">INDEX(1*disp[Uy],MATCH(1,($C101=disp[Case])*(F$7=disp[Node]),0))</f>
        <v>5.1890000000000001E-11</v>
      </c>
      <c r="G101" s="117">
        <f t="array" ref="G101">INDEX(1*disp[Uz],MATCH(1,($C101=disp[Case])*(G$7=disp[Node]),0))</f>
        <v>1.4350000000000001E-7</v>
      </c>
      <c r="H101" s="117">
        <f t="array" ref="H101">INDEX(1*disp[Ux],MATCH(1,($C101=disp[Case])*(H$7=disp[Node]),0))</f>
        <v>-3.8319999999999999E-4</v>
      </c>
      <c r="I101" s="117">
        <f t="array" ref="I101">INDEX(1*disp[Uy],MATCH(1,($C101=disp[Case])*(I$7=disp[Node]),0))</f>
        <v>-12.89</v>
      </c>
      <c r="J101" s="117">
        <f t="array" ref="J101">INDEX(1*disp[Uz],MATCH(1,($C101=disp[Case])*(J$7=disp[Node]),0))</f>
        <v>-1.483E-7</v>
      </c>
      <c r="K101" s="117">
        <f t="array" ref="K101">INDEX(1*disp[Ux],MATCH(1,($C101=disp[Case])*(K$7=disp[Node]),0))</f>
        <v>191.5</v>
      </c>
      <c r="L101" s="117">
        <f t="array" ref="L101">INDEX(1*disp[Uy],MATCH(1,($C101=disp[Case])*(L$7=disp[Node]),0))</f>
        <v>-5.0599999999999998E-11</v>
      </c>
      <c r="M101" s="117">
        <f t="array" ref="M101">INDEX(1*disp[Uz],MATCH(1,($C101=disp[Case])*(M$7=disp[Node]),0))</f>
        <v>-1.431E-7</v>
      </c>
      <c r="N101" s="117">
        <f t="array" ref="N101">INDEX(1*disp[Ux],MATCH(1,($C101=disp[Case])*(N$7=disp[Node]),0))</f>
        <v>191.5</v>
      </c>
      <c r="O101" s="117">
        <f t="array" ref="O101">INDEX(1*disp[Uy],MATCH(1,($C101=disp[Case])*(O$7=disp[Node]),0))</f>
        <v>-12.89</v>
      </c>
      <c r="P101" s="117">
        <f t="array" ref="P101">INDEX(1*disp[Uz],MATCH(1,($C101=disp[Case])*(P$7=disp[Node]),0))</f>
        <v>1.4780000000000001E-7</v>
      </c>
      <c r="Q101" s="117">
        <f t="array" ref="Q101">INDEX(1*disp[Rxx],MATCH(1,($C101=disp[Case])*(Q$7=disp[Node]),0))</f>
        <v>-1.1739999999999999E-3</v>
      </c>
      <c r="R101" s="117">
        <f t="array" ref="R101">INDEX(1*disp[Ryy],MATCH(1,($C101=disp[Case])*(R$7=disp[Node]),0))</f>
        <v>-1.133E-4</v>
      </c>
      <c r="S101" s="117">
        <f t="array" ref="S101">INDEX(1*disp[Rzz],MATCH(1,($C101=disp[Case])*(S$7=disp[Node]),0))</f>
        <v>-1.329E-4</v>
      </c>
      <c r="T101" s="117">
        <f t="array" ref="T101">INDEX(1*disp[Rxx],MATCH(1,($C101=disp[Case])*(T$7=disp[Node]),0))</f>
        <v>1.173E-3</v>
      </c>
      <c r="U101" s="117">
        <f t="array" ref="U101">INDEX(1*disp[Ryy],MATCH(1,($C101=disp[Case])*(U$7=disp[Node]),0))</f>
        <v>-1.133E-4</v>
      </c>
      <c r="V101" s="117">
        <f t="array" ref="V101">INDEX(1*disp[Rzz],MATCH(1,($C101=disp[Case])*(V$7=disp[Node]),0))</f>
        <v>1.3329999999999999E-4</v>
      </c>
      <c r="W101" s="117">
        <f t="array" ref="W101">INDEX(1*disp[Rxx],MATCH(1,($C101=disp[Case])*(W$7=disp[Node]),0))</f>
        <v>-1.173E-3</v>
      </c>
      <c r="X101" s="117">
        <f t="array" ref="X101">INDEX(1*disp[Ryy],MATCH(1,($C101=disp[Case])*(X$7=disp[Node]),0))</f>
        <v>1.1400000000000001E-4</v>
      </c>
      <c r="Y101" s="117">
        <f t="array" ref="Y101">INDEX(1*disp[Rzz],MATCH(1,($C101=disp[Case])*(Y$7=disp[Node]),0))</f>
        <v>1.3310000000000001E-4</v>
      </c>
      <c r="Z101" s="117">
        <f t="array" ref="Z101">INDEX(1*disp[Rxx],MATCH(1,($C101=disp[Case])*(Z$7=disp[Node]),0))</f>
        <v>1.173E-3</v>
      </c>
      <c r="AA101" s="117">
        <f t="array" ref="AA101">INDEX(1*disp[Ryy],MATCH(1,($C101=disp[Case])*(AA$7=disp[Node]),0))</f>
        <v>1.139E-4</v>
      </c>
      <c r="AB101" s="117">
        <f t="array" ref="AB101">INDEX(1*disp[Rzz],MATCH(1,($C101=disp[Case])*(AB$7=disp[Node]),0))</f>
        <v>-1.326E-4</v>
      </c>
    </row>
    <row r="102" spans="1:28" s="144" customFormat="1" ht="15" hidden="1" customHeight="1">
      <c r="A102" s="169" t="s">
        <v>594</v>
      </c>
      <c r="B102" s="169" t="s">
        <v>68</v>
      </c>
      <c r="C102" s="172" t="s">
        <v>243</v>
      </c>
      <c r="D102" s="171" t="str">
        <f>INDEX(cases[Name],MATCH(C102,cases[Case],0))</f>
        <v>Temp Bear Comb 5-1</v>
      </c>
      <c r="E102" s="117">
        <f t="array" ref="E102">INDEX(1*disp[Ux],MATCH(1,($C102=disp[Case])*(E$7=disp[Node]),0))</f>
        <v>0</v>
      </c>
      <c r="F102" s="117">
        <f t="array" ref="F102">INDEX(1*disp[Uy],MATCH(1,($C102=disp[Case])*(F$7=disp[Node]),0))</f>
        <v>-2.03E-11</v>
      </c>
      <c r="G102" s="117">
        <f t="array" ref="G102">INDEX(1*disp[Uz],MATCH(1,($C102=disp[Case])*(G$7=disp[Node]),0))</f>
        <v>1.881E-7</v>
      </c>
      <c r="H102" s="117">
        <f t="array" ref="H102">INDEX(1*disp[Ux],MATCH(1,($C102=disp[Case])*(H$7=disp[Node]),0))</f>
        <v>1.406E-4</v>
      </c>
      <c r="I102" s="117">
        <f t="array" ref="I102">INDEX(1*disp[Uy],MATCH(1,($C102=disp[Case])*(I$7=disp[Node]),0))</f>
        <v>4.4630000000000001</v>
      </c>
      <c r="J102" s="117">
        <f t="array" ref="J102">INDEX(1*disp[Uz],MATCH(1,($C102=disp[Case])*(J$7=disp[Node]),0))</f>
        <v>-1.8610000000000001E-7</v>
      </c>
      <c r="K102" s="117">
        <f t="array" ref="K102">INDEX(1*disp[Ux],MATCH(1,($C102=disp[Case])*(K$7=disp[Node]),0))</f>
        <v>-72.61</v>
      </c>
      <c r="L102" s="117">
        <f t="array" ref="L102">INDEX(1*disp[Uy],MATCH(1,($C102=disp[Case])*(L$7=disp[Node]),0))</f>
        <v>2.0329999999999999E-11</v>
      </c>
      <c r="M102" s="117">
        <f t="array" ref="M102">INDEX(1*disp[Uz],MATCH(1,($C102=disp[Case])*(M$7=disp[Node]),0))</f>
        <v>-1.8830000000000001E-7</v>
      </c>
      <c r="N102" s="117">
        <f t="array" ref="N102">INDEX(1*disp[Ux],MATCH(1,($C102=disp[Case])*(N$7=disp[Node]),0))</f>
        <v>-72.61</v>
      </c>
      <c r="O102" s="117">
        <f t="array" ref="O102">INDEX(1*disp[Uy],MATCH(1,($C102=disp[Case])*(O$7=disp[Node]),0))</f>
        <v>4.4630000000000001</v>
      </c>
      <c r="P102" s="117">
        <f t="array" ref="P102">INDEX(1*disp[Uz],MATCH(1,($C102=disp[Case])*(P$7=disp[Node]),0))</f>
        <v>1.8629999999999999E-7</v>
      </c>
      <c r="Q102" s="117">
        <f t="array" ref="Q102">INDEX(1*disp[Rxx],MATCH(1,($C102=disp[Case])*(Q$7=disp[Node]),0))</f>
        <v>5.8389999999999994E-4</v>
      </c>
      <c r="R102" s="117">
        <f t="array" ref="R102">INDEX(1*disp[Ryy],MATCH(1,($C102=disp[Case])*(R$7=disp[Node]),0))</f>
        <v>5.4450000000000006E-4</v>
      </c>
      <c r="S102" s="117">
        <f t="array" ref="S102">INDEX(1*disp[Rzz],MATCH(1,($C102=disp[Case])*(S$7=disp[Node]),0))</f>
        <v>7.517E-5</v>
      </c>
      <c r="T102" s="117">
        <f t="array" ref="T102">INDEX(1*disp[Rxx],MATCH(1,($C102=disp[Case])*(T$7=disp[Node]),0))</f>
        <v>-5.8379999999999988E-4</v>
      </c>
      <c r="U102" s="117">
        <f t="array" ref="U102">INDEX(1*disp[Ryy],MATCH(1,($C102=disp[Case])*(U$7=disp[Node]),0))</f>
        <v>5.4460000000000001E-4</v>
      </c>
      <c r="V102" s="117">
        <f t="array" ref="V102">INDEX(1*disp[Rzz],MATCH(1,($C102=disp[Case])*(V$7=disp[Node]),0))</f>
        <v>-7.5350000000000002E-5</v>
      </c>
      <c r="W102" s="117">
        <f t="array" ref="W102">INDEX(1*disp[Rxx],MATCH(1,($C102=disp[Case])*(W$7=disp[Node]),0))</f>
        <v>5.8379999999999988E-4</v>
      </c>
      <c r="X102" s="117">
        <f t="array" ref="X102">INDEX(1*disp[Ryy],MATCH(1,($C102=disp[Case])*(X$7=disp[Node]),0))</f>
        <v>-5.4479999999999991E-4</v>
      </c>
      <c r="Y102" s="117">
        <f t="array" ref="Y102">INDEX(1*disp[Rzz],MATCH(1,($C102=disp[Case])*(Y$7=disp[Node]),0))</f>
        <v>-7.5279999999999998E-5</v>
      </c>
      <c r="Z102" s="117">
        <f t="array" ref="Z102">INDEX(1*disp[Rxx],MATCH(1,($C102=disp[Case])*(Z$7=disp[Node]),0))</f>
        <v>-5.8389999999999994E-4</v>
      </c>
      <c r="AA102" s="117">
        <f t="array" ref="AA102">INDEX(1*disp[Ryy],MATCH(1,($C102=disp[Case])*(AA$7=disp[Node]),0))</f>
        <v>-5.4479999999999991E-4</v>
      </c>
      <c r="AB102" s="117">
        <f t="array" ref="AB102">INDEX(1*disp[Rzz],MATCH(1,($C102=disp[Case])*(AB$7=disp[Node]),0))</f>
        <v>7.5110000000000004E-5</v>
      </c>
    </row>
    <row r="103" spans="1:28" s="144" customFormat="1">
      <c r="A103" s="169" t="s">
        <v>594</v>
      </c>
      <c r="B103" s="169" t="s">
        <v>68</v>
      </c>
      <c r="C103" s="172" t="s">
        <v>244</v>
      </c>
      <c r="D103" s="171" t="str">
        <f>INDEX(cases[Name],MATCH(C103,cases[Case],0))</f>
        <v>Temp Bear Comb 5-2</v>
      </c>
      <c r="E103" s="117">
        <f t="array" ref="E103">INDEX(1*disp[Ux],MATCH(1,($C103=disp[Case])*(E$7=disp[Node]),0))</f>
        <v>1.6969999999999999E-12</v>
      </c>
      <c r="F103" s="117">
        <f t="array" ref="F103">INDEX(1*disp[Uy],MATCH(1,($C103=disp[Case])*(F$7=disp[Node]),0))</f>
        <v>2.5459999999999999E-11</v>
      </c>
      <c r="G103" s="117">
        <f t="array" ref="G103">INDEX(1*disp[Uz],MATCH(1,($C103=disp[Case])*(G$7=disp[Node]),0))</f>
        <v>2.167E-7</v>
      </c>
      <c r="H103" s="117">
        <f t="array" ref="H103">INDEX(1*disp[Ux],MATCH(1,($C103=disp[Case])*(H$7=disp[Node]),0))</f>
        <v>-4.0299999999999998E-4</v>
      </c>
      <c r="I103" s="117">
        <f t="array" ref="I103">INDEX(1*disp[Uy],MATCH(1,($C103=disp[Case])*(I$7=disp[Node]),0))</f>
        <v>-2.1970000000000001</v>
      </c>
      <c r="J103" s="117">
        <f t="array" ref="J103">INDEX(1*disp[Uz],MATCH(1,($C103=disp[Case])*(J$7=disp[Node]),0))</f>
        <v>-2.1799999999999999E-7</v>
      </c>
      <c r="K103" s="117">
        <f t="array" ref="K103">INDEX(1*disp[Ux],MATCH(1,($C103=disp[Case])*(K$7=disp[Node]),0))</f>
        <v>88.9</v>
      </c>
      <c r="L103" s="117">
        <f t="array" ref="L103">INDEX(1*disp[Uy],MATCH(1,($C103=disp[Case])*(L$7=disp[Node]),0))</f>
        <v>-2.5090000000000001E-11</v>
      </c>
      <c r="M103" s="117">
        <f t="array" ref="M103">INDEX(1*disp[Uz],MATCH(1,($C103=disp[Case])*(M$7=disp[Node]),0))</f>
        <v>-2.167E-7</v>
      </c>
      <c r="N103" s="117">
        <f t="array" ref="N103">INDEX(1*disp[Ux],MATCH(1,($C103=disp[Case])*(N$7=disp[Node]),0))</f>
        <v>88.9</v>
      </c>
      <c r="O103" s="117">
        <f t="array" ref="O103">INDEX(1*disp[Uy],MATCH(1,($C103=disp[Case])*(O$7=disp[Node]),0))</f>
        <v>-2.198</v>
      </c>
      <c r="P103" s="117">
        <f t="array" ref="P103">INDEX(1*disp[Uz],MATCH(1,($C103=disp[Case])*(P$7=disp[Node]),0))</f>
        <v>2.1799999999999999E-7</v>
      </c>
      <c r="Q103" s="117">
        <f t="array" ref="Q103">INDEX(1*disp[Rxx],MATCH(1,($C103=disp[Case])*(Q$7=disp[Node]),0))</f>
        <v>-1.2589999999999999E-3</v>
      </c>
      <c r="R103" s="117">
        <f t="array" ref="R103">INDEX(1*disp[Ryy],MATCH(1,($C103=disp[Case])*(R$7=disp[Node]),0))</f>
        <v>-4.6099999999999998E-4</v>
      </c>
      <c r="S103" s="117">
        <f t="array" ref="S103">INDEX(1*disp[Rzz],MATCH(1,($C103=disp[Case])*(S$7=disp[Node]),0))</f>
        <v>-1.8579999999999999E-4</v>
      </c>
      <c r="T103" s="117">
        <f t="array" ref="T103">INDEX(1*disp[Rxx],MATCH(1,($C103=disp[Case])*(T$7=disp[Node]),0))</f>
        <v>1.2589999999999999E-3</v>
      </c>
      <c r="U103" s="117">
        <f t="array" ref="U103">INDEX(1*disp[Ryy],MATCH(1,($C103=disp[Case])*(U$7=disp[Node]),0))</f>
        <v>-4.6109999999999999E-4</v>
      </c>
      <c r="V103" s="117">
        <f t="array" ref="V103">INDEX(1*disp[Rzz],MATCH(1,($C103=disp[Case])*(V$7=disp[Node]),0))</f>
        <v>1.8599999999999999E-4</v>
      </c>
      <c r="W103" s="117">
        <f t="array" ref="W103">INDEX(1*disp[Rxx],MATCH(1,($C103=disp[Case])*(W$7=disp[Node]),0))</f>
        <v>-1.2589999999999999E-3</v>
      </c>
      <c r="X103" s="117">
        <f t="array" ref="X103">INDEX(1*disp[Ryy],MATCH(1,($C103=disp[Case])*(X$7=disp[Node]),0))</f>
        <v>4.6129999999999999E-4</v>
      </c>
      <c r="Y103" s="117">
        <f t="array" ref="Y103">INDEX(1*disp[Rzz],MATCH(1,($C103=disp[Case])*(Y$7=disp[Node]),0))</f>
        <v>1.8599999999999999E-4</v>
      </c>
      <c r="Z103" s="117">
        <f t="array" ref="Z103">INDEX(1*disp[Rxx],MATCH(1,($C103=disp[Case])*(Z$7=disp[Node]),0))</f>
        <v>1.2589999999999999E-3</v>
      </c>
      <c r="AA103" s="117">
        <f t="array" ref="AA103">INDEX(1*disp[Ryy],MATCH(1,($C103=disp[Case])*(AA$7=disp[Node]),0))</f>
        <v>4.6129999999999999E-4</v>
      </c>
      <c r="AB103" s="117">
        <f t="array" ref="AB103">INDEX(1*disp[Rzz],MATCH(1,($C103=disp[Case])*(AB$7=disp[Node]),0))</f>
        <v>-1.8579999999999999E-4</v>
      </c>
    </row>
    <row r="104" spans="1:28" s="144" customFormat="1">
      <c r="A104" s="169" t="s">
        <v>594</v>
      </c>
      <c r="B104" s="169" t="s">
        <v>68</v>
      </c>
      <c r="C104" s="172" t="s">
        <v>245</v>
      </c>
      <c r="D104" s="171" t="str">
        <f>INDEX(cases[Name],MATCH(C104,cases[Case],0))</f>
        <v>Temp Bear Comb 6-1</v>
      </c>
      <c r="E104" s="117">
        <f t="array" ref="E104">INDEX(1*disp[Ux],MATCH(1,($C104=disp[Case])*(E$7=disp[Node]),0))</f>
        <v>0</v>
      </c>
      <c r="F104" s="117">
        <f t="array" ref="F104">INDEX(1*disp[Uy],MATCH(1,($C104=disp[Case])*(F$7=disp[Node]),0))</f>
        <v>-2.0309999999999999E-11</v>
      </c>
      <c r="G104" s="117">
        <f t="array" ref="G104">INDEX(1*disp[Uz],MATCH(1,($C104=disp[Case])*(G$7=disp[Node]),0))</f>
        <v>1.8659999999999999E-7</v>
      </c>
      <c r="H104" s="117">
        <f t="array" ref="H104">INDEX(1*disp[Ux],MATCH(1,($C104=disp[Case])*(H$7=disp[Node]),0))</f>
        <v>1.4239999999999999E-4</v>
      </c>
      <c r="I104" s="117">
        <f t="array" ref="I104">INDEX(1*disp[Uy],MATCH(1,($C104=disp[Case])*(I$7=disp[Node]),0))</f>
        <v>4.4619999999999997</v>
      </c>
      <c r="J104" s="117">
        <f t="array" ref="J104">INDEX(1*disp[Uz],MATCH(1,($C104=disp[Case])*(J$7=disp[Node]),0))</f>
        <v>-1.846E-7</v>
      </c>
      <c r="K104" s="117">
        <f t="array" ref="K104">INDEX(1*disp[Ux],MATCH(1,($C104=disp[Case])*(K$7=disp[Node]),0))</f>
        <v>-72.48</v>
      </c>
      <c r="L104" s="117">
        <f t="array" ref="L104">INDEX(1*disp[Uy],MATCH(1,($C104=disp[Case])*(L$7=disp[Node]),0))</f>
        <v>2.0340000000000001E-11</v>
      </c>
      <c r="M104" s="117">
        <f t="array" ref="M104">INDEX(1*disp[Uz],MATCH(1,($C104=disp[Case])*(M$7=disp[Node]),0))</f>
        <v>-1.867E-7</v>
      </c>
      <c r="N104" s="117">
        <f t="array" ref="N104">INDEX(1*disp[Ux],MATCH(1,($C104=disp[Case])*(N$7=disp[Node]),0))</f>
        <v>-72.48</v>
      </c>
      <c r="O104" s="117">
        <f t="array" ref="O104">INDEX(1*disp[Uy],MATCH(1,($C104=disp[Case])*(O$7=disp[Node]),0))</f>
        <v>4.4619999999999997</v>
      </c>
      <c r="P104" s="117">
        <f t="array" ref="P104">INDEX(1*disp[Uz],MATCH(1,($C104=disp[Case])*(P$7=disp[Node]),0))</f>
        <v>1.8470000000000001E-7</v>
      </c>
      <c r="Q104" s="117">
        <f t="array" ref="Q104">INDEX(1*disp[Rxx],MATCH(1,($C104=disp[Case])*(Q$7=disp[Node]),0))</f>
        <v>5.8449999999999995E-4</v>
      </c>
      <c r="R104" s="117">
        <f t="array" ref="R104">INDEX(1*disp[Ryy],MATCH(1,($C104=disp[Case])*(R$7=disp[Node]),0))</f>
        <v>5.6229999999999995E-4</v>
      </c>
      <c r="S104" s="117">
        <f t="array" ref="S104">INDEX(1*disp[Rzz],MATCH(1,($C104=disp[Case])*(S$7=disp[Node]),0))</f>
        <v>7.559E-5</v>
      </c>
      <c r="T104" s="117">
        <f t="array" ref="T104">INDEX(1*disp[Rxx],MATCH(1,($C104=disp[Case])*(T$7=disp[Node]),0))</f>
        <v>-5.8449999999999995E-4</v>
      </c>
      <c r="U104" s="117">
        <f t="array" ref="U104">INDEX(1*disp[Ryy],MATCH(1,($C104=disp[Case])*(U$7=disp[Node]),0))</f>
        <v>5.6229999999999995E-4</v>
      </c>
      <c r="V104" s="117">
        <f t="array" ref="V104">INDEX(1*disp[Rzz],MATCH(1,($C104=disp[Case])*(V$7=disp[Node]),0))</f>
        <v>-7.5770000000000001E-5</v>
      </c>
      <c r="W104" s="117">
        <f t="array" ref="W104">INDEX(1*disp[Rxx],MATCH(1,($C104=disp[Case])*(W$7=disp[Node]),0))</f>
        <v>5.8439999999999989E-4</v>
      </c>
      <c r="X104" s="117">
        <f t="array" ref="X104">INDEX(1*disp[Ryy],MATCH(1,($C104=disp[Case])*(X$7=disp[Node]),0))</f>
        <v>-5.6249999999999996E-4</v>
      </c>
      <c r="Y104" s="117">
        <f t="array" ref="Y104">INDEX(1*disp[Rzz],MATCH(1,($C104=disp[Case])*(Y$7=disp[Node]),0))</f>
        <v>-7.5699999999999997E-5</v>
      </c>
      <c r="Z104" s="117">
        <f t="array" ref="Z104">INDEX(1*disp[Rxx],MATCH(1,($C104=disp[Case])*(Z$7=disp[Node]),0))</f>
        <v>-5.8449999999999995E-4</v>
      </c>
      <c r="AA104" s="117">
        <f t="array" ref="AA104">INDEX(1*disp[Ryy],MATCH(1,($C104=disp[Case])*(AA$7=disp[Node]),0))</f>
        <v>-5.6249999999999996E-4</v>
      </c>
      <c r="AB104" s="117">
        <f t="array" ref="AB104">INDEX(1*disp[Rzz],MATCH(1,($C104=disp[Case])*(AB$7=disp[Node]),0))</f>
        <v>7.5530000000000004E-5</v>
      </c>
    </row>
    <row r="105" spans="1:28" s="144" customFormat="1">
      <c r="A105" s="169" t="s">
        <v>594</v>
      </c>
      <c r="B105" s="169" t="s">
        <v>68</v>
      </c>
      <c r="C105" s="172" t="s">
        <v>246</v>
      </c>
      <c r="D105" s="171" t="str">
        <f>INDEX(cases[Name],MATCH(C105,cases[Case],0))</f>
        <v>Temp Bear Comb 6-2</v>
      </c>
      <c r="E105" s="117">
        <f t="array" ref="E105">INDEX(1*disp[Ux],MATCH(1,($C105=disp[Case])*(E$7=disp[Node]),0))</f>
        <v>1.687E-12</v>
      </c>
      <c r="F105" s="117">
        <f t="array" ref="F105">INDEX(1*disp[Uy],MATCH(1,($C105=disp[Case])*(F$7=disp[Node]),0))</f>
        <v>2.547E-11</v>
      </c>
      <c r="G105" s="117">
        <f t="array" ref="G105">INDEX(1*disp[Uz],MATCH(1,($C105=disp[Case])*(G$7=disp[Node]),0))</f>
        <v>2.1829999999999999E-7</v>
      </c>
      <c r="H105" s="117">
        <f t="array" ref="H105">INDEX(1*disp[Ux],MATCH(1,($C105=disp[Case])*(H$7=disp[Node]),0))</f>
        <v>-4.0470000000000002E-4</v>
      </c>
      <c r="I105" s="117">
        <f t="array" ref="I105">INDEX(1*disp[Uy],MATCH(1,($C105=disp[Case])*(I$7=disp[Node]),0))</f>
        <v>-2.1960000000000002</v>
      </c>
      <c r="J105" s="117">
        <f t="array" ref="J105">INDEX(1*disp[Uz],MATCH(1,($C105=disp[Case])*(J$7=disp[Node]),0))</f>
        <v>-2.1960000000000001E-7</v>
      </c>
      <c r="K105" s="117">
        <f t="array" ref="K105">INDEX(1*disp[Ux],MATCH(1,($C105=disp[Case])*(K$7=disp[Node]),0))</f>
        <v>88.76</v>
      </c>
      <c r="L105" s="117">
        <f t="array" ref="L105">INDEX(1*disp[Uy],MATCH(1,($C105=disp[Case])*(L$7=disp[Node]),0))</f>
        <v>-2.5099999999999999E-11</v>
      </c>
      <c r="M105" s="117">
        <f t="array" ref="M105">INDEX(1*disp[Uz],MATCH(1,($C105=disp[Case])*(M$7=disp[Node]),0))</f>
        <v>-2.1829999999999999E-7</v>
      </c>
      <c r="N105" s="117">
        <f t="array" ref="N105">INDEX(1*disp[Ux],MATCH(1,($C105=disp[Case])*(N$7=disp[Node]),0))</f>
        <v>88.76</v>
      </c>
      <c r="O105" s="117">
        <f t="array" ref="O105">INDEX(1*disp[Uy],MATCH(1,($C105=disp[Case])*(O$7=disp[Node]),0))</f>
        <v>-2.1970000000000001</v>
      </c>
      <c r="P105" s="117">
        <f t="array" ref="P105">INDEX(1*disp[Uz],MATCH(1,($C105=disp[Case])*(P$7=disp[Node]),0))</f>
        <v>2.1960000000000001E-7</v>
      </c>
      <c r="Q105" s="117">
        <f t="array" ref="Q105">INDEX(1*disp[Rxx],MATCH(1,($C105=disp[Case])*(Q$7=disp[Node]),0))</f>
        <v>-1.2600000000000001E-3</v>
      </c>
      <c r="R105" s="117">
        <f t="array" ref="R105">INDEX(1*disp[Ryy],MATCH(1,($C105=disp[Case])*(R$7=disp[Node]),0))</f>
        <v>-4.7879999999999998E-4</v>
      </c>
      <c r="S105" s="117">
        <f t="array" ref="S105">INDEX(1*disp[Rzz],MATCH(1,($C105=disp[Case])*(S$7=disp[Node]),0))</f>
        <v>-1.863E-4</v>
      </c>
      <c r="T105" s="117">
        <f t="array" ref="T105">INDEX(1*disp[Rxx],MATCH(1,($C105=disp[Case])*(T$7=disp[Node]),0))</f>
        <v>1.2589999999999999E-3</v>
      </c>
      <c r="U105" s="117">
        <f t="array" ref="U105">INDEX(1*disp[Ryy],MATCH(1,($C105=disp[Case])*(U$7=disp[Node]),0))</f>
        <v>-4.7879999999999998E-4</v>
      </c>
      <c r="V105" s="117">
        <f t="array" ref="V105">INDEX(1*disp[Rzz],MATCH(1,($C105=disp[Case])*(V$7=disp[Node]),0))</f>
        <v>1.8650000000000001E-4</v>
      </c>
      <c r="W105" s="117">
        <f t="array" ref="W105">INDEX(1*disp[Rxx],MATCH(1,($C105=disp[Case])*(W$7=disp[Node]),0))</f>
        <v>-1.2589999999999999E-3</v>
      </c>
      <c r="X105" s="117">
        <f t="array" ref="X105">INDEX(1*disp[Ryy],MATCH(1,($C105=disp[Case])*(X$7=disp[Node]),0))</f>
        <v>4.7899999999999999E-4</v>
      </c>
      <c r="Y105" s="117">
        <f t="array" ref="Y105">INDEX(1*disp[Rzz],MATCH(1,($C105=disp[Case])*(Y$7=disp[Node]),0))</f>
        <v>1.864E-4</v>
      </c>
      <c r="Z105" s="117">
        <f t="array" ref="Z105">INDEX(1*disp[Rxx],MATCH(1,($C105=disp[Case])*(Z$7=disp[Node]),0))</f>
        <v>1.2589999999999999E-3</v>
      </c>
      <c r="AA105" s="117">
        <f t="array" ref="AA105">INDEX(1*disp[Ryy],MATCH(1,($C105=disp[Case])*(AA$7=disp[Node]),0))</f>
        <v>4.7899999999999999E-4</v>
      </c>
      <c r="AB105" s="117">
        <f t="array" ref="AB105">INDEX(1*disp[Rzz],MATCH(1,($C105=disp[Case])*(AB$7=disp[Node]),0))</f>
        <v>-1.863E-4</v>
      </c>
    </row>
    <row r="106" spans="1:28" s="144" customFormat="1">
      <c r="A106" s="169" t="s">
        <v>594</v>
      </c>
      <c r="B106" s="169" t="s">
        <v>68</v>
      </c>
      <c r="C106" s="172" t="s">
        <v>247</v>
      </c>
      <c r="D106" s="171" t="str">
        <f>INDEX(cases[Name],MATCH(C106,cases[Case],0))</f>
        <v>Temp Bear Comb 7-1</v>
      </c>
      <c r="E106" s="117">
        <f t="array" ref="E106">INDEX(1*disp[Ux],MATCH(1,($C106=disp[Case])*(E$7=disp[Node]),0))</f>
        <v>-1.3540000000000001E-12</v>
      </c>
      <c r="F106" s="117">
        <f t="array" ref="F106">INDEX(1*disp[Uy],MATCH(1,($C106=disp[Case])*(F$7=disp[Node]),0))</f>
        <v>-4.9159999999999988E-11</v>
      </c>
      <c r="G106" s="117">
        <f t="array" ref="G106">INDEX(1*disp[Uz],MATCH(1,($C106=disp[Case])*(G$7=disp[Node]),0))</f>
        <v>6.0439999999999999E-7</v>
      </c>
      <c r="H106" s="117">
        <f t="array" ref="H106">INDEX(1*disp[Ux],MATCH(1,($C106=disp[Case])*(H$7=disp[Node]),0))</f>
        <v>1.17E-4</v>
      </c>
      <c r="I106" s="117">
        <f t="array" ref="I106">INDEX(1*disp[Uy],MATCH(1,($C106=disp[Case])*(I$7=disp[Node]),0))</f>
        <v>15.42</v>
      </c>
      <c r="J106" s="117">
        <f t="array" ref="J106">INDEX(1*disp[Uz],MATCH(1,($C106=disp[Case])*(J$7=disp[Node]),0))</f>
        <v>-5.976E-7</v>
      </c>
      <c r="K106" s="117">
        <f t="array" ref="K106">INDEX(1*disp[Ux],MATCH(1,($C106=disp[Case])*(K$7=disp[Node]),0))</f>
        <v>-182.2</v>
      </c>
      <c r="L106" s="117">
        <f t="array" ref="L106">INDEX(1*disp[Uy],MATCH(1,($C106=disp[Case])*(L$7=disp[Node]),0))</f>
        <v>4.9299999999999987E-11</v>
      </c>
      <c r="M106" s="117">
        <f t="array" ref="M106">INDEX(1*disp[Uz],MATCH(1,($C106=disp[Case])*(M$7=disp[Node]),0))</f>
        <v>-6.0500000000000003E-7</v>
      </c>
      <c r="N106" s="117">
        <f t="array" ref="N106">INDEX(1*disp[Ux],MATCH(1,($C106=disp[Case])*(N$7=disp[Node]),0))</f>
        <v>-182.2</v>
      </c>
      <c r="O106" s="117">
        <f t="array" ref="O106">INDEX(1*disp[Uy],MATCH(1,($C106=disp[Case])*(O$7=disp[Node]),0))</f>
        <v>15.42</v>
      </c>
      <c r="P106" s="117">
        <f t="array" ref="P106">INDEX(1*disp[Uz],MATCH(1,($C106=disp[Case])*(P$7=disp[Node]),0))</f>
        <v>5.9829999999999995E-7</v>
      </c>
      <c r="Q106" s="117">
        <f t="array" ref="Q106">INDEX(1*disp[Rxx],MATCH(1,($C106=disp[Case])*(Q$7=disp[Node]),0))</f>
        <v>6.8159999999999998E-4</v>
      </c>
      <c r="R106" s="117">
        <f t="array" ref="R106">INDEX(1*disp[Ryy],MATCH(1,($C106=disp[Case])*(R$7=disp[Node]),0))</f>
        <v>1.1360000000000001E-3</v>
      </c>
      <c r="S106" s="117">
        <f t="array" ref="S106">INDEX(1*disp[Rzz],MATCH(1,($C106=disp[Case])*(S$7=disp[Node]),0))</f>
        <v>4.6199999999999998E-5</v>
      </c>
      <c r="T106" s="117">
        <f t="array" ref="T106">INDEX(1*disp[Rxx],MATCH(1,($C106=disp[Case])*(T$7=disp[Node]),0))</f>
        <v>-6.8150000000000003E-4</v>
      </c>
      <c r="U106" s="117">
        <f t="array" ref="U106">INDEX(1*disp[Ryy],MATCH(1,($C106=disp[Case])*(U$7=disp[Node]),0))</f>
        <v>1.1360000000000001E-3</v>
      </c>
      <c r="V106" s="117">
        <f t="array" ref="V106">INDEX(1*disp[Rzz],MATCH(1,($C106=disp[Case])*(V$7=disp[Node]),0))</f>
        <v>-4.668E-5</v>
      </c>
      <c r="W106" s="117">
        <f t="array" ref="W106">INDEX(1*disp[Rxx],MATCH(1,($C106=disp[Case])*(W$7=disp[Node]),0))</f>
        <v>6.8139999999999997E-4</v>
      </c>
      <c r="X106" s="117">
        <f t="array" ref="X106">INDEX(1*disp[Ryy],MATCH(1,($C106=disp[Case])*(X$7=disp[Node]),0))</f>
        <v>-1.137E-3</v>
      </c>
      <c r="Y106" s="117">
        <f t="array" ref="Y106">INDEX(1*disp[Rzz],MATCH(1,($C106=disp[Case])*(Y$7=disp[Node]),0))</f>
        <v>-4.6400000000000003E-5</v>
      </c>
      <c r="Z106" s="117">
        <f t="array" ref="Z106">INDEX(1*disp[Rxx],MATCH(1,($C106=disp[Case])*(Z$7=disp[Node]),0))</f>
        <v>-6.8150000000000003E-4</v>
      </c>
      <c r="AA106" s="117">
        <f t="array" ref="AA106">INDEX(1*disp[Ryy],MATCH(1,($C106=disp[Case])*(AA$7=disp[Node]),0))</f>
        <v>-1.137E-3</v>
      </c>
      <c r="AB106" s="117">
        <f t="array" ref="AB106">INDEX(1*disp[Rzz],MATCH(1,($C106=disp[Case])*(AB$7=disp[Node]),0))</f>
        <v>4.5930000000000002E-5</v>
      </c>
    </row>
    <row r="107" spans="1:28" s="144" customFormat="1">
      <c r="A107" s="169" t="s">
        <v>594</v>
      </c>
      <c r="B107" s="169" t="s">
        <v>68</v>
      </c>
      <c r="C107" s="172" t="s">
        <v>248</v>
      </c>
      <c r="D107" s="171" t="str">
        <f>INDEX(cases[Name],MATCH(C107,cases[Case],0))</f>
        <v>Temp Bear Comb 7-2</v>
      </c>
      <c r="E107" s="117">
        <f t="array" ref="E107">INDEX(1*disp[Ux],MATCH(1,($C107=disp[Case])*(E$7=disp[Node]),0))</f>
        <v>2.921000000000001E-12</v>
      </c>
      <c r="F107" s="117">
        <f t="array" ref="F107">INDEX(1*disp[Uy],MATCH(1,($C107=disp[Case])*(F$7=disp[Node]),0))</f>
        <v>5.1319999999999997E-11</v>
      </c>
      <c r="G107" s="117">
        <f t="array" ref="G107">INDEX(1*disp[Uz],MATCH(1,($C107=disp[Case])*(G$7=disp[Node]),0))</f>
        <v>-2.9089999999999999E-7</v>
      </c>
      <c r="H107" s="117">
        <f t="array" ref="H107">INDEX(1*disp[Ux],MATCH(1,($C107=disp[Case])*(H$7=disp[Node]),0))</f>
        <v>-3.0880000000000002E-4</v>
      </c>
      <c r="I107" s="117">
        <f t="array" ref="I107">INDEX(1*disp[Uy],MATCH(1,($C107=disp[Case])*(I$7=disp[Node]),0))</f>
        <v>-12.87</v>
      </c>
      <c r="J107" s="117">
        <f t="array" ref="J107">INDEX(1*disp[Uz],MATCH(1,($C107=disp[Case])*(J$7=disp[Node]),0))</f>
        <v>2.8490000000000002E-7</v>
      </c>
      <c r="K107" s="117">
        <f t="array" ref="K107">INDEX(1*disp[Ux],MATCH(1,($C107=disp[Case])*(K$7=disp[Node]),0))</f>
        <v>185</v>
      </c>
      <c r="L107" s="117">
        <f t="array" ref="L107">INDEX(1*disp[Uy],MATCH(1,($C107=disp[Case])*(L$7=disp[Node]),0))</f>
        <v>-5.0040000000000002E-11</v>
      </c>
      <c r="M107" s="117">
        <f t="array" ref="M107">INDEX(1*disp[Uz],MATCH(1,($C107=disp[Case])*(M$7=disp[Node]),0))</f>
        <v>2.9130000000000002E-7</v>
      </c>
      <c r="N107" s="117">
        <f t="array" ref="N107">INDEX(1*disp[Ux],MATCH(1,($C107=disp[Case])*(N$7=disp[Node]),0))</f>
        <v>185</v>
      </c>
      <c r="O107" s="117">
        <f t="array" ref="O107">INDEX(1*disp[Uy],MATCH(1,($C107=disp[Case])*(O$7=disp[Node]),0))</f>
        <v>-12.87</v>
      </c>
      <c r="P107" s="117">
        <f t="array" ref="P107">INDEX(1*disp[Uz],MATCH(1,($C107=disp[Case])*(P$7=disp[Node]),0))</f>
        <v>-2.854E-7</v>
      </c>
      <c r="Q107" s="117">
        <f t="array" ref="Q107">INDEX(1*disp[Rxx],MATCH(1,($C107=disp[Case])*(Q$7=disp[Node]),0))</f>
        <v>-1.17E-3</v>
      </c>
      <c r="R107" s="117">
        <f t="array" ref="R107">INDEX(1*disp[Ryy],MATCH(1,($C107=disp[Case])*(R$7=disp[Node]),0))</f>
        <v>-1.07E-3</v>
      </c>
      <c r="S107" s="117">
        <f t="array" ref="S107">INDEX(1*disp[Rzz],MATCH(1,($C107=disp[Case])*(S$7=disp[Node]),0))</f>
        <v>-1.2970000000000001E-4</v>
      </c>
      <c r="T107" s="117">
        <f t="array" ref="T107">INDEX(1*disp[Rxx],MATCH(1,($C107=disp[Case])*(T$7=disp[Node]),0))</f>
        <v>1.17E-3</v>
      </c>
      <c r="U107" s="117">
        <f t="array" ref="U107">INDEX(1*disp[Ryy],MATCH(1,($C107=disp[Case])*(U$7=disp[Node]),0))</f>
        <v>-1.07E-3</v>
      </c>
      <c r="V107" s="117">
        <f t="array" ref="V107">INDEX(1*disp[Rzz],MATCH(1,($C107=disp[Case])*(V$7=disp[Node]),0))</f>
        <v>1.3019999999999999E-4</v>
      </c>
      <c r="W107" s="117">
        <f t="array" ref="W107">INDEX(1*disp[Rxx],MATCH(1,($C107=disp[Case])*(W$7=disp[Node]),0))</f>
        <v>-1.17E-3</v>
      </c>
      <c r="X107" s="117">
        <f t="array" ref="X107">INDEX(1*disp[Ryy],MATCH(1,($C107=disp[Case])*(X$7=disp[Node]),0))</f>
        <v>1.07E-3</v>
      </c>
      <c r="Y107" s="117">
        <f t="array" ref="Y107">INDEX(1*disp[Rzz],MATCH(1,($C107=disp[Case])*(Y$7=disp[Node]),0))</f>
        <v>1.2990000000000001E-4</v>
      </c>
      <c r="Z107" s="117">
        <f t="array" ref="Z107">INDEX(1*disp[Rxx],MATCH(1,($C107=disp[Case])*(Z$7=disp[Node]),0))</f>
        <v>1.17E-3</v>
      </c>
      <c r="AA107" s="117">
        <f t="array" ref="AA107">INDEX(1*disp[Ryy],MATCH(1,($C107=disp[Case])*(AA$7=disp[Node]),0))</f>
        <v>1.07E-3</v>
      </c>
      <c r="AB107" s="117">
        <f t="array" ref="AB107">INDEX(1*disp[Rzz],MATCH(1,($C107=disp[Case])*(AB$7=disp[Node]),0))</f>
        <v>-1.295E-4</v>
      </c>
    </row>
    <row r="108" spans="1:28" s="144" customFormat="1">
      <c r="A108" s="169" t="s">
        <v>594</v>
      </c>
      <c r="B108" s="169" t="s">
        <v>68</v>
      </c>
      <c r="C108" s="172" t="s">
        <v>249</v>
      </c>
      <c r="D108" s="171" t="str">
        <f>INDEX(cases[Name],MATCH(C108,cases[Case],0))</f>
        <v>Temp Bear Comb 8-1</v>
      </c>
      <c r="E108" s="117">
        <f t="array" ref="E108">INDEX(1*disp[Ux],MATCH(1,($C108=disp[Case])*(E$7=disp[Node]),0))</f>
        <v>-1.3249999999999999E-12</v>
      </c>
      <c r="F108" s="117">
        <f t="array" ref="F108">INDEX(1*disp[Uy],MATCH(1,($C108=disp[Case])*(F$7=disp[Node]),0))</f>
        <v>-4.919E-11</v>
      </c>
      <c r="G108" s="117">
        <f t="array" ref="G108">INDEX(1*disp[Uz],MATCH(1,($C108=disp[Case])*(G$7=disp[Node]),0))</f>
        <v>5.9999999999999997E-7</v>
      </c>
      <c r="H108" s="117">
        <f t="array" ref="H108">INDEX(1*disp[Ux],MATCH(1,($C108=disp[Case])*(H$7=disp[Node]),0))</f>
        <v>1.22E-4</v>
      </c>
      <c r="I108" s="117">
        <f t="array" ref="I108">INDEX(1*disp[Uy],MATCH(1,($C108=disp[Case])*(I$7=disp[Node]),0))</f>
        <v>15.42</v>
      </c>
      <c r="J108" s="117">
        <f t="array" ref="J108">INDEX(1*disp[Uz],MATCH(1,($C108=disp[Case])*(J$7=disp[Node]),0))</f>
        <v>-5.9319999999999999E-7</v>
      </c>
      <c r="K108" s="117">
        <f t="array" ref="K108">INDEX(1*disp[Ux],MATCH(1,($C108=disp[Case])*(K$7=disp[Node]),0))</f>
        <v>-181.8</v>
      </c>
      <c r="L108" s="117">
        <f t="array" ref="L108">INDEX(1*disp[Uy],MATCH(1,($C108=disp[Case])*(L$7=disp[Node]),0))</f>
        <v>4.9329999999999999E-11</v>
      </c>
      <c r="M108" s="117">
        <f t="array" ref="M108">INDEX(1*disp[Uz],MATCH(1,($C108=disp[Case])*(M$7=disp[Node]),0))</f>
        <v>-6.0060000000000002E-7</v>
      </c>
      <c r="N108" s="117">
        <f t="array" ref="N108">INDEX(1*disp[Ux],MATCH(1,($C108=disp[Case])*(N$7=disp[Node]),0))</f>
        <v>-181.8</v>
      </c>
      <c r="O108" s="117">
        <f t="array" ref="O108">INDEX(1*disp[Uy],MATCH(1,($C108=disp[Case])*(O$7=disp[Node]),0))</f>
        <v>15.42</v>
      </c>
      <c r="P108" s="117">
        <f t="array" ref="P108">INDEX(1*disp[Uz],MATCH(1,($C108=disp[Case])*(P$7=disp[Node]),0))</f>
        <v>5.9380000000000004E-7</v>
      </c>
      <c r="Q108" s="117">
        <f t="array" ref="Q108">INDEX(1*disp[Rxx],MATCH(1,($C108=disp[Case])*(Q$7=disp[Node]),0))</f>
        <v>6.8339999999999991E-4</v>
      </c>
      <c r="R108" s="117">
        <f t="array" ref="R108">INDEX(1*disp[Ryy],MATCH(1,($C108=disp[Case])*(R$7=disp[Node]),0))</f>
        <v>1.1869999999999999E-3</v>
      </c>
      <c r="S108" s="117">
        <f t="array" ref="S108">INDEX(1*disp[Rzz],MATCH(1,($C108=disp[Case])*(S$7=disp[Node]),0))</f>
        <v>4.7410000000000002E-5</v>
      </c>
      <c r="T108" s="117">
        <f t="array" ref="T108">INDEX(1*disp[Rxx],MATCH(1,($C108=disp[Case])*(T$7=disp[Node]),0))</f>
        <v>-6.8339999999999991E-4</v>
      </c>
      <c r="U108" s="117">
        <f t="array" ref="U108">INDEX(1*disp[Ryy],MATCH(1,($C108=disp[Case])*(U$7=disp[Node]),0))</f>
        <v>1.1869999999999999E-3</v>
      </c>
      <c r="V108" s="117">
        <f t="array" ref="V108">INDEX(1*disp[Rzz],MATCH(1,($C108=disp[Case])*(V$7=disp[Node]),0))</f>
        <v>-4.7889999999999997E-5</v>
      </c>
      <c r="W108" s="117">
        <f t="array" ref="W108">INDEX(1*disp[Rxx],MATCH(1,($C108=disp[Case])*(W$7=disp[Node]),0))</f>
        <v>6.8329999999999997E-4</v>
      </c>
      <c r="X108" s="117">
        <f t="array" ref="X108">INDEX(1*disp[Ryy],MATCH(1,($C108=disp[Case])*(X$7=disp[Node]),0))</f>
        <v>-1.188E-3</v>
      </c>
      <c r="Y108" s="117">
        <f t="array" ref="Y108">INDEX(1*disp[Rzz],MATCH(1,($C108=disp[Case])*(Y$7=disp[Node]),0))</f>
        <v>-4.761E-5</v>
      </c>
      <c r="Z108" s="117">
        <f t="array" ref="Z108">INDEX(1*disp[Rxx],MATCH(1,($C108=disp[Case])*(Z$7=disp[Node]),0))</f>
        <v>-6.8329999999999997E-4</v>
      </c>
      <c r="AA108" s="117">
        <f t="array" ref="AA108">INDEX(1*disp[Ryy],MATCH(1,($C108=disp[Case])*(AA$7=disp[Node]),0))</f>
        <v>-1.188E-3</v>
      </c>
      <c r="AB108" s="117">
        <f t="array" ref="AB108">INDEX(1*disp[Rzz],MATCH(1,($C108=disp[Case])*(AB$7=disp[Node]),0))</f>
        <v>4.7139999999999999E-5</v>
      </c>
    </row>
    <row r="109" spans="1:28" s="144" customFormat="1">
      <c r="A109" s="169" t="s">
        <v>594</v>
      </c>
      <c r="B109" s="169" t="s">
        <v>68</v>
      </c>
      <c r="C109" s="172" t="s">
        <v>250</v>
      </c>
      <c r="D109" s="171" t="str">
        <f>INDEX(cases[Name],MATCH(C109,cases[Case],0))</f>
        <v>Temp Bear Comb 8-2</v>
      </c>
      <c r="E109" s="117">
        <f t="array" ref="E109">INDEX(1*disp[Ux],MATCH(1,($C109=disp[Case])*(E$7=disp[Node]),0))</f>
        <v>2.8920000000000002E-12</v>
      </c>
      <c r="F109" s="117">
        <f t="array" ref="F109">INDEX(1*disp[Uy],MATCH(1,($C109=disp[Case])*(F$7=disp[Node]),0))</f>
        <v>5.1350000000000002E-11</v>
      </c>
      <c r="G109" s="117">
        <f t="array" ref="G109">INDEX(1*disp[Uz],MATCH(1,($C109=disp[Case])*(G$7=disp[Node]),0))</f>
        <v>-2.8640000000000002E-7</v>
      </c>
      <c r="H109" s="117">
        <f t="array" ref="H109">INDEX(1*disp[Ux],MATCH(1,($C109=disp[Case])*(H$7=disp[Node]),0))</f>
        <v>-3.1379999999999998E-4</v>
      </c>
      <c r="I109" s="117">
        <f t="array" ref="I109">INDEX(1*disp[Uy],MATCH(1,($C109=disp[Case])*(I$7=disp[Node]),0))</f>
        <v>-12.86</v>
      </c>
      <c r="J109" s="117">
        <f t="array" ref="J109">INDEX(1*disp[Uz],MATCH(1,($C109=disp[Case])*(J$7=disp[Node]),0))</f>
        <v>2.805E-7</v>
      </c>
      <c r="K109" s="117">
        <f t="array" ref="K109">INDEX(1*disp[Ux],MATCH(1,($C109=disp[Case])*(K$7=disp[Node]),0))</f>
        <v>184.7</v>
      </c>
      <c r="L109" s="117">
        <f t="array" ref="L109">INDEX(1*disp[Uy],MATCH(1,($C109=disp[Case])*(L$7=disp[Node]),0))</f>
        <v>-5.0070000000000001E-11</v>
      </c>
      <c r="M109" s="117">
        <f t="array" ref="M109">INDEX(1*disp[Uz],MATCH(1,($C109=disp[Case])*(M$7=disp[Node]),0))</f>
        <v>2.8690000000000001E-7</v>
      </c>
      <c r="N109" s="117">
        <f t="array" ref="N109">INDEX(1*disp[Ux],MATCH(1,($C109=disp[Case])*(N$7=disp[Node]),0))</f>
        <v>184.7</v>
      </c>
      <c r="O109" s="117">
        <f t="array" ref="O109">INDEX(1*disp[Uy],MATCH(1,($C109=disp[Case])*(O$7=disp[Node]),0))</f>
        <v>-12.86</v>
      </c>
      <c r="P109" s="117">
        <f t="array" ref="P109">INDEX(1*disp[Uz],MATCH(1,($C109=disp[Case])*(P$7=disp[Node]),0))</f>
        <v>-2.8099999999999999E-7</v>
      </c>
      <c r="Q109" s="117">
        <f t="array" ref="Q109">INDEX(1*disp[Rxx],MATCH(1,($C109=disp[Case])*(Q$7=disp[Node]),0))</f>
        <v>-1.1720000000000001E-3</v>
      </c>
      <c r="R109" s="117">
        <f t="array" ref="R109">INDEX(1*disp[Ryy],MATCH(1,($C109=disp[Case])*(R$7=disp[Node]),0))</f>
        <v>-1.1199999999999999E-3</v>
      </c>
      <c r="S109" s="117">
        <f t="array" ref="S109">INDEX(1*disp[Rzz],MATCH(1,($C109=disp[Case])*(S$7=disp[Node]),0))</f>
        <v>-1.3090000000000001E-4</v>
      </c>
      <c r="T109" s="117">
        <f t="array" ref="T109">INDEX(1*disp[Rxx],MATCH(1,($C109=disp[Case])*(T$7=disp[Node]),0))</f>
        <v>1.1720000000000001E-3</v>
      </c>
      <c r="U109" s="117">
        <f t="array" ref="U109">INDEX(1*disp[Ryy],MATCH(1,($C109=disp[Case])*(U$7=disp[Node]),0))</f>
        <v>-1.1199999999999999E-3</v>
      </c>
      <c r="V109" s="117">
        <f t="array" ref="V109">INDEX(1*disp[Rzz],MATCH(1,($C109=disp[Case])*(V$7=disp[Node]),0))</f>
        <v>1.314E-4</v>
      </c>
      <c r="W109" s="117">
        <f t="array" ref="W109">INDEX(1*disp[Rxx],MATCH(1,($C109=disp[Case])*(W$7=disp[Node]),0))</f>
        <v>-1.1720000000000001E-3</v>
      </c>
      <c r="X109" s="117">
        <f t="array" ref="X109">INDEX(1*disp[Ryy],MATCH(1,($C109=disp[Case])*(X$7=disp[Node]),0))</f>
        <v>1.121E-3</v>
      </c>
      <c r="Y109" s="117">
        <f t="array" ref="Y109">INDEX(1*disp[Rzz],MATCH(1,($C109=disp[Case])*(Y$7=disp[Node]),0))</f>
        <v>1.3109999999999999E-4</v>
      </c>
      <c r="Z109" s="117">
        <f t="array" ref="Z109">INDEX(1*disp[Rxx],MATCH(1,($C109=disp[Case])*(Z$7=disp[Node]),0))</f>
        <v>1.1720000000000001E-3</v>
      </c>
      <c r="AA109" s="117">
        <f t="array" ref="AA109">INDEX(1*disp[Ryy],MATCH(1,($C109=disp[Case])*(AA$7=disp[Node]),0))</f>
        <v>1.121E-3</v>
      </c>
      <c r="AB109" s="117">
        <f t="array" ref="AB109">INDEX(1*disp[Rzz],MATCH(1,($C109=disp[Case])*(AB$7=disp[Node]),0))</f>
        <v>-1.3070000000000001E-4</v>
      </c>
    </row>
    <row r="110" spans="1:28" s="144" customFormat="1">
      <c r="A110" s="169" t="s">
        <v>594</v>
      </c>
      <c r="B110" s="169" t="s">
        <v>68</v>
      </c>
      <c r="C110" s="172" t="s">
        <v>251</v>
      </c>
      <c r="D110" s="171" t="str">
        <f>INDEX(cases[Name],MATCH(C110,cases[Case],0))</f>
        <v>Temp Bear Comb 9-1</v>
      </c>
      <c r="E110" s="117">
        <f t="array" ref="E110">INDEX(1*disp[Ux],MATCH(1,($C110=disp[Case])*(E$7=disp[Node]),0))</f>
        <v>1.0369999999999999E-12</v>
      </c>
      <c r="F110" s="117">
        <f t="array" ref="F110">INDEX(1*disp[Uy],MATCH(1,($C110=disp[Case])*(F$7=disp[Node]),0))</f>
        <v>-3.6979999999999998E-11</v>
      </c>
      <c r="G110" s="117">
        <f t="array" ref="G110">INDEX(1*disp[Uz],MATCH(1,($C110=disp[Case])*(G$7=disp[Node]),0))</f>
        <v>3.4480000000000002E-5</v>
      </c>
      <c r="H110" s="117">
        <f t="array" ref="H110">INDEX(1*disp[Ux],MATCH(1,($C110=disp[Case])*(H$7=disp[Node]),0))</f>
        <v>-8.3309999999999995</v>
      </c>
      <c r="I110" s="117">
        <f t="array" ref="I110">INDEX(1*disp[Uy],MATCH(1,($C110=disp[Case])*(I$7=disp[Node]),0))</f>
        <v>-6.2039999999999997</v>
      </c>
      <c r="J110" s="117">
        <f t="array" ref="J110">INDEX(1*disp[Uz],MATCH(1,($C110=disp[Case])*(J$7=disp[Node]),0))</f>
        <v>-3.4489999999999997E-5</v>
      </c>
      <c r="K110" s="117">
        <f t="array" ref="K110">INDEX(1*disp[Ux],MATCH(1,($C110=disp[Case])*(K$7=disp[Node]),0))</f>
        <v>57.87</v>
      </c>
      <c r="L110" s="117">
        <f t="array" ref="L110">INDEX(1*disp[Uy],MATCH(1,($C110=disp[Case])*(L$7=disp[Node]),0))</f>
        <v>3.8139999999999997E-11</v>
      </c>
      <c r="M110" s="117">
        <f t="array" ref="M110">INDEX(1*disp[Uz],MATCH(1,($C110=disp[Case])*(M$7=disp[Node]),0))</f>
        <v>-3.447E-5</v>
      </c>
      <c r="N110" s="117">
        <f t="array" ref="N110">INDEX(1*disp[Ux],MATCH(1,($C110=disp[Case])*(N$7=disp[Node]),0))</f>
        <v>66.349999999999994</v>
      </c>
      <c r="O110" s="117">
        <f t="array" ref="O110">INDEX(1*disp[Uy],MATCH(1,($C110=disp[Case])*(O$7=disp[Node]),0))</f>
        <v>-6.2089999999999996</v>
      </c>
      <c r="P110" s="117">
        <f t="array" ref="P110">INDEX(1*disp[Uz],MATCH(1,($C110=disp[Case])*(P$7=disp[Node]),0))</f>
        <v>3.4480000000000002E-5</v>
      </c>
      <c r="Q110" s="117">
        <f t="array" ref="Q110">INDEX(1*disp[Rxx],MATCH(1,($C110=disp[Case])*(Q$7=disp[Node]),0))</f>
        <v>-9.0870000000000002E-5</v>
      </c>
      <c r="R110" s="117">
        <f t="array" ref="R110">INDEX(1*disp[Ryy],MATCH(1,($C110=disp[Case])*(R$7=disp[Node]),0))</f>
        <v>-1.827E-4</v>
      </c>
      <c r="S110" s="117">
        <f t="array" ref="S110">INDEX(1*disp[Rzz],MATCH(1,($C110=disp[Case])*(S$7=disp[Node]),0))</f>
        <v>-2.4800000000000001E-4</v>
      </c>
      <c r="T110" s="117">
        <f t="array" ref="T110">INDEX(1*disp[Rxx],MATCH(1,($C110=disp[Case])*(T$7=disp[Node]),0))</f>
        <v>1.451E-4</v>
      </c>
      <c r="U110" s="117">
        <f t="array" ref="U110">INDEX(1*disp[Ryy],MATCH(1,($C110=disp[Case])*(U$7=disp[Node]),0))</f>
        <v>4.8539999999999999E-5</v>
      </c>
      <c r="V110" s="117">
        <f t="array" ref="V110">INDEX(1*disp[Rzz],MATCH(1,($C110=disp[Case])*(V$7=disp[Node]),0))</f>
        <v>-2.1560000000000001E-4</v>
      </c>
      <c r="W110" s="117">
        <f t="array" ref="W110">INDEX(1*disp[Rxx],MATCH(1,($C110=disp[Case])*(W$7=disp[Node]),0))</f>
        <v>-8.6929999999999996E-5</v>
      </c>
      <c r="X110" s="117">
        <f t="array" ref="X110">INDEX(1*disp[Ryy],MATCH(1,($C110=disp[Case])*(X$7=disp[Node]),0))</f>
        <v>1.819E-4</v>
      </c>
      <c r="Y110" s="117">
        <f t="array" ref="Y110">INDEX(1*disp[Rzz],MATCH(1,($C110=disp[Case])*(Y$7=disp[Node]),0))</f>
        <v>2.4909999999999998E-4</v>
      </c>
      <c r="Z110" s="117">
        <f t="array" ref="Z110">INDEX(1*disp[Rxx],MATCH(1,($C110=disp[Case])*(Z$7=disp[Node]),0))</f>
        <v>1.4219999999999999E-4</v>
      </c>
      <c r="AA110" s="117">
        <f t="array" ref="AA110">INDEX(1*disp[Ryy],MATCH(1,($C110=disp[Case])*(AA$7=disp[Node]),0))</f>
        <v>-6.8289999999999998E-5</v>
      </c>
      <c r="AB110" s="117">
        <f t="array" ref="AB110">INDEX(1*disp[Rzz],MATCH(1,($C110=disp[Case])*(AB$7=disp[Node]),0))</f>
        <v>2.1929999999999999E-4</v>
      </c>
    </row>
    <row r="111" spans="1:28" s="144" customFormat="1">
      <c r="A111" s="169" t="s">
        <v>594</v>
      </c>
      <c r="B111" s="169" t="s">
        <v>68</v>
      </c>
      <c r="C111" s="172" t="s">
        <v>252</v>
      </c>
      <c r="D111" s="171" t="str">
        <f>INDEX(cases[Name],MATCH(C111,cases[Case],0))</f>
        <v>Temp Bear Comb 9-2</v>
      </c>
      <c r="E111" s="117">
        <f t="array" ref="E111">INDEX(1*disp[Ux],MATCH(1,($C111=disp[Case])*(E$7=disp[Node]),0))</f>
        <v>0</v>
      </c>
      <c r="F111" s="117">
        <f t="array" ref="F111">INDEX(1*disp[Uy],MATCH(1,($C111=disp[Case])*(F$7=disp[Node]),0))</f>
        <v>5.1439999999999999E-11</v>
      </c>
      <c r="G111" s="117">
        <f t="array" ref="G111">INDEX(1*disp[Uz],MATCH(1,($C111=disp[Case])*(G$7=disp[Node]),0))</f>
        <v>-7.7289999999999999E-8</v>
      </c>
      <c r="H111" s="117">
        <f t="array" ref="H111">INDEX(1*disp[Ux],MATCH(1,($C111=disp[Case])*(H$7=disp[Node]),0))</f>
        <v>8.4969999999999999</v>
      </c>
      <c r="I111" s="117">
        <f t="array" ref="I111">INDEX(1*disp[Uy],MATCH(1,($C111=disp[Case])*(I$7=disp[Node]),0))</f>
        <v>-6.2089999999999996</v>
      </c>
      <c r="J111" s="117">
        <f t="array" ref="J111">INDEX(1*disp[Uz],MATCH(1,($C111=disp[Case])*(J$7=disp[Node]),0))</f>
        <v>7.5229999999999993E-8</v>
      </c>
      <c r="K111" s="117">
        <f t="array" ref="K111">INDEX(1*disp[Ux],MATCH(1,($C111=disp[Case])*(K$7=disp[Node]),0))</f>
        <v>74.849999999999994</v>
      </c>
      <c r="L111" s="117">
        <f t="array" ref="L111">INDEX(1*disp[Uy],MATCH(1,($C111=disp[Case])*(L$7=disp[Node]),0))</f>
        <v>-5.163E-11</v>
      </c>
      <c r="M111" s="117">
        <f t="array" ref="M111">INDEX(1*disp[Uz],MATCH(1,($C111=disp[Case])*(M$7=disp[Node]),0))</f>
        <v>6.7329999999999995E-8</v>
      </c>
      <c r="N111" s="117">
        <f t="array" ref="N111">INDEX(1*disp[Ux],MATCH(1,($C111=disp[Case])*(N$7=disp[Node]),0))</f>
        <v>66.36</v>
      </c>
      <c r="O111" s="117">
        <f t="array" ref="O111">INDEX(1*disp[Uy],MATCH(1,($C111=disp[Case])*(O$7=disp[Node]),0))</f>
        <v>-6.2079999999999993</v>
      </c>
      <c r="P111" s="117">
        <f t="array" ref="P111">INDEX(1*disp[Uz],MATCH(1,($C111=disp[Case])*(P$7=disp[Node]),0))</f>
        <v>-6.5260000000000003E-8</v>
      </c>
      <c r="Q111" s="117">
        <f t="array" ref="Q111">INDEX(1*disp[Rxx],MATCH(1,($C111=disp[Case])*(Q$7=disp[Node]),0))</f>
        <v>-1.4249999999999999E-4</v>
      </c>
      <c r="R111" s="117">
        <f t="array" ref="R111">INDEX(1*disp[Ryy],MATCH(1,($C111=disp[Case])*(R$7=disp[Node]),0))</f>
        <v>6.8739999999999996E-5</v>
      </c>
      <c r="S111" s="117">
        <f t="array" ref="S111">INDEX(1*disp[Rzz],MATCH(1,($C111=disp[Case])*(S$7=disp[Node]),0))</f>
        <v>2.198E-4</v>
      </c>
      <c r="T111" s="117">
        <f t="array" ref="T111">INDEX(1*disp[Rxx],MATCH(1,($C111=disp[Case])*(T$7=disp[Node]),0))</f>
        <v>8.6680000000000004E-5</v>
      </c>
      <c r="U111" s="117">
        <f t="array" ref="U111">INDEX(1*disp[Ryy],MATCH(1,($C111=disp[Case])*(U$7=disp[Node]),0))</f>
        <v>-1.8120000000000001E-4</v>
      </c>
      <c r="V111" s="117">
        <f t="array" ref="V111">INDEX(1*disp[Rzz],MATCH(1,($C111=disp[Case])*(V$7=disp[Node]),0))</f>
        <v>2.498E-4</v>
      </c>
      <c r="W111" s="117">
        <f t="array" ref="W111">INDEX(1*disp[Rxx],MATCH(1,($C111=disp[Case])*(W$7=disp[Node]),0))</f>
        <v>-1.4249999999999999E-4</v>
      </c>
      <c r="X111" s="117">
        <f t="array" ref="X111">INDEX(1*disp[Ryy],MATCH(1,($C111=disp[Case])*(X$7=disp[Node]),0))</f>
        <v>-6.8479999999999995E-5</v>
      </c>
      <c r="Y111" s="117">
        <f t="array" ref="Y111">INDEX(1*disp[Rzz],MATCH(1,($C111=disp[Case])*(Y$7=disp[Node]),0))</f>
        <v>-2.198E-4</v>
      </c>
      <c r="Z111" s="117">
        <f t="array" ref="Z111">INDEX(1*disp[Rxx],MATCH(1,($C111=disp[Case])*(Z$7=disp[Node]),0))</f>
        <v>8.6749999999999994E-5</v>
      </c>
      <c r="AA111" s="117">
        <f t="array" ref="AA111">INDEX(1*disp[Ryy],MATCH(1,($C111=disp[Case])*(AA$7=disp[Node]),0))</f>
        <v>1.8149999999999999E-4</v>
      </c>
      <c r="AB111" s="117">
        <f t="array" ref="AB111">INDEX(1*disp[Rzz],MATCH(1,($C111=disp[Case])*(AB$7=disp[Node]),0))</f>
        <v>-2.496E-4</v>
      </c>
    </row>
    <row r="112" spans="1:28" s="144" customFormat="1">
      <c r="A112" s="169" t="s">
        <v>594</v>
      </c>
      <c r="B112" s="169" t="s">
        <v>68</v>
      </c>
      <c r="C112" s="172" t="s">
        <v>253</v>
      </c>
      <c r="D112" s="171" t="str">
        <f>INDEX(cases[Name],MATCH(C112,cases[Case],0))</f>
        <v>Temp Bear Comb 10-1</v>
      </c>
      <c r="E112" s="117">
        <f t="array" ref="E112">INDEX(1*disp[Ux],MATCH(1,($C112=disp[Case])*(E$7=disp[Node]),0))</f>
        <v>2.2600000000000001E-12</v>
      </c>
      <c r="F112" s="117">
        <f t="array" ref="F112">INDEX(1*disp[Uy],MATCH(1,($C112=disp[Case])*(F$7=disp[Node]),0))</f>
        <v>4.9260000000000006E-12</v>
      </c>
      <c r="G112" s="117">
        <f t="array" ref="G112">INDEX(1*disp[Uz],MATCH(1,($C112=disp[Case])*(G$7=disp[Node]),0))</f>
        <v>2.5729999999999999E-5</v>
      </c>
      <c r="H112" s="117">
        <f t="array" ref="H112">INDEX(1*disp[Ux],MATCH(1,($C112=disp[Case])*(H$7=disp[Node]),0))</f>
        <v>-6.2489999999999997</v>
      </c>
      <c r="I112" s="117">
        <f t="array" ref="I112">INDEX(1*disp[Uy],MATCH(1,($C112=disp[Case])*(I$7=disp[Node]),0))</f>
        <v>-15.89</v>
      </c>
      <c r="J112" s="117">
        <f t="array" ref="J112">INDEX(1*disp[Uz],MATCH(1,($C112=disp[Case])*(J$7=disp[Node]),0))</f>
        <v>-2.5740000000000001E-5</v>
      </c>
      <c r="K112" s="117">
        <f t="array" ref="K112">INDEX(1*disp[Ux],MATCH(1,($C112=disp[Case])*(K$7=disp[Node]),0))</f>
        <v>166.3</v>
      </c>
      <c r="L112" s="117">
        <f t="array" ref="L112">INDEX(1*disp[Uy],MATCH(1,($C112=disp[Case])*(L$7=disp[Node]),0))</f>
        <v>-3.0460000000000001E-12</v>
      </c>
      <c r="M112" s="117">
        <f t="array" ref="M112">INDEX(1*disp[Uz],MATCH(1,($C112=disp[Case])*(M$7=disp[Node]),0))</f>
        <v>-2.5729999999999999E-5</v>
      </c>
      <c r="N112" s="117">
        <f t="array" ref="N112">INDEX(1*disp[Ux],MATCH(1,($C112=disp[Case])*(N$7=disp[Node]),0))</f>
        <v>172.6</v>
      </c>
      <c r="O112" s="117">
        <f t="array" ref="O112">INDEX(1*disp[Uy],MATCH(1,($C112=disp[Case])*(O$7=disp[Node]),0))</f>
        <v>-15.89</v>
      </c>
      <c r="P112" s="117">
        <f t="array" ref="P112">INDEX(1*disp[Uz],MATCH(1,($C112=disp[Case])*(P$7=disp[Node]),0))</f>
        <v>2.5729999999999999E-5</v>
      </c>
      <c r="Q112" s="117">
        <f t="array" ref="Q112">INDEX(1*disp[Rxx],MATCH(1,($C112=disp[Case])*(Q$7=disp[Node]),0))</f>
        <v>-2.9809999999999998E-4</v>
      </c>
      <c r="R112" s="117">
        <f t="array" ref="R112">INDEX(1*disp[Ryy],MATCH(1,($C112=disp[Case])*(R$7=disp[Node]),0))</f>
        <v>-1.929E-4</v>
      </c>
      <c r="S112" s="117">
        <f t="array" ref="S112">INDEX(1*disp[Rzz],MATCH(1,($C112=disp[Case])*(S$7=disp[Node]),0))</f>
        <v>-1.796E-4</v>
      </c>
      <c r="T112" s="117">
        <f t="array" ref="T112">INDEX(1*disp[Rxx],MATCH(1,($C112=disp[Case])*(T$7=disp[Node]),0))</f>
        <v>3.3869999999999999E-4</v>
      </c>
      <c r="U112" s="117">
        <f t="array" ref="U112">INDEX(1*disp[Ryy],MATCH(1,($C112=disp[Case])*(U$7=disp[Node]),0))</f>
        <v>-1.944E-5</v>
      </c>
      <c r="V112" s="117">
        <f t="array" ref="V112">INDEX(1*disp[Rzz],MATCH(1,($C112=disp[Case])*(V$7=disp[Node]),0))</f>
        <v>-1.6780000000000001E-4</v>
      </c>
      <c r="W112" s="117">
        <f t="array" ref="W112">INDEX(1*disp[Rxx],MATCH(1,($C112=disp[Case])*(W$7=disp[Node]),0))</f>
        <v>-2.9500000000000001E-4</v>
      </c>
      <c r="X112" s="117">
        <f t="array" ref="X112">INDEX(1*disp[Ryy],MATCH(1,($C112=disp[Case])*(X$7=disp[Node]),0))</f>
        <v>1.928E-4</v>
      </c>
      <c r="Y112" s="117">
        <f t="array" ref="Y112">INDEX(1*disp[Rzz],MATCH(1,($C112=disp[Case])*(Y$7=disp[Node]),0))</f>
        <v>1.8039999999999999E-4</v>
      </c>
      <c r="Z112" s="117">
        <f t="array" ref="Z112">INDEX(1*disp[Rxx],MATCH(1,($C112=disp[Case])*(Z$7=disp[Node]),0))</f>
        <v>3.3649999999999999E-4</v>
      </c>
      <c r="AA112" s="117">
        <f t="array" ref="AA112">INDEX(1*disp[Ryy],MATCH(1,($C112=disp[Case])*(AA$7=disp[Node]),0))</f>
        <v>5.1399999999999999E-6</v>
      </c>
      <c r="AB112" s="117">
        <f t="array" ref="AB112">INDEX(1*disp[Rzz],MATCH(1,($C112=disp[Case])*(AB$7=disp[Node]),0))</f>
        <v>1.7110000000000001E-4</v>
      </c>
    </row>
    <row r="113" spans="1:28" s="144" customFormat="1">
      <c r="A113" s="169" t="s">
        <v>594</v>
      </c>
      <c r="B113" s="169" t="s">
        <v>68</v>
      </c>
      <c r="C113" s="172" t="s">
        <v>254</v>
      </c>
      <c r="D113" s="171" t="str">
        <f>INDEX(cases[Name],MATCH(C113,cases[Case],0))</f>
        <v>Temp Bear Comb 10-2</v>
      </c>
      <c r="E113" s="117">
        <f t="array" ref="E113">INDEX(1*disp[Ux],MATCH(1,($C113=disp[Case])*(E$7=disp[Node]),0))</f>
        <v>2.1190000000000002E-12</v>
      </c>
      <c r="F113" s="117">
        <f t="array" ref="F113">INDEX(1*disp[Uy],MATCH(1,($C113=disp[Case])*(F$7=disp[Node]),0))</f>
        <v>7.1239999999999991E-11</v>
      </c>
      <c r="G113" s="117">
        <f t="array" ref="G113">INDEX(1*disp[Uz],MATCH(1,($C113=disp[Case])*(G$7=disp[Node]),0))</f>
        <v>-1.878E-7</v>
      </c>
      <c r="H113" s="117">
        <f t="array" ref="H113">INDEX(1*disp[Ux],MATCH(1,($C113=disp[Case])*(H$7=disp[Node]),0))</f>
        <v>6.3729999999999993</v>
      </c>
      <c r="I113" s="117">
        <f t="array" ref="I113">INDEX(1*disp[Uy],MATCH(1,($C113=disp[Case])*(I$7=disp[Node]),0))</f>
        <v>-15.89</v>
      </c>
      <c r="J113" s="117">
        <f t="array" ref="J113">INDEX(1*disp[Uz],MATCH(1,($C113=disp[Case])*(J$7=disp[Node]),0))</f>
        <v>1.821E-7</v>
      </c>
      <c r="K113" s="117">
        <f t="array" ref="K113">INDEX(1*disp[Ux],MATCH(1,($C113=disp[Case])*(K$7=disp[Node]),0))</f>
        <v>179</v>
      </c>
      <c r="L113" s="117">
        <f t="array" ref="L113">INDEX(1*disp[Uy],MATCH(1,($C113=disp[Case])*(L$7=disp[Node]),0))</f>
        <v>-7.0379999999999994E-11</v>
      </c>
      <c r="M113" s="117">
        <f t="array" ref="M113">INDEX(1*disp[Uz],MATCH(1,($C113=disp[Case])*(M$7=disp[Node]),0))</f>
        <v>1.807E-7</v>
      </c>
      <c r="N113" s="117">
        <f t="array" ref="N113">INDEX(1*disp[Ux],MATCH(1,($C113=disp[Case])*(N$7=disp[Node]),0))</f>
        <v>172.6</v>
      </c>
      <c r="O113" s="117">
        <f t="array" ref="O113">INDEX(1*disp[Uy],MATCH(1,($C113=disp[Case])*(O$7=disp[Node]),0))</f>
        <v>-15.89</v>
      </c>
      <c r="P113" s="117">
        <f t="array" ref="P113">INDEX(1*disp[Uz],MATCH(1,($C113=disp[Case])*(P$7=disp[Node]),0))</f>
        <v>-1.751E-7</v>
      </c>
      <c r="Q113" s="117">
        <f t="array" ref="Q113">INDEX(1*disp[Rxx],MATCH(1,($C113=disp[Case])*(Q$7=disp[Node]),0))</f>
        <v>-3.3680000000000011E-4</v>
      </c>
      <c r="R113" s="117">
        <f t="array" ref="R113">INDEX(1*disp[Ryy],MATCH(1,($C113=disp[Case])*(R$7=disp[Node]),0))</f>
        <v>-4.2919999999999997E-6</v>
      </c>
      <c r="S113" s="117">
        <f t="array" ref="S113">INDEX(1*disp[Rzz],MATCH(1,($C113=disp[Case])*(S$7=disp[Node]),0))</f>
        <v>1.7129999999999999E-4</v>
      </c>
      <c r="T113" s="117">
        <f t="array" ref="T113">INDEX(1*disp[Rxx],MATCH(1,($C113=disp[Case])*(T$7=disp[Node]),0))</f>
        <v>2.9490000000000001E-4</v>
      </c>
      <c r="U113" s="117">
        <f t="array" ref="U113">INDEX(1*disp[Ryy],MATCH(1,($C113=disp[Case])*(U$7=disp[Node]),0))</f>
        <v>-1.918E-4</v>
      </c>
      <c r="V113" s="117">
        <f t="array" ref="V113">INDEX(1*disp[Rzz],MATCH(1,($C113=disp[Case])*(V$7=disp[Node]),0))</f>
        <v>1.8120000000000001E-4</v>
      </c>
      <c r="W113" s="117">
        <f t="array" ref="W113">INDEX(1*disp[Rxx],MATCH(1,($C113=disp[Case])*(W$7=disp[Node]),0))</f>
        <v>-3.367E-4</v>
      </c>
      <c r="X113" s="117">
        <f t="array" ref="X113">INDEX(1*disp[Ryy],MATCH(1,($C113=disp[Case])*(X$7=disp[Node]),0))</f>
        <v>4.9930000000000003E-6</v>
      </c>
      <c r="Y113" s="117">
        <f t="array" ref="Y113">INDEX(1*disp[Rzz],MATCH(1,($C113=disp[Case])*(Y$7=disp[Node]),0))</f>
        <v>-1.7119999999999999E-4</v>
      </c>
      <c r="Z113" s="117">
        <f t="array" ref="Z113">INDEX(1*disp[Rxx],MATCH(1,($C113=disp[Case])*(Z$7=disp[Node]),0))</f>
        <v>2.9490000000000001E-4</v>
      </c>
      <c r="AA113" s="117">
        <f t="array" ref="AA113">INDEX(1*disp[Ryy],MATCH(1,($C113=disp[Case])*(AA$7=disp[Node]),0))</f>
        <v>1.9249999999999999E-4</v>
      </c>
      <c r="AB113" s="117">
        <f t="array" ref="AB113">INDEX(1*disp[Rzz],MATCH(1,($C113=disp[Case])*(AB$7=disp[Node]),0))</f>
        <v>-1.805E-4</v>
      </c>
    </row>
    <row r="114" spans="1:28" s="144" customFormat="1">
      <c r="A114" s="169" t="s">
        <v>594</v>
      </c>
      <c r="B114" s="169" t="s">
        <v>68</v>
      </c>
      <c r="C114" s="172" t="s">
        <v>255</v>
      </c>
      <c r="D114" s="171" t="str">
        <f>INDEX(cases[Name],MATCH(C114,cases[Case],0))</f>
        <v>Temp Bear Comb 11-1</v>
      </c>
      <c r="E114" s="117">
        <f t="array" ref="E114">INDEX(1*disp[Ux],MATCH(1,($C114=disp[Case])*(E$7=disp[Node]),0))</f>
        <v>1.0470000000000001E-12</v>
      </c>
      <c r="F114" s="117">
        <f t="array" ref="F114">INDEX(1*disp[Uy],MATCH(1,($C114=disp[Case])*(F$7=disp[Node]),0))</f>
        <v>-3.699E-11</v>
      </c>
      <c r="G114" s="117">
        <f t="array" ref="G114">INDEX(1*disp[Uz],MATCH(1,($C114=disp[Case])*(G$7=disp[Node]),0))</f>
        <v>3.4480000000000002E-5</v>
      </c>
      <c r="H114" s="117">
        <f t="array" ref="H114">INDEX(1*disp[Ux],MATCH(1,($C114=disp[Case])*(H$7=disp[Node]),0))</f>
        <v>-8.3309999999999995</v>
      </c>
      <c r="I114" s="117">
        <f t="array" ref="I114">INDEX(1*disp[Uy],MATCH(1,($C114=disp[Case])*(I$7=disp[Node]),0))</f>
        <v>-6.2050000000000001</v>
      </c>
      <c r="J114" s="117">
        <f t="array" ref="J114">INDEX(1*disp[Uz],MATCH(1,($C114=disp[Case])*(J$7=disp[Node]),0))</f>
        <v>-3.4489999999999997E-5</v>
      </c>
      <c r="K114" s="117">
        <f t="array" ref="K114">INDEX(1*disp[Ux],MATCH(1,($C114=disp[Case])*(K$7=disp[Node]),0))</f>
        <v>58</v>
      </c>
      <c r="L114" s="117">
        <f t="array" ref="L114">INDEX(1*disp[Uy],MATCH(1,($C114=disp[Case])*(L$7=disp[Node]),0))</f>
        <v>3.8149999999999999E-11</v>
      </c>
      <c r="M114" s="117">
        <f t="array" ref="M114">INDEX(1*disp[Uz],MATCH(1,($C114=disp[Case])*(M$7=disp[Node]),0))</f>
        <v>-3.447E-5</v>
      </c>
      <c r="N114" s="117">
        <f t="array" ref="N114">INDEX(1*disp[Ux],MATCH(1,($C114=disp[Case])*(N$7=disp[Node]),0))</f>
        <v>66.48</v>
      </c>
      <c r="O114" s="117">
        <f t="array" ref="O114">INDEX(1*disp[Uy],MATCH(1,($C114=disp[Case])*(O$7=disp[Node]),0))</f>
        <v>-6.2089999999999996</v>
      </c>
      <c r="P114" s="117">
        <f t="array" ref="P114">INDEX(1*disp[Uz],MATCH(1,($C114=disp[Case])*(P$7=disp[Node]),0))</f>
        <v>3.447E-5</v>
      </c>
      <c r="Q114" s="117">
        <f t="array" ref="Q114">INDEX(1*disp[Rxx],MATCH(1,($C114=disp[Case])*(Q$7=disp[Node]),0))</f>
        <v>-9.0229999999999995E-5</v>
      </c>
      <c r="R114" s="117">
        <f t="array" ref="R114">INDEX(1*disp[Ryy],MATCH(1,($C114=disp[Case])*(R$7=disp[Node]),0))</f>
        <v>-1.65E-4</v>
      </c>
      <c r="S114" s="117">
        <f t="array" ref="S114">INDEX(1*disp[Rzz],MATCH(1,($C114=disp[Case])*(S$7=disp[Node]),0))</f>
        <v>-2.476E-4</v>
      </c>
      <c r="T114" s="117">
        <f t="array" ref="T114">INDEX(1*disp[Rxx],MATCH(1,($C114=disp[Case])*(T$7=disp[Node]),0))</f>
        <v>1.4449999999999999E-4</v>
      </c>
      <c r="U114" s="117">
        <f t="array" ref="U114">INDEX(1*disp[Ryy],MATCH(1,($C114=disp[Case])*(U$7=disp[Node]),0))</f>
        <v>6.6249999999999998E-5</v>
      </c>
      <c r="V114" s="117">
        <f t="array" ref="V114">INDEX(1*disp[Rzz],MATCH(1,($C114=disp[Case])*(V$7=disp[Node]),0))</f>
        <v>-2.1599999999999999E-4</v>
      </c>
      <c r="W114" s="117">
        <f t="array" ref="W114">INDEX(1*disp[Rxx],MATCH(1,($C114=disp[Case])*(W$7=disp[Node]),0))</f>
        <v>-8.6290000000000002E-5</v>
      </c>
      <c r="X114" s="117">
        <f t="array" ref="X114">INDEX(1*disp[Ryy],MATCH(1,($C114=disp[Case])*(X$7=disp[Node]),0))</f>
        <v>1.6420000000000001E-4</v>
      </c>
      <c r="Y114" s="117">
        <f t="array" ref="Y114">INDEX(1*disp[Rzz],MATCH(1,($C114=disp[Case])*(Y$7=disp[Node]),0))</f>
        <v>2.4860000000000003E-4</v>
      </c>
      <c r="Z114" s="117">
        <f t="array" ref="Z114">INDEX(1*disp[Rxx],MATCH(1,($C114=disp[Case])*(Z$7=disp[Node]),0))</f>
        <v>1.415E-4</v>
      </c>
      <c r="AA114" s="117">
        <f t="array" ref="AA114">INDEX(1*disp[Ryy],MATCH(1,($C114=disp[Case])*(AA$7=disp[Node]),0))</f>
        <v>-8.6000000000000003E-5</v>
      </c>
      <c r="AB114" s="117">
        <f t="array" ref="AB114">INDEX(1*disp[Rzz],MATCH(1,($C114=disp[Case])*(AB$7=disp[Node]),0))</f>
        <v>2.197E-4</v>
      </c>
    </row>
    <row r="115" spans="1:28" s="144" customFormat="1">
      <c r="A115" s="169" t="s">
        <v>594</v>
      </c>
      <c r="B115" s="169" t="s">
        <v>68</v>
      </c>
      <c r="C115" s="172" t="s">
        <v>256</v>
      </c>
      <c r="D115" s="171" t="str">
        <f>INDEX(cases[Name],MATCH(C115,cases[Case],0))</f>
        <v>Temp Bear Comb 11-2</v>
      </c>
      <c r="E115" s="117">
        <f t="array" ref="E115">INDEX(1*disp[Ux],MATCH(1,($C115=disp[Case])*(E$7=disp[Node]),0))</f>
        <v>0</v>
      </c>
      <c r="F115" s="117">
        <f t="array" ref="F115">INDEX(1*disp[Uy],MATCH(1,($C115=disp[Case])*(F$7=disp[Node]),0))</f>
        <v>5.1429999999999997E-11</v>
      </c>
      <c r="G115" s="117">
        <f t="array" ref="G115">INDEX(1*disp[Uz],MATCH(1,($C115=disp[Case])*(G$7=disp[Node]),0))</f>
        <v>-7.8829999999999985E-8</v>
      </c>
      <c r="H115" s="117">
        <f t="array" ref="H115">INDEX(1*disp[Ux],MATCH(1,($C115=disp[Case])*(H$7=disp[Node]),0))</f>
        <v>8.4969999999999999</v>
      </c>
      <c r="I115" s="117">
        <f t="array" ref="I115">INDEX(1*disp[Uy],MATCH(1,($C115=disp[Case])*(I$7=disp[Node]),0))</f>
        <v>-6.2089999999999996</v>
      </c>
      <c r="J115" s="117">
        <f t="array" ref="J115">INDEX(1*disp[Uz],MATCH(1,($C115=disp[Case])*(J$7=disp[Node]),0))</f>
        <v>7.6780000000000003E-8</v>
      </c>
      <c r="K115" s="117">
        <f t="array" ref="K115">INDEX(1*disp[Ux],MATCH(1,($C115=disp[Case])*(K$7=disp[Node]),0))</f>
        <v>74.989999999999995</v>
      </c>
      <c r="L115" s="117">
        <f t="array" ref="L115">INDEX(1*disp[Uy],MATCH(1,($C115=disp[Case])*(L$7=disp[Node]),0))</f>
        <v>-5.1619999999999999E-11</v>
      </c>
      <c r="M115" s="117">
        <f t="array" ref="M115">INDEX(1*disp[Uz],MATCH(1,($C115=disp[Case])*(M$7=disp[Node]),0))</f>
        <v>6.8870000000000007E-8</v>
      </c>
      <c r="N115" s="117">
        <f t="array" ref="N115">INDEX(1*disp[Ux],MATCH(1,($C115=disp[Case])*(N$7=disp[Node]),0))</f>
        <v>66.489999999999995</v>
      </c>
      <c r="O115" s="117">
        <f t="array" ref="O115">INDEX(1*disp[Uy],MATCH(1,($C115=disp[Case])*(O$7=disp[Node]),0))</f>
        <v>-6.2089999999999996</v>
      </c>
      <c r="P115" s="117">
        <f t="array" ref="P115">INDEX(1*disp[Uz],MATCH(1,($C115=disp[Case])*(P$7=disp[Node]),0))</f>
        <v>-6.6810000000000001E-8</v>
      </c>
      <c r="Q115" s="117">
        <f t="array" ref="Q115">INDEX(1*disp[Rxx],MATCH(1,($C115=disp[Case])*(Q$7=disp[Node]),0))</f>
        <v>-1.418E-4</v>
      </c>
      <c r="R115" s="117">
        <f t="array" ref="R115">INDEX(1*disp[Ryy],MATCH(1,($C115=disp[Case])*(R$7=disp[Node]),0))</f>
        <v>8.6450000000000001E-5</v>
      </c>
      <c r="S115" s="117">
        <f t="array" ref="S115">INDEX(1*disp[Rzz],MATCH(1,($C115=disp[Case])*(S$7=disp[Node]),0))</f>
        <v>2.2029999999999999E-4</v>
      </c>
      <c r="T115" s="117">
        <f t="array" ref="T115">INDEX(1*disp[Rxx],MATCH(1,($C115=disp[Case])*(T$7=disp[Node]),0))</f>
        <v>8.6050000000000005E-5</v>
      </c>
      <c r="U115" s="117">
        <f t="array" ref="U115">INDEX(1*disp[Ryy],MATCH(1,($C115=disp[Case])*(U$7=disp[Node]),0))</f>
        <v>-1.6349999999999999E-4</v>
      </c>
      <c r="V115" s="117">
        <f t="array" ref="V115">INDEX(1*disp[Rzz],MATCH(1,($C115=disp[Case])*(V$7=disp[Node]),0))</f>
        <v>2.4939999999999999E-4</v>
      </c>
      <c r="W115" s="117">
        <f t="array" ref="W115">INDEX(1*disp[Rxx],MATCH(1,($C115=disp[Case])*(W$7=disp[Node]),0))</f>
        <v>-1.4190000000000001E-4</v>
      </c>
      <c r="X115" s="117">
        <f t="array" ref="X115">INDEX(1*disp[Ryy],MATCH(1,($C115=disp[Case])*(X$7=disp[Node]),0))</f>
        <v>-8.6199999999999995E-5</v>
      </c>
      <c r="Y115" s="117">
        <f t="array" ref="Y115">INDEX(1*disp[Rzz],MATCH(1,($C115=disp[Case])*(Y$7=disp[Node]),0))</f>
        <v>-2.2020000000000001E-4</v>
      </c>
      <c r="Z115" s="117">
        <f t="array" ref="Z115">INDEX(1*disp[Rxx],MATCH(1,($C115=disp[Case])*(Z$7=disp[Node]),0))</f>
        <v>8.6110000000000001E-5</v>
      </c>
      <c r="AA115" s="117">
        <f t="array" ref="AA115">INDEX(1*disp[Ryy],MATCH(1,($C115=disp[Case])*(AA$7=disp[Node]),0))</f>
        <v>1.638E-4</v>
      </c>
      <c r="AB115" s="117">
        <f t="array" ref="AB115">INDEX(1*disp[Rzz],MATCH(1,($C115=disp[Case])*(AB$7=disp[Node]),0))</f>
        <v>-2.4909999999999998E-4</v>
      </c>
    </row>
    <row r="116" spans="1:28" s="144" customFormat="1">
      <c r="A116" s="169" t="s">
        <v>594</v>
      </c>
      <c r="B116" s="169" t="s">
        <v>68</v>
      </c>
      <c r="C116" s="172" t="s">
        <v>257</v>
      </c>
      <c r="D116" s="171" t="str">
        <f>INDEX(cases[Name],MATCH(C116,cases[Case],0))</f>
        <v>Temp Bear Comb 12-1</v>
      </c>
      <c r="E116" s="117">
        <f t="array" ref="E116">INDEX(1*disp[Ux],MATCH(1,($C116=disp[Case])*(E$7=disp[Node]),0))</f>
        <v>2.289E-12</v>
      </c>
      <c r="F116" s="117">
        <f t="array" ref="F116">INDEX(1*disp[Uy],MATCH(1,($C116=disp[Case])*(F$7=disp[Node]),0))</f>
        <v>4.8999999999999997E-12</v>
      </c>
      <c r="G116" s="117">
        <f t="array" ref="G116">INDEX(1*disp[Uz],MATCH(1,($C116=disp[Case])*(G$7=disp[Node]),0))</f>
        <v>2.5729999999999999E-5</v>
      </c>
      <c r="H116" s="117">
        <f t="array" ref="H116">INDEX(1*disp[Ux],MATCH(1,($C116=disp[Case])*(H$7=disp[Node]),0))</f>
        <v>-6.2489999999999997</v>
      </c>
      <c r="I116" s="117">
        <f t="array" ref="I116">INDEX(1*disp[Uy],MATCH(1,($C116=disp[Case])*(I$7=disp[Node]),0))</f>
        <v>-15.89</v>
      </c>
      <c r="J116" s="117">
        <f t="array" ref="J116">INDEX(1*disp[Uz],MATCH(1,($C116=disp[Case])*(J$7=disp[Node]),0))</f>
        <v>-2.5740000000000001E-5</v>
      </c>
      <c r="K116" s="117">
        <f t="array" ref="K116">INDEX(1*disp[Ux],MATCH(1,($C116=disp[Case])*(K$7=disp[Node]),0))</f>
        <v>166.7</v>
      </c>
      <c r="L116" s="117">
        <f t="array" ref="L116">INDEX(1*disp[Uy],MATCH(1,($C116=disp[Case])*(L$7=disp[Node]),0))</f>
        <v>-3.0200000000000001E-12</v>
      </c>
      <c r="M116" s="117">
        <f t="array" ref="M116">INDEX(1*disp[Uz],MATCH(1,($C116=disp[Case])*(M$7=disp[Node]),0))</f>
        <v>-2.5720000000000001E-5</v>
      </c>
      <c r="N116" s="117">
        <f t="array" ref="N116">INDEX(1*disp[Ux],MATCH(1,($C116=disp[Case])*(N$7=disp[Node]),0))</f>
        <v>173</v>
      </c>
      <c r="O116" s="117">
        <f t="array" ref="O116">INDEX(1*disp[Uy],MATCH(1,($C116=disp[Case])*(O$7=disp[Node]),0))</f>
        <v>-15.89</v>
      </c>
      <c r="P116" s="117">
        <f t="array" ref="P116">INDEX(1*disp[Uz],MATCH(1,($C116=disp[Case])*(P$7=disp[Node]),0))</f>
        <v>2.5729999999999999E-5</v>
      </c>
      <c r="Q116" s="117">
        <f t="array" ref="Q116">INDEX(1*disp[Rxx],MATCH(1,($C116=disp[Case])*(Q$7=disp[Node]),0))</f>
        <v>-2.9619999999999999E-4</v>
      </c>
      <c r="R116" s="117">
        <f t="array" ref="R116">INDEX(1*disp[Ryy],MATCH(1,($C116=disp[Case])*(R$7=disp[Node]),0))</f>
        <v>-1.4229999999999999E-4</v>
      </c>
      <c r="S116" s="117">
        <f t="array" ref="S116">INDEX(1*disp[Rzz],MATCH(1,($C116=disp[Case])*(S$7=disp[Node]),0))</f>
        <v>-1.784E-4</v>
      </c>
      <c r="T116" s="117">
        <f t="array" ref="T116">INDEX(1*disp[Rxx],MATCH(1,($C116=disp[Case])*(T$7=disp[Node]),0))</f>
        <v>3.369E-4</v>
      </c>
      <c r="U116" s="117">
        <f t="array" ref="U116">INDEX(1*disp[Ryy],MATCH(1,($C116=disp[Case])*(U$7=disp[Node]),0))</f>
        <v>3.1170000000000001E-5</v>
      </c>
      <c r="V116" s="117">
        <f t="array" ref="V116">INDEX(1*disp[Rzz],MATCH(1,($C116=disp[Case])*(V$7=disp[Node]),0))</f>
        <v>-1.6899999999999999E-4</v>
      </c>
      <c r="W116" s="117">
        <f t="array" ref="W116">INDEX(1*disp[Rxx],MATCH(1,($C116=disp[Case])*(W$7=disp[Node]),0))</f>
        <v>-2.9320000000000003E-4</v>
      </c>
      <c r="X116" s="117">
        <f t="array" ref="X116">INDEX(1*disp[Ryy],MATCH(1,($C116=disp[Case])*(X$7=disp[Node]),0))</f>
        <v>1.4219999999999999E-4</v>
      </c>
      <c r="Y116" s="117">
        <f t="array" ref="Y116">INDEX(1*disp[Rzz],MATCH(1,($C116=disp[Case])*(Y$7=disp[Node]),0))</f>
        <v>1.7919999999999999E-4</v>
      </c>
      <c r="Z116" s="117">
        <f t="array" ref="Z116">INDEX(1*disp[Rxx],MATCH(1,($C116=disp[Case])*(Z$7=disp[Node]),0))</f>
        <v>3.347E-4</v>
      </c>
      <c r="AA116" s="117">
        <f t="array" ref="AA116">INDEX(1*disp[Ryy],MATCH(1,($C116=disp[Case])*(AA$7=disp[Node]),0))</f>
        <v>-4.5469999999999997E-5</v>
      </c>
      <c r="AB116" s="117">
        <f t="array" ref="AB116">INDEX(1*disp[Rzz],MATCH(1,($C116=disp[Case])*(AB$7=disp[Node]),0))</f>
        <v>1.7229999999999999E-4</v>
      </c>
    </row>
    <row r="117" spans="1:28" s="144" customFormat="1">
      <c r="A117" s="169" t="s">
        <v>594</v>
      </c>
      <c r="B117" s="169" t="s">
        <v>68</v>
      </c>
      <c r="C117" s="172" t="s">
        <v>258</v>
      </c>
      <c r="D117" s="171" t="str">
        <f>INDEX(cases[Name],MATCH(C117,cases[Case],0))</f>
        <v>Temp Bear Comb 12-2</v>
      </c>
      <c r="E117" s="117">
        <f t="array" ref="E117">INDEX(1*disp[Ux],MATCH(1,($C117=disp[Case])*(E$7=disp[Node]),0))</f>
        <v>2.1480000000000001E-12</v>
      </c>
      <c r="F117" s="117">
        <f t="array" ref="F117">INDEX(1*disp[Uy],MATCH(1,($C117=disp[Case])*(F$7=disp[Node]),0))</f>
        <v>7.1209999999999992E-11</v>
      </c>
      <c r="G117" s="117">
        <f t="array" ref="G117">INDEX(1*disp[Uz],MATCH(1,($C117=disp[Case])*(G$7=disp[Node]),0))</f>
        <v>-1.9219999999999999E-7</v>
      </c>
      <c r="H117" s="117">
        <f t="array" ref="H117">INDEX(1*disp[Ux],MATCH(1,($C117=disp[Case])*(H$7=disp[Node]),0))</f>
        <v>6.3729999999999993</v>
      </c>
      <c r="I117" s="117">
        <f t="array" ref="I117">INDEX(1*disp[Uy],MATCH(1,($C117=disp[Case])*(I$7=disp[Node]),0))</f>
        <v>-15.89</v>
      </c>
      <c r="J117" s="117">
        <f t="array" ref="J117">INDEX(1*disp[Uz],MATCH(1,($C117=disp[Case])*(J$7=disp[Node]),0))</f>
        <v>1.8659999999999999E-7</v>
      </c>
      <c r="K117" s="117">
        <f t="array" ref="K117">INDEX(1*disp[Ux],MATCH(1,($C117=disp[Case])*(K$7=disp[Node]),0))</f>
        <v>179.4</v>
      </c>
      <c r="L117" s="117">
        <f t="array" ref="L117">INDEX(1*disp[Uy],MATCH(1,($C117=disp[Case])*(L$7=disp[Node]),0))</f>
        <v>-7.0349999999999995E-11</v>
      </c>
      <c r="M117" s="117">
        <f t="array" ref="M117">INDEX(1*disp[Uz],MATCH(1,($C117=disp[Case])*(M$7=disp[Node]),0))</f>
        <v>1.8510000000000001E-7</v>
      </c>
      <c r="N117" s="117">
        <f t="array" ref="N117">INDEX(1*disp[Ux],MATCH(1,($C117=disp[Case])*(N$7=disp[Node]),0))</f>
        <v>173</v>
      </c>
      <c r="O117" s="117">
        <f t="array" ref="O117">INDEX(1*disp[Uy],MATCH(1,($C117=disp[Case])*(O$7=disp[Node]),0))</f>
        <v>-15.89</v>
      </c>
      <c r="P117" s="117">
        <f t="array" ref="P117">INDEX(1*disp[Uz],MATCH(1,($C117=disp[Case])*(P$7=disp[Node]),0))</f>
        <v>-1.7950000000000001E-7</v>
      </c>
      <c r="Q117" s="117">
        <f t="array" ref="Q117">INDEX(1*disp[Rxx],MATCH(1,($C117=disp[Case])*(Q$7=disp[Node]),0))</f>
        <v>-3.3490000000000001E-4</v>
      </c>
      <c r="R117" s="117">
        <f t="array" ref="R117">INDEX(1*disp[Ryy],MATCH(1,($C117=disp[Case])*(R$7=disp[Node]),0))</f>
        <v>4.6319999999999997E-5</v>
      </c>
      <c r="S117" s="117">
        <f t="array" ref="S117">INDEX(1*disp[Rzz],MATCH(1,($C117=disp[Case])*(S$7=disp[Node]),0))</f>
        <v>1.7259999999999999E-4</v>
      </c>
      <c r="T117" s="117">
        <f t="array" ref="T117">INDEX(1*disp[Rxx],MATCH(1,($C117=disp[Case])*(T$7=disp[Node]),0))</f>
        <v>2.9310000000000002E-4</v>
      </c>
      <c r="U117" s="117">
        <f t="array" ref="U117">INDEX(1*disp[Ryy],MATCH(1,($C117=disp[Case])*(U$7=disp[Node]),0))</f>
        <v>-1.4119999999999999E-4</v>
      </c>
      <c r="V117" s="117">
        <f t="array" ref="V117">INDEX(1*disp[Rzz],MATCH(1,($C117=disp[Case])*(V$7=disp[Node]),0))</f>
        <v>1.8000000000000001E-4</v>
      </c>
      <c r="W117" s="117">
        <f t="array" ref="W117">INDEX(1*disp[Rxx],MATCH(1,($C117=disp[Case])*(W$7=disp[Node]),0))</f>
        <v>-3.3490000000000001E-4</v>
      </c>
      <c r="X117" s="117">
        <f t="array" ref="X117">INDEX(1*disp[Ryy],MATCH(1,($C117=disp[Case])*(X$7=disp[Node]),0))</f>
        <v>-4.562E-5</v>
      </c>
      <c r="Y117" s="117">
        <f t="array" ref="Y117">INDEX(1*disp[Rzz],MATCH(1,($C117=disp[Case])*(Y$7=disp[Node]),0))</f>
        <v>-1.7239999999999999E-4</v>
      </c>
      <c r="Z117" s="117">
        <f t="array" ref="Z117">INDEX(1*disp[Rxx],MATCH(1,($C117=disp[Case])*(Z$7=disp[Node]),0))</f>
        <v>2.9310000000000002E-4</v>
      </c>
      <c r="AA117" s="117">
        <f t="array" ref="AA117">INDEX(1*disp[Ryy],MATCH(1,($C117=disp[Case])*(AA$7=disp[Node]),0))</f>
        <v>1.4190000000000001E-4</v>
      </c>
      <c r="AB117" s="117">
        <f t="array" ref="AB117">INDEX(1*disp[Rzz],MATCH(1,($C117=disp[Case])*(AB$7=disp[Node]),0))</f>
        <v>-1.7929999999999999E-4</v>
      </c>
    </row>
    <row r="118" spans="1:28" s="144" customFormat="1">
      <c r="A118" s="169" t="s">
        <v>594</v>
      </c>
      <c r="B118" s="169" t="s">
        <v>68</v>
      </c>
      <c r="C118" s="172" t="s">
        <v>259</v>
      </c>
      <c r="D118" s="171" t="str">
        <f>INDEX(cases[Name],MATCH(C118,cases[Case],0))</f>
        <v>Temp Bear Comb 13-1</v>
      </c>
      <c r="E118" s="117">
        <f t="array" ref="E118">INDEX(1*disp[Ux],MATCH(1,($C118=disp[Case])*(E$7=disp[Node]),0))</f>
        <v>1.42E-12</v>
      </c>
      <c r="F118" s="117">
        <f t="array" ref="F118">INDEX(1*disp[Uy],MATCH(1,($C118=disp[Case])*(F$7=disp[Node]),0))</f>
        <v>-4.9899999999999997E-11</v>
      </c>
      <c r="G118" s="117">
        <f t="array" ref="G118">INDEX(1*disp[Uz],MATCH(1,($C118=disp[Case])*(G$7=disp[Node]),0))</f>
        <v>3.519E-5</v>
      </c>
      <c r="H118" s="117">
        <f t="array" ref="H118">INDEX(1*disp[Ux],MATCH(1,($C118=disp[Case])*(H$7=disp[Node]),0))</f>
        <v>-8.386000000000001</v>
      </c>
      <c r="I118" s="117">
        <f t="array" ref="I118">INDEX(1*disp[Uy],MATCH(1,($C118=disp[Case])*(I$7=disp[Node]),0))</f>
        <v>-3.11</v>
      </c>
      <c r="J118" s="117">
        <f t="array" ref="J118">INDEX(1*disp[Uz],MATCH(1,($C118=disp[Case])*(J$7=disp[Node]),0))</f>
        <v>-3.519E-5</v>
      </c>
      <c r="K118" s="117">
        <f t="array" ref="K118">INDEX(1*disp[Ux],MATCH(1,($C118=disp[Case])*(K$7=disp[Node]),0))</f>
        <v>93.45</v>
      </c>
      <c r="L118" s="117">
        <f t="array" ref="L118">INDEX(1*disp[Uy],MATCH(1,($C118=disp[Case])*(L$7=disp[Node]),0))</f>
        <v>5.0749999999999999E-11</v>
      </c>
      <c r="M118" s="117">
        <f t="array" ref="M118">INDEX(1*disp[Uz],MATCH(1,($C118=disp[Case])*(M$7=disp[Node]),0))</f>
        <v>-3.5219999999999998E-5</v>
      </c>
      <c r="N118" s="117">
        <f t="array" ref="N118">INDEX(1*disp[Ux],MATCH(1,($C118=disp[Case])*(N$7=disp[Node]),0))</f>
        <v>102</v>
      </c>
      <c r="O118" s="117">
        <f t="array" ref="O118">INDEX(1*disp[Uy],MATCH(1,($C118=disp[Case])*(O$7=disp[Node]),0))</f>
        <v>-3.1160000000000001</v>
      </c>
      <c r="P118" s="117">
        <f t="array" ref="P118">INDEX(1*disp[Uz],MATCH(1,($C118=disp[Case])*(P$7=disp[Node]),0))</f>
        <v>3.5219999999999998E-5</v>
      </c>
      <c r="Q118" s="117">
        <f t="array" ref="Q118">INDEX(1*disp[Rxx],MATCH(1,($C118=disp[Case])*(Q$7=disp[Node]),0))</f>
        <v>-1.209E-3</v>
      </c>
      <c r="R118" s="117">
        <f t="array" ref="R118">INDEX(1*disp[Ryy],MATCH(1,($C118=disp[Case])*(R$7=disp[Node]),0))</f>
        <v>1.1349999999999999E-4</v>
      </c>
      <c r="S118" s="117">
        <f t="array" ref="S118">INDEX(1*disp[Rzz],MATCH(1,($C118=disp[Case])*(S$7=disp[Node]),0))</f>
        <v>-4.4180000000000001E-4</v>
      </c>
      <c r="T118" s="117">
        <f t="array" ref="T118">INDEX(1*disp[Rxx],MATCH(1,($C118=disp[Case])*(T$7=disp[Node]),0))</f>
        <v>1.3060000000000001E-3</v>
      </c>
      <c r="U118" s="117">
        <f t="array" ref="U118">INDEX(1*disp[Ryy],MATCH(1,($C118=disp[Case])*(U$7=disp[Node]),0))</f>
        <v>3.4259999999999998E-4</v>
      </c>
      <c r="V118" s="117">
        <f t="array" ref="V118">INDEX(1*disp[Rzz],MATCH(1,($C118=disp[Case])*(V$7=disp[Node]),0))</f>
        <v>-4.0129999999999997E-5</v>
      </c>
      <c r="W118" s="117">
        <f t="array" ref="W118">INDEX(1*disp[Rxx],MATCH(1,($C118=disp[Case])*(W$7=disp[Node]),0))</f>
        <v>-1.2049999999999999E-3</v>
      </c>
      <c r="X118" s="117">
        <f t="array" ref="X118">INDEX(1*disp[Ryy],MATCH(1,($C118=disp[Case])*(X$7=disp[Node]),0))</f>
        <v>-1.142E-4</v>
      </c>
      <c r="Y118" s="117">
        <f t="array" ref="Y118">INDEX(1*disp[Rzz],MATCH(1,($C118=disp[Case])*(Y$7=disp[Node]),0))</f>
        <v>4.4289999999999992E-4</v>
      </c>
      <c r="Z118" s="117">
        <f t="array" ref="Z118">INDEX(1*disp[Rxx],MATCH(1,($C118=disp[Case])*(Z$7=disp[Node]),0))</f>
        <v>1.3029999999999999E-3</v>
      </c>
      <c r="AA118" s="117">
        <f t="array" ref="AA118">INDEX(1*disp[Ryy],MATCH(1,($C118=disp[Case])*(AA$7=disp[Node]),0))</f>
        <v>-3.6240000000000003E-4</v>
      </c>
      <c r="AB118" s="117">
        <f t="array" ref="AB118">INDEX(1*disp[Rzz],MATCH(1,($C118=disp[Case])*(AB$7=disp[Node]),0))</f>
        <v>4.3739999999999998E-5</v>
      </c>
    </row>
    <row r="119" spans="1:28" s="144" customFormat="1">
      <c r="A119" s="169" t="s">
        <v>594</v>
      </c>
      <c r="B119" s="169" t="s">
        <v>68</v>
      </c>
      <c r="C119" s="172" t="s">
        <v>260</v>
      </c>
      <c r="D119" s="171" t="str">
        <f>INDEX(cases[Name],MATCH(C119,cases[Case],0))</f>
        <v>Temp Bear Comb 13-2</v>
      </c>
      <c r="E119" s="117">
        <f t="array" ref="E119">INDEX(1*disp[Ux],MATCH(1,($C119=disp[Case])*(E$7=disp[Node]),0))</f>
        <v>1.6109999999999999E-12</v>
      </c>
      <c r="F119" s="117">
        <f t="array" ref="F119">INDEX(1*disp[Uy],MATCH(1,($C119=disp[Case])*(F$7=disp[Node]),0))</f>
        <v>8.4469999999999994E-11</v>
      </c>
      <c r="G119" s="117">
        <f t="array" ref="G119">INDEX(1*disp[Uz],MATCH(1,($C119=disp[Case])*(G$7=disp[Node]),0))</f>
        <v>6.948999999999999E-7</v>
      </c>
      <c r="H119" s="117">
        <f t="array" ref="H119">INDEX(1*disp[Ux],MATCH(1,($C119=disp[Case])*(H$7=disp[Node]),0))</f>
        <v>8.5510000000000002</v>
      </c>
      <c r="I119" s="117">
        <f t="array" ref="I119">INDEX(1*disp[Uy],MATCH(1,($C119=disp[Case])*(I$7=disp[Node]),0))</f>
        <v>-3.1150000000000002</v>
      </c>
      <c r="J119" s="117">
        <f t="array" ref="J119">INDEX(1*disp[Uz],MATCH(1,($C119=disp[Case])*(J$7=disp[Node]),0))</f>
        <v>-6.9590000000000008E-7</v>
      </c>
      <c r="K119" s="117">
        <f t="array" ref="K119">INDEX(1*disp[Ux],MATCH(1,($C119=disp[Case])*(K$7=disp[Node]),0))</f>
        <v>110.5</v>
      </c>
      <c r="L119" s="117">
        <f t="array" ref="L119">INDEX(1*disp[Uy],MATCH(1,($C119=disp[Case])*(L$7=disp[Node]),0))</f>
        <v>-8.4739999999999983E-11</v>
      </c>
      <c r="M119" s="117">
        <f t="array" ref="M119">INDEX(1*disp[Uz],MATCH(1,($C119=disp[Case])*(M$7=disp[Node]),0))</f>
        <v>-6.6700000000000003E-7</v>
      </c>
      <c r="N119" s="117">
        <f t="array" ref="N119">INDEX(1*disp[Ux],MATCH(1,($C119=disp[Case])*(N$7=disp[Node]),0))</f>
        <v>102</v>
      </c>
      <c r="O119" s="117">
        <f t="array" ref="O119">INDEX(1*disp[Uy],MATCH(1,($C119=disp[Case])*(O$7=disp[Node]),0))</f>
        <v>-3.1150000000000002</v>
      </c>
      <c r="P119" s="117">
        <f t="array" ref="P119">INDEX(1*disp[Uz],MATCH(1,($C119=disp[Case])*(P$7=disp[Node]),0))</f>
        <v>6.679000000000001E-7</v>
      </c>
      <c r="Q119" s="117">
        <f t="array" ref="Q119">INDEX(1*disp[Rxx],MATCH(1,($C119=disp[Case])*(Q$7=disp[Node]),0))</f>
        <v>-1.3029999999999999E-3</v>
      </c>
      <c r="R119" s="117">
        <f t="array" ref="R119">INDEX(1*disp[Ryy],MATCH(1,($C119=disp[Case])*(R$7=disp[Node]),0))</f>
        <v>3.6289999999999988E-4</v>
      </c>
      <c r="S119" s="117">
        <f t="array" ref="S119">INDEX(1*disp[Rzz],MATCH(1,($C119=disp[Case])*(S$7=disp[Node]),0))</f>
        <v>4.4409999999999997E-5</v>
      </c>
      <c r="T119" s="117">
        <f t="array" ref="T119">INDEX(1*disp[Rxx],MATCH(1,($C119=disp[Case])*(T$7=disp[Node]),0))</f>
        <v>1.2049999999999999E-3</v>
      </c>
      <c r="U119" s="117">
        <f t="array" ref="U119">INDEX(1*disp[Ryy],MATCH(1,($C119=disp[Case])*(U$7=disp[Node]),0))</f>
        <v>1.149E-4</v>
      </c>
      <c r="V119" s="117">
        <f t="array" ref="V119">INDEX(1*disp[Rzz],MATCH(1,($C119=disp[Case])*(V$7=disp[Node]),0))</f>
        <v>4.4359999999999999E-4</v>
      </c>
      <c r="W119" s="117">
        <f t="array" ref="W119">INDEX(1*disp[Rxx],MATCH(1,($C119=disp[Case])*(W$7=disp[Node]),0))</f>
        <v>-1.3029999999999999E-3</v>
      </c>
      <c r="X119" s="117">
        <f t="array" ref="X119">INDEX(1*disp[Ryy],MATCH(1,($C119=disp[Case])*(X$7=disp[Node]),0))</f>
        <v>-3.6259999999999998E-4</v>
      </c>
      <c r="Y119" s="117">
        <f t="array" ref="Y119">INDEX(1*disp[Rzz],MATCH(1,($C119=disp[Case])*(Y$7=disp[Node]),0))</f>
        <v>-4.4209999999999999E-5</v>
      </c>
      <c r="Z119" s="117">
        <f t="array" ref="Z119">INDEX(1*disp[Rxx],MATCH(1,($C119=disp[Case])*(Z$7=disp[Node]),0))</f>
        <v>1.2049999999999999E-3</v>
      </c>
      <c r="AA119" s="117">
        <f t="array" ref="AA119">INDEX(1*disp[Ryy],MATCH(1,($C119=disp[Case])*(AA$7=disp[Node]),0))</f>
        <v>-1.148E-4</v>
      </c>
      <c r="AB119" s="117">
        <f t="array" ref="AB119">INDEX(1*disp[Rzz],MATCH(1,($C119=disp[Case])*(AB$7=disp[Node]),0))</f>
        <v>-4.4339999999999999E-4</v>
      </c>
    </row>
    <row r="120" spans="1:28" s="144" customFormat="1">
      <c r="A120" s="169" t="s">
        <v>594</v>
      </c>
      <c r="B120" s="169" t="s">
        <v>68</v>
      </c>
      <c r="C120" s="172" t="s">
        <v>261</v>
      </c>
      <c r="D120" s="171" t="str">
        <f>INDEX(cases[Name],MATCH(C120,cases[Case],0))</f>
        <v>Temp Bear Comb 14-1</v>
      </c>
      <c r="E120" s="117">
        <f t="array" ref="E120">INDEX(1*disp[Ux],MATCH(1,($C120=disp[Case])*(E$7=disp[Node]),0))</f>
        <v>2.547E-12</v>
      </c>
      <c r="F120" s="117">
        <f t="array" ref="F120">INDEX(1*disp[Uy],MATCH(1,($C120=disp[Case])*(F$7=disp[Node]),0))</f>
        <v>-4.7659999999999997E-12</v>
      </c>
      <c r="G120" s="117">
        <f t="array" ref="G120">INDEX(1*disp[Uz],MATCH(1,($C120=disp[Case])*(G$7=disp[Node]),0))</f>
        <v>2.6259999999999999E-5</v>
      </c>
      <c r="H120" s="117">
        <f t="array" ref="H120">INDEX(1*disp[Ux],MATCH(1,($C120=disp[Case])*(H$7=disp[Node]),0))</f>
        <v>-6.29</v>
      </c>
      <c r="I120" s="117">
        <f t="array" ref="I120">INDEX(1*disp[Uy],MATCH(1,($C120=disp[Case])*(I$7=disp[Node]),0))</f>
        <v>-13.57</v>
      </c>
      <c r="J120" s="117">
        <f t="array" ref="J120">INDEX(1*disp[Uz],MATCH(1,($C120=disp[Case])*(J$7=disp[Node]),0))</f>
        <v>-2.6270000000000001E-5</v>
      </c>
      <c r="K120" s="117">
        <f t="array" ref="K120">INDEX(1*disp[Ux],MATCH(1,($C120=disp[Case])*(K$7=disp[Node]),0))</f>
        <v>193</v>
      </c>
      <c r="L120" s="117">
        <f t="array" ref="L120">INDEX(1*disp[Uy],MATCH(1,($C120=disp[Case])*(L$7=disp[Node]),0))</f>
        <v>6.4120000000000014E-12</v>
      </c>
      <c r="M120" s="117">
        <f t="array" ref="M120">INDEX(1*disp[Uz],MATCH(1,($C120=disp[Case])*(M$7=disp[Node]),0))</f>
        <v>-2.6279999999999999E-5</v>
      </c>
      <c r="N120" s="117">
        <f t="array" ref="N120">INDEX(1*disp[Ux],MATCH(1,($C120=disp[Case])*(N$7=disp[Node]),0))</f>
        <v>199.4</v>
      </c>
      <c r="O120" s="117">
        <f t="array" ref="O120">INDEX(1*disp[Uy],MATCH(1,($C120=disp[Case])*(O$7=disp[Node]),0))</f>
        <v>-13.57</v>
      </c>
      <c r="P120" s="117">
        <f t="array" ref="P120">INDEX(1*disp[Uz],MATCH(1,($C120=disp[Case])*(P$7=disp[Node]),0))</f>
        <v>2.6290000000000001E-5</v>
      </c>
      <c r="Q120" s="117">
        <f t="array" ref="Q120">INDEX(1*disp[Rxx],MATCH(1,($C120=disp[Case])*(Q$7=disp[Node]),0))</f>
        <v>-1.137E-3</v>
      </c>
      <c r="R120" s="117">
        <f t="array" ref="R120">INDEX(1*disp[Ryy],MATCH(1,($C120=disp[Case])*(R$7=disp[Node]),0))</f>
        <v>2.9289999999999999E-5</v>
      </c>
      <c r="S120" s="117">
        <f t="array" ref="S120">INDEX(1*disp[Rzz],MATCH(1,($C120=disp[Case])*(S$7=disp[Node]),0))</f>
        <v>-3.2489999999999998E-4</v>
      </c>
      <c r="T120" s="117">
        <f t="array" ref="T120">INDEX(1*disp[Rxx],MATCH(1,($C120=disp[Case])*(T$7=disp[Node]),0))</f>
        <v>1.209E-3</v>
      </c>
      <c r="U120" s="117">
        <f t="array" ref="U120">INDEX(1*disp[Ryy],MATCH(1,($C120=disp[Case])*(U$7=disp[Node]),0))</f>
        <v>2.0110000000000001E-4</v>
      </c>
      <c r="V120" s="117">
        <f t="array" ref="V120">INDEX(1*disp[Rzz],MATCH(1,($C120=disp[Case])*(V$7=disp[Node]),0))</f>
        <v>-3.625E-5</v>
      </c>
      <c r="W120" s="117">
        <f t="array" ref="W120">INDEX(1*disp[Rxx],MATCH(1,($C120=disp[Case])*(W$7=disp[Node]),0))</f>
        <v>-1.134E-3</v>
      </c>
      <c r="X120" s="117">
        <f t="array" ref="X120">INDEX(1*disp[Ryy],MATCH(1,($C120=disp[Case])*(X$7=disp[Node]),0))</f>
        <v>-2.9329999999999999E-5</v>
      </c>
      <c r="Y120" s="117">
        <f t="array" ref="Y120">INDEX(1*disp[Rzz],MATCH(1,($C120=disp[Case])*(Y$7=disp[Node]),0))</f>
        <v>3.258E-4</v>
      </c>
      <c r="Z120" s="117">
        <f t="array" ref="Z120">INDEX(1*disp[Rxx],MATCH(1,($C120=disp[Case])*(Z$7=disp[Node]),0))</f>
        <v>1.207E-3</v>
      </c>
      <c r="AA120" s="117">
        <f t="array" ref="AA120">INDEX(1*disp[Ryy],MATCH(1,($C120=disp[Case])*(AA$7=disp[Node]),0))</f>
        <v>-2.1550000000000001E-4</v>
      </c>
      <c r="AB120" s="117">
        <f t="array" ref="AB120">INDEX(1*disp[Rzz],MATCH(1,($C120=disp[Case])*(AB$7=disp[Node]),0))</f>
        <v>3.9480000000000001E-5</v>
      </c>
    </row>
    <row r="121" spans="1:28" s="144" customFormat="1">
      <c r="A121" s="169" t="s">
        <v>594</v>
      </c>
      <c r="B121" s="169" t="s">
        <v>68</v>
      </c>
      <c r="C121" s="172" t="s">
        <v>262</v>
      </c>
      <c r="D121" s="171" t="str">
        <f>INDEX(cases[Name],MATCH(C121,cases[Case],0))</f>
        <v>Temp Bear Comb 14-2</v>
      </c>
      <c r="E121" s="117">
        <f t="array" ref="E121">INDEX(1*disp[Ux],MATCH(1,($C121=disp[Case])*(E$7=disp[Node]),0))</f>
        <v>2.691000000000001E-12</v>
      </c>
      <c r="F121" s="117">
        <f t="array" ref="F121">INDEX(1*disp[Uy],MATCH(1,($C121=disp[Case])*(F$7=disp[Node]),0))</f>
        <v>9.601E-11</v>
      </c>
      <c r="G121" s="117">
        <f t="array" ref="G121">INDEX(1*disp[Uz],MATCH(1,($C121=disp[Case])*(G$7=disp[Node]),0))</f>
        <v>3.9140000000000002E-7</v>
      </c>
      <c r="H121" s="117">
        <f t="array" ref="H121">INDEX(1*disp[Ux],MATCH(1,($C121=disp[Case])*(H$7=disp[Node]),0))</f>
        <v>6.4129999999999994</v>
      </c>
      <c r="I121" s="117">
        <f t="array" ref="I121">INDEX(1*disp[Uy],MATCH(1,($C121=disp[Case])*(I$7=disp[Node]),0))</f>
        <v>-13.57</v>
      </c>
      <c r="J121" s="117">
        <f t="array" ref="J121">INDEX(1*disp[Uz],MATCH(1,($C121=disp[Case])*(J$7=disp[Node]),0))</f>
        <v>-3.9620000000000001E-7</v>
      </c>
      <c r="K121" s="117">
        <f t="array" ref="K121">INDEX(1*disp[Ux],MATCH(1,($C121=disp[Case])*(K$7=disp[Node]),0))</f>
        <v>205.8</v>
      </c>
      <c r="L121" s="117">
        <f t="array" ref="L121">INDEX(1*disp[Uy],MATCH(1,($C121=disp[Case])*(L$7=disp[Node]),0))</f>
        <v>-9.521E-11</v>
      </c>
      <c r="M121" s="117">
        <f t="array" ref="M121">INDEX(1*disp[Uz],MATCH(1,($C121=disp[Case])*(M$7=disp[Node]),0))</f>
        <v>-3.7E-7</v>
      </c>
      <c r="N121" s="117">
        <f t="array" ref="N121">INDEX(1*disp[Ux],MATCH(1,($C121=disp[Case])*(N$7=disp[Node]),0))</f>
        <v>199.4</v>
      </c>
      <c r="O121" s="117">
        <f t="array" ref="O121">INDEX(1*disp[Uy],MATCH(1,($C121=disp[Case])*(O$7=disp[Node]),0))</f>
        <v>-13.57</v>
      </c>
      <c r="P121" s="117">
        <f t="array" ref="P121">INDEX(1*disp[Uz],MATCH(1,($C121=disp[Case])*(P$7=disp[Node]),0))</f>
        <v>3.7479999999999999E-7</v>
      </c>
      <c r="Q121" s="117">
        <f t="array" ref="Q121">INDEX(1*disp[Rxx],MATCH(1,($C121=disp[Case])*(Q$7=disp[Node]),0))</f>
        <v>-1.207E-3</v>
      </c>
      <c r="R121" s="117">
        <f t="array" ref="R121">INDEX(1*disp[Ryy],MATCH(1,($C121=disp[Case])*(R$7=disp[Node]),0))</f>
        <v>2.163E-4</v>
      </c>
      <c r="S121" s="117">
        <f t="array" ref="S121">INDEX(1*disp[Rzz],MATCH(1,($C121=disp[Case])*(S$7=disp[Node]),0))</f>
        <v>3.977E-5</v>
      </c>
      <c r="T121" s="117">
        <f t="array" ref="T121">INDEX(1*disp[Rxx],MATCH(1,($C121=disp[Case])*(T$7=disp[Node]),0))</f>
        <v>1.1329999999999999E-3</v>
      </c>
      <c r="U121" s="117">
        <f t="array" ref="U121">INDEX(1*disp[Ryy],MATCH(1,($C121=disp[Case])*(U$7=disp[Node]),0))</f>
        <v>3.0360000000000001E-5</v>
      </c>
      <c r="V121" s="117">
        <f t="array" ref="V121">INDEX(1*disp[Rzz],MATCH(1,($C121=disp[Case])*(V$7=disp[Node]),0))</f>
        <v>3.2650000000000002E-4</v>
      </c>
      <c r="W121" s="117">
        <f t="array" ref="W121">INDEX(1*disp[Rxx],MATCH(1,($C121=disp[Case])*(W$7=disp[Node]),0))</f>
        <v>-1.207E-3</v>
      </c>
      <c r="X121" s="117">
        <f t="array" ref="X121">INDEX(1*disp[Ryy],MATCH(1,($C121=disp[Case])*(X$7=disp[Node]),0))</f>
        <v>-2.1560000000000001E-4</v>
      </c>
      <c r="Y121" s="117">
        <f t="array" ref="Y121">INDEX(1*disp[Rzz],MATCH(1,($C121=disp[Case])*(Y$7=disp[Node]),0))</f>
        <v>-3.9520000000000001E-5</v>
      </c>
      <c r="Z121" s="117">
        <f t="array" ref="Z121">INDEX(1*disp[Rxx],MATCH(1,($C121=disp[Case])*(Z$7=disp[Node]),0))</f>
        <v>1.134E-3</v>
      </c>
      <c r="AA121" s="117">
        <f t="array" ref="AA121">INDEX(1*disp[Ryy],MATCH(1,($C121=disp[Case])*(AA$7=disp[Node]),0))</f>
        <v>-2.972E-5</v>
      </c>
      <c r="AB121" s="117">
        <f t="array" ref="AB121">INDEX(1*disp[Rzz],MATCH(1,($C121=disp[Case])*(AB$7=disp[Node]),0))</f>
        <v>-3.2590000000000001E-4</v>
      </c>
    </row>
    <row r="122" spans="1:28" s="144" customFormat="1">
      <c r="A122" s="169"/>
      <c r="B122" s="169"/>
      <c r="C122" s="172"/>
      <c r="D122" s="171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  <c r="AA122" s="117"/>
      <c r="AB122" s="117"/>
    </row>
    <row r="123" spans="1:28" s="144" customFormat="1" ht="15" customHeight="1">
      <c r="A123" s="169" t="s">
        <v>415</v>
      </c>
      <c r="B123" s="169" t="s">
        <v>67</v>
      </c>
      <c r="C123" s="173" t="s">
        <v>664</v>
      </c>
      <c r="D123" s="171" t="s">
        <v>466</v>
      </c>
      <c r="E123" s="117">
        <f t="array" ref="E123">INDEX(1*disp[Ux],MATCH(1,($C123=disp[Case])*(E$7=disp[Node]),0))</f>
        <v>0</v>
      </c>
      <c r="F123" s="117">
        <f t="array" ref="F123">INDEX(1*disp[Uy],MATCH(1,($C123=disp[Case])*(F$7=disp[Node]),0))</f>
        <v>1.8439999999999998E-12</v>
      </c>
      <c r="G123" s="117">
        <f t="array" ref="G123">INDEX(1*disp[Uz],MATCH(1,($C123=disp[Case])*(G$7=disp[Node]),0))</f>
        <v>1.085E-2</v>
      </c>
      <c r="H123" s="117">
        <f t="array" ref="H123">INDEX(1*disp[Ux],MATCH(1,($C123=disp[Case])*(H$7=disp[Node]),0))</f>
        <v>-2.885E-5</v>
      </c>
      <c r="I123" s="117">
        <f t="array" ref="I123">INDEX(1*disp[Uy],MATCH(1,($C123=disp[Case])*(I$7=disp[Node]),0))</f>
        <v>0.5212</v>
      </c>
      <c r="J123" s="117">
        <f t="array" ref="J123">INDEX(1*disp[Uz],MATCH(1,($C123=disp[Case])*(J$7=disp[Node]),0))</f>
        <v>1.085E-2</v>
      </c>
      <c r="K123" s="117">
        <f t="array" ref="K123">INDEX(1*disp[Ux],MATCH(1,($C123=disp[Case])*(K$7=disp[Node]),0))</f>
        <v>-6.2020000000000008</v>
      </c>
      <c r="L123" s="117">
        <f t="array" ref="L123">INDEX(1*disp[Uy],MATCH(1,($C123=disp[Case])*(L$7=disp[Node]),0))</f>
        <v>-1.8569999999999999E-12</v>
      </c>
      <c r="M123" s="117">
        <f t="array" ref="M123">INDEX(1*disp[Uz],MATCH(1,($C123=disp[Case])*(M$7=disp[Node]),0))</f>
        <v>1.085E-2</v>
      </c>
      <c r="N123" s="117">
        <f t="array" ref="N123">INDEX(1*disp[Ux],MATCH(1,($C123=disp[Case])*(N$7=disp[Node]),0))</f>
        <v>-6.2020000000000008</v>
      </c>
      <c r="O123" s="117">
        <f t="array" ref="O123">INDEX(1*disp[Uy],MATCH(1,($C123=disp[Case])*(O$7=disp[Node]),0))</f>
        <v>0.5212</v>
      </c>
      <c r="P123" s="117">
        <f t="array" ref="P123">INDEX(1*disp[Uz],MATCH(1,($C123=disp[Case])*(P$7=disp[Node]),0))</f>
        <v>1.085E-2</v>
      </c>
      <c r="Q123" s="117">
        <f t="array" ref="Q123">INDEX(1*disp[Rxx],MATCH(1,($C123=disp[Case])*(Q$7=disp[Node]),0))</f>
        <v>-1.11E-4</v>
      </c>
      <c r="R123" s="117">
        <f t="array" ref="R123">INDEX(1*disp[Ryy],MATCH(1,($C123=disp[Case])*(R$7=disp[Node]),0))</f>
        <v>-3.2440000000000002E-4</v>
      </c>
      <c r="S123" s="117">
        <f t="array" ref="S123">INDEX(1*disp[Rzz],MATCH(1,($C123=disp[Case])*(S$7=disp[Node]),0))</f>
        <v>-2.1990000000000001E-5</v>
      </c>
      <c r="T123" s="117">
        <f t="array" ref="T123">INDEX(1*disp[Rxx],MATCH(1,($C123=disp[Case])*(T$7=disp[Node]),0))</f>
        <v>1.11E-4</v>
      </c>
      <c r="U123" s="117">
        <f t="array" ref="U123">INDEX(1*disp[Ryy],MATCH(1,($C123=disp[Case])*(U$7=disp[Node]),0))</f>
        <v>-3.2440000000000002E-4</v>
      </c>
      <c r="V123" s="117">
        <f t="array" ref="V123">INDEX(1*disp[Rzz],MATCH(1,($C123=disp[Case])*(V$7=disp[Node]),0))</f>
        <v>2.1990000000000001E-5</v>
      </c>
      <c r="W123" s="117">
        <f t="array" ref="W123">INDEX(1*disp[Rxx],MATCH(1,($C123=disp[Case])*(W$7=disp[Node]),0))</f>
        <v>-1.11E-4</v>
      </c>
      <c r="X123" s="117">
        <f t="array" ref="X123">INDEX(1*disp[Ryy],MATCH(1,($C123=disp[Case])*(X$7=disp[Node]),0))</f>
        <v>3.2440000000000002E-4</v>
      </c>
      <c r="Y123" s="117">
        <f t="array" ref="Y123">INDEX(1*disp[Rzz],MATCH(1,($C123=disp[Case])*(Y$7=disp[Node]),0))</f>
        <v>2.198E-5</v>
      </c>
      <c r="Z123" s="117">
        <f t="array" ref="Z123">INDEX(1*disp[Rxx],MATCH(1,($C123=disp[Case])*(Z$7=disp[Node]),0))</f>
        <v>1.11E-4</v>
      </c>
      <c r="AA123" s="117">
        <f t="array" ref="AA123">INDEX(1*disp[Ryy],MATCH(1,($C123=disp[Case])*(AA$7=disp[Node]),0))</f>
        <v>3.2440000000000002E-4</v>
      </c>
      <c r="AB123" s="117">
        <f t="array" ref="AB123">INDEX(1*disp[Rzz],MATCH(1,($C123=disp[Case])*(AB$7=disp[Node]),0))</f>
        <v>-2.1990000000000001E-5</v>
      </c>
    </row>
    <row r="124" spans="1:28" s="144" customFormat="1">
      <c r="A124" s="169" t="s">
        <v>415</v>
      </c>
      <c r="B124" s="169" t="s">
        <v>67</v>
      </c>
      <c r="C124" s="173" t="s">
        <v>665</v>
      </c>
      <c r="D124" s="171" t="s">
        <v>467</v>
      </c>
      <c r="E124" s="117">
        <f t="array" ref="E124">INDEX(1*disp[Ux],MATCH(1,($C124=disp[Case])*(E$7=disp[Node]),0))</f>
        <v>0</v>
      </c>
      <c r="F124" s="117">
        <f t="array" ref="F124">INDEX(1*disp[Uy],MATCH(1,($C124=disp[Case])*(F$7=disp[Node]),0))</f>
        <v>1.234E-12</v>
      </c>
      <c r="G124" s="117">
        <f t="array" ref="G124">INDEX(1*disp[Uz],MATCH(1,($C124=disp[Case])*(G$7=disp[Node]),0))</f>
        <v>7.2629999999999986E-3</v>
      </c>
      <c r="H124" s="117">
        <f t="array" ref="H124">INDEX(1*disp[Ux],MATCH(1,($C124=disp[Case])*(H$7=disp[Node]),0))</f>
        <v>-1.931E-5</v>
      </c>
      <c r="I124" s="117">
        <f t="array" ref="I124">INDEX(1*disp[Uy],MATCH(1,($C124=disp[Case])*(I$7=disp[Node]),0))</f>
        <v>0.3488</v>
      </c>
      <c r="J124" s="117">
        <f t="array" ref="J124">INDEX(1*disp[Uz],MATCH(1,($C124=disp[Case])*(J$7=disp[Node]),0))</f>
        <v>7.2629999999999986E-3</v>
      </c>
      <c r="K124" s="117">
        <f t="array" ref="K124">INDEX(1*disp[Ux],MATCH(1,($C124=disp[Case])*(K$7=disp[Node]),0))</f>
        <v>-4.1500000000000004</v>
      </c>
      <c r="L124" s="117">
        <f t="array" ref="L124">INDEX(1*disp[Uy],MATCH(1,($C124=disp[Case])*(L$7=disp[Node]),0))</f>
        <v>-1.236E-12</v>
      </c>
      <c r="M124" s="117">
        <f t="array" ref="M124">INDEX(1*disp[Uz],MATCH(1,($C124=disp[Case])*(M$7=disp[Node]),0))</f>
        <v>7.2629999999999986E-3</v>
      </c>
      <c r="N124" s="117">
        <f t="array" ref="N124">INDEX(1*disp[Ux],MATCH(1,($C124=disp[Case])*(N$7=disp[Node]),0))</f>
        <v>-4.1500000000000004</v>
      </c>
      <c r="O124" s="117">
        <f t="array" ref="O124">INDEX(1*disp[Uy],MATCH(1,($C124=disp[Case])*(O$7=disp[Node]),0))</f>
        <v>0.3488</v>
      </c>
      <c r="P124" s="117">
        <f t="array" ref="P124">INDEX(1*disp[Uz],MATCH(1,($C124=disp[Case])*(P$7=disp[Node]),0))</f>
        <v>7.2629999999999986E-3</v>
      </c>
      <c r="Q124" s="117">
        <f t="array" ref="Q124">INDEX(1*disp[Rxx],MATCH(1,($C124=disp[Case])*(Q$7=disp[Node]),0))</f>
        <v>-7.4309999999999998E-5</v>
      </c>
      <c r="R124" s="117">
        <f t="array" ref="R124">INDEX(1*disp[Ryy],MATCH(1,($C124=disp[Case])*(R$7=disp[Node]),0))</f>
        <v>-2.1709999999999999E-4</v>
      </c>
      <c r="S124" s="117">
        <f t="array" ref="S124">INDEX(1*disp[Rzz],MATCH(1,($C124=disp[Case])*(S$7=disp[Node]),0))</f>
        <v>-1.472E-5</v>
      </c>
      <c r="T124" s="117">
        <f t="array" ref="T124">INDEX(1*disp[Rxx],MATCH(1,($C124=disp[Case])*(T$7=disp[Node]),0))</f>
        <v>7.4300000000000004E-5</v>
      </c>
      <c r="U124" s="117">
        <f t="array" ref="U124">INDEX(1*disp[Ryy],MATCH(1,($C124=disp[Case])*(U$7=disp[Node]),0))</f>
        <v>-2.1709999999999999E-4</v>
      </c>
      <c r="V124" s="117">
        <f t="array" ref="V124">INDEX(1*disp[Rzz],MATCH(1,($C124=disp[Case])*(V$7=disp[Node]),0))</f>
        <v>1.471E-5</v>
      </c>
      <c r="W124" s="117">
        <f t="array" ref="W124">INDEX(1*disp[Rxx],MATCH(1,($C124=disp[Case])*(W$7=disp[Node]),0))</f>
        <v>-7.4300000000000004E-5</v>
      </c>
      <c r="X124" s="117">
        <f t="array" ref="X124">INDEX(1*disp[Ryy],MATCH(1,($C124=disp[Case])*(X$7=disp[Node]),0))</f>
        <v>2.1709999999999999E-4</v>
      </c>
      <c r="Y124" s="117">
        <f t="array" ref="Y124">INDEX(1*disp[Rzz],MATCH(1,($C124=disp[Case])*(Y$7=disp[Node]),0))</f>
        <v>1.471E-5</v>
      </c>
      <c r="Z124" s="117">
        <f t="array" ref="Z124">INDEX(1*disp[Rxx],MATCH(1,($C124=disp[Case])*(Z$7=disp[Node]),0))</f>
        <v>7.4300000000000004E-5</v>
      </c>
      <c r="AA124" s="117">
        <f t="array" ref="AA124">INDEX(1*disp[Ryy],MATCH(1,($C124=disp[Case])*(AA$7=disp[Node]),0))</f>
        <v>2.1709999999999999E-4</v>
      </c>
      <c r="AB124" s="117">
        <f t="array" ref="AB124">INDEX(1*disp[Rzz],MATCH(1,($C124=disp[Case])*(AB$7=disp[Node]),0))</f>
        <v>-1.471E-5</v>
      </c>
    </row>
    <row r="125" spans="1:28" s="144" customFormat="1">
      <c r="A125" s="169" t="s">
        <v>415</v>
      </c>
      <c r="B125" s="169" t="s">
        <v>67</v>
      </c>
      <c r="C125" s="173" t="s">
        <v>666</v>
      </c>
      <c r="D125" s="171" t="s">
        <v>468</v>
      </c>
      <c r="E125" s="117">
        <f t="array" ref="E125">INDEX(1*disp[Ux],MATCH(1,($C125=disp[Case])*(E$7=disp[Node]),0))</f>
        <v>2.3240000000000001E-3</v>
      </c>
      <c r="F125" s="117">
        <f t="array" ref="F125">INDEX(1*disp[Uy],MATCH(1,($C125=disp[Case])*(F$7=disp[Node]),0))</f>
        <v>-1.13E-4</v>
      </c>
      <c r="G125" s="117">
        <f t="array" ref="G125">INDEX(1*disp[Uz],MATCH(1,($C125=disp[Case])*(G$7=disp[Node]),0))</f>
        <v>1.393E-4</v>
      </c>
      <c r="H125" s="117">
        <f t="array" ref="H125">INDEX(1*disp[Ux],MATCH(1,($C125=disp[Case])*(H$7=disp[Node]),0))</f>
        <v>0.39</v>
      </c>
      <c r="I125" s="117">
        <f t="array" ref="I125">INDEX(1*disp[Uy],MATCH(1,($C125=disp[Case])*(I$7=disp[Node]),0))</f>
        <v>-2.9729999999999999E-2</v>
      </c>
      <c r="J125" s="117">
        <f t="array" ref="J125">INDEX(1*disp[Uz],MATCH(1,($C125=disp[Case])*(J$7=disp[Node]),0))</f>
        <v>2.5259999999999999E-5</v>
      </c>
      <c r="K125" s="117">
        <f t="array" ref="K125">INDEX(1*disp[Ux],MATCH(1,($C125=disp[Case])*(K$7=disp[Node]),0))</f>
        <v>0.4708</v>
      </c>
      <c r="L125" s="117">
        <f t="array" ref="L125">INDEX(1*disp[Uy],MATCH(1,($C125=disp[Case])*(L$7=disp[Node]),0))</f>
        <v>1.13E-4</v>
      </c>
      <c r="M125" s="117">
        <f t="array" ref="M125">INDEX(1*disp[Uz],MATCH(1,($C125=disp[Case])*(M$7=disp[Node]),0))</f>
        <v>-1.393E-4</v>
      </c>
      <c r="N125" s="117">
        <f t="array" ref="N125">INDEX(1*disp[Ux],MATCH(1,($C125=disp[Case])*(N$7=disp[Node]),0))</f>
        <v>0.2979</v>
      </c>
      <c r="O125" s="117">
        <f t="array" ref="O125">INDEX(1*disp[Uy],MATCH(1,($C125=disp[Case])*(O$7=disp[Node]),0))</f>
        <v>2.785E-2</v>
      </c>
      <c r="P125" s="117">
        <f t="array" ref="P125">INDEX(1*disp[Uz],MATCH(1,($C125=disp[Case])*(P$7=disp[Node]),0))</f>
        <v>-2.527E-5</v>
      </c>
      <c r="Q125" s="117">
        <f t="array" ref="Q125">INDEX(1*disp[Rxx],MATCH(1,($C125=disp[Case])*(Q$7=disp[Node]),0))</f>
        <v>3.083E-6</v>
      </c>
      <c r="R125" s="117">
        <f t="array" ref="R125">INDEX(1*disp[Ryy],MATCH(1,($C125=disp[Case])*(R$7=disp[Node]),0))</f>
        <v>3.9480000000000001E-5</v>
      </c>
      <c r="S125" s="117">
        <f t="array" ref="S125">INDEX(1*disp[Rzz],MATCH(1,($C125=disp[Case])*(S$7=disp[Node]),0))</f>
        <v>6.9639999999999997E-6</v>
      </c>
      <c r="T125" s="117">
        <f t="array" ref="T125">INDEX(1*disp[Rxx],MATCH(1,($C125=disp[Case])*(T$7=disp[Node]),0))</f>
        <v>-5.1370000000000001E-6</v>
      </c>
      <c r="U125" s="117">
        <f t="array" ref="U125">INDEX(1*disp[Ryy],MATCH(1,($C125=disp[Case])*(U$7=disp[Node]),0))</f>
        <v>5.7740000000000001E-6</v>
      </c>
      <c r="V125" s="117">
        <f t="array" ref="V125">INDEX(1*disp[Rzz],MATCH(1,($C125=disp[Case])*(V$7=disp[Node]),0))</f>
        <v>7.481E-6</v>
      </c>
      <c r="W125" s="117">
        <f t="array" ref="W125">INDEX(1*disp[Rxx],MATCH(1,($C125=disp[Case])*(W$7=disp[Node]),0))</f>
        <v>-5.2809999999999999E-6</v>
      </c>
      <c r="X125" s="117">
        <f t="array" ref="X125">INDEX(1*disp[Ryy],MATCH(1,($C125=disp[Case])*(X$7=disp[Node]),0))</f>
        <v>2.932E-6</v>
      </c>
      <c r="Y125" s="117">
        <f t="array" ref="Y125">INDEX(1*disp[Rzz],MATCH(1,($C125=disp[Case])*(Y$7=disp[Node]),0))</f>
        <v>-7.153E-6</v>
      </c>
      <c r="Z125" s="117">
        <f t="array" ref="Z125">INDEX(1*disp[Rxx],MATCH(1,($C125=disp[Case])*(Z$7=disp[Node]),0))</f>
        <v>-4.8680000000000003E-8</v>
      </c>
      <c r="AA125" s="117">
        <f t="array" ref="AA125">INDEX(1*disp[Ryy],MATCH(1,($C125=disp[Case])*(AA$7=disp[Node]),0))</f>
        <v>6.5460000000000014E-6</v>
      </c>
      <c r="AB125" s="117">
        <f t="array" ref="AB125">INDEX(1*disp[Rzz],MATCH(1,($C125=disp[Case])*(AB$7=disp[Node]),0))</f>
        <v>-5.3970000000000002E-6</v>
      </c>
    </row>
    <row r="126" spans="1:28" s="144" customFormat="1">
      <c r="A126" s="169" t="s">
        <v>415</v>
      </c>
      <c r="B126" s="169" t="s">
        <v>67</v>
      </c>
      <c r="C126" s="173" t="s">
        <v>667</v>
      </c>
      <c r="D126" s="171" t="s">
        <v>469</v>
      </c>
      <c r="E126" s="117">
        <f t="array" ref="E126">INDEX(1*disp[Ux],MATCH(1,($C126=disp[Case])*(E$7=disp[Node]),0))</f>
        <v>1.4859999999999999E-3</v>
      </c>
      <c r="F126" s="117">
        <f t="array" ref="F126">INDEX(1*disp[Uy],MATCH(1,($C126=disp[Case])*(F$7=disp[Node]),0))</f>
        <v>-7.2269999999999998E-5</v>
      </c>
      <c r="G126" s="117">
        <f t="array" ref="G126">INDEX(1*disp[Uz],MATCH(1,($C126=disp[Case])*(G$7=disp[Node]),0))</f>
        <v>8.9090000000000003E-5</v>
      </c>
      <c r="H126" s="117">
        <f t="array" ref="H126">INDEX(1*disp[Ux],MATCH(1,($C126=disp[Case])*(H$7=disp[Node]),0))</f>
        <v>0.24940000000000001</v>
      </c>
      <c r="I126" s="117">
        <f t="array" ref="I126">INDEX(1*disp[Uy],MATCH(1,($C126=disp[Case])*(I$7=disp[Node]),0))</f>
        <v>-1.9009999999999999E-2</v>
      </c>
      <c r="J126" s="117">
        <f t="array" ref="J126">INDEX(1*disp[Uz],MATCH(1,($C126=disp[Case])*(J$7=disp[Node]),0))</f>
        <v>1.615E-5</v>
      </c>
      <c r="K126" s="117">
        <f t="array" ref="K126">INDEX(1*disp[Ux],MATCH(1,($C126=disp[Case])*(K$7=disp[Node]),0))</f>
        <v>0.30099999999999999</v>
      </c>
      <c r="L126" s="117">
        <f t="array" ref="L126">INDEX(1*disp[Uy],MATCH(1,($C126=disp[Case])*(L$7=disp[Node]),0))</f>
        <v>7.2269999999999998E-5</v>
      </c>
      <c r="M126" s="117">
        <f t="array" ref="M126">INDEX(1*disp[Uz],MATCH(1,($C126=disp[Case])*(M$7=disp[Node]),0))</f>
        <v>-8.9090000000000003E-5</v>
      </c>
      <c r="N126" s="117">
        <f t="array" ref="N126">INDEX(1*disp[Ux],MATCH(1,($C126=disp[Case])*(N$7=disp[Node]),0))</f>
        <v>0.1905</v>
      </c>
      <c r="O126" s="117">
        <f t="array" ref="O126">INDEX(1*disp[Uy],MATCH(1,($C126=disp[Case])*(O$7=disp[Node]),0))</f>
        <v>1.7809999999999999E-2</v>
      </c>
      <c r="P126" s="117">
        <f t="array" ref="P126">INDEX(1*disp[Uz],MATCH(1,($C126=disp[Case])*(P$7=disp[Node]),0))</f>
        <v>-1.6160000000000001E-5</v>
      </c>
      <c r="Q126" s="117">
        <f t="array" ref="Q126">INDEX(1*disp[Rxx],MATCH(1,($C126=disp[Case])*(Q$7=disp[Node]),0))</f>
        <v>1.9709999999999998E-6</v>
      </c>
      <c r="R126" s="117">
        <f t="array" ref="R126">INDEX(1*disp[Ryy],MATCH(1,($C126=disp[Case])*(R$7=disp[Node]),0))</f>
        <v>2.5239999999999999E-5</v>
      </c>
      <c r="S126" s="117">
        <f t="array" ref="S126">INDEX(1*disp[Rzz],MATCH(1,($C126=disp[Case])*(S$7=disp[Node]),0))</f>
        <v>4.4519999999999999E-6</v>
      </c>
      <c r="T126" s="117">
        <f t="array" ref="T126">INDEX(1*disp[Rxx],MATCH(1,($C126=disp[Case])*(T$7=disp[Node]),0))</f>
        <v>-3.2849999999999999E-6</v>
      </c>
      <c r="U126" s="117">
        <f t="array" ref="U126">INDEX(1*disp[Ryy],MATCH(1,($C126=disp[Case])*(U$7=disp[Node]),0))</f>
        <v>3.692E-6</v>
      </c>
      <c r="V126" s="117">
        <f t="array" ref="V126">INDEX(1*disp[Rzz],MATCH(1,($C126=disp[Case])*(V$7=disp[Node]),0))</f>
        <v>4.7829999999999998E-6</v>
      </c>
      <c r="W126" s="117">
        <f t="array" ref="W126">INDEX(1*disp[Rxx],MATCH(1,($C126=disp[Case])*(W$7=disp[Node]),0))</f>
        <v>-3.377E-6</v>
      </c>
      <c r="X126" s="117">
        <f t="array" ref="X126">INDEX(1*disp[Ryy],MATCH(1,($C126=disp[Case])*(X$7=disp[Node]),0))</f>
        <v>1.874E-6</v>
      </c>
      <c r="Y126" s="117">
        <f t="array" ref="Y126">INDEX(1*disp[Rzz],MATCH(1,($C126=disp[Case])*(Y$7=disp[Node]),0))</f>
        <v>-4.5739999999999997E-6</v>
      </c>
      <c r="Z126" s="117">
        <f t="array" ref="Z126">INDEX(1*disp[Rxx],MATCH(1,($C126=disp[Case])*(Z$7=disp[Node]),0))</f>
        <v>-3.1119999999999997E-8</v>
      </c>
      <c r="AA126" s="117">
        <f t="array" ref="AA126">INDEX(1*disp[Ryy],MATCH(1,($C126=disp[Case])*(AA$7=disp[Node]),0))</f>
        <v>4.1860000000000002E-6</v>
      </c>
      <c r="AB126" s="117">
        <f t="array" ref="AB126">INDEX(1*disp[Rzz],MATCH(1,($C126=disp[Case])*(AB$7=disp[Node]),0))</f>
        <v>-3.4510000000000001E-6</v>
      </c>
    </row>
    <row r="127" spans="1:28" s="144" customFormat="1">
      <c r="A127" s="169" t="s">
        <v>415</v>
      </c>
      <c r="B127" s="169" t="s">
        <v>67</v>
      </c>
      <c r="C127" s="173" t="s">
        <v>668</v>
      </c>
      <c r="D127" s="171" t="s">
        <v>470</v>
      </c>
      <c r="E127" s="117">
        <f t="array" ref="E127">INDEX(1*disp[Ux],MATCH(1,($C127=disp[Case])*(E$7=disp[Node]),0))</f>
        <v>0</v>
      </c>
      <c r="F127" s="117">
        <f t="array" ref="F127">INDEX(1*disp[Uy],MATCH(1,($C127=disp[Case])*(F$7=disp[Node]),0))</f>
        <v>1.1620000000000001E-3</v>
      </c>
      <c r="G127" s="117">
        <f t="array" ref="G127">INDEX(1*disp[Uz],MATCH(1,($C127=disp[Case])*(G$7=disp[Node]),0))</f>
        <v>-8.4590000000000002E-4</v>
      </c>
      <c r="H127" s="117">
        <f t="array" ref="H127">INDEX(1*disp[Ux],MATCH(1,($C127=disp[Case])*(H$7=disp[Node]),0))</f>
        <v>1.1539999999999999</v>
      </c>
      <c r="I127" s="117">
        <f t="array" ref="I127">INDEX(1*disp[Uy],MATCH(1,($C127=disp[Case])*(I$7=disp[Node]),0))</f>
        <v>0.29420000000000002</v>
      </c>
      <c r="J127" s="117">
        <f t="array" ref="J127">INDEX(1*disp[Uz],MATCH(1,($C127=disp[Case])*(J$7=disp[Node]),0))</f>
        <v>8.4590000000000002E-4</v>
      </c>
      <c r="K127" s="117">
        <f t="array" ref="K127">INDEX(1*disp[Ux],MATCH(1,($C127=disp[Case])*(K$7=disp[Node]),0))</f>
        <v>1.153</v>
      </c>
      <c r="L127" s="117">
        <f t="array" ref="L127">INDEX(1*disp[Uy],MATCH(1,($C127=disp[Case])*(L$7=disp[Node]),0))</f>
        <v>1.1620000000000001E-3</v>
      </c>
      <c r="M127" s="117">
        <f t="array" ref="M127">INDEX(1*disp[Uz],MATCH(1,($C127=disp[Case])*(M$7=disp[Node]),0))</f>
        <v>-8.4590000000000002E-4</v>
      </c>
      <c r="N127" s="117">
        <f t="array" ref="N127">INDEX(1*disp[Ux],MATCH(1,($C127=disp[Case])*(N$7=disp[Node]),0))</f>
        <v>-9.341000000000001E-4</v>
      </c>
      <c r="O127" s="117">
        <f t="array" ref="O127">INDEX(1*disp[Uy],MATCH(1,($C127=disp[Case])*(O$7=disp[Node]),0))</f>
        <v>0.29420000000000002</v>
      </c>
      <c r="P127" s="117">
        <f t="array" ref="P127">INDEX(1*disp[Uz],MATCH(1,($C127=disp[Case])*(P$7=disp[Node]),0))</f>
        <v>8.4590000000000002E-4</v>
      </c>
      <c r="Q127" s="117">
        <f t="array" ref="Q127">INDEX(1*disp[Rxx],MATCH(1,($C127=disp[Case])*(Q$7=disp[Node]),0))</f>
        <v>-6.5060000000000004E-5</v>
      </c>
      <c r="R127" s="117">
        <f t="array" ref="R127">INDEX(1*disp[Ryy],MATCH(1,($C127=disp[Case])*(R$7=disp[Node]),0))</f>
        <v>1.5679999999999999E-5</v>
      </c>
      <c r="S127" s="117">
        <f t="array" ref="S127">INDEX(1*disp[Rzz],MATCH(1,($C127=disp[Case])*(S$7=disp[Node]),0))</f>
        <v>5.3029999999999999E-5</v>
      </c>
      <c r="T127" s="117">
        <f t="array" ref="T127">INDEX(1*disp[Rxx],MATCH(1,($C127=disp[Case])*(T$7=disp[Node]),0))</f>
        <v>-2.3929999999999998E-6</v>
      </c>
      <c r="U127" s="117">
        <f t="array" ref="U127">INDEX(1*disp[Ryy],MATCH(1,($C127=disp[Case])*(U$7=disp[Node]),0))</f>
        <v>-1.56E-5</v>
      </c>
      <c r="V127" s="117">
        <f t="array" ref="V127">INDEX(1*disp[Rzz],MATCH(1,($C127=disp[Case])*(V$7=disp[Node]),0))</f>
        <v>3.7370000000000003E-5</v>
      </c>
      <c r="W127" s="117">
        <f t="array" ref="W127">INDEX(1*disp[Rxx],MATCH(1,($C127=disp[Case])*(W$7=disp[Node]),0))</f>
        <v>-6.5069999999999999E-5</v>
      </c>
      <c r="X127" s="117">
        <f t="array" ref="X127">INDEX(1*disp[Ryy],MATCH(1,($C127=disp[Case])*(X$7=disp[Node]),0))</f>
        <v>-1.5679999999999999E-5</v>
      </c>
      <c r="Y127" s="117">
        <f t="array" ref="Y127">INDEX(1*disp[Rzz],MATCH(1,($C127=disp[Case])*(Y$7=disp[Node]),0))</f>
        <v>-5.3019999999999997E-5</v>
      </c>
      <c r="Z127" s="117">
        <f t="array" ref="Z127">INDEX(1*disp[Rxx],MATCH(1,($C127=disp[Case])*(Z$7=disp[Node]),0))</f>
        <v>-2.3800000000000001E-6</v>
      </c>
      <c r="AA127" s="117">
        <f t="array" ref="AA127">INDEX(1*disp[Ryy],MATCH(1,($C127=disp[Case])*(AA$7=disp[Node]),0))</f>
        <v>1.56E-5</v>
      </c>
      <c r="AB127" s="117">
        <f t="array" ref="AB127">INDEX(1*disp[Rzz],MATCH(1,($C127=disp[Case])*(AB$7=disp[Node]),0))</f>
        <v>-3.7379999999999998E-5</v>
      </c>
    </row>
    <row r="128" spans="1:28" s="144" customFormat="1">
      <c r="A128" s="169" t="s">
        <v>415</v>
      </c>
      <c r="B128" s="169" t="s">
        <v>67</v>
      </c>
      <c r="C128" s="173" t="s">
        <v>669</v>
      </c>
      <c r="D128" s="171" t="s">
        <v>471</v>
      </c>
      <c r="E128" s="117">
        <f t="array" ref="E128">INDEX(1*disp[Ux],MATCH(1,($C128=disp[Case])*(E$7=disp[Node]),0))</f>
        <v>0</v>
      </c>
      <c r="F128" s="117">
        <f t="array" ref="F128">INDEX(1*disp[Uy],MATCH(1,($C128=disp[Case])*(F$7=disp[Node]),0))</f>
        <v>7.428999999999999E-4</v>
      </c>
      <c r="G128" s="117">
        <f t="array" ref="G128">INDEX(1*disp[Uz],MATCH(1,($C128=disp[Case])*(G$7=disp[Node]),0))</f>
        <v>-5.4089999999999997E-4</v>
      </c>
      <c r="H128" s="117">
        <f t="array" ref="H128">INDEX(1*disp[Ux],MATCH(1,($C128=disp[Case])*(H$7=disp[Node]),0))</f>
        <v>0.73799999999999999</v>
      </c>
      <c r="I128" s="117">
        <f t="array" ref="I128">INDEX(1*disp[Uy],MATCH(1,($C128=disp[Case])*(I$7=disp[Node]),0))</f>
        <v>0.18809999999999999</v>
      </c>
      <c r="J128" s="117">
        <f t="array" ref="J128">INDEX(1*disp[Uz],MATCH(1,($C128=disp[Case])*(J$7=disp[Node]),0))</f>
        <v>5.4089999999999997E-4</v>
      </c>
      <c r="K128" s="117">
        <f t="array" ref="K128">INDEX(1*disp[Ux],MATCH(1,($C128=disp[Case])*(K$7=disp[Node]),0))</f>
        <v>0.73750000000000004</v>
      </c>
      <c r="L128" s="117">
        <f t="array" ref="L128">INDEX(1*disp[Uy],MATCH(1,($C128=disp[Case])*(L$7=disp[Node]),0))</f>
        <v>7.428999999999999E-4</v>
      </c>
      <c r="M128" s="117">
        <f t="array" ref="M128">INDEX(1*disp[Uz],MATCH(1,($C128=disp[Case])*(M$7=disp[Node]),0))</f>
        <v>-5.4089999999999997E-4</v>
      </c>
      <c r="N128" s="117">
        <f t="array" ref="N128">INDEX(1*disp[Ux],MATCH(1,($C128=disp[Case])*(N$7=disp[Node]),0))</f>
        <v>-5.9729999999999994E-4</v>
      </c>
      <c r="O128" s="117">
        <f t="array" ref="O128">INDEX(1*disp[Uy],MATCH(1,($C128=disp[Case])*(O$7=disp[Node]),0))</f>
        <v>0.18809999999999999</v>
      </c>
      <c r="P128" s="117">
        <f t="array" ref="P128">INDEX(1*disp[Uz],MATCH(1,($C128=disp[Case])*(P$7=disp[Node]),0))</f>
        <v>5.4089999999999997E-4</v>
      </c>
      <c r="Q128" s="117">
        <f t="array" ref="Q128">INDEX(1*disp[Rxx],MATCH(1,($C128=disp[Case])*(Q$7=disp[Node]),0))</f>
        <v>-4.1600000000000002E-5</v>
      </c>
      <c r="R128" s="117">
        <f t="array" ref="R128">INDEX(1*disp[Ryy],MATCH(1,($C128=disp[Case])*(R$7=disp[Node]),0))</f>
        <v>1.0020000000000001E-5</v>
      </c>
      <c r="S128" s="117">
        <f t="array" ref="S128">INDEX(1*disp[Rzz],MATCH(1,($C128=disp[Case])*(S$7=disp[Node]),0))</f>
        <v>3.3909999999999999E-5</v>
      </c>
      <c r="T128" s="117">
        <f t="array" ref="T128">INDEX(1*disp[Rxx],MATCH(1,($C128=disp[Case])*(T$7=disp[Node]),0))</f>
        <v>-1.53E-6</v>
      </c>
      <c r="U128" s="117">
        <f t="array" ref="U128">INDEX(1*disp[Ryy],MATCH(1,($C128=disp[Case])*(U$7=disp[Node]),0))</f>
        <v>-9.9729999999999992E-6</v>
      </c>
      <c r="V128" s="117">
        <f t="array" ref="V128">INDEX(1*disp[Rzz],MATCH(1,($C128=disp[Case])*(V$7=disp[Node]),0))</f>
        <v>2.389E-5</v>
      </c>
      <c r="W128" s="117">
        <f t="array" ref="W128">INDEX(1*disp[Rxx],MATCH(1,($C128=disp[Case])*(W$7=disp[Node]),0))</f>
        <v>-4.1610000000000003E-5</v>
      </c>
      <c r="X128" s="117">
        <f t="array" ref="X128">INDEX(1*disp[Ryy],MATCH(1,($C128=disp[Case])*(X$7=disp[Node]),0))</f>
        <v>-1.0030000000000001E-5</v>
      </c>
      <c r="Y128" s="117">
        <f t="array" ref="Y128">INDEX(1*disp[Rzz],MATCH(1,($C128=disp[Case])*(Y$7=disp[Node]),0))</f>
        <v>-3.3899999999999997E-5</v>
      </c>
      <c r="Z128" s="117">
        <f t="array" ref="Z128">INDEX(1*disp[Rxx],MATCH(1,($C128=disp[Case])*(Z$7=disp[Node]),0))</f>
        <v>-1.522E-6</v>
      </c>
      <c r="AA128" s="117">
        <f t="array" ref="AA128">INDEX(1*disp[Ryy],MATCH(1,($C128=disp[Case])*(AA$7=disp[Node]),0))</f>
        <v>9.9729999999999992E-6</v>
      </c>
      <c r="AB128" s="117">
        <f t="array" ref="AB128">INDEX(1*disp[Rzz],MATCH(1,($C128=disp[Case])*(AB$7=disp[Node]),0))</f>
        <v>-2.3900000000000002E-5</v>
      </c>
    </row>
    <row r="129" spans="1:28" s="144" customFormat="1">
      <c r="A129" s="169" t="s">
        <v>415</v>
      </c>
      <c r="B129" s="169" t="s">
        <v>67</v>
      </c>
      <c r="C129" s="173" t="s">
        <v>529</v>
      </c>
      <c r="D129" s="171" t="s">
        <v>472</v>
      </c>
      <c r="E129" s="117">
        <f t="array" ref="E129">INDEX(1*disp[Ux],MATCH(1,($C129=disp[Case])*(E$7=disp[Node]),0))</f>
        <v>1.5839999999999999E-12</v>
      </c>
      <c r="F129" s="117">
        <f t="array" ref="F129">INDEX(1*disp[Uy],MATCH(1,($C129=disp[Case])*(F$7=disp[Node]),0))</f>
        <v>3.4899999999999997E-11</v>
      </c>
      <c r="G129" s="117">
        <f t="array" ref="G129">INDEX(1*disp[Uz],MATCH(1,($C129=disp[Case])*(G$7=disp[Node]),0))</f>
        <v>-1.3869999999999999E-7</v>
      </c>
      <c r="H129" s="117">
        <f t="array" ref="H129">INDEX(1*disp[Ux],MATCH(1,($C129=disp[Case])*(H$7=disp[Node]),0))</f>
        <v>-6.9529999999999993E-5</v>
      </c>
      <c r="I129" s="117">
        <f t="array" ref="I129">INDEX(1*disp[Uy],MATCH(1,($C129=disp[Case])*(I$7=disp[Node]),0))</f>
        <v>-12.01</v>
      </c>
      <c r="J129" s="117">
        <f t="array" ref="J129">INDEX(1*disp[Uz],MATCH(1,($C129=disp[Case])*(J$7=disp[Node]),0))</f>
        <v>1.343E-7</v>
      </c>
      <c r="K129" s="117">
        <f t="array" ref="K129">INDEX(1*disp[Ux],MATCH(1,($C129=disp[Case])*(K$7=disp[Node]),0))</f>
        <v>131.30000000000001</v>
      </c>
      <c r="L129" s="117">
        <f t="array" ref="L129">INDEX(1*disp[Uy],MATCH(1,($C129=disp[Case])*(L$7=disp[Node]),0))</f>
        <v>-3.3829999999999988E-11</v>
      </c>
      <c r="M129" s="117">
        <f t="array" ref="M129">INDEX(1*disp[Uz],MATCH(1,($C129=disp[Case])*(M$7=disp[Node]),0))</f>
        <v>1.392E-7</v>
      </c>
      <c r="N129" s="117">
        <f t="array" ref="N129">INDEX(1*disp[Ux],MATCH(1,($C129=disp[Case])*(N$7=disp[Node]),0))</f>
        <v>131.30000000000001</v>
      </c>
      <c r="O129" s="117">
        <f t="array" ref="O129">INDEX(1*disp[Uy],MATCH(1,($C129=disp[Case])*(O$7=disp[Node]),0))</f>
        <v>-12.01</v>
      </c>
      <c r="P129" s="117">
        <f t="array" ref="P129">INDEX(1*disp[Uz],MATCH(1,($C129=disp[Case])*(P$7=disp[Node]),0))</f>
        <v>-1.3479999999999999E-7</v>
      </c>
      <c r="Q129" s="117">
        <f t="array" ref="Q129">INDEX(1*disp[Rxx],MATCH(1,($C129=disp[Case])*(Q$7=disp[Node]),0))</f>
        <v>-2.4570000000000001E-4</v>
      </c>
      <c r="R129" s="117">
        <f t="array" ref="R129">INDEX(1*disp[Ryy],MATCH(1,($C129=disp[Case])*(R$7=disp[Node]),0))</f>
        <v>-5.9679999999999998E-5</v>
      </c>
      <c r="S129" s="117">
        <f t="array" ref="S129">INDEX(1*disp[Rzz],MATCH(1,($C129=disp[Case])*(S$7=disp[Node]),0))</f>
        <v>6.9079999999999998E-6</v>
      </c>
      <c r="T129" s="117">
        <f t="array" ref="T129">INDEX(1*disp[Rxx],MATCH(1,($C129=disp[Case])*(T$7=disp[Node]),0))</f>
        <v>2.4570000000000001E-4</v>
      </c>
      <c r="U129" s="117">
        <f t="array" ref="U129">INDEX(1*disp[Ryy],MATCH(1,($C129=disp[Case])*(U$7=disp[Node]),0))</f>
        <v>-5.9670000000000003E-5</v>
      </c>
      <c r="V129" s="117">
        <f t="array" ref="V129">INDEX(1*disp[Rzz],MATCH(1,($C129=disp[Case])*(V$7=disp[Node]),0))</f>
        <v>-6.5740000000000001E-6</v>
      </c>
      <c r="W129" s="117">
        <f t="array" ref="W129">INDEX(1*disp[Rxx],MATCH(1,($C129=disp[Case])*(W$7=disp[Node]),0))</f>
        <v>-2.4560000000000001E-4</v>
      </c>
      <c r="X129" s="117">
        <f t="array" ref="X129">INDEX(1*disp[Ryy],MATCH(1,($C129=disp[Case])*(X$7=disp[Node]),0))</f>
        <v>6.0220000000000003E-5</v>
      </c>
      <c r="Y129" s="117">
        <f t="array" ref="Y129">INDEX(1*disp[Rzz],MATCH(1,($C129=disp[Case])*(Y$7=disp[Node]),0))</f>
        <v>-6.8000000000000001E-6</v>
      </c>
      <c r="Z129" s="117">
        <f t="array" ref="Z129">INDEX(1*disp[Rxx],MATCH(1,($C129=disp[Case])*(Z$7=disp[Node]),0))</f>
        <v>2.4560000000000001E-4</v>
      </c>
      <c r="AA129" s="117">
        <f t="array" ref="AA129">INDEX(1*disp[Ryy],MATCH(1,($C129=disp[Case])*(AA$7=disp[Node]),0))</f>
        <v>6.0229999999999998E-5</v>
      </c>
      <c r="AB129" s="117">
        <f t="array" ref="AB129">INDEX(1*disp[Rzz],MATCH(1,($C129=disp[Case])*(AB$7=disp[Node]),0))</f>
        <v>7.131E-6</v>
      </c>
    </row>
    <row r="130" spans="1:28" s="144" customFormat="1">
      <c r="A130" s="169" t="s">
        <v>415</v>
      </c>
      <c r="B130" s="169" t="s">
        <v>67</v>
      </c>
      <c r="C130" s="173" t="s">
        <v>527</v>
      </c>
      <c r="D130" s="171" t="s">
        <v>473</v>
      </c>
      <c r="E130" s="117">
        <f t="array" ref="E130">INDEX(1*disp[Ux],MATCH(1,($C130=disp[Case])*(E$7=disp[Node]),0))</f>
        <v>0</v>
      </c>
      <c r="F130" s="117">
        <f t="array" ref="F130">INDEX(1*disp[Uy],MATCH(1,($C130=disp[Case])*(F$7=disp[Node]),0))</f>
        <v>-3.743E-11</v>
      </c>
      <c r="G130" s="117">
        <f t="array" ref="G130">INDEX(1*disp[Uz],MATCH(1,($C130=disp[Case])*(G$7=disp[Node]),0))</f>
        <v>1.5209999999999999E-7</v>
      </c>
      <c r="H130" s="117">
        <f t="array" ref="H130">INDEX(1*disp[Ux],MATCH(1,($C130=disp[Case])*(H$7=disp[Node]),0))</f>
        <v>7.6249999999999997E-5</v>
      </c>
      <c r="I130" s="117">
        <f t="array" ref="I130">INDEX(1*disp[Uy],MATCH(1,($C130=disp[Case])*(I$7=disp[Node]),0))</f>
        <v>13.17</v>
      </c>
      <c r="J130" s="117">
        <f t="array" ref="J130">INDEX(1*disp[Uz],MATCH(1,($C130=disp[Case])*(J$7=disp[Node]),0))</f>
        <v>-1.473E-7</v>
      </c>
      <c r="K130" s="117">
        <f t="array" ref="K130">INDEX(1*disp[Ux],MATCH(1,($C130=disp[Case])*(K$7=disp[Node]),0))</f>
        <v>-144</v>
      </c>
      <c r="L130" s="117">
        <f t="array" ref="L130">INDEX(1*disp[Uy],MATCH(1,($C130=disp[Case])*(L$7=disp[Node]),0))</f>
        <v>3.7550000000000002E-11</v>
      </c>
      <c r="M130" s="117">
        <f t="array" ref="M130">INDEX(1*disp[Uz],MATCH(1,($C130=disp[Case])*(M$7=disp[Node]),0))</f>
        <v>-1.5270000000000001E-7</v>
      </c>
      <c r="N130" s="117">
        <f t="array" ref="N130">INDEX(1*disp[Ux],MATCH(1,($C130=disp[Case])*(N$7=disp[Node]),0))</f>
        <v>-144</v>
      </c>
      <c r="O130" s="117">
        <f t="array" ref="O130">INDEX(1*disp[Uy],MATCH(1,($C130=disp[Case])*(O$7=disp[Node]),0))</f>
        <v>13.17</v>
      </c>
      <c r="P130" s="117">
        <f t="array" ref="P130">INDEX(1*disp[Uz],MATCH(1,($C130=disp[Case])*(P$7=disp[Node]),0))</f>
        <v>1.4789999999999999E-7</v>
      </c>
      <c r="Q130" s="117">
        <f t="array" ref="Q130">INDEX(1*disp[Rxx],MATCH(1,($C130=disp[Case])*(Q$7=disp[Node]),0))</f>
        <v>2.6949999999999999E-4</v>
      </c>
      <c r="R130" s="117">
        <f t="array" ref="R130">INDEX(1*disp[Ryy],MATCH(1,($C130=disp[Case])*(R$7=disp[Node]),0))</f>
        <v>6.5450000000000005E-5</v>
      </c>
      <c r="S130" s="117">
        <f t="array" ref="S130">INDEX(1*disp[Rzz],MATCH(1,($C130=disp[Case])*(S$7=disp[Node]),0))</f>
        <v>-7.5769999999999996E-6</v>
      </c>
      <c r="T130" s="117">
        <f t="array" ref="T130">INDEX(1*disp[Rxx],MATCH(1,($C130=disp[Case])*(T$7=disp[Node]),0))</f>
        <v>-2.6939999999999999E-4</v>
      </c>
      <c r="U130" s="117">
        <f t="array" ref="U130">INDEX(1*disp[Ryy],MATCH(1,($C130=disp[Case])*(U$7=disp[Node]),0))</f>
        <v>6.5450000000000005E-5</v>
      </c>
      <c r="V130" s="117">
        <f t="array" ref="V130">INDEX(1*disp[Rzz],MATCH(1,($C130=disp[Case])*(V$7=disp[Node]),0))</f>
        <v>7.2099999999999996E-6</v>
      </c>
      <c r="W130" s="117">
        <f t="array" ref="W130">INDEX(1*disp[Rxx],MATCH(1,($C130=disp[Case])*(W$7=disp[Node]),0))</f>
        <v>2.6929999999999999E-4</v>
      </c>
      <c r="X130" s="117">
        <f t="array" ref="X130">INDEX(1*disp[Ryy],MATCH(1,($C130=disp[Case])*(X$7=disp[Node]),0))</f>
        <v>-6.6050000000000006E-5</v>
      </c>
      <c r="Y130" s="117">
        <f t="array" ref="Y130">INDEX(1*disp[Rzz],MATCH(1,($C130=disp[Case])*(Y$7=disp[Node]),0))</f>
        <v>7.4580000000000004E-6</v>
      </c>
      <c r="Z130" s="117">
        <f t="array" ref="Z130">INDEX(1*disp[Rxx],MATCH(1,($C130=disp[Case])*(Z$7=disp[Node]),0))</f>
        <v>-2.6939999999999999E-4</v>
      </c>
      <c r="AA130" s="117">
        <f t="array" ref="AA130">INDEX(1*disp[Ryy],MATCH(1,($C130=disp[Case])*(AA$7=disp[Node]),0))</f>
        <v>-6.6050000000000006E-5</v>
      </c>
      <c r="AB130" s="117">
        <f t="array" ref="AB130">INDEX(1*disp[Rzz],MATCH(1,($C130=disp[Case])*(AB$7=disp[Node]),0))</f>
        <v>-7.8210000000000002E-6</v>
      </c>
    </row>
    <row r="131" spans="1:28" s="144" customFormat="1">
      <c r="A131" s="169" t="s">
        <v>415</v>
      </c>
      <c r="B131" s="169" t="s">
        <v>67</v>
      </c>
      <c r="C131" s="173" t="s">
        <v>533</v>
      </c>
      <c r="D131" s="171" t="s">
        <v>474</v>
      </c>
      <c r="E131" s="117">
        <f t="array" ref="E131">INDEX(1*disp[Ux],MATCH(1,($C131=disp[Case])*(E$7=disp[Node]),0))</f>
        <v>0</v>
      </c>
      <c r="F131" s="117">
        <f t="array" ref="F131">INDEX(1*disp[Uy],MATCH(1,($C131=disp[Case])*(F$7=disp[Node]),0))</f>
        <v>9.9999999999999994E-12</v>
      </c>
      <c r="G131" s="117">
        <f t="array" ref="G131">INDEX(1*disp[Uz],MATCH(1,($C131=disp[Case])*(G$7=disp[Node]),0))</f>
        <v>6.6690000000000002E-7</v>
      </c>
      <c r="H131" s="117">
        <f t="array" ref="H131">INDEX(1*disp[Ux],MATCH(1,($C131=disp[Case])*(H$7=disp[Node]),0))</f>
        <v>-4.4119999999999999E-4</v>
      </c>
      <c r="I131" s="117">
        <f t="array" ref="I131">INDEX(1*disp[Uy],MATCH(1,($C131=disp[Case])*(I$7=disp[Node]),0))</f>
        <v>3.0979999999999999</v>
      </c>
      <c r="J131" s="117">
        <f t="array" ref="J131">INDEX(1*disp[Uz],MATCH(1,($C131=disp[Case])*(J$7=disp[Node]),0))</f>
        <v>-6.6599999999999996E-7</v>
      </c>
      <c r="K131" s="117">
        <f t="array" ref="K131">INDEX(1*disp[Ux],MATCH(1,($C131=disp[Case])*(K$7=disp[Node]),0))</f>
        <v>34.549999999999997</v>
      </c>
      <c r="L131" s="117">
        <f t="array" ref="L131">INDEX(1*disp[Uy],MATCH(1,($C131=disp[Case])*(L$7=disp[Node]),0))</f>
        <v>-1.011E-11</v>
      </c>
      <c r="M131" s="117">
        <f t="array" ref="M131">INDEX(1*disp[Uz],MATCH(1,($C131=disp[Case])*(M$7=disp[Node]),0))</f>
        <v>-6.6709999999999993E-7</v>
      </c>
      <c r="N131" s="117">
        <f t="array" ref="N131">INDEX(1*disp[Ux],MATCH(1,($C131=disp[Case])*(N$7=disp[Node]),0))</f>
        <v>34.549999999999997</v>
      </c>
      <c r="O131" s="117">
        <f t="array" ref="O131">INDEX(1*disp[Uy],MATCH(1,($C131=disp[Case])*(O$7=disp[Node]),0))</f>
        <v>3.0979999999999999</v>
      </c>
      <c r="P131" s="117">
        <f t="array" ref="P131">INDEX(1*disp[Uz],MATCH(1,($C131=disp[Case])*(P$7=disp[Node]),0))</f>
        <v>6.6620000000000008E-7</v>
      </c>
      <c r="Q131" s="117">
        <f t="array" ref="Q131">INDEX(1*disp[Rxx],MATCH(1,($C131=disp[Case])*(Q$7=disp[Node]),0))</f>
        <v>-1.139E-3</v>
      </c>
      <c r="R131" s="117">
        <f t="array" ref="R131">INDEX(1*disp[Ryy],MATCH(1,($C131=disp[Case])*(R$7=disp[Node]),0))</f>
        <v>1.3579999999999999E-4</v>
      </c>
      <c r="S131" s="117">
        <f t="array" ref="S131">INDEX(1*disp[Rzz],MATCH(1,($C131=disp[Case])*(S$7=disp[Node]),0))</f>
        <v>-1.841E-4</v>
      </c>
      <c r="T131" s="117">
        <f t="array" ref="T131">INDEX(1*disp[Rxx],MATCH(1,($C131=disp[Case])*(T$7=disp[Node]),0))</f>
        <v>1.139E-3</v>
      </c>
      <c r="U131" s="117">
        <f t="array" ref="U131">INDEX(1*disp[Ryy],MATCH(1,($C131=disp[Case])*(U$7=disp[Node]),0))</f>
        <v>1.3569999999999999E-4</v>
      </c>
      <c r="V131" s="117">
        <f t="array" ref="V131">INDEX(1*disp[Rzz],MATCH(1,($C131=disp[Case])*(V$7=disp[Node]),0))</f>
        <v>1.841E-4</v>
      </c>
      <c r="W131" s="117">
        <f t="array" ref="W131">INDEX(1*disp[Rxx],MATCH(1,($C131=disp[Case])*(W$7=disp[Node]),0))</f>
        <v>-1.139E-3</v>
      </c>
      <c r="X131" s="117">
        <f t="array" ref="X131">INDEX(1*disp[Ryy],MATCH(1,($C131=disp[Case])*(X$7=disp[Node]),0))</f>
        <v>-1.3569999999999999E-4</v>
      </c>
      <c r="Y131" s="117">
        <f t="array" ref="Y131">INDEX(1*disp[Rzz],MATCH(1,($C131=disp[Case])*(Y$7=disp[Node]),0))</f>
        <v>1.8420000000000001E-4</v>
      </c>
      <c r="Z131" s="117">
        <f t="array" ref="Z131">INDEX(1*disp[Rxx],MATCH(1,($C131=disp[Case])*(Z$7=disp[Node]),0))</f>
        <v>1.139E-3</v>
      </c>
      <c r="AA131" s="117">
        <f t="array" ref="AA131">INDEX(1*disp[Ryy],MATCH(1,($C131=disp[Case])*(AA$7=disp[Node]),0))</f>
        <v>-1.3579999999999999E-4</v>
      </c>
      <c r="AB131" s="117">
        <f t="array" ref="AB131">INDEX(1*disp[Rzz],MATCH(1,($C131=disp[Case])*(AB$7=disp[Node]),0))</f>
        <v>-1.8420000000000001E-4</v>
      </c>
    </row>
    <row r="132" spans="1:28" s="144" customFormat="1">
      <c r="A132" s="169" t="s">
        <v>415</v>
      </c>
      <c r="B132" s="169" t="s">
        <v>67</v>
      </c>
      <c r="C132" s="173" t="s">
        <v>531</v>
      </c>
      <c r="D132" s="171" t="s">
        <v>475</v>
      </c>
      <c r="E132" s="117">
        <f t="array" ref="E132">INDEX(1*disp[Ux],MATCH(1,($C132=disp[Case])*(E$7=disp[Node]),0))</f>
        <v>0</v>
      </c>
      <c r="F132" s="117">
        <f t="array" ref="F132">INDEX(1*disp[Uy],MATCH(1,($C132=disp[Case])*(F$7=disp[Node]),0))</f>
        <v>-4.0300000000000004E-12</v>
      </c>
      <c r="G132" s="117">
        <f t="array" ref="G132">INDEX(1*disp[Uz],MATCH(1,($C132=disp[Case])*(G$7=disp[Node]),0))</f>
        <v>-2.6679999999999998E-7</v>
      </c>
      <c r="H132" s="117">
        <f t="array" ref="H132">INDEX(1*disp[Ux],MATCH(1,($C132=disp[Case])*(H$7=disp[Node]),0))</f>
        <v>1.7650000000000001E-4</v>
      </c>
      <c r="I132" s="117">
        <f t="array" ref="I132">INDEX(1*disp[Uy],MATCH(1,($C132=disp[Case])*(I$7=disp[Node]),0))</f>
        <v>-1.2390000000000001</v>
      </c>
      <c r="J132" s="117">
        <f t="array" ref="J132">INDEX(1*disp[Uz],MATCH(1,($C132=disp[Case])*(J$7=disp[Node]),0))</f>
        <v>2.664E-7</v>
      </c>
      <c r="K132" s="117">
        <f t="array" ref="K132">INDEX(1*disp[Ux],MATCH(1,($C132=disp[Case])*(K$7=disp[Node]),0))</f>
        <v>-13.82</v>
      </c>
      <c r="L132" s="117">
        <f t="array" ref="L132">INDEX(1*disp[Uy],MATCH(1,($C132=disp[Case])*(L$7=disp[Node]),0))</f>
        <v>4.0039999999999987E-12</v>
      </c>
      <c r="M132" s="117">
        <f t="array" ref="M132">INDEX(1*disp[Uz],MATCH(1,($C132=disp[Case])*(M$7=disp[Node]),0))</f>
        <v>2.6689999999999999E-7</v>
      </c>
      <c r="N132" s="117">
        <f t="array" ref="N132">INDEX(1*disp[Ux],MATCH(1,($C132=disp[Case])*(N$7=disp[Node]),0))</f>
        <v>-13.82</v>
      </c>
      <c r="O132" s="117">
        <f t="array" ref="O132">INDEX(1*disp[Uy],MATCH(1,($C132=disp[Case])*(O$7=disp[Node]),0))</f>
        <v>-1.2390000000000001</v>
      </c>
      <c r="P132" s="117">
        <f t="array" ref="P132">INDEX(1*disp[Uz],MATCH(1,($C132=disp[Case])*(P$7=disp[Node]),0))</f>
        <v>-2.6650000000000001E-7</v>
      </c>
      <c r="Q132" s="117">
        <f t="array" ref="Q132">INDEX(1*disp[Rxx],MATCH(1,($C132=disp[Case])*(Q$7=disp[Node]),0))</f>
        <v>4.5550000000000001E-4</v>
      </c>
      <c r="R132" s="117">
        <f t="array" ref="R132">INDEX(1*disp[Ryy],MATCH(1,($C132=disp[Case])*(R$7=disp[Node]),0))</f>
        <v>-5.4320000000000002E-5</v>
      </c>
      <c r="S132" s="117">
        <f t="array" ref="S132">INDEX(1*disp[Rzz],MATCH(1,($C132=disp[Case])*(S$7=disp[Node]),0))</f>
        <v>7.3629999999999998E-5</v>
      </c>
      <c r="T132" s="117">
        <f t="array" ref="T132">INDEX(1*disp[Rxx],MATCH(1,($C132=disp[Case])*(T$7=disp[Node]),0))</f>
        <v>-4.5550000000000001E-4</v>
      </c>
      <c r="U132" s="117">
        <f t="array" ref="U132">INDEX(1*disp[Ryy],MATCH(1,($C132=disp[Case])*(U$7=disp[Node]),0))</f>
        <v>-5.4299999999999998E-5</v>
      </c>
      <c r="V132" s="117">
        <f t="array" ref="V132">INDEX(1*disp[Rzz],MATCH(1,($C132=disp[Case])*(V$7=disp[Node]),0))</f>
        <v>-7.3640000000000006E-5</v>
      </c>
      <c r="W132" s="117">
        <f t="array" ref="W132">INDEX(1*disp[Rxx],MATCH(1,($C132=disp[Case])*(W$7=disp[Node]),0))</f>
        <v>4.5550000000000001E-4</v>
      </c>
      <c r="X132" s="117">
        <f t="array" ref="X132">INDEX(1*disp[Ryy],MATCH(1,($C132=disp[Case])*(X$7=disp[Node]),0))</f>
        <v>5.4299999999999998E-5</v>
      </c>
      <c r="Y132" s="117">
        <f t="array" ref="Y132">INDEX(1*disp[Rzz],MATCH(1,($C132=disp[Case])*(Y$7=disp[Node]),0))</f>
        <v>-7.3670000000000004E-5</v>
      </c>
      <c r="Z132" s="117">
        <f t="array" ref="Z132">INDEX(1*disp[Rxx],MATCH(1,($C132=disp[Case])*(Z$7=disp[Node]),0))</f>
        <v>-4.5550000000000001E-4</v>
      </c>
      <c r="AA132" s="117">
        <f t="array" ref="AA132">INDEX(1*disp[Ryy],MATCH(1,($C132=disp[Case])*(AA$7=disp[Node]),0))</f>
        <v>5.4320000000000002E-5</v>
      </c>
      <c r="AB132" s="117">
        <f t="array" ref="AB132">INDEX(1*disp[Rzz],MATCH(1,($C132=disp[Case])*(AB$7=disp[Node]),0))</f>
        <v>7.3670000000000004E-5</v>
      </c>
    </row>
    <row r="133" spans="1:28" s="144" customFormat="1">
      <c r="A133" s="169" t="s">
        <v>415</v>
      </c>
      <c r="B133" s="169" t="s">
        <v>67</v>
      </c>
      <c r="C133" s="173" t="s">
        <v>535</v>
      </c>
      <c r="D133" s="171" t="s">
        <v>476</v>
      </c>
      <c r="E133" s="117">
        <f t="array" ref="E133">INDEX(1*disp[Ux],MATCH(1,($C133=disp[Case])*(E$7=disp[Node]),0))</f>
        <v>0</v>
      </c>
      <c r="F133" s="117">
        <f t="array" ref="F133">INDEX(1*disp[Uy],MATCH(1,($C133=disp[Case])*(F$7=disp[Node]),0))</f>
        <v>0</v>
      </c>
      <c r="G133" s="117">
        <f t="array" ref="G133">INDEX(1*disp[Uz],MATCH(1,($C133=disp[Case])*(G$7=disp[Node]),0))</f>
        <v>-2.35E-7</v>
      </c>
      <c r="H133" s="117">
        <f t="array" ref="H133">INDEX(1*disp[Ux],MATCH(1,($C133=disp[Case])*(H$7=disp[Node]),0))</f>
        <v>4.1359999999999997E-5</v>
      </c>
      <c r="I133" s="117">
        <f t="array" ref="I133">INDEX(1*disp[Uy],MATCH(1,($C133=disp[Case])*(I$7=disp[Node]),0))</f>
        <v>2.8639999999999999E-2</v>
      </c>
      <c r="J133" s="117">
        <f t="array" ref="J133">INDEX(1*disp[Uz],MATCH(1,($C133=disp[Case])*(J$7=disp[Node]),0))</f>
        <v>2.3510000000000001E-7</v>
      </c>
      <c r="K133" s="117">
        <f t="array" ref="K133">INDEX(1*disp[Ux],MATCH(1,($C133=disp[Case])*(K$7=disp[Node]),0))</f>
        <v>-1.8280000000000001</v>
      </c>
      <c r="L133" s="117">
        <f t="array" ref="L133">INDEX(1*disp[Uy],MATCH(1,($C133=disp[Case])*(L$7=disp[Node]),0))</f>
        <v>0</v>
      </c>
      <c r="M133" s="117">
        <f t="array" ref="M133">INDEX(1*disp[Uz],MATCH(1,($C133=disp[Case])*(M$7=disp[Node]),0))</f>
        <v>2.35E-7</v>
      </c>
      <c r="N133" s="117">
        <f t="array" ref="N133">INDEX(1*disp[Ux],MATCH(1,($C133=disp[Case])*(N$7=disp[Node]),0))</f>
        <v>-1.8280000000000001</v>
      </c>
      <c r="O133" s="117">
        <f t="array" ref="O133">INDEX(1*disp[Uy],MATCH(1,($C133=disp[Case])*(O$7=disp[Node]),0))</f>
        <v>2.8639999999999999E-2</v>
      </c>
      <c r="P133" s="117">
        <f t="array" ref="P133">INDEX(1*disp[Uz],MATCH(1,($C133=disp[Case])*(P$7=disp[Node]),0))</f>
        <v>-2.3519999999999999E-7</v>
      </c>
      <c r="Q133" s="117">
        <f t="array" ref="Q133">INDEX(1*disp[Rxx],MATCH(1,($C133=disp[Case])*(Q$7=disp[Node]),0))</f>
        <v>-1.271E-5</v>
      </c>
      <c r="R133" s="117">
        <f t="array" ref="R133">INDEX(1*disp[Ryy],MATCH(1,($C133=disp[Case])*(R$7=disp[Node]),0))</f>
        <v>-2.5329999999999998E-4</v>
      </c>
      <c r="S133" s="117">
        <f t="array" ref="S133">INDEX(1*disp[Rzz],MATCH(1,($C133=disp[Case])*(S$7=disp[Node]),0))</f>
        <v>-6.37E-6</v>
      </c>
      <c r="T133" s="117">
        <f t="array" ref="T133">INDEX(1*disp[Rxx],MATCH(1,($C133=disp[Case])*(T$7=disp[Node]),0))</f>
        <v>1.271E-5</v>
      </c>
      <c r="U133" s="117">
        <f t="array" ref="U133">INDEX(1*disp[Ryy],MATCH(1,($C133=disp[Case])*(U$7=disp[Node]),0))</f>
        <v>-2.5329999999999998E-4</v>
      </c>
      <c r="V133" s="117">
        <f t="array" ref="V133">INDEX(1*disp[Rzz],MATCH(1,($C133=disp[Case])*(V$7=disp[Node]),0))</f>
        <v>6.3779999999999998E-6</v>
      </c>
      <c r="W133" s="117">
        <f t="array" ref="W133">INDEX(1*disp[Rxx],MATCH(1,($C133=disp[Case])*(W$7=disp[Node]),0))</f>
        <v>-1.271E-5</v>
      </c>
      <c r="X133" s="117">
        <f t="array" ref="X133">INDEX(1*disp[Ryy],MATCH(1,($C133=disp[Case])*(X$7=disp[Node]),0))</f>
        <v>2.5329999999999998E-4</v>
      </c>
      <c r="Y133" s="117">
        <f t="array" ref="Y133">INDEX(1*disp[Rzz],MATCH(1,($C133=disp[Case])*(Y$7=disp[Node]),0))</f>
        <v>6.3820000000000001E-6</v>
      </c>
      <c r="Z133" s="117">
        <f t="array" ref="Z133">INDEX(1*disp[Rxx],MATCH(1,($C133=disp[Case])*(Z$7=disp[Node]),0))</f>
        <v>1.272E-5</v>
      </c>
      <c r="AA133" s="117">
        <f t="array" ref="AA133">INDEX(1*disp[Ryy],MATCH(1,($C133=disp[Case])*(AA$7=disp[Node]),0))</f>
        <v>2.5329999999999998E-4</v>
      </c>
      <c r="AB133" s="117">
        <f t="array" ref="AB133">INDEX(1*disp[Rzz],MATCH(1,($C133=disp[Case])*(AB$7=disp[Node]),0))</f>
        <v>-6.3739999999999986E-6</v>
      </c>
    </row>
    <row r="134" spans="1:28" s="144" customFormat="1">
      <c r="A134" s="169" t="s">
        <v>415</v>
      </c>
      <c r="B134" s="169" t="s">
        <v>67</v>
      </c>
      <c r="C134" s="173" t="s">
        <v>539</v>
      </c>
      <c r="D134" s="171" t="s">
        <v>477</v>
      </c>
      <c r="E134" s="117">
        <f t="array" ref="E134">INDEX(1*disp[Ux],MATCH(1,($C134=disp[Case])*(E$7=disp[Node]),0))</f>
        <v>0</v>
      </c>
      <c r="F134" s="117">
        <f t="array" ref="F134">INDEX(1*disp[Uy],MATCH(1,($C134=disp[Case])*(F$7=disp[Node]),0))</f>
        <v>2.2929999999999999E-11</v>
      </c>
      <c r="G134" s="117">
        <f t="array" ref="G134">INDEX(1*disp[Uz],MATCH(1,($C134=disp[Case])*(G$7=disp[Node]),0))</f>
        <v>-3.9459999999999997E-8</v>
      </c>
      <c r="H134" s="117">
        <f t="array" ref="H134">INDEX(1*disp[Ux],MATCH(1,($C134=disp[Case])*(H$7=disp[Node]),0))</f>
        <v>5.4330000000000003E-2</v>
      </c>
      <c r="I134" s="117">
        <f t="array" ref="I134">INDEX(1*disp[Uy],MATCH(1,($C134=disp[Case])*(I$7=disp[Node]),0))</f>
        <v>3.9389999999999998E-3</v>
      </c>
      <c r="J134" s="117">
        <f t="array" ref="J134">INDEX(1*disp[Uz],MATCH(1,($C134=disp[Case])*(J$7=disp[Node]),0))</f>
        <v>3.9279999999999998E-8</v>
      </c>
      <c r="K134" s="117">
        <f t="array" ref="K134">INDEX(1*disp[Ux],MATCH(1,($C134=disp[Case])*(K$7=disp[Node]),0))</f>
        <v>-1.0269999999999999</v>
      </c>
      <c r="L134" s="117">
        <f t="array" ref="L134">INDEX(1*disp[Uy],MATCH(1,($C134=disp[Case])*(L$7=disp[Node]),0))</f>
        <v>-2.272E-11</v>
      </c>
      <c r="M134" s="117">
        <f t="array" ref="M134">INDEX(1*disp[Uz],MATCH(1,($C134=disp[Case])*(M$7=disp[Node]),0))</f>
        <v>7.7639999999999999E-8</v>
      </c>
      <c r="N134" s="117">
        <f t="array" ref="N134">INDEX(1*disp[Ux],MATCH(1,($C134=disp[Case])*(N$7=disp[Node]),0))</f>
        <v>-1.0820000000000001</v>
      </c>
      <c r="O134" s="117">
        <f t="array" ref="O134">INDEX(1*disp[Uy],MATCH(1,($C134=disp[Case])*(O$7=disp[Node]),0))</f>
        <v>4.5409999999999999E-3</v>
      </c>
      <c r="P134" s="117">
        <f t="array" ref="P134">INDEX(1*disp[Uz],MATCH(1,($C134=disp[Case])*(P$7=disp[Node]),0))</f>
        <v>-7.7460000000000007E-8</v>
      </c>
      <c r="Q134" s="117">
        <f t="array" ref="Q134">INDEX(1*disp[Rxx],MATCH(1,($C134=disp[Case])*(Q$7=disp[Node]),0))</f>
        <v>-2.0579999999999999E-5</v>
      </c>
      <c r="R134" s="117">
        <f t="array" ref="R134">INDEX(1*disp[Ryy],MATCH(1,($C134=disp[Case])*(R$7=disp[Node]),0))</f>
        <v>-1.604E-4</v>
      </c>
      <c r="S134" s="117">
        <f t="array" ref="S134">INDEX(1*disp[Rzz],MATCH(1,($C134=disp[Case])*(S$7=disp[Node]),0))</f>
        <v>9.696E-6</v>
      </c>
      <c r="T134" s="117">
        <f t="array" ref="T134">INDEX(1*disp[Rxx],MATCH(1,($C134=disp[Case])*(T$7=disp[Node]),0))</f>
        <v>-2.1780000000000002E-5</v>
      </c>
      <c r="U134" s="117">
        <f t="array" ref="U134">INDEX(1*disp[Ryy],MATCH(1,($C134=disp[Case])*(U$7=disp[Node]),0))</f>
        <v>-1.583E-4</v>
      </c>
      <c r="V134" s="117">
        <f t="array" ref="V134">INDEX(1*disp[Rzz],MATCH(1,($C134=disp[Case])*(V$7=disp[Node]),0))</f>
        <v>8.6400000000000003E-6</v>
      </c>
      <c r="W134" s="117">
        <f t="array" ref="W134">INDEX(1*disp[Rxx],MATCH(1,($C134=disp[Case])*(W$7=disp[Node]),0))</f>
        <v>-2.0699999999999998E-5</v>
      </c>
      <c r="X134" s="117">
        <f t="array" ref="X134">INDEX(1*disp[Ryy],MATCH(1,($C134=disp[Case])*(X$7=disp[Node]),0))</f>
        <v>1.604E-4</v>
      </c>
      <c r="Y134" s="117">
        <f t="array" ref="Y134">INDEX(1*disp[Rzz],MATCH(1,($C134=disp[Case])*(Y$7=disp[Node]),0))</f>
        <v>-9.6910000000000009E-6</v>
      </c>
      <c r="Z134" s="117">
        <f t="array" ref="Z134">INDEX(1*disp[Rxx],MATCH(1,($C134=disp[Case])*(Z$7=disp[Node]),0))</f>
        <v>-2.1670000000000001E-5</v>
      </c>
      <c r="AA134" s="117">
        <f t="array" ref="AA134">INDEX(1*disp[Ryy],MATCH(1,($C134=disp[Case])*(AA$7=disp[Node]),0))</f>
        <v>1.583E-4</v>
      </c>
      <c r="AB134" s="117">
        <f t="array" ref="AB134">INDEX(1*disp[Rzz],MATCH(1,($C134=disp[Case])*(AB$7=disp[Node]),0))</f>
        <v>-8.6489999999999997E-6</v>
      </c>
    </row>
    <row r="135" spans="1:28" s="144" customFormat="1">
      <c r="A135" s="169" t="s">
        <v>415</v>
      </c>
      <c r="B135" s="169" t="s">
        <v>67</v>
      </c>
      <c r="C135" s="173" t="s">
        <v>544</v>
      </c>
      <c r="D135" s="171" t="s">
        <v>478</v>
      </c>
      <c r="E135" s="117">
        <f t="array" ref="E135">INDEX(1*disp[Ux],MATCH(1,($C135=disp[Case])*(E$7=disp[Node]),0))</f>
        <v>0</v>
      </c>
      <c r="F135" s="117">
        <f t="array" ref="F135">INDEX(1*disp[Uy],MATCH(1,($C135=disp[Case])*(F$7=disp[Node]),0))</f>
        <v>0</v>
      </c>
      <c r="G135" s="117">
        <f t="array" ref="G135">INDEX(1*disp[Uz],MATCH(1,($C135=disp[Case])*(G$7=disp[Node]),0))</f>
        <v>-4.4139999999999999E-9</v>
      </c>
      <c r="H135" s="117">
        <f t="array" ref="H135">INDEX(1*disp[Ux],MATCH(1,($C135=disp[Case])*(H$7=disp[Node]),0))</f>
        <v>4.9639999999999994E-6</v>
      </c>
      <c r="I135" s="117">
        <f t="array" ref="I135">INDEX(1*disp[Uy],MATCH(1,($C135=disp[Case])*(I$7=disp[Node]),0))</f>
        <v>-2.2910000000000001E-3</v>
      </c>
      <c r="J135" s="117">
        <f t="array" ref="J135">INDEX(1*disp[Uz],MATCH(1,($C135=disp[Case])*(J$7=disp[Node]),0))</f>
        <v>4.4260000000000002E-9</v>
      </c>
      <c r="K135" s="117">
        <f t="array" ref="K135">INDEX(1*disp[Ux],MATCH(1,($C135=disp[Case])*(K$7=disp[Node]),0))</f>
        <v>0.38669999999999999</v>
      </c>
      <c r="L135" s="117">
        <f t="array" ref="L135">INDEX(1*disp[Uy],MATCH(1,($C135=disp[Case])*(L$7=disp[Node]),0))</f>
        <v>0</v>
      </c>
      <c r="M135" s="117">
        <f t="array" ref="M135">INDEX(1*disp[Uz],MATCH(1,($C135=disp[Case])*(M$7=disp[Node]),0))</f>
        <v>4.4120000000000001E-9</v>
      </c>
      <c r="N135" s="117">
        <f t="array" ref="N135">INDEX(1*disp[Ux],MATCH(1,($C135=disp[Case])*(N$7=disp[Node]),0))</f>
        <v>0.38669999999999999</v>
      </c>
      <c r="O135" s="117">
        <f t="array" ref="O135">INDEX(1*disp[Uy],MATCH(1,($C135=disp[Case])*(O$7=disp[Node]),0))</f>
        <v>-2.2910000000000001E-3</v>
      </c>
      <c r="P135" s="117">
        <f t="array" ref="P135">INDEX(1*disp[Uz],MATCH(1,($C135=disp[Case])*(P$7=disp[Node]),0))</f>
        <v>-4.4239999999999996E-9</v>
      </c>
      <c r="Q135" s="117">
        <f t="array" ref="Q135">INDEX(1*disp[Rxx],MATCH(1,($C135=disp[Case])*(Q$7=disp[Node]),0))</f>
        <v>1.8139999999999999E-6</v>
      </c>
      <c r="R135" s="117">
        <f t="array" ref="R135">INDEX(1*disp[Ryy],MATCH(1,($C135=disp[Case])*(R$7=disp[Node]),0))</f>
        <v>5.0609999999999998E-5</v>
      </c>
      <c r="S135" s="117">
        <f t="array" ref="S135">INDEX(1*disp[Rzz],MATCH(1,($C135=disp[Case])*(S$7=disp[Node]),0))</f>
        <v>1.209E-6</v>
      </c>
      <c r="T135" s="117">
        <f t="array" ref="T135">INDEX(1*disp[Rxx],MATCH(1,($C135=disp[Case])*(T$7=disp[Node]),0))</f>
        <v>-1.813E-6</v>
      </c>
      <c r="U135" s="117">
        <f t="array" ref="U135">INDEX(1*disp[Ryy],MATCH(1,($C135=disp[Case])*(U$7=disp[Node]),0))</f>
        <v>5.0609999999999998E-5</v>
      </c>
      <c r="V135" s="117">
        <f t="array" ref="V135">INDEX(1*disp[Rzz],MATCH(1,($C135=disp[Case])*(V$7=disp[Node]),0))</f>
        <v>-1.209E-6</v>
      </c>
      <c r="W135" s="117">
        <f t="array" ref="W135">INDEX(1*disp[Rxx],MATCH(1,($C135=disp[Case])*(W$7=disp[Node]),0))</f>
        <v>1.813E-6</v>
      </c>
      <c r="X135" s="117">
        <f t="array" ref="X135">INDEX(1*disp[Ryy],MATCH(1,($C135=disp[Case])*(X$7=disp[Node]),0))</f>
        <v>-5.0609999999999998E-5</v>
      </c>
      <c r="Y135" s="117">
        <f t="array" ref="Y135">INDEX(1*disp[Rzz],MATCH(1,($C135=disp[Case])*(Y$7=disp[Node]),0))</f>
        <v>-1.209E-6</v>
      </c>
      <c r="Z135" s="117">
        <f t="array" ref="Z135">INDEX(1*disp[Rxx],MATCH(1,($C135=disp[Case])*(Z$7=disp[Node]),0))</f>
        <v>-1.8139999999999999E-6</v>
      </c>
      <c r="AA135" s="117">
        <f t="array" ref="AA135">INDEX(1*disp[Ryy],MATCH(1,($C135=disp[Case])*(AA$7=disp[Node]),0))</f>
        <v>-5.0609999999999998E-5</v>
      </c>
      <c r="AB135" s="117">
        <f t="array" ref="AB135">INDEX(1*disp[Rzz],MATCH(1,($C135=disp[Case])*(AB$7=disp[Node]),0))</f>
        <v>1.209E-6</v>
      </c>
    </row>
    <row r="136" spans="1:28" s="144" customFormat="1">
      <c r="A136" s="169" t="s">
        <v>415</v>
      </c>
      <c r="B136" s="169" t="s">
        <v>67</v>
      </c>
      <c r="C136" s="173" t="s">
        <v>546</v>
      </c>
      <c r="D136" s="171" t="s">
        <v>479</v>
      </c>
      <c r="E136" s="117">
        <f t="array" ref="E136">INDEX(1*disp[Ux],MATCH(1,($C136=disp[Case])*(E$7=disp[Node]),0))</f>
        <v>0</v>
      </c>
      <c r="F136" s="117">
        <f t="array" ref="F136">INDEX(1*disp[Uy],MATCH(1,($C136=disp[Case])*(F$7=disp[Node]),0))</f>
        <v>-7.5410000000000001E-11</v>
      </c>
      <c r="G136" s="117">
        <f t="array" ref="G136">INDEX(1*disp[Uz],MATCH(1,($C136=disp[Case])*(G$7=disp[Node]),0))</f>
        <v>3.4589999999999999E-5</v>
      </c>
      <c r="H136" s="117">
        <f t="array" ref="H136">INDEX(1*disp[Ux],MATCH(1,($C136=disp[Case])*(H$7=disp[Node]),0))</f>
        <v>-8.386000000000001</v>
      </c>
      <c r="I136" s="117">
        <f t="array" ref="I136">INDEX(1*disp[Uy],MATCH(1,($C136=disp[Case])*(I$7=disp[Node]),0))</f>
        <v>-0.876</v>
      </c>
      <c r="J136" s="117">
        <f t="array" ref="J136">INDEX(1*disp[Uz],MATCH(1,($C136=disp[Case])*(J$7=disp[Node]),0))</f>
        <v>-3.4589999999999999E-5</v>
      </c>
      <c r="K136" s="117">
        <f t="array" ref="K136">INDEX(1*disp[Ux],MATCH(1,($C136=disp[Case])*(K$7=disp[Node]),0))</f>
        <v>0.5837</v>
      </c>
      <c r="L136" s="117">
        <f t="array" ref="L136">INDEX(1*disp[Uy],MATCH(1,($C136=disp[Case])*(L$7=disp[Node]),0))</f>
        <v>7.5890000000000009E-11</v>
      </c>
      <c r="M136" s="117">
        <f t="array" ref="M136">INDEX(1*disp[Uz],MATCH(1,($C136=disp[Case])*(M$7=disp[Node]),0))</f>
        <v>-3.4610000000000002E-5</v>
      </c>
      <c r="N136" s="117">
        <f t="array" ref="N136">INDEX(1*disp[Ux],MATCH(1,($C136=disp[Case])*(N$7=disp[Node]),0))</f>
        <v>9.1199999999999992</v>
      </c>
      <c r="O136" s="117">
        <f t="array" ref="O136">INDEX(1*disp[Uy],MATCH(1,($C136=disp[Case])*(O$7=disp[Node]),0))</f>
        <v>-0.88129999999999997</v>
      </c>
      <c r="P136" s="117">
        <f t="array" ref="P136">INDEX(1*disp[Uz],MATCH(1,($C136=disp[Case])*(P$7=disp[Node]),0))</f>
        <v>3.4610000000000002E-5</v>
      </c>
      <c r="Q136" s="117">
        <f t="array" ref="Q136">INDEX(1*disp[Rxx],MATCH(1,($C136=disp[Case])*(Q$7=disp[Node]),0))</f>
        <v>3.8819999999999998E-5</v>
      </c>
      <c r="R136" s="117">
        <f t="array" ref="R136">INDEX(1*disp[Ryy],MATCH(1,($C136=disp[Case])*(R$7=disp[Node]),0))</f>
        <v>4.2069999999999997E-6</v>
      </c>
      <c r="S136" s="117">
        <f t="array" ref="S136">INDEX(1*disp[Rzz],MATCH(1,($C136=disp[Case])*(S$7=disp[Node]),0))</f>
        <v>-2.608E-4</v>
      </c>
      <c r="T136" s="117">
        <f t="array" ref="T136">INDEX(1*disp[Rxx],MATCH(1,($C136=disp[Case])*(T$7=disp[Node]),0))</f>
        <v>5.7790000000000001E-5</v>
      </c>
      <c r="U136" s="117">
        <f t="array" ref="U136">INDEX(1*disp[Ryy],MATCH(1,($C136=disp[Case])*(U$7=disp[Node]),0))</f>
        <v>2.3340000000000001E-4</v>
      </c>
      <c r="V136" s="117">
        <f t="array" ref="V136">INDEX(1*disp[Rzz],MATCH(1,($C136=disp[Case])*(V$7=disp[Node]),0))</f>
        <v>-2.2130000000000001E-4</v>
      </c>
      <c r="W136" s="117">
        <f t="array" ref="W136">INDEX(1*disp[Rxx],MATCH(1,($C136=disp[Case])*(W$7=disp[Node]),0))</f>
        <v>4.2830000000000002E-5</v>
      </c>
      <c r="X136" s="117">
        <f t="array" ref="X136">INDEX(1*disp[Ryy],MATCH(1,($C136=disp[Case])*(X$7=disp[Node]),0))</f>
        <v>-5.2480000000000004E-6</v>
      </c>
      <c r="Y136" s="117">
        <f t="array" ref="Y136">INDEX(1*disp[Rzz],MATCH(1,($C136=disp[Case])*(Y$7=disp[Node]),0))</f>
        <v>2.6180000000000002E-4</v>
      </c>
      <c r="Z136" s="117">
        <f t="array" ref="Z136">INDEX(1*disp[Rxx],MATCH(1,($C136=disp[Case])*(Z$7=disp[Node]),0))</f>
        <v>5.4769999999999999E-5</v>
      </c>
      <c r="AA136" s="117">
        <f t="array" ref="AA136">INDEX(1*disp[Ryy],MATCH(1,($C136=disp[Case])*(AA$7=disp[Node]),0))</f>
        <v>-2.5339999999999998E-4</v>
      </c>
      <c r="AB136" s="117">
        <f t="array" ref="AB136">INDEX(1*disp[Rzz],MATCH(1,($C136=disp[Case])*(AB$7=disp[Node]),0))</f>
        <v>2.2469999999999999E-4</v>
      </c>
    </row>
    <row r="137" spans="1:28" s="144" customFormat="1">
      <c r="A137" s="169" t="s">
        <v>415</v>
      </c>
      <c r="B137" s="169" t="s">
        <v>67</v>
      </c>
      <c r="C137" s="173" t="s">
        <v>548</v>
      </c>
      <c r="D137" s="171" t="s">
        <v>605</v>
      </c>
      <c r="E137" s="117">
        <f t="array" ref="E137">INDEX(1*disp[Ux],MATCH(1,($C137=disp[Case])*(E$7=disp[Node]),0))</f>
        <v>0</v>
      </c>
      <c r="F137" s="117">
        <f t="array" ref="F137">INDEX(1*disp[Uy],MATCH(1,($C137=disp[Case])*(F$7=disp[Node]),0))</f>
        <v>5.8969999999999991E-11</v>
      </c>
      <c r="G137" s="117">
        <f t="array" ref="G137">INDEX(1*disp[Uz],MATCH(1,($C137=disp[Case])*(G$7=disp[Node]),0))</f>
        <v>8.9640000000000001E-8</v>
      </c>
      <c r="H137" s="117">
        <f t="array" ref="H137">INDEX(1*disp[Ux],MATCH(1,($C137=disp[Case])*(H$7=disp[Node]),0))</f>
        <v>8.5510000000000002</v>
      </c>
      <c r="I137" s="117">
        <f t="array" ref="I137">INDEX(1*disp[Uy],MATCH(1,($C137=disp[Case])*(I$7=disp[Node]),0))</f>
        <v>-0.88129999999999997</v>
      </c>
      <c r="J137" s="117">
        <f t="array" ref="J137">INDEX(1*disp[Uz],MATCH(1,($C137=disp[Case])*(J$7=disp[Node]),0))</f>
        <v>-8.9559999999999989E-8</v>
      </c>
      <c r="K137" s="117">
        <f t="array" ref="K137">INDEX(1*disp[Ux],MATCH(1,($C137=disp[Case])*(K$7=disp[Node]),0))</f>
        <v>17.68</v>
      </c>
      <c r="L137" s="117">
        <f t="array" ref="L137">INDEX(1*disp[Uy],MATCH(1,($C137=disp[Case])*(L$7=disp[Node]),0))</f>
        <v>-5.9610000000000001E-11</v>
      </c>
      <c r="M137" s="117">
        <f t="array" ref="M137">INDEX(1*disp[Uz],MATCH(1,($C137=disp[Case])*(M$7=disp[Node]),0))</f>
        <v>-6.1640000000000001E-8</v>
      </c>
      <c r="N137" s="117">
        <f t="array" ref="N137">INDEX(1*disp[Ux],MATCH(1,($C137=disp[Case])*(N$7=disp[Node]),0))</f>
        <v>9.1270000000000007</v>
      </c>
      <c r="O137" s="117">
        <f t="array" ref="O137">INDEX(1*disp[Uy],MATCH(1,($C137=disp[Case])*(O$7=disp[Node]),0))</f>
        <v>-0.88019999999999998</v>
      </c>
      <c r="P137" s="117">
        <f t="array" ref="P137">INDEX(1*disp[Uz],MATCH(1,($C137=disp[Case])*(P$7=disp[Node]),0))</f>
        <v>6.1550000000000005E-8</v>
      </c>
      <c r="Q137" s="117">
        <f t="array" ref="Q137">INDEX(1*disp[Rxx],MATCH(1,($C137=disp[Case])*(Q$7=disp[Node]),0))</f>
        <v>-5.5040000000000002E-5</v>
      </c>
      <c r="R137" s="117">
        <f t="array" ref="R137">INDEX(1*disp[Ryy],MATCH(1,($C137=disp[Case])*(R$7=disp[Node]),0))</f>
        <v>2.5359999999999998E-4</v>
      </c>
      <c r="S137" s="117">
        <f t="array" ref="S137">INDEX(1*disp[Rzz],MATCH(1,($C137=disp[Case])*(S$7=disp[Node]),0))</f>
        <v>2.254E-4</v>
      </c>
      <c r="T137" s="117">
        <f t="array" ref="T137">INDEX(1*disp[Rxx],MATCH(1,($C137=disp[Case])*(T$7=disp[Node]),0))</f>
        <v>-4.3099999999999997E-5</v>
      </c>
      <c r="U137" s="117">
        <f t="array" ref="U137">INDEX(1*disp[Ryy],MATCH(1,($C137=disp[Case])*(U$7=disp[Node]),0))</f>
        <v>5.6979999999999986E-6</v>
      </c>
      <c r="V137" s="117">
        <f t="array" ref="V137">INDEX(1*disp[Rzz],MATCH(1,($C137=disp[Case])*(V$7=disp[Node]),0))</f>
        <v>2.6239999999999998E-4</v>
      </c>
      <c r="W137" s="117">
        <f t="array" ref="W137">INDEX(1*disp[Rxx],MATCH(1,($C137=disp[Case])*(W$7=disp[Node]),0))</f>
        <v>-5.524E-5</v>
      </c>
      <c r="X137" s="117">
        <f t="array" ref="X137">INDEX(1*disp[Ryy],MATCH(1,($C137=disp[Case])*(X$7=disp[Node]),0))</f>
        <v>-2.5359999999999998E-4</v>
      </c>
      <c r="Y137" s="117">
        <f t="array" ref="Y137">INDEX(1*disp[Rzz],MATCH(1,($C137=disp[Case])*(Y$7=disp[Node]),0))</f>
        <v>-2.254E-4</v>
      </c>
      <c r="Z137" s="117">
        <f t="array" ref="Z137">INDEX(1*disp[Rxx],MATCH(1,($C137=disp[Case])*(Z$7=disp[Node]),0))</f>
        <v>-4.2910000000000001E-5</v>
      </c>
      <c r="AA137" s="117">
        <f t="array" ref="AA137">INDEX(1*disp[Ryy],MATCH(1,($C137=disp[Case])*(AA$7=disp[Node]),0))</f>
        <v>-5.699E-6</v>
      </c>
      <c r="AB137" s="117">
        <f t="array" ref="AB137">INDEX(1*disp[Rzz],MATCH(1,($C137=disp[Case])*(AB$7=disp[Node]),0))</f>
        <v>-2.6239999999999998E-4</v>
      </c>
    </row>
    <row r="138" spans="1:28" s="144" customFormat="1">
      <c r="A138" s="169" t="s">
        <v>415</v>
      </c>
      <c r="B138" s="169" t="s">
        <v>67</v>
      </c>
      <c r="C138" s="173" t="s">
        <v>614</v>
      </c>
      <c r="D138" s="171" t="s">
        <v>480</v>
      </c>
      <c r="E138" s="117">
        <f t="array" ref="E138">INDEX(1*disp[Ux],MATCH(1,($C138=disp[Case])*(E$7=disp[Node]),0))</f>
        <v>0</v>
      </c>
      <c r="F138" s="117">
        <f t="array" ref="F138">INDEX(1*disp[Uy],MATCH(1,($C138=disp[Case])*(F$7=disp[Node]),0))</f>
        <v>0</v>
      </c>
      <c r="G138" s="117">
        <f t="array" ref="G138">INDEX(1*disp[Uz],MATCH(1,($C138=disp[Case])*(G$7=disp[Node]),0))</f>
        <v>-4.3440000000000003E-7</v>
      </c>
      <c r="H138" s="117">
        <f t="array" ref="H138">INDEX(1*disp[Ux],MATCH(1,($C138=disp[Case])*(H$7=disp[Node]),0))</f>
        <v>7.4300000000000004E-5</v>
      </c>
      <c r="I138" s="117">
        <f t="array" ref="I138">INDEX(1*disp[Uy],MATCH(1,($C138=disp[Case])*(I$7=disp[Node]),0))</f>
        <v>2.5420000000000002E-2</v>
      </c>
      <c r="J138" s="117">
        <f t="array" ref="J138">INDEX(1*disp[Uz],MATCH(1,($C138=disp[Case])*(J$7=disp[Node]),0))</f>
        <v>4.3319999999999999E-7</v>
      </c>
      <c r="K138" s="117">
        <f t="array" ref="K138">INDEX(1*disp[Ux],MATCH(1,($C138=disp[Case])*(K$7=disp[Node]),0))</f>
        <v>-6.49</v>
      </c>
      <c r="L138" s="117">
        <f t="array" ref="L138">INDEX(1*disp[Uy],MATCH(1,($C138=disp[Case])*(L$7=disp[Node]),0))</f>
        <v>0</v>
      </c>
      <c r="M138" s="117">
        <f t="array" ref="M138">INDEX(1*disp[Uz],MATCH(1,($C138=disp[Case])*(M$7=disp[Node]),0))</f>
        <v>4.3440000000000003E-7</v>
      </c>
      <c r="N138" s="117">
        <f t="array" ref="N138">INDEX(1*disp[Ux],MATCH(1,($C138=disp[Case])*(N$7=disp[Node]),0))</f>
        <v>-6.49</v>
      </c>
      <c r="O138" s="117">
        <f t="array" ref="O138">INDEX(1*disp[Uy],MATCH(1,($C138=disp[Case])*(O$7=disp[Node]),0))</f>
        <v>2.545E-2</v>
      </c>
      <c r="P138" s="117">
        <f t="array" ref="P138">INDEX(1*disp[Uz],MATCH(1,($C138=disp[Case])*(P$7=disp[Node]),0))</f>
        <v>-4.3319999999999999E-7</v>
      </c>
      <c r="Q138" s="117">
        <f t="array" ref="Q138">INDEX(1*disp[Rxx],MATCH(1,($C138=disp[Case])*(Q$7=disp[Node]),0))</f>
        <v>3.2550000000000002E-6</v>
      </c>
      <c r="R138" s="117">
        <f t="array" ref="R138">INDEX(1*disp[Ryy],MATCH(1,($C138=disp[Case])*(R$7=disp[Node]),0))</f>
        <v>-9.5629999999999988E-4</v>
      </c>
      <c r="S138" s="117">
        <f t="array" ref="S138">INDEX(1*disp[Rzz],MATCH(1,($C138=disp[Case])*(S$7=disp[Node]),0))</f>
        <v>3.1530000000000001E-6</v>
      </c>
      <c r="T138" s="117">
        <f t="array" ref="T138">INDEX(1*disp[Rxx],MATCH(1,($C138=disp[Case])*(T$7=disp[Node]),0))</f>
        <v>-3.2600000000000001E-6</v>
      </c>
      <c r="U138" s="117">
        <f t="array" ref="U138">INDEX(1*disp[Ryy],MATCH(1,($C138=disp[Case])*(U$7=disp[Node]),0))</f>
        <v>-9.5629999999999988E-4</v>
      </c>
      <c r="V138" s="117">
        <f t="array" ref="V138">INDEX(1*disp[Rzz],MATCH(1,($C138=disp[Case])*(V$7=disp[Node]),0))</f>
        <v>-3.1439999999999999E-6</v>
      </c>
      <c r="W138" s="117">
        <f t="array" ref="W138">INDEX(1*disp[Rxx],MATCH(1,($C138=disp[Case])*(W$7=disp[Node]),0))</f>
        <v>3.2559999999999998E-6</v>
      </c>
      <c r="X138" s="117">
        <f t="array" ref="X138">INDEX(1*disp[Ryy],MATCH(1,($C138=disp[Case])*(X$7=disp[Node]),0))</f>
        <v>9.5629999999999988E-4</v>
      </c>
      <c r="Y138" s="117">
        <f t="array" ref="Y138">INDEX(1*disp[Rzz],MATCH(1,($C138=disp[Case])*(Y$7=disp[Node]),0))</f>
        <v>-3.1439999999999999E-6</v>
      </c>
      <c r="Z138" s="117">
        <f t="array" ref="Z138">INDEX(1*disp[Rxx],MATCH(1,($C138=disp[Case])*(Z$7=disp[Node]),0))</f>
        <v>-3.252E-6</v>
      </c>
      <c r="AA138" s="117">
        <f t="array" ref="AA138">INDEX(1*disp[Ryy],MATCH(1,($C138=disp[Case])*(AA$7=disp[Node]),0))</f>
        <v>9.5629999999999988E-4</v>
      </c>
      <c r="AB138" s="117">
        <f t="array" ref="AB138">INDEX(1*disp[Rzz],MATCH(1,($C138=disp[Case])*(AB$7=disp[Node]),0))</f>
        <v>3.1530000000000001E-6</v>
      </c>
    </row>
    <row r="139" spans="1:28" s="144" customFormat="1">
      <c r="A139" s="169" t="s">
        <v>415</v>
      </c>
      <c r="B139" s="169" t="s">
        <v>67</v>
      </c>
      <c r="C139" s="173" t="s">
        <v>615</v>
      </c>
      <c r="D139" s="171" t="s">
        <v>481</v>
      </c>
      <c r="E139" s="117">
        <f t="array" ref="E139">INDEX(1*disp[Ux],MATCH(1,($C139=disp[Case])*(E$7=disp[Node]),0))</f>
        <v>0</v>
      </c>
      <c r="F139" s="117">
        <f t="array" ref="F139">INDEX(1*disp[Uy],MATCH(1,($C139=disp[Case])*(F$7=disp[Node]),0))</f>
        <v>-2.303E-11</v>
      </c>
      <c r="G139" s="117">
        <f t="array" ref="G139">INDEX(1*disp[Uz],MATCH(1,($C139=disp[Case])*(G$7=disp[Node]),0))</f>
        <v>-1.053E-7</v>
      </c>
      <c r="H139" s="117">
        <f t="array" ref="H139">INDEX(1*disp[Ux],MATCH(1,($C139=disp[Case])*(H$7=disp[Node]),0))</f>
        <v>-5.4300000000000001E-2</v>
      </c>
      <c r="I139" s="117">
        <f t="array" ref="I139">INDEX(1*disp[Uy],MATCH(1,($C139=disp[Case])*(I$7=disp[Node]),0))</f>
        <v>4.5360000000000001E-3</v>
      </c>
      <c r="J139" s="117">
        <f t="array" ref="J139">INDEX(1*disp[Uz],MATCH(1,($C139=disp[Case])*(J$7=disp[Node]),0))</f>
        <v>1.0509999999999999E-7</v>
      </c>
      <c r="K139" s="117">
        <f t="array" ref="K139">INDEX(1*disp[Ux],MATCH(1,($C139=disp[Case])*(K$7=disp[Node]),0))</f>
        <v>-1.1359999999999999</v>
      </c>
      <c r="L139" s="117">
        <f t="array" ref="L139">INDEX(1*disp[Uy],MATCH(1,($C139=disp[Case])*(L$7=disp[Node]),0))</f>
        <v>2.3000000000000001E-11</v>
      </c>
      <c r="M139" s="117">
        <f t="array" ref="M139">INDEX(1*disp[Uz],MATCH(1,($C139=disp[Case])*(M$7=disp[Node]),0))</f>
        <v>6.7160000000000001E-8</v>
      </c>
      <c r="N139" s="117">
        <f t="array" ref="N139">INDEX(1*disp[Ux],MATCH(1,($C139=disp[Case])*(N$7=disp[Node]),0))</f>
        <v>-1.0820000000000001</v>
      </c>
      <c r="O139" s="117">
        <f t="array" ref="O139">INDEX(1*disp[Uy],MATCH(1,($C139=disp[Case])*(O$7=disp[Node]),0))</f>
        <v>3.9410000000000001E-3</v>
      </c>
      <c r="P139" s="117">
        <f t="array" ref="P139">INDEX(1*disp[Uz],MATCH(1,($C139=disp[Case])*(P$7=disp[Node]),0))</f>
        <v>-6.6950000000000001E-8</v>
      </c>
      <c r="Q139" s="117">
        <f t="array" ref="Q139">INDEX(1*disp[Rxx],MATCH(1,($C139=disp[Case])*(Q$7=disp[Node]),0))</f>
        <v>2.1670000000000001E-5</v>
      </c>
      <c r="R139" s="117">
        <f t="array" ref="R139">INDEX(1*disp[Ryy],MATCH(1,($C139=disp[Case])*(R$7=disp[Node]),0))</f>
        <v>-1.583E-4</v>
      </c>
      <c r="S139" s="117">
        <f t="array" ref="S139">INDEX(1*disp[Rzz],MATCH(1,($C139=disp[Case])*(S$7=disp[Node]),0))</f>
        <v>-8.6449999999999994E-6</v>
      </c>
      <c r="T139" s="117">
        <f t="array" ref="T139">INDEX(1*disp[Rxx],MATCH(1,($C139=disp[Case])*(T$7=disp[Node]),0))</f>
        <v>2.069E-5</v>
      </c>
      <c r="U139" s="117">
        <f t="array" ref="U139">INDEX(1*disp[Ryy],MATCH(1,($C139=disp[Case])*(U$7=disp[Node]),0))</f>
        <v>-1.604E-4</v>
      </c>
      <c r="V139" s="117">
        <f t="array" ref="V139">INDEX(1*disp[Rzz],MATCH(1,($C139=disp[Case])*(V$7=disp[Node]),0))</f>
        <v>-9.6879999999999994E-6</v>
      </c>
      <c r="W139" s="117">
        <f t="array" ref="W139">INDEX(1*disp[Rxx],MATCH(1,($C139=disp[Case])*(W$7=disp[Node]),0))</f>
        <v>2.1780000000000002E-5</v>
      </c>
      <c r="X139" s="117">
        <f t="array" ref="X139">INDEX(1*disp[Ryy],MATCH(1,($C139=disp[Case])*(X$7=disp[Node]),0))</f>
        <v>1.583E-4</v>
      </c>
      <c r="Y139" s="117">
        <f t="array" ref="Y139">INDEX(1*disp[Rzz],MATCH(1,($C139=disp[Case])*(Y$7=disp[Node]),0))</f>
        <v>8.6430000000000001E-6</v>
      </c>
      <c r="Z139" s="117">
        <f t="array" ref="Z139">INDEX(1*disp[Rxx],MATCH(1,($C139=disp[Case])*(Z$7=disp[Node]),0))</f>
        <v>2.0579999999999999E-5</v>
      </c>
      <c r="AA139" s="117">
        <f t="array" ref="AA139">INDEX(1*disp[Ryy],MATCH(1,($C139=disp[Case])*(AA$7=disp[Node]),0))</f>
        <v>1.604E-4</v>
      </c>
      <c r="AB139" s="117">
        <f t="array" ref="AB139">INDEX(1*disp[Rzz],MATCH(1,($C139=disp[Case])*(AB$7=disp[Node]),0))</f>
        <v>9.7000000000000003E-6</v>
      </c>
    </row>
    <row r="140" spans="1:28" s="144" customFormat="1">
      <c r="A140" s="169" t="s">
        <v>415</v>
      </c>
      <c r="B140" s="169" t="s">
        <v>67</v>
      </c>
      <c r="C140" s="173" t="s">
        <v>711</v>
      </c>
      <c r="D140" s="171" t="s">
        <v>482</v>
      </c>
      <c r="E140" s="117">
        <f t="array" ref="E140">INDEX(1*disp[Ux],MATCH(1,($C140=disp[Case])*(E$7=disp[Node]),0))</f>
        <v>2.2990000000000002E-12</v>
      </c>
      <c r="F140" s="117">
        <f t="array" ref="F140">INDEX(1*disp[Uy],MATCH(1,($C140=disp[Case])*(F$7=disp[Node]),0))</f>
        <v>1.016E-9</v>
      </c>
      <c r="G140" s="117">
        <f t="array" ref="G140">INDEX(1*disp[Uz],MATCH(1,($C140=disp[Case])*(G$7=disp[Node]),0))</f>
        <v>-8.252000000000001E-2</v>
      </c>
      <c r="H140" s="117">
        <f t="array" ref="H140">INDEX(1*disp[Ux],MATCH(1,($C140=disp[Case])*(H$7=disp[Node]),0))</f>
        <v>13.47</v>
      </c>
      <c r="I140" s="117">
        <f t="array" ref="I140">INDEX(1*disp[Uy],MATCH(1,($C140=disp[Case])*(I$7=disp[Node]),0))</f>
        <v>-1.633</v>
      </c>
      <c r="J140" s="117">
        <f t="array" ref="J140">INDEX(1*disp[Uz],MATCH(1,($C140=disp[Case])*(J$7=disp[Node]),0))</f>
        <v>-5.3580000000000003E-2</v>
      </c>
      <c r="K140" s="117">
        <f t="array" ref="K140">INDEX(1*disp[Ux],MATCH(1,($C140=disp[Case])*(K$7=disp[Node]),0))</f>
        <v>54.6</v>
      </c>
      <c r="L140" s="117">
        <f t="array" ref="L140">INDEX(1*disp[Uy],MATCH(1,($C140=disp[Case])*(L$7=disp[Node]),0))</f>
        <v>-1.0169999999999999E-9</v>
      </c>
      <c r="M140" s="117">
        <f t="array" ref="M140">INDEX(1*disp[Uz],MATCH(1,($C140=disp[Case])*(M$7=disp[Node]),0))</f>
        <v>-8.0360000000000001E-2</v>
      </c>
      <c r="N140" s="117">
        <f t="array" ref="N140">INDEX(1*disp[Ux],MATCH(1,($C140=disp[Case])*(N$7=disp[Node]),0))</f>
        <v>41.75</v>
      </c>
      <c r="O140" s="117">
        <f t="array" ref="O140">INDEX(1*disp[Uy],MATCH(1,($C140=disp[Case])*(O$7=disp[Node]),0))</f>
        <v>-1.577</v>
      </c>
      <c r="P140" s="117">
        <f t="array" ref="P140">INDEX(1*disp[Uz],MATCH(1,($C140=disp[Case])*(P$7=disp[Node]),0))</f>
        <v>-5.4089999999999999E-2</v>
      </c>
      <c r="Q140" s="117">
        <f t="array" ref="Q140">INDEX(1*disp[Rxx],MATCH(1,($C140=disp[Case])*(Q$7=disp[Node]),0))</f>
        <v>3.0449999999999997E-4</v>
      </c>
      <c r="R140" s="117">
        <f t="array" ref="R140">INDEX(1*disp[Ryy],MATCH(1,($C140=disp[Case])*(R$7=disp[Node]),0))</f>
        <v>2.5409999999999999E-3</v>
      </c>
      <c r="S140" s="117">
        <f t="array" ref="S140">INDEX(1*disp[Rzz],MATCH(1,($C140=disp[Case])*(S$7=disp[Node]),0))</f>
        <v>4.8139999999999999E-4</v>
      </c>
      <c r="T140" s="117">
        <f t="array" ref="T140">INDEX(1*disp[Rxx],MATCH(1,($C140=disp[Case])*(T$7=disp[Node]),0))</f>
        <v>-5.4040000000000002E-4</v>
      </c>
      <c r="U140" s="117">
        <f t="array" ref="U140">INDEX(1*disp[Ryy],MATCH(1,($C140=disp[Case])*(U$7=disp[Node]),0))</f>
        <v>1.786E-3</v>
      </c>
      <c r="V140" s="117">
        <f t="array" ref="V140">INDEX(1*disp[Rzz],MATCH(1,($C140=disp[Case])*(V$7=disp[Node]),0))</f>
        <v>2.0819999999999999E-4</v>
      </c>
      <c r="W140" s="117">
        <f t="array" ref="W140">INDEX(1*disp[Rxx],MATCH(1,($C140=disp[Case])*(W$7=disp[Node]),0))</f>
        <v>3.1540000000000002E-4</v>
      </c>
      <c r="X140" s="117">
        <f t="array" ref="X140">INDEX(1*disp[Ryy],MATCH(1,($C140=disp[Case])*(X$7=disp[Node]),0))</f>
        <v>-2.4220000000000001E-3</v>
      </c>
      <c r="Y140" s="117">
        <f t="array" ref="Y140">INDEX(1*disp[Rzz],MATCH(1,($C140=disp[Case])*(Y$7=disp[Node]),0))</f>
        <v>-4.7189999999999992E-4</v>
      </c>
      <c r="Z140" s="117">
        <f t="array" ref="Z140">INDEX(1*disp[Rxx],MATCH(1,($C140=disp[Case])*(Z$7=disp[Node]),0))</f>
        <v>-5.0489999999999997E-4</v>
      </c>
      <c r="AA140" s="117">
        <f t="array" ref="AA140">INDEX(1*disp[Ryy],MATCH(1,($C140=disp[Case])*(AA$7=disp[Node]),0))</f>
        <v>-1.751E-3</v>
      </c>
      <c r="AB140" s="117">
        <f t="array" ref="AB140">INDEX(1*disp[Rzz],MATCH(1,($C140=disp[Case])*(AB$7=disp[Node]),0))</f>
        <v>-2.0039999999999999E-4</v>
      </c>
    </row>
    <row r="141" spans="1:28" s="144" customFormat="1">
      <c r="A141" s="169" t="s">
        <v>415</v>
      </c>
      <c r="B141" s="169" t="s">
        <v>67</v>
      </c>
      <c r="C141" s="173" t="s">
        <v>712</v>
      </c>
      <c r="D141" s="171" t="s">
        <v>483</v>
      </c>
      <c r="E141" s="117">
        <f t="array" ref="E141">INDEX(1*disp[Ux],MATCH(1,($C141=disp[Case])*(E$7=disp[Node]),0))</f>
        <v>0</v>
      </c>
      <c r="F141" s="117">
        <f t="array" ref="F141">INDEX(1*disp[Uy],MATCH(1,($C141=disp[Case])*(F$7=disp[Node]),0))</f>
        <v>-5.8079999999999988E-11</v>
      </c>
      <c r="G141" s="117">
        <f t="array" ref="G141">INDEX(1*disp[Uz],MATCH(1,($C141=disp[Case])*(G$7=disp[Node]),0))</f>
        <v>-4.0670000000000003E-3</v>
      </c>
      <c r="H141" s="117">
        <f t="array" ref="H141">INDEX(1*disp[Ux],MATCH(1,($C141=disp[Case])*(H$7=disp[Node]),0))</f>
        <v>-10.27</v>
      </c>
      <c r="I141" s="117">
        <f t="array" ref="I141">INDEX(1*disp[Uy],MATCH(1,($C141=disp[Case])*(I$7=disp[Node]),0))</f>
        <v>-0.3599</v>
      </c>
      <c r="J141" s="117">
        <f t="array" ref="J141">INDEX(1*disp[Uz],MATCH(1,($C141=disp[Case])*(J$7=disp[Node]),0))</f>
        <v>-2.4539999999999999E-2</v>
      </c>
      <c r="K141" s="117">
        <f t="array" ref="K141">INDEX(1*disp[Ux],MATCH(1,($C141=disp[Case])*(K$7=disp[Node]),0))</f>
        <v>-1.5109999999999999</v>
      </c>
      <c r="L141" s="117">
        <f t="array" ref="L141">INDEX(1*disp[Uy],MATCH(1,($C141=disp[Case])*(L$7=disp[Node]),0))</f>
        <v>5.8280000000000005E-11</v>
      </c>
      <c r="M141" s="117">
        <f t="array" ref="M141">INDEX(1*disp[Uz],MATCH(1,($C141=disp[Case])*(M$7=disp[Node]),0))</f>
        <v>-3.5509999999999999E-3</v>
      </c>
      <c r="N141" s="117">
        <f t="array" ref="N141">INDEX(1*disp[Ux],MATCH(1,($C141=disp[Case])*(N$7=disp[Node]),0))</f>
        <v>8.7530000000000001</v>
      </c>
      <c r="O141" s="117">
        <f t="array" ref="O141">INDEX(1*disp[Uy],MATCH(1,($C141=disp[Case])*(O$7=disp[Node]),0))</f>
        <v>-0.18390000000000001</v>
      </c>
      <c r="P141" s="117">
        <f t="array" ref="P141">INDEX(1*disp[Uz],MATCH(1,($C141=disp[Case])*(P$7=disp[Node]),0))</f>
        <v>-2.427E-2</v>
      </c>
      <c r="Q141" s="117">
        <f t="array" ref="Q141">INDEX(1*disp[Rxx],MATCH(1,($C141=disp[Case])*(Q$7=disp[Node]),0))</f>
        <v>1.618E-4</v>
      </c>
      <c r="R141" s="117">
        <f t="array" ref="R141">INDEX(1*disp[Ryy],MATCH(1,($C141=disp[Case])*(R$7=disp[Node]),0))</f>
        <v>7.7100000000000007E-6</v>
      </c>
      <c r="S141" s="117">
        <f t="array" ref="S141">INDEX(1*disp[Rzz],MATCH(1,($C141=disp[Case])*(S$7=disp[Node]),0))</f>
        <v>-2.9300000000000002E-4</v>
      </c>
      <c r="T141" s="117">
        <f t="array" ref="T141">INDEX(1*disp[Rxx],MATCH(1,($C141=disp[Case])*(T$7=disp[Node]),0))</f>
        <v>-5.5099999999999998E-5</v>
      </c>
      <c r="U141" s="117">
        <f t="array" ref="U141">INDEX(1*disp[Ryy],MATCH(1,($C141=disp[Case])*(U$7=disp[Node]),0))</f>
        <v>3.4000000000000002E-4</v>
      </c>
      <c r="V141" s="117">
        <f t="array" ref="V141">INDEX(1*disp[Rzz],MATCH(1,($C141=disp[Case])*(V$7=disp[Node]),0))</f>
        <v>-3.2059999999999999E-4</v>
      </c>
      <c r="W141" s="117">
        <f t="array" ref="W141">INDEX(1*disp[Rxx],MATCH(1,($C141=disp[Case])*(W$7=disp[Node]),0))</f>
        <v>1.2229999999999999E-4</v>
      </c>
      <c r="X141" s="117">
        <f t="array" ref="X141">INDEX(1*disp[Ryy],MATCH(1,($C141=disp[Case])*(X$7=disp[Node]),0))</f>
        <v>-1.242E-5</v>
      </c>
      <c r="Y141" s="117">
        <f t="array" ref="Y141">INDEX(1*disp[Rzz],MATCH(1,($C141=disp[Case])*(Y$7=disp[Node]),0))</f>
        <v>2.9080000000000002E-4</v>
      </c>
      <c r="Z141" s="117">
        <f t="array" ref="Z141">INDEX(1*disp[Rxx],MATCH(1,($C141=disp[Case])*(Z$7=disp[Node]),0))</f>
        <v>-3.021E-5</v>
      </c>
      <c r="AA141" s="117">
        <f t="array" ref="AA141">INDEX(1*disp[Ryy],MATCH(1,($C141=disp[Case])*(AA$7=disp[Node]),0))</f>
        <v>-3.3809999999999998E-4</v>
      </c>
      <c r="AB141" s="117">
        <f t="array" ref="AB141">INDEX(1*disp[Rzz],MATCH(1,($C141=disp[Case])*(AB$7=disp[Node]),0))</f>
        <v>3.235E-4</v>
      </c>
    </row>
    <row r="142" spans="1:28" s="144" customFormat="1">
      <c r="A142" s="169" t="s">
        <v>415</v>
      </c>
      <c r="B142" s="169" t="s">
        <v>67</v>
      </c>
      <c r="C142" s="173" t="s">
        <v>713</v>
      </c>
      <c r="D142" s="171" t="s">
        <v>484</v>
      </c>
      <c r="E142" s="117">
        <f t="array" ref="E142">INDEX(1*disp[Ux],MATCH(1,($C142=disp[Case])*(E$7=disp[Node]),0))</f>
        <v>6.3089999999999999E-12</v>
      </c>
      <c r="F142" s="117">
        <f t="array" ref="F142">INDEX(1*disp[Uy],MATCH(1,($C142=disp[Case])*(F$7=disp[Node]),0))</f>
        <v>4.0539999999999986E-9</v>
      </c>
      <c r="G142" s="117">
        <f t="array" ref="G142">INDEX(1*disp[Uz],MATCH(1,($C142=disp[Case])*(G$7=disp[Node]),0))</f>
        <v>-6.742999999999999E-2</v>
      </c>
      <c r="H142" s="117">
        <f t="array" ref="H142">INDEX(1*disp[Ux],MATCH(1,($C142=disp[Case])*(H$7=disp[Node]),0))</f>
        <v>6.0829999999999993</v>
      </c>
      <c r="I142" s="117">
        <f t="array" ref="I142">INDEX(1*disp[Uy],MATCH(1,($C142=disp[Case])*(I$7=disp[Node]),0))</f>
        <v>-2.6890000000000001</v>
      </c>
      <c r="J142" s="117">
        <f t="array" ref="J142">INDEX(1*disp[Uz],MATCH(1,($C142=disp[Case])*(J$7=disp[Node]),0))</f>
        <v>-4.7719999999999999E-2</v>
      </c>
      <c r="K142" s="117">
        <f t="array" ref="K142">INDEX(1*disp[Ux],MATCH(1,($C142=disp[Case])*(K$7=disp[Node]),0))</f>
        <v>26.72</v>
      </c>
      <c r="L142" s="117">
        <f t="array" ref="L142">INDEX(1*disp[Uy],MATCH(1,($C142=disp[Case])*(L$7=disp[Node]),0))</f>
        <v>-4.0539999999999986E-9</v>
      </c>
      <c r="M142" s="117">
        <f t="array" ref="M142">INDEX(1*disp[Uz],MATCH(1,($C142=disp[Case])*(M$7=disp[Node]),0))</f>
        <v>-2.0420000000000001E-2</v>
      </c>
      <c r="N142" s="117">
        <f t="array" ref="N142">INDEX(1*disp[Ux],MATCH(1,($C142=disp[Case])*(N$7=disp[Node]),0))</f>
        <v>24.56</v>
      </c>
      <c r="O142" s="117">
        <f t="array" ref="O142">INDEX(1*disp[Uy],MATCH(1,($C142=disp[Case])*(O$7=disp[Node]),0))</f>
        <v>-0.37080000000000002</v>
      </c>
      <c r="P142" s="117">
        <f t="array" ref="P142">INDEX(1*disp[Uz],MATCH(1,($C142=disp[Case])*(P$7=disp[Node]),0))</f>
        <v>-1.908E-2</v>
      </c>
      <c r="Q142" s="117">
        <f t="array" ref="Q142">INDEX(1*disp[Rxx],MATCH(1,($C142=disp[Case])*(Q$7=disp[Node]),0))</f>
        <v>4.3290000000000001E-4</v>
      </c>
      <c r="R142" s="117">
        <f t="array" ref="R142">INDEX(1*disp[Ryy],MATCH(1,($C142=disp[Case])*(R$7=disp[Node]),0))</f>
        <v>3.3679999999999999E-3</v>
      </c>
      <c r="S142" s="117">
        <f t="array" ref="S142">INDEX(1*disp[Rzz],MATCH(1,($C142=disp[Case])*(S$7=disp[Node]),0))</f>
        <v>2.34E-4</v>
      </c>
      <c r="T142" s="117">
        <f t="array" ref="T142">INDEX(1*disp[Rxx],MATCH(1,($C142=disp[Case])*(T$7=disp[Node]),0))</f>
        <v>-6.5729999999999998E-4</v>
      </c>
      <c r="U142" s="117">
        <f t="array" ref="U142">INDEX(1*disp[Ryy],MATCH(1,($C142=disp[Case])*(U$7=disp[Node]),0))</f>
        <v>2.594E-3</v>
      </c>
      <c r="V142" s="117">
        <f t="array" ref="V142">INDEX(1*disp[Rzz],MATCH(1,($C142=disp[Case])*(V$7=disp[Node]),0))</f>
        <v>-5.8799999999999999E-5</v>
      </c>
      <c r="W142" s="117">
        <f t="array" ref="W142">INDEX(1*disp[Rxx],MATCH(1,($C142=disp[Case])*(W$7=disp[Node]),0))</f>
        <v>1.593E-4</v>
      </c>
      <c r="X142" s="117">
        <f t="array" ref="X142">INDEX(1*disp[Ryy],MATCH(1,($C142=disp[Case])*(X$7=disp[Node]),0))</f>
        <v>6.112E-4</v>
      </c>
      <c r="Y142" s="117">
        <f t="array" ref="Y142">INDEX(1*disp[Rzz],MATCH(1,($C142=disp[Case])*(Y$7=disp[Node]),0))</f>
        <v>-1.047E-4</v>
      </c>
      <c r="Z142" s="117">
        <f t="array" ref="Z142">INDEX(1*disp[Rxx],MATCH(1,($C142=disp[Case])*(Z$7=disp[Node]),0))</f>
        <v>-1E-4</v>
      </c>
      <c r="AA142" s="117">
        <f t="array" ref="AA142">INDEX(1*disp[Ryy],MATCH(1,($C142=disp[Case])*(AA$7=disp[Node]),0))</f>
        <v>5.6179999999999999E-4</v>
      </c>
      <c r="AB142" s="117">
        <f t="array" ref="AB142">INDEX(1*disp[Rzz],MATCH(1,($C142=disp[Case])*(AB$7=disp[Node]),0))</f>
        <v>-5.9570000000000001E-5</v>
      </c>
    </row>
    <row r="143" spans="1:28" s="144" customFormat="1">
      <c r="A143" s="169" t="s">
        <v>415</v>
      </c>
      <c r="B143" s="169" t="s">
        <v>67</v>
      </c>
      <c r="C143" s="173" t="s">
        <v>714</v>
      </c>
      <c r="D143" s="171" t="s">
        <v>485</v>
      </c>
      <c r="E143" s="117">
        <f t="array" ref="E143">INDEX(1*disp[Ux],MATCH(1,($C143=disp[Case])*(E$7=disp[Node]),0))</f>
        <v>-5.8070000000000006E-12</v>
      </c>
      <c r="F143" s="117">
        <f t="array" ref="F143">INDEX(1*disp[Uy],MATCH(1,($C143=disp[Case])*(F$7=disp[Node]),0))</f>
        <v>-5.1659999999999997E-9</v>
      </c>
      <c r="G143" s="117">
        <f t="array" ref="G143">INDEX(1*disp[Uz],MATCH(1,($C143=disp[Case])*(G$7=disp[Node]),0))</f>
        <v>-2.385E-2</v>
      </c>
      <c r="H143" s="117">
        <f t="array" ref="H143">INDEX(1*disp[Ux],MATCH(1,($C143=disp[Case])*(H$7=disp[Node]),0))</f>
        <v>3.823</v>
      </c>
      <c r="I143" s="117">
        <f t="array" ref="I143">INDEX(1*disp[Uy],MATCH(1,($C143=disp[Case])*(I$7=disp[Node]),0))</f>
        <v>-0.72599999999999998</v>
      </c>
      <c r="J143" s="117">
        <f t="array" ref="J143">INDEX(1*disp[Uz],MATCH(1,($C143=disp[Case])*(J$7=disp[Node]),0))</f>
        <v>-1.976E-2</v>
      </c>
      <c r="K143" s="117">
        <f t="array" ref="K143">INDEX(1*disp[Ux],MATCH(1,($C143=disp[Case])*(K$7=disp[Node]),0))</f>
        <v>31.32</v>
      </c>
      <c r="L143" s="117">
        <f t="array" ref="L143">INDEX(1*disp[Uy],MATCH(1,($C143=disp[Case])*(L$7=disp[Node]),0))</f>
        <v>5.1659999999999997E-9</v>
      </c>
      <c r="M143" s="117">
        <f t="array" ref="M143">INDEX(1*disp[Uz],MATCH(1,($C143=disp[Case])*(M$7=disp[Node]),0))</f>
        <v>-7.9460000000000003E-2</v>
      </c>
      <c r="N143" s="117">
        <f t="array" ref="N143">INDEX(1*disp[Ux],MATCH(1,($C143=disp[Case])*(N$7=disp[Node]),0))</f>
        <v>21.89</v>
      </c>
      <c r="O143" s="117">
        <f t="array" ref="O143">INDEX(1*disp[Uy],MATCH(1,($C143=disp[Case])*(O$7=disp[Node]),0))</f>
        <v>-3.1040000000000001</v>
      </c>
      <c r="P143" s="117">
        <f t="array" ref="P143">INDEX(1*disp[Uz],MATCH(1,($C143=disp[Case])*(P$7=disp[Node]),0))</f>
        <v>-4.8829999999999998E-2</v>
      </c>
      <c r="Q143" s="117">
        <f t="array" ref="Q143">INDEX(1*disp[Rxx],MATCH(1,($C143=disp[Case])*(Q$7=disp[Node]),0))</f>
        <v>2.4499999999999999E-4</v>
      </c>
      <c r="R143" s="117">
        <f t="array" ref="R143">INDEX(1*disp[Ryy],MATCH(1,($C143=disp[Case])*(R$7=disp[Node]),0))</f>
        <v>-6.6200000000000005E-4</v>
      </c>
      <c r="S143" s="117">
        <f t="array" ref="S143">INDEX(1*disp[Rzz],MATCH(1,($C143=disp[Case])*(S$7=disp[Node]),0))</f>
        <v>1.5890000000000001E-4</v>
      </c>
      <c r="T143" s="117">
        <f t="array" ref="T143">INDEX(1*disp[Rxx],MATCH(1,($C143=disp[Case])*(T$7=disp[Node]),0))</f>
        <v>-1.5320000000000001E-4</v>
      </c>
      <c r="U143" s="117">
        <f t="array" ref="U143">INDEX(1*disp[Ryy],MATCH(1,($C143=disp[Case])*(U$7=disp[Node]),0))</f>
        <v>-6.0879999999999994E-4</v>
      </c>
      <c r="V143" s="117">
        <f t="array" ref="V143">INDEX(1*disp[Rzz],MATCH(1,($C143=disp[Case])*(V$7=disp[Node]),0))</f>
        <v>1.204E-4</v>
      </c>
      <c r="W143" s="117">
        <f t="array" ref="W143">INDEX(1*disp[Rxx],MATCH(1,($C143=disp[Case])*(W$7=disp[Node]),0))</f>
        <v>4.4860000000000012E-4</v>
      </c>
      <c r="X143" s="117">
        <f t="array" ref="X143">INDEX(1*disp[Ryy],MATCH(1,($C143=disp[Case])*(X$7=disp[Node]),0))</f>
        <v>-4.0340000000000003E-3</v>
      </c>
      <c r="Y143" s="117">
        <f t="array" ref="Y143">INDEX(1*disp[Rzz],MATCH(1,($C143=disp[Case])*(Y$7=disp[Node]),0))</f>
        <v>-2.812E-4</v>
      </c>
      <c r="Z143" s="117">
        <f t="array" ref="Z143">INDEX(1*disp[Rxx],MATCH(1,($C143=disp[Case])*(Z$7=disp[Node]),0))</f>
        <v>-7.894E-4</v>
      </c>
      <c r="AA143" s="117">
        <f t="array" ref="AA143">INDEX(1*disp[Ryy],MATCH(1,($C143=disp[Case])*(AA$7=disp[Node]),0))</f>
        <v>-2.7720000000000002E-3</v>
      </c>
      <c r="AB143" s="117">
        <f t="array" ref="AB143">INDEX(1*disp[Rzz],MATCH(1,($C143=disp[Case])*(AB$7=disp[Node]),0))</f>
        <v>3.6409999999999999E-5</v>
      </c>
    </row>
    <row r="144" spans="1:28" s="144" customFormat="1">
      <c r="A144" s="169" t="s">
        <v>415</v>
      </c>
      <c r="B144" s="169" t="s">
        <v>67</v>
      </c>
      <c r="C144" s="173" t="s">
        <v>715</v>
      </c>
      <c r="D144" s="171" t="s">
        <v>486</v>
      </c>
      <c r="E144" s="117">
        <f t="array" ref="E144">INDEX(1*disp[Ux],MATCH(1,($C144=disp[Case])*(E$7=disp[Node]),0))</f>
        <v>1.134E-12</v>
      </c>
      <c r="F144" s="117">
        <f t="array" ref="F144">INDEX(1*disp[Uy],MATCH(1,($C144=disp[Case])*(F$7=disp[Node]),0))</f>
        <v>-1.527E-9</v>
      </c>
      <c r="G144" s="117">
        <f t="array" ref="G144">INDEX(1*disp[Uz],MATCH(1,($C144=disp[Case])*(G$7=disp[Node]),0))</f>
        <v>-1.6490000000000001E-2</v>
      </c>
      <c r="H144" s="117">
        <f t="array" ref="H144">INDEX(1*disp[Ux],MATCH(1,($C144=disp[Case])*(H$7=disp[Node]),0))</f>
        <v>-16.91</v>
      </c>
      <c r="I144" s="117">
        <f t="array" ref="I144">INDEX(1*disp[Uy],MATCH(1,($C144=disp[Case])*(I$7=disp[Node]),0))</f>
        <v>-1.2190000000000001</v>
      </c>
      <c r="J144" s="117">
        <f t="array" ref="J144">INDEX(1*disp[Uz],MATCH(1,($C144=disp[Case])*(J$7=disp[Node]),0))</f>
        <v>-5.3939999999999988E-2</v>
      </c>
      <c r="K144" s="117">
        <f t="array" ref="K144">INDEX(1*disp[Ux],MATCH(1,($C144=disp[Case])*(K$7=disp[Node]),0))</f>
        <v>4.0410000000000004</v>
      </c>
      <c r="L144" s="117">
        <f t="array" ref="L144">INDEX(1*disp[Uy],MATCH(1,($C144=disp[Case])*(L$7=disp[Node]),0))</f>
        <v>1.5280000000000001E-9</v>
      </c>
      <c r="M144" s="117">
        <f t="array" ref="M144">INDEX(1*disp[Uz],MATCH(1,($C144=disp[Case])*(M$7=disp[Node]),0))</f>
        <v>-1.3939999999999999E-2</v>
      </c>
      <c r="N144" s="117">
        <f t="array" ref="N144">INDEX(1*disp[Ux],MATCH(1,($C144=disp[Case])*(N$7=disp[Node]),0))</f>
        <v>19.48</v>
      </c>
      <c r="O144" s="117">
        <f t="array" ref="O144">INDEX(1*disp[Uy],MATCH(1,($C144=disp[Case])*(O$7=disp[Node]),0))</f>
        <v>-0.54210000000000003</v>
      </c>
      <c r="P144" s="117">
        <f t="array" ref="P144">INDEX(1*disp[Uz],MATCH(1,($C144=disp[Case])*(P$7=disp[Node]),0))</f>
        <v>-4.4660000000000012E-2</v>
      </c>
      <c r="Q144" s="117">
        <f t="array" ref="Q144">INDEX(1*disp[Rxx],MATCH(1,($C144=disp[Case])*(Q$7=disp[Node]),0))</f>
        <v>4.4920000000000002E-4</v>
      </c>
      <c r="R144" s="117">
        <f t="array" ref="R144">INDEX(1*disp[Ryy],MATCH(1,($C144=disp[Case])*(R$7=disp[Node]),0))</f>
        <v>4.5830000000000003E-4</v>
      </c>
      <c r="S144" s="117">
        <f t="array" ref="S144">INDEX(1*disp[Rzz],MATCH(1,($C144=disp[Case])*(S$7=disp[Node]),0))</f>
        <v>-3.7910000000000011E-4</v>
      </c>
      <c r="T144" s="117">
        <f t="array" ref="T144">INDEX(1*disp[Rxx],MATCH(1,($C144=disp[Case])*(T$7=disp[Node]),0))</f>
        <v>-1.6129999999999999E-4</v>
      </c>
      <c r="U144" s="117">
        <f t="array" ref="U144">INDEX(1*disp[Ryy],MATCH(1,($C144=disp[Case])*(U$7=disp[Node]),0))</f>
        <v>1.4400000000000001E-3</v>
      </c>
      <c r="V144" s="117">
        <f t="array" ref="V144">INDEX(1*disp[Rzz],MATCH(1,($C144=disp[Case])*(V$7=disp[Node]),0))</f>
        <v>-4.7580000000000002E-4</v>
      </c>
      <c r="W144" s="117">
        <f t="array" ref="W144">INDEX(1*disp[Rxx],MATCH(1,($C144=disp[Case])*(W$7=disp[Node]),0))</f>
        <v>2.587E-4</v>
      </c>
      <c r="X144" s="117">
        <f t="array" ref="X144">INDEX(1*disp[Ryy],MATCH(1,($C144=disp[Case])*(X$7=disp[Node]),0))</f>
        <v>-1.2750000000000001E-4</v>
      </c>
      <c r="Y144" s="117">
        <f t="array" ref="Y144">INDEX(1*disp[Rzz],MATCH(1,($C144=disp[Case])*(Y$7=disp[Node]),0))</f>
        <v>4.0670000000000002E-4</v>
      </c>
      <c r="Z144" s="117">
        <f t="array" ref="Z144">INDEX(1*disp[Rxx],MATCH(1,($C144=disp[Case])*(Z$7=disp[Node]),0))</f>
        <v>-1.1010000000000001E-4</v>
      </c>
      <c r="AA144" s="117">
        <f t="array" ref="AA144">INDEX(1*disp[Ryy],MATCH(1,($C144=disp[Case])*(AA$7=disp[Node]),0))</f>
        <v>-7.2999999999999996E-4</v>
      </c>
      <c r="AB144" s="117">
        <f t="array" ref="AB144">INDEX(1*disp[Rzz],MATCH(1,($C144=disp[Case])*(AB$7=disp[Node]),0))</f>
        <v>4.7330000000000012E-4</v>
      </c>
    </row>
    <row r="145" spans="1:31" s="144" customFormat="1">
      <c r="A145" s="169" t="s">
        <v>415</v>
      </c>
      <c r="B145" s="169" t="s">
        <v>67</v>
      </c>
      <c r="C145" s="173" t="s">
        <v>716</v>
      </c>
      <c r="D145" s="171" t="s">
        <v>487</v>
      </c>
      <c r="E145" s="117">
        <f t="array" ref="E145">INDEX(1*disp[Ux],MATCH(1,($C145=disp[Case])*(E$7=disp[Node]),0))</f>
        <v>-3.1469999999999998E-12</v>
      </c>
      <c r="F145" s="117">
        <f t="array" ref="F145">INDEX(1*disp[Uy],MATCH(1,($C145=disp[Case])*(F$7=disp[Node]),0))</f>
        <v>1.026E-9</v>
      </c>
      <c r="G145" s="117">
        <f t="array" ref="G145">INDEX(1*disp[Uz],MATCH(1,($C145=disp[Case])*(G$7=disp[Node]),0))</f>
        <v>-4.9349999999999998E-2</v>
      </c>
      <c r="H145" s="117">
        <f t="array" ref="H145">INDEX(1*disp[Ux],MATCH(1,($C145=disp[Case])*(H$7=disp[Node]),0))</f>
        <v>15.92</v>
      </c>
      <c r="I145" s="117">
        <f t="array" ref="I145">INDEX(1*disp[Uy],MATCH(1,($C145=disp[Case])*(I$7=disp[Node]),0))</f>
        <v>-0.27479999999999999</v>
      </c>
      <c r="J145" s="117">
        <f t="array" ref="J145">INDEX(1*disp[Uz],MATCH(1,($C145=disp[Case])*(J$7=disp[Node]),0))</f>
        <v>-1.452E-2</v>
      </c>
      <c r="K145" s="117">
        <f t="array" ref="K145">INDEX(1*disp[Ux],MATCH(1,($C145=disp[Case])*(K$7=disp[Node]),0))</f>
        <v>38.909999999999997</v>
      </c>
      <c r="L145" s="117">
        <f t="array" ref="L145">INDEX(1*disp[Uy],MATCH(1,($C145=disp[Case])*(L$7=disp[Node]),0))</f>
        <v>-1.026E-9</v>
      </c>
      <c r="M145" s="117">
        <f t="array" ref="M145">INDEX(1*disp[Uz],MATCH(1,($C145=disp[Case])*(M$7=disp[Node]),0))</f>
        <v>-6.0329999999999988E-2</v>
      </c>
      <c r="N145" s="117">
        <f t="array" ref="N145">INDEX(1*disp[Ux],MATCH(1,($C145=disp[Case])*(N$7=disp[Node]),0))</f>
        <v>24</v>
      </c>
      <c r="O145" s="117">
        <f t="array" ref="O145">INDEX(1*disp[Uy],MATCH(1,($C145=disp[Case])*(O$7=disp[Node]),0))</f>
        <v>-2.1120000000000001</v>
      </c>
      <c r="P145" s="117">
        <f t="array" ref="P145">INDEX(1*disp[Uz],MATCH(1,($C145=disp[Case])*(P$7=disp[Node]),0))</f>
        <v>-3.117E-2</v>
      </c>
      <c r="Q145" s="117">
        <f t="array" ref="Q145">INDEX(1*disp[Rxx],MATCH(1,($C145=disp[Case])*(Q$7=disp[Node]),0))</f>
        <v>2.6420000000000001E-5</v>
      </c>
      <c r="R145" s="117">
        <f t="array" ref="R145">INDEX(1*disp[Ryy],MATCH(1,($C145=disp[Case])*(R$7=disp[Node]),0))</f>
        <v>1.0009999999999999E-3</v>
      </c>
      <c r="S145" s="117">
        <f t="array" ref="S145">INDEX(1*disp[Rzz],MATCH(1,($C145=disp[Case])*(S$7=disp[Node]),0))</f>
        <v>4.5869999999999998E-4</v>
      </c>
      <c r="T145" s="117">
        <f t="array" ref="T145">INDEX(1*disp[Rxx],MATCH(1,($C145=disp[Case])*(T$7=disp[Node]),0))</f>
        <v>-2.5980000000000003E-4</v>
      </c>
      <c r="U145" s="117">
        <f t="array" ref="U145">INDEX(1*disp[Ryy],MATCH(1,($C145=disp[Case])*(U$7=disp[Node]),0))</f>
        <v>1.7229999999999999E-4</v>
      </c>
      <c r="V145" s="117">
        <f t="array" ref="V145">INDEX(1*disp[Rzz],MATCH(1,($C145=disp[Case])*(V$7=disp[Node]),0))</f>
        <v>3.8000000000000002E-4</v>
      </c>
      <c r="W145" s="117">
        <f t="array" ref="W145">INDEX(1*disp[Rxx],MATCH(1,($C145=disp[Case])*(W$7=disp[Node]),0))</f>
        <v>3.7189999999999999E-4</v>
      </c>
      <c r="X145" s="117">
        <f t="array" ref="X145">INDEX(1*disp[Ryy],MATCH(1,($C145=disp[Case])*(X$7=disp[Node]),0))</f>
        <v>-1.8129999999999999E-3</v>
      </c>
      <c r="Y145" s="117">
        <f t="array" ref="Y145">INDEX(1*disp[Rzz],MATCH(1,($C145=disp[Case])*(Y$7=disp[Node]),0))</f>
        <v>-5.6150000000000004E-4</v>
      </c>
      <c r="Z145" s="117">
        <f t="array" ref="Z145">INDEX(1*disp[Rxx],MATCH(1,($C145=disp[Case])*(Z$7=disp[Node]),0))</f>
        <v>-5.0929999999999997E-4</v>
      </c>
      <c r="AA145" s="117">
        <f t="array" ref="AA145">INDEX(1*disp[Ryy],MATCH(1,($C145=disp[Case])*(AA$7=disp[Node]),0))</f>
        <v>-1.2999999999999999E-3</v>
      </c>
      <c r="AB145" s="117">
        <f t="array" ref="AB145">INDEX(1*disp[Rzz],MATCH(1,($C145=disp[Case])*(AB$7=disp[Node]),0))</f>
        <v>-3.145E-4</v>
      </c>
    </row>
    <row r="146" spans="1:31" s="144" customFormat="1">
      <c r="A146" s="169" t="s">
        <v>415</v>
      </c>
      <c r="B146" s="169" t="s">
        <v>67</v>
      </c>
      <c r="C146" s="173" t="s">
        <v>717</v>
      </c>
      <c r="D146" s="174" t="s">
        <v>488</v>
      </c>
      <c r="E146" s="117">
        <f t="array" ref="E146">INDEX(1*disp[Ux],MATCH(1,($C146=disp[Case])*(E$7=disp[Node]),0))</f>
        <v>0</v>
      </c>
      <c r="F146" s="117">
        <f t="array" ref="F146">INDEX(1*disp[Uy],MATCH(1,($C146=disp[Case])*(F$7=disp[Node]),0))</f>
        <v>-6.6690000000000009E-9</v>
      </c>
      <c r="G146" s="117">
        <f t="array" ref="G146">INDEX(1*disp[Uz],MATCH(1,($C146=disp[Case])*(G$7=disp[Node]),0))</f>
        <v>-5.7500000000000002E-2</v>
      </c>
      <c r="H146" s="117">
        <f t="array" ref="H146">INDEX(1*disp[Ux],MATCH(1,($C146=disp[Case])*(H$7=disp[Node]),0))</f>
        <v>-8.7690000000000001</v>
      </c>
      <c r="I146" s="117">
        <f t="array" ref="I146">INDEX(1*disp[Uy],MATCH(1,($C146=disp[Case])*(I$7=disp[Node]),0))</f>
        <v>-5.9670000000000014</v>
      </c>
      <c r="J146" s="117">
        <f t="array" ref="J146">INDEX(1*disp[Uz],MATCH(1,($C146=disp[Case])*(J$7=disp[Node]),0))</f>
        <v>-9.5560000000000006E-2</v>
      </c>
      <c r="K146" s="117">
        <f t="array" ref="K146">INDEX(1*disp[Ux],MATCH(1,($C146=disp[Case])*(K$7=disp[Node]),0))</f>
        <v>28.02</v>
      </c>
      <c r="L146" s="117">
        <f t="array" ref="L146">INDEX(1*disp[Uy],MATCH(1,($C146=disp[Case])*(L$7=disp[Node]),0))</f>
        <v>6.6690000000000009E-9</v>
      </c>
      <c r="M146" s="117">
        <f t="array" ref="M146">INDEX(1*disp[Uz],MATCH(1,($C146=disp[Case])*(M$7=disp[Node]),0))</f>
        <v>-4.5809999999999997E-2</v>
      </c>
      <c r="N146" s="117">
        <f t="array" ref="N146">INDEX(1*disp[Ux],MATCH(1,($C146=disp[Case])*(N$7=disp[Node]),0))</f>
        <v>30.76</v>
      </c>
      <c r="O146" s="117">
        <f t="array" ref="O146">INDEX(1*disp[Uy],MATCH(1,($C146=disp[Case])*(O$7=disp[Node]),0))</f>
        <v>-0.4607</v>
      </c>
      <c r="P146" s="117">
        <f t="array" ref="P146">INDEX(1*disp[Uz],MATCH(1,($C146=disp[Case])*(P$7=disp[Node]),0))</f>
        <v>-4.2250000000000003E-2</v>
      </c>
      <c r="Q146" s="117">
        <f t="array" ref="Q146">INDEX(1*disp[Rxx],MATCH(1,($C146=disp[Case])*(Q$7=disp[Node]),0))</f>
        <v>1.196E-3</v>
      </c>
      <c r="R146" s="117">
        <f t="array" ref="R146">INDEX(1*disp[Ryy],MATCH(1,($C146=disp[Case])*(R$7=disp[Node]),0))</f>
        <v>1.9559999999999998E-3</v>
      </c>
      <c r="S146" s="117">
        <f t="array" ref="S146">INDEX(1*disp[Rzz],MATCH(1,($C146=disp[Case])*(S$7=disp[Node]),0))</f>
        <v>-3.3139999999999998E-5</v>
      </c>
      <c r="T146" s="117">
        <f t="array" ref="T146">INDEX(1*disp[Rxx],MATCH(1,($C146=disp[Case])*(T$7=disp[Node]),0))</f>
        <v>-1.176E-3</v>
      </c>
      <c r="U146" s="117">
        <f t="array" ref="U146">INDEX(1*disp[Ryy],MATCH(1,($C146=disp[Case])*(U$7=disp[Node]),0))</f>
        <v>2.856E-3</v>
      </c>
      <c r="V146" s="117">
        <f t="array" ref="V146">INDEX(1*disp[Rzz],MATCH(1,($C146=disp[Case])*(V$7=disp[Node]),0))</f>
        <v>-2.7270000000000001E-4</v>
      </c>
      <c r="W146" s="117">
        <f t="array" ref="W146">INDEX(1*disp[Rxx],MATCH(1,($C146=disp[Case])*(W$7=disp[Node]),0))</f>
        <v>1.082E-4</v>
      </c>
      <c r="X146" s="117">
        <f t="array" ref="X146">INDEX(1*disp[Ryy],MATCH(1,($C146=disp[Case])*(X$7=disp[Node]),0))</f>
        <v>-7.5120000000000004E-4</v>
      </c>
      <c r="Y146" s="117">
        <f t="array" ref="Y146">INDEX(1*disp[Rzz],MATCH(1,($C146=disp[Case])*(Y$7=disp[Node]),0))</f>
        <v>1.2210000000000001E-4</v>
      </c>
      <c r="Z146" s="117">
        <f t="array" ref="Z146">INDEX(1*disp[Rxx],MATCH(1,($C146=disp[Case])*(Z$7=disp[Node]),0))</f>
        <v>-3.0939999999999999E-4</v>
      </c>
      <c r="AA146" s="117">
        <f t="array" ref="AA146">INDEX(1*disp[Ryy],MATCH(1,($C146=disp[Case])*(AA$7=disp[Node]),0))</f>
        <v>-2.2890000000000001E-4</v>
      </c>
      <c r="AB146" s="117">
        <f t="array" ref="AB146">INDEX(1*disp[Rzz],MATCH(1,($C146=disp[Case])*(AB$7=disp[Node]),0))</f>
        <v>2.418E-4</v>
      </c>
    </row>
    <row r="147" spans="1:31" s="144" customFormat="1">
      <c r="A147" s="169"/>
      <c r="B147" s="169"/>
      <c r="C147" s="173"/>
      <c r="D147" s="174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  <c r="AB147" s="117"/>
    </row>
    <row r="148" spans="1:31" s="144" customFormat="1">
      <c r="A148" s="175" t="s">
        <v>591</v>
      </c>
      <c r="B148" s="175" t="s">
        <v>66</v>
      </c>
      <c r="C148" s="176" t="s">
        <v>58</v>
      </c>
      <c r="D148" s="177" t="str">
        <f t="shared" ref="D148:AB148" si="0">D9</f>
        <v>Permanent (upperbound)</v>
      </c>
      <c r="E148" s="178">
        <f t="shared" si="0"/>
        <v>-5.4889999999999997E-12</v>
      </c>
      <c r="F148" s="178">
        <f t="shared" si="0"/>
        <v>-1.6899999999999999E-7</v>
      </c>
      <c r="G148" s="178">
        <f t="shared" si="0"/>
        <v>-0.25740000000000002</v>
      </c>
      <c r="H148" s="178">
        <f t="shared" si="0"/>
        <v>-7.8719999999999998E-2</v>
      </c>
      <c r="I148" s="178">
        <f t="shared" si="0"/>
        <v>-10.82</v>
      </c>
      <c r="J148" s="178">
        <f t="shared" si="0"/>
        <v>-0.2576</v>
      </c>
      <c r="K148" s="178">
        <f t="shared" si="0"/>
        <v>137.9</v>
      </c>
      <c r="L148" s="178">
        <f t="shared" si="0"/>
        <v>-1.4460000000000001E-7</v>
      </c>
      <c r="M148" s="178">
        <f t="shared" si="0"/>
        <v>-0.25740000000000002</v>
      </c>
      <c r="N148" s="178">
        <f t="shared" si="0"/>
        <v>138</v>
      </c>
      <c r="O148" s="178">
        <f t="shared" si="0"/>
        <v>-10.82</v>
      </c>
      <c r="P148" s="178">
        <f t="shared" si="0"/>
        <v>-0.2576</v>
      </c>
      <c r="Q148" s="178">
        <f t="shared" si="0"/>
        <v>2.2959999999999999E-3</v>
      </c>
      <c r="R148" s="178">
        <f t="shared" si="0"/>
        <v>7.245999999999999E-3</v>
      </c>
      <c r="S148" s="178">
        <f t="shared" si="0"/>
        <v>3.1780000000000003E-4</v>
      </c>
      <c r="T148" s="178">
        <f t="shared" si="0"/>
        <v>-2.2950000000000002E-3</v>
      </c>
      <c r="U148" s="178">
        <f t="shared" si="0"/>
        <v>7.2519999999999998E-3</v>
      </c>
      <c r="V148" s="178">
        <f t="shared" si="0"/>
        <v>-3.2110000000000011E-4</v>
      </c>
      <c r="W148" s="178">
        <f t="shared" si="0"/>
        <v>2.2959999999999999E-3</v>
      </c>
      <c r="X148" s="178">
        <f t="shared" si="0"/>
        <v>-7.247E-3</v>
      </c>
      <c r="Y148" s="178">
        <f t="shared" si="0"/>
        <v>-3.1750000000000002E-4</v>
      </c>
      <c r="Z148" s="178">
        <f t="shared" si="0"/>
        <v>-2.294E-3</v>
      </c>
      <c r="AA148" s="178">
        <f t="shared" si="0"/>
        <v>-7.2519999999999998E-3</v>
      </c>
      <c r="AB148" s="178">
        <f t="shared" si="0"/>
        <v>3.21E-4</v>
      </c>
    </row>
    <row r="149" spans="1:31" s="144" customFormat="1">
      <c r="A149" s="175" t="s">
        <v>591</v>
      </c>
      <c r="B149" s="175" t="s">
        <v>66</v>
      </c>
      <c r="C149" s="176" t="s">
        <v>61</v>
      </c>
      <c r="D149" s="177" t="str">
        <f t="shared" ref="D149:AB149" si="1">D10</f>
        <v>Permanent (lowerbound)</v>
      </c>
      <c r="E149" s="178">
        <f t="shared" si="1"/>
        <v>-5.3889999999999989E-12</v>
      </c>
      <c r="F149" s="178">
        <f t="shared" si="1"/>
        <v>-1.6089999999999999E-7</v>
      </c>
      <c r="G149" s="178">
        <f t="shared" si="1"/>
        <v>-0.24879999999999999</v>
      </c>
      <c r="H149" s="178">
        <f t="shared" si="1"/>
        <v>-7.8670000000000004E-2</v>
      </c>
      <c r="I149" s="178">
        <f t="shared" si="1"/>
        <v>-10.47</v>
      </c>
      <c r="J149" s="178">
        <f t="shared" si="1"/>
        <v>-0.249</v>
      </c>
      <c r="K149" s="178">
        <f t="shared" si="1"/>
        <v>133.4</v>
      </c>
      <c r="L149" s="178">
        <f t="shared" si="1"/>
        <v>-1.377E-7</v>
      </c>
      <c r="M149" s="178">
        <f t="shared" si="1"/>
        <v>-0.24879999999999999</v>
      </c>
      <c r="N149" s="178">
        <f t="shared" si="1"/>
        <v>133.5</v>
      </c>
      <c r="O149" s="178">
        <f t="shared" si="1"/>
        <v>-10.47</v>
      </c>
      <c r="P149" s="178">
        <f t="shared" si="1"/>
        <v>-0.249</v>
      </c>
      <c r="Q149" s="178">
        <f t="shared" si="1"/>
        <v>2.2230000000000001E-3</v>
      </c>
      <c r="R149" s="178">
        <f t="shared" si="1"/>
        <v>7.0079999999999986E-3</v>
      </c>
      <c r="S149" s="178">
        <f t="shared" si="1"/>
        <v>3.098E-4</v>
      </c>
      <c r="T149" s="178">
        <f t="shared" si="1"/>
        <v>-2.222E-3</v>
      </c>
      <c r="U149" s="178">
        <f t="shared" si="1"/>
        <v>7.0140000000000003E-3</v>
      </c>
      <c r="V149" s="178">
        <f t="shared" si="1"/>
        <v>-3.1310000000000002E-4</v>
      </c>
      <c r="W149" s="178">
        <f t="shared" si="1"/>
        <v>2.2239999999999998E-3</v>
      </c>
      <c r="X149" s="178">
        <f t="shared" si="1"/>
        <v>-7.0089999999999996E-3</v>
      </c>
      <c r="Y149" s="178">
        <f t="shared" si="1"/>
        <v>-3.0949999999999999E-4</v>
      </c>
      <c r="Z149" s="178">
        <f t="shared" si="1"/>
        <v>-2.222E-3</v>
      </c>
      <c r="AA149" s="178">
        <f t="shared" si="1"/>
        <v>-7.0140000000000003E-3</v>
      </c>
      <c r="AB149" s="178">
        <f t="shared" si="1"/>
        <v>3.1300000000000002E-4</v>
      </c>
    </row>
    <row r="150" spans="1:31" s="120" customFormat="1">
      <c r="A150" s="175" t="s">
        <v>591</v>
      </c>
      <c r="B150" s="175" t="s">
        <v>69</v>
      </c>
      <c r="C150" s="179" t="s">
        <v>77</v>
      </c>
      <c r="D150" s="179" t="s">
        <v>101</v>
      </c>
      <c r="E150" s="178">
        <f t="array" ref="E150">MAX(ABS(E13:E22))</f>
        <v>4.6030000000000001E-2</v>
      </c>
      <c r="F150" s="178">
        <f t="array" ref="F150">MAX(ABS(F13:F22))</f>
        <v>4.147E-2</v>
      </c>
      <c r="G150" s="178">
        <f t="array" ref="G150">MAX(ABS(G13:G22))</f>
        <v>3.739E-2</v>
      </c>
      <c r="H150" s="178">
        <f t="array" ref="H150">MAX(ABS(H13:H22))</f>
        <v>31.67</v>
      </c>
      <c r="I150" s="178">
        <f t="array" ref="I150">MAX(ABS(I13:I22))</f>
        <v>11.07</v>
      </c>
      <c r="J150" s="178">
        <f t="array" ref="J150">MAX(ABS(J13:J22))</f>
        <v>3.739E-2</v>
      </c>
      <c r="K150" s="178">
        <f t="array" ref="K150">MAX(ABS(K13:K22))</f>
        <v>37.85</v>
      </c>
      <c r="L150" s="178">
        <f t="array" ref="L150">MAX(ABS(L13:L22))</f>
        <v>4.147E-2</v>
      </c>
      <c r="M150" s="178">
        <f t="array" ref="M150">MAX(ABS(M13:M22))</f>
        <v>3.739E-2</v>
      </c>
      <c r="N150" s="178">
        <f t="array" ref="N150">MAX(ABS(N13:N22))</f>
        <v>12.13</v>
      </c>
      <c r="O150" s="178">
        <f t="array" ref="O150">MAX(ABS(O13:O22))</f>
        <v>11.07</v>
      </c>
      <c r="P150" s="178">
        <f t="array" ref="P150">MAX(ABS(P13:P22))</f>
        <v>3.739E-2</v>
      </c>
      <c r="Q150" s="178">
        <f t="array" ref="Q150">MAX(ABS(Q13:Q22))</f>
        <v>2.4459999999999998E-3</v>
      </c>
      <c r="R150" s="178">
        <f t="array" ref="R150">MAX(ABS(R13:R22))</f>
        <v>1.3439999999999999E-3</v>
      </c>
      <c r="S150" s="178">
        <f t="array" ref="S150">MAX(ABS(S13:S22))</f>
        <v>1.639E-3</v>
      </c>
      <c r="T150" s="178">
        <f t="array" ref="T150">MAX(ABS(T13:T22))</f>
        <v>2.9789999999999998E-4</v>
      </c>
      <c r="U150" s="178">
        <f t="array" ref="U150">MAX(ABS(U13:U22))</f>
        <v>7.4639999999999993E-4</v>
      </c>
      <c r="V150" s="178">
        <f t="array" ref="V150">MAX(ABS(V13:V22))</f>
        <v>1.08E-3</v>
      </c>
      <c r="W150" s="178">
        <f t="array" ref="W150">MAX(ABS(W13:W22))</f>
        <v>2.4450000000000001E-3</v>
      </c>
      <c r="X150" s="178">
        <f t="array" ref="X150">MAX(ABS(X13:X22))</f>
        <v>7.4929999999999994E-4</v>
      </c>
      <c r="Y150" s="178">
        <f t="array" ref="Y150">MAX(ABS(Y13:Y22))</f>
        <v>1.639E-3</v>
      </c>
      <c r="Z150" s="178">
        <f t="array" ref="Z150">MAX(ABS(Z13:Z22))</f>
        <v>2.086E-4</v>
      </c>
      <c r="AA150" s="178">
        <f t="array" ref="AA150">MAX(ABS(AA13:AA22))</f>
        <v>7.4639999999999993E-4</v>
      </c>
      <c r="AB150" s="178">
        <f t="array" ref="AB150">MAX(ABS(AB13:AB22))</f>
        <v>1.0809999999999999E-3</v>
      </c>
    </row>
    <row r="151" spans="1:31" s="120" customFormat="1">
      <c r="A151" s="175" t="s">
        <v>591</v>
      </c>
      <c r="B151" s="175" t="s">
        <v>69</v>
      </c>
      <c r="C151" s="179" t="s">
        <v>77</v>
      </c>
      <c r="D151" s="179" t="s">
        <v>100</v>
      </c>
      <c r="E151" s="178">
        <f t="array" ref="E151">MAX(ABS(E23:E32))</f>
        <v>4.6030000000000001E-2</v>
      </c>
      <c r="F151" s="178">
        <f t="array" ref="F151">MAX(ABS(F23:F32))</f>
        <v>2.7689999999999999E-2</v>
      </c>
      <c r="G151" s="178">
        <f t="array" ref="G151">MAX(ABS(G23:G32))</f>
        <v>2.4979999999999999E-2</v>
      </c>
      <c r="H151" s="178">
        <f t="array" ref="H151">MAX(ABS(H23:H32))</f>
        <v>21.14</v>
      </c>
      <c r="I151" s="178">
        <f t="array" ref="I151">MAX(ABS(I23:I32))</f>
        <v>7.3920000000000003</v>
      </c>
      <c r="J151" s="178">
        <f t="array" ref="J151">MAX(ABS(J23:J32))</f>
        <v>2.4979999999999999E-2</v>
      </c>
      <c r="K151" s="178">
        <f t="array" ref="K151">MAX(ABS(K23:K32))</f>
        <v>25.28</v>
      </c>
      <c r="L151" s="178">
        <f t="array" ref="L151">MAX(ABS(L23:L32))</f>
        <v>2.7689999999999999E-2</v>
      </c>
      <c r="M151" s="178">
        <f t="array" ref="M151">MAX(ABS(M23:M32))</f>
        <v>2.4979999999999999E-2</v>
      </c>
      <c r="N151" s="178">
        <f t="array" ref="N151">MAX(ABS(N23:N32))</f>
        <v>12.14</v>
      </c>
      <c r="O151" s="178">
        <f t="array" ref="O151">MAX(ABS(O23:O32))</f>
        <v>7.39</v>
      </c>
      <c r="P151" s="178">
        <f t="array" ref="P151">MAX(ABS(P23:P32))</f>
        <v>2.4979999999999999E-2</v>
      </c>
      <c r="Q151" s="178">
        <f t="array" ref="Q151">MAX(ABS(Q23:Q32))</f>
        <v>1.6329999999999999E-3</v>
      </c>
      <c r="R151" s="178">
        <f t="array" ref="R151">MAX(ABS(R23:R32))</f>
        <v>1.0039999999999999E-3</v>
      </c>
      <c r="S151" s="178">
        <f t="array" ref="S151">MAX(ABS(S23:S32))</f>
        <v>1.0939999999999999E-3</v>
      </c>
      <c r="T151" s="178">
        <f t="array" ref="T151">MAX(ABS(T23:T32))</f>
        <v>2.2450000000000001E-4</v>
      </c>
      <c r="U151" s="178">
        <f t="array" ref="U151">MAX(ABS(U23:U32))</f>
        <v>6.7489999999999998E-4</v>
      </c>
      <c r="V151" s="178">
        <f t="array" ref="V151">MAX(ABS(V23:V32))</f>
        <v>7.2120000000000007E-4</v>
      </c>
      <c r="W151" s="178">
        <f t="array" ref="W151">MAX(ABS(W23:W32))</f>
        <v>1.6329999999999999E-3</v>
      </c>
      <c r="X151" s="178">
        <f t="array" ref="X151">MAX(ABS(X23:X32))</f>
        <v>6.1989999999999994E-4</v>
      </c>
      <c r="Y151" s="178">
        <f t="array" ref="Y151">MAX(ABS(Y23:Y32))</f>
        <v>1.0939999999999999E-3</v>
      </c>
      <c r="Z151" s="178">
        <f t="array" ref="Z151">MAX(ABS(Z23:Z32))</f>
        <v>1.997E-4</v>
      </c>
      <c r="AA151" s="178">
        <f t="array" ref="AA151">MAX(ABS(AA23:AA32))</f>
        <v>4.9880000000000009E-4</v>
      </c>
      <c r="AB151" s="178">
        <f t="array" ref="AB151">MAX(ABS(AB23:AB32))</f>
        <v>7.2129999999999991E-4</v>
      </c>
    </row>
    <row r="152" spans="1:31" s="120" customFormat="1">
      <c r="A152" s="175" t="s">
        <v>591</v>
      </c>
      <c r="B152" s="175" t="s">
        <v>68</v>
      </c>
      <c r="C152" s="179" t="s">
        <v>58</v>
      </c>
      <c r="D152" s="179" t="s">
        <v>592</v>
      </c>
      <c r="E152" s="178">
        <f>MAX(E34:E121)</f>
        <v>2.921000000000001E-12</v>
      </c>
      <c r="F152" s="178">
        <f t="shared" ref="F152:P152" si="2">MAX(F34:F121)</f>
        <v>9.601E-11</v>
      </c>
      <c r="G152" s="178">
        <f t="shared" si="2"/>
        <v>3.5200000000000002E-5</v>
      </c>
      <c r="H152" s="178">
        <f t="shared" si="2"/>
        <v>8.5510000000000002</v>
      </c>
      <c r="I152" s="178">
        <f t="shared" si="2"/>
        <v>16.399999999999999</v>
      </c>
      <c r="J152" s="178">
        <f t="shared" si="2"/>
        <v>4.3319999999999999E-7</v>
      </c>
      <c r="K152" s="178">
        <f t="shared" si="2"/>
        <v>205.8</v>
      </c>
      <c r="L152" s="178">
        <f t="shared" si="2"/>
        <v>7.5890000000000009E-11</v>
      </c>
      <c r="M152" s="178">
        <f t="shared" si="2"/>
        <v>4.3440000000000003E-7</v>
      </c>
      <c r="N152" s="178">
        <f t="shared" si="2"/>
        <v>199.4</v>
      </c>
      <c r="O152" s="178">
        <f t="shared" si="2"/>
        <v>16.399999999999999</v>
      </c>
      <c r="P152" s="178">
        <f t="shared" si="2"/>
        <v>3.523E-5</v>
      </c>
      <c r="Q152" s="178">
        <f>MAX(Q34:Q121)</f>
        <v>6.8670000000000005E-4</v>
      </c>
      <c r="R152" s="178">
        <f t="shared" ref="R152:AB152" si="3">MAX(R34:R121)</f>
        <v>1.1869999999999999E-3</v>
      </c>
      <c r="S152" s="178">
        <f t="shared" si="3"/>
        <v>2.254E-4</v>
      </c>
      <c r="T152" s="178">
        <f t="shared" si="3"/>
        <v>1.3060000000000001E-3</v>
      </c>
      <c r="U152" s="178">
        <f t="shared" si="3"/>
        <v>1.1869999999999999E-3</v>
      </c>
      <c r="V152" s="178">
        <f t="shared" si="3"/>
        <v>4.4420000000000001E-4</v>
      </c>
      <c r="W152" s="178">
        <f t="shared" si="3"/>
        <v>6.8650000000000004E-4</v>
      </c>
      <c r="X152" s="178">
        <f t="shared" si="3"/>
        <v>1.121E-3</v>
      </c>
      <c r="Y152" s="178">
        <f t="shared" si="3"/>
        <v>4.4359999999999999E-4</v>
      </c>
      <c r="Z152" s="178">
        <f t="shared" si="3"/>
        <v>1.3029999999999999E-3</v>
      </c>
      <c r="AA152" s="178">
        <f t="shared" si="3"/>
        <v>1.121E-3</v>
      </c>
      <c r="AB152" s="178">
        <f t="shared" si="3"/>
        <v>2.2469999999999999E-4</v>
      </c>
    </row>
    <row r="153" spans="1:31" s="120" customFormat="1">
      <c r="A153" s="175" t="s">
        <v>591</v>
      </c>
      <c r="B153" s="175" t="s">
        <v>68</v>
      </c>
      <c r="C153" s="179" t="s">
        <v>61</v>
      </c>
      <c r="D153" s="179" t="s">
        <v>593</v>
      </c>
      <c r="E153" s="178">
        <f>MIN(E34:E121)</f>
        <v>-1.3540000000000001E-12</v>
      </c>
      <c r="F153" s="178">
        <f t="shared" ref="F153:P153" si="4">MIN(F34:F121)</f>
        <v>-7.5410000000000001E-11</v>
      </c>
      <c r="G153" s="178">
        <f t="shared" si="4"/>
        <v>-4.3440000000000003E-7</v>
      </c>
      <c r="H153" s="178">
        <f t="shared" si="4"/>
        <v>-8.386000000000001</v>
      </c>
      <c r="I153" s="178">
        <f t="shared" si="4"/>
        <v>-15.89</v>
      </c>
      <c r="J153" s="178">
        <f t="shared" si="4"/>
        <v>-3.5200000000000002E-5</v>
      </c>
      <c r="K153" s="178">
        <f t="shared" si="4"/>
        <v>-188.7</v>
      </c>
      <c r="L153" s="178">
        <f t="shared" si="4"/>
        <v>-9.521E-11</v>
      </c>
      <c r="M153" s="178">
        <f t="shared" si="4"/>
        <v>-3.523E-5</v>
      </c>
      <c r="N153" s="178">
        <f t="shared" si="4"/>
        <v>-188.7</v>
      </c>
      <c r="O153" s="178">
        <f t="shared" si="4"/>
        <v>-15.89</v>
      </c>
      <c r="P153" s="178">
        <f t="shared" si="4"/>
        <v>-4.3319999999999999E-7</v>
      </c>
      <c r="Q153" s="178">
        <f>MIN(Q34:Q121)</f>
        <v>-1.3029999999999999E-3</v>
      </c>
      <c r="R153" s="178">
        <f t="shared" ref="R153:AB153" si="5">MIN(R34:R121)</f>
        <v>-1.1199999999999999E-3</v>
      </c>
      <c r="S153" s="178">
        <f t="shared" si="5"/>
        <v>-4.4250000000000002E-4</v>
      </c>
      <c r="T153" s="178">
        <f t="shared" si="5"/>
        <v>-6.866000000000001E-4</v>
      </c>
      <c r="U153" s="178">
        <f t="shared" si="5"/>
        <v>-1.1199999999999999E-3</v>
      </c>
      <c r="V153" s="178">
        <f t="shared" si="5"/>
        <v>-2.2130000000000001E-4</v>
      </c>
      <c r="W153" s="178">
        <f t="shared" si="5"/>
        <v>-1.3029999999999999E-3</v>
      </c>
      <c r="X153" s="178">
        <f t="shared" si="5"/>
        <v>-1.188E-3</v>
      </c>
      <c r="Y153" s="178">
        <f t="shared" si="5"/>
        <v>-2.254E-4</v>
      </c>
      <c r="Z153" s="178">
        <f t="shared" si="5"/>
        <v>-6.866000000000001E-4</v>
      </c>
      <c r="AA153" s="178">
        <f t="shared" si="5"/>
        <v>-1.188E-3</v>
      </c>
      <c r="AB153" s="178">
        <f t="shared" si="5"/>
        <v>-4.4410000000000001E-4</v>
      </c>
    </row>
    <row r="154" spans="1:31" s="144" customFormat="1">
      <c r="A154" s="175" t="s">
        <v>591</v>
      </c>
      <c r="B154" s="175" t="s">
        <v>67</v>
      </c>
      <c r="C154" s="179" t="s">
        <v>58</v>
      </c>
      <c r="D154" s="177" t="s">
        <v>355</v>
      </c>
      <c r="E154" s="178">
        <f>MAX(E123:E146)</f>
        <v>2.3240000000000001E-3</v>
      </c>
      <c r="F154" s="178">
        <f t="shared" ref="F154:AB154" si="6">MAX(F123:F146)</f>
        <v>1.1620000000000001E-3</v>
      </c>
      <c r="G154" s="178">
        <f t="shared" si="6"/>
        <v>1.085E-2</v>
      </c>
      <c r="H154" s="178">
        <f t="shared" si="6"/>
        <v>15.92</v>
      </c>
      <c r="I154" s="178">
        <f t="shared" si="6"/>
        <v>13.17</v>
      </c>
      <c r="J154" s="178">
        <f t="shared" si="6"/>
        <v>1.085E-2</v>
      </c>
      <c r="K154" s="178">
        <f t="shared" si="6"/>
        <v>131.30000000000001</v>
      </c>
      <c r="L154" s="178">
        <f t="shared" si="6"/>
        <v>1.1620000000000001E-3</v>
      </c>
      <c r="M154" s="178">
        <f t="shared" si="6"/>
        <v>1.085E-2</v>
      </c>
      <c r="N154" s="178">
        <f>MAX(N123:N146)</f>
        <v>131.30000000000001</v>
      </c>
      <c r="O154" s="178">
        <f t="shared" si="6"/>
        <v>13.17</v>
      </c>
      <c r="P154" s="178">
        <f t="shared" si="6"/>
        <v>1.085E-2</v>
      </c>
      <c r="Q154" s="178">
        <f t="shared" si="6"/>
        <v>1.196E-3</v>
      </c>
      <c r="R154" s="178">
        <f t="shared" si="6"/>
        <v>3.3679999999999999E-3</v>
      </c>
      <c r="S154" s="178">
        <f t="shared" si="6"/>
        <v>4.8139999999999999E-4</v>
      </c>
      <c r="T154" s="178">
        <f t="shared" si="6"/>
        <v>1.139E-3</v>
      </c>
      <c r="U154" s="178">
        <f t="shared" si="6"/>
        <v>2.856E-3</v>
      </c>
      <c r="V154" s="178">
        <f t="shared" si="6"/>
        <v>3.8000000000000002E-4</v>
      </c>
      <c r="W154" s="178">
        <f t="shared" si="6"/>
        <v>4.5550000000000001E-4</v>
      </c>
      <c r="X154" s="178">
        <f t="shared" si="6"/>
        <v>9.5629999999999988E-4</v>
      </c>
      <c r="Y154" s="178">
        <f t="shared" si="6"/>
        <v>4.0670000000000002E-4</v>
      </c>
      <c r="Z154" s="178">
        <f t="shared" si="6"/>
        <v>1.139E-3</v>
      </c>
      <c r="AA154" s="178">
        <f t="shared" si="6"/>
        <v>9.5629999999999988E-4</v>
      </c>
      <c r="AB154" s="178">
        <f t="shared" si="6"/>
        <v>4.7330000000000012E-4</v>
      </c>
    </row>
    <row r="155" spans="1:31" s="144" customFormat="1">
      <c r="A155" s="175" t="s">
        <v>591</v>
      </c>
      <c r="B155" s="175" t="s">
        <v>67</v>
      </c>
      <c r="C155" s="179" t="s">
        <v>61</v>
      </c>
      <c r="D155" s="177" t="s">
        <v>356</v>
      </c>
      <c r="E155" s="178">
        <f>MIN(E123:E146)</f>
        <v>-5.8070000000000006E-12</v>
      </c>
      <c r="F155" s="178">
        <f t="shared" ref="F155:AB155" si="7">MIN(F123:F146)</f>
        <v>-1.13E-4</v>
      </c>
      <c r="G155" s="178">
        <f t="shared" si="7"/>
        <v>-8.252000000000001E-2</v>
      </c>
      <c r="H155" s="178">
        <f t="shared" si="7"/>
        <v>-16.91</v>
      </c>
      <c r="I155" s="178">
        <f t="shared" si="7"/>
        <v>-12.01</v>
      </c>
      <c r="J155" s="178">
        <f t="shared" si="7"/>
        <v>-9.5560000000000006E-2</v>
      </c>
      <c r="K155" s="178">
        <f t="shared" si="7"/>
        <v>-144</v>
      </c>
      <c r="L155" s="178">
        <f t="shared" si="7"/>
        <v>-4.0539999999999986E-9</v>
      </c>
      <c r="M155" s="178">
        <f t="shared" si="7"/>
        <v>-8.0360000000000001E-2</v>
      </c>
      <c r="N155" s="178">
        <f t="shared" si="7"/>
        <v>-144</v>
      </c>
      <c r="O155" s="178">
        <f t="shared" si="7"/>
        <v>-12.01</v>
      </c>
      <c r="P155" s="178">
        <f t="shared" si="7"/>
        <v>-5.4089999999999999E-2</v>
      </c>
      <c r="Q155" s="178">
        <f t="shared" si="7"/>
        <v>-1.139E-3</v>
      </c>
      <c r="R155" s="178">
        <f t="shared" si="7"/>
        <v>-9.5629999999999988E-4</v>
      </c>
      <c r="S155" s="178">
        <f t="shared" si="7"/>
        <v>-3.7910000000000011E-4</v>
      </c>
      <c r="T155" s="178">
        <f t="shared" si="7"/>
        <v>-1.176E-3</v>
      </c>
      <c r="U155" s="178">
        <f t="shared" si="7"/>
        <v>-9.5629999999999988E-4</v>
      </c>
      <c r="V155" s="178">
        <f t="shared" si="7"/>
        <v>-4.7580000000000002E-4</v>
      </c>
      <c r="W155" s="178">
        <f t="shared" si="7"/>
        <v>-1.139E-3</v>
      </c>
      <c r="X155" s="178">
        <f t="shared" si="7"/>
        <v>-4.0340000000000003E-3</v>
      </c>
      <c r="Y155" s="178">
        <f t="shared" si="7"/>
        <v>-5.6150000000000004E-4</v>
      </c>
      <c r="Z155" s="178">
        <f t="shared" si="7"/>
        <v>-7.894E-4</v>
      </c>
      <c r="AA155" s="178">
        <f t="shared" si="7"/>
        <v>-2.7720000000000002E-3</v>
      </c>
      <c r="AB155" s="178">
        <f t="shared" si="7"/>
        <v>-3.145E-4</v>
      </c>
    </row>
    <row r="156" spans="1:31" s="144" customFormat="1">
      <c r="A156" s="112"/>
      <c r="B156" s="112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4"/>
      <c r="AD156" s="114"/>
      <c r="AE156" s="114"/>
    </row>
    <row r="157" spans="1:31" s="144" customFormat="1">
      <c r="A157" s="112"/>
      <c r="B157" s="112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4"/>
      <c r="AD157" s="114"/>
      <c r="AE157" s="114"/>
    </row>
    <row r="158" spans="1:31" s="144" customFormat="1">
      <c r="A158" s="126" t="s">
        <v>282</v>
      </c>
      <c r="B158" s="112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4"/>
      <c r="AD158" s="114"/>
      <c r="AE158" s="114"/>
    </row>
    <row r="159" spans="1:31" s="144" customFormat="1">
      <c r="A159" s="126"/>
      <c r="B159" s="112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4"/>
      <c r="AD159" s="114"/>
      <c r="AE159" s="114"/>
    </row>
    <row r="160" spans="1:31" s="155" customFormat="1">
      <c r="A160" s="154"/>
      <c r="B160" s="154"/>
      <c r="C160" s="154"/>
      <c r="D160" s="154"/>
      <c r="E160" s="334" t="str">
        <f>E1</f>
        <v>Displacements [mm]</v>
      </c>
      <c r="F160" s="334"/>
      <c r="G160" s="334"/>
      <c r="H160" s="334"/>
      <c r="I160" s="334"/>
      <c r="J160" s="334"/>
      <c r="K160" s="334"/>
      <c r="L160" s="334"/>
      <c r="M160" s="334"/>
      <c r="N160" s="334"/>
      <c r="O160" s="334"/>
      <c r="P160" s="334"/>
      <c r="Q160" s="334" t="str">
        <f>Q1</f>
        <v>Rotations [mrad]</v>
      </c>
      <c r="R160" s="334"/>
      <c r="S160" s="334"/>
      <c r="T160" s="334"/>
      <c r="U160" s="334"/>
      <c r="V160" s="334"/>
      <c r="W160" s="334"/>
      <c r="X160" s="334"/>
      <c r="Y160" s="334"/>
      <c r="Z160" s="334"/>
      <c r="AA160" s="334"/>
      <c r="AB160" s="334"/>
    </row>
    <row r="161" spans="1:28" s="155" customFormat="1">
      <c r="A161" s="154"/>
      <c r="B161" s="154"/>
      <c r="C161" s="154"/>
      <c r="D161" s="154"/>
      <c r="E161" s="335" t="s">
        <v>44</v>
      </c>
      <c r="F161" s="335"/>
      <c r="G161" s="335"/>
      <c r="H161" s="335"/>
      <c r="I161" s="335"/>
      <c r="J161" s="335"/>
      <c r="K161" s="335" t="s">
        <v>45</v>
      </c>
      <c r="L161" s="335"/>
      <c r="M161" s="335"/>
      <c r="N161" s="335"/>
      <c r="O161" s="335"/>
      <c r="P161" s="335"/>
      <c r="Q161" s="335" t="s">
        <v>44</v>
      </c>
      <c r="R161" s="335"/>
      <c r="S161" s="335"/>
      <c r="T161" s="335"/>
      <c r="U161" s="335"/>
      <c r="V161" s="335"/>
      <c r="W161" s="335" t="s">
        <v>45</v>
      </c>
      <c r="X161" s="335"/>
      <c r="Y161" s="335"/>
      <c r="Z161" s="335"/>
      <c r="AA161" s="335"/>
      <c r="AB161" s="335"/>
    </row>
    <row r="162" spans="1:28" s="153" customFormat="1">
      <c r="A162" s="140"/>
      <c r="B162" s="141"/>
      <c r="C162" s="141"/>
      <c r="D162" s="180" t="s">
        <v>46</v>
      </c>
      <c r="E162" s="335" t="s">
        <v>47</v>
      </c>
      <c r="F162" s="335"/>
      <c r="G162" s="335"/>
      <c r="H162" s="335" t="s">
        <v>110</v>
      </c>
      <c r="I162" s="335"/>
      <c r="J162" s="335"/>
      <c r="K162" s="335" t="s">
        <v>111</v>
      </c>
      <c r="L162" s="335"/>
      <c r="M162" s="335"/>
      <c r="N162" s="335" t="s">
        <v>48</v>
      </c>
      <c r="O162" s="335"/>
      <c r="P162" s="335"/>
      <c r="Q162" s="323" t="s">
        <v>47</v>
      </c>
      <c r="R162" s="323"/>
      <c r="S162" s="323"/>
      <c r="T162" s="323" t="s">
        <v>110</v>
      </c>
      <c r="U162" s="323"/>
      <c r="V162" s="323"/>
      <c r="W162" s="323" t="s">
        <v>111</v>
      </c>
      <c r="X162" s="323"/>
      <c r="Y162" s="323"/>
      <c r="Z162" s="323" t="s">
        <v>48</v>
      </c>
      <c r="AA162" s="323"/>
      <c r="AB162" s="323"/>
    </row>
    <row r="163" spans="1:28" s="153" customFormat="1">
      <c r="A163" s="140"/>
      <c r="B163" s="141"/>
      <c r="C163" s="141"/>
      <c r="D163" s="180" t="s">
        <v>49</v>
      </c>
      <c r="E163" s="154" t="s">
        <v>50</v>
      </c>
      <c r="F163" s="154" t="s">
        <v>51</v>
      </c>
      <c r="G163" s="154" t="s">
        <v>52</v>
      </c>
      <c r="H163" s="154" t="s">
        <v>50</v>
      </c>
      <c r="I163" s="154" t="s">
        <v>51</v>
      </c>
      <c r="J163" s="154" t="s">
        <v>52</v>
      </c>
      <c r="K163" s="154" t="s">
        <v>50</v>
      </c>
      <c r="L163" s="154" t="s">
        <v>51</v>
      </c>
      <c r="M163" s="154" t="s">
        <v>52</v>
      </c>
      <c r="N163" s="154" t="s">
        <v>50</v>
      </c>
      <c r="O163" s="154" t="s">
        <v>51</v>
      </c>
      <c r="P163" s="154" t="s">
        <v>52</v>
      </c>
      <c r="Q163" s="180" t="s">
        <v>50</v>
      </c>
      <c r="R163" s="180" t="s">
        <v>51</v>
      </c>
      <c r="S163" s="180" t="s">
        <v>52</v>
      </c>
      <c r="T163" s="180" t="s">
        <v>50</v>
      </c>
      <c r="U163" s="180" t="s">
        <v>51</v>
      </c>
      <c r="V163" s="180" t="s">
        <v>52</v>
      </c>
      <c r="W163" s="180" t="s">
        <v>50</v>
      </c>
      <c r="X163" s="180" t="s">
        <v>51</v>
      </c>
      <c r="Y163" s="180" t="s">
        <v>52</v>
      </c>
      <c r="Z163" s="180" t="s">
        <v>50</v>
      </c>
      <c r="AA163" s="180" t="s">
        <v>51</v>
      </c>
      <c r="AB163" s="180" t="s">
        <v>52</v>
      </c>
    </row>
    <row r="164" spans="1:28" s="120" customFormat="1">
      <c r="A164" s="78"/>
      <c r="B164" s="118"/>
      <c r="C164" s="109"/>
      <c r="D164" s="118" t="s">
        <v>353</v>
      </c>
      <c r="E164" s="181">
        <f t="shared" ref="E164:AB164" si="8">E9</f>
        <v>-5.4889999999999997E-12</v>
      </c>
      <c r="F164" s="181">
        <f t="shared" si="8"/>
        <v>-1.6899999999999999E-7</v>
      </c>
      <c r="G164" s="181">
        <f t="shared" si="8"/>
        <v>-0.25740000000000002</v>
      </c>
      <c r="H164" s="181">
        <f t="shared" si="8"/>
        <v>-7.8719999999999998E-2</v>
      </c>
      <c r="I164" s="181">
        <f t="shared" si="8"/>
        <v>-10.82</v>
      </c>
      <c r="J164" s="181">
        <f t="shared" si="8"/>
        <v>-0.2576</v>
      </c>
      <c r="K164" s="181">
        <f t="shared" si="8"/>
        <v>137.9</v>
      </c>
      <c r="L164" s="181">
        <f t="shared" si="8"/>
        <v>-1.4460000000000001E-7</v>
      </c>
      <c r="M164" s="181">
        <f t="shared" si="8"/>
        <v>-0.25740000000000002</v>
      </c>
      <c r="N164" s="181">
        <f t="shared" si="8"/>
        <v>138</v>
      </c>
      <c r="O164" s="181">
        <f t="shared" si="8"/>
        <v>-10.82</v>
      </c>
      <c r="P164" s="181">
        <f t="shared" si="8"/>
        <v>-0.2576</v>
      </c>
      <c r="Q164" s="181">
        <f t="shared" si="8"/>
        <v>2.2959999999999999E-3</v>
      </c>
      <c r="R164" s="181">
        <f t="shared" si="8"/>
        <v>7.245999999999999E-3</v>
      </c>
      <c r="S164" s="181">
        <f t="shared" si="8"/>
        <v>3.1780000000000003E-4</v>
      </c>
      <c r="T164" s="181">
        <f t="shared" si="8"/>
        <v>-2.2950000000000002E-3</v>
      </c>
      <c r="U164" s="181">
        <f t="shared" si="8"/>
        <v>7.2519999999999998E-3</v>
      </c>
      <c r="V164" s="181">
        <f t="shared" si="8"/>
        <v>-3.2110000000000011E-4</v>
      </c>
      <c r="W164" s="181">
        <f t="shared" si="8"/>
        <v>2.2959999999999999E-3</v>
      </c>
      <c r="X164" s="181">
        <f t="shared" si="8"/>
        <v>-7.247E-3</v>
      </c>
      <c r="Y164" s="181">
        <f t="shared" si="8"/>
        <v>-3.1750000000000002E-4</v>
      </c>
      <c r="Z164" s="181">
        <f t="shared" si="8"/>
        <v>-2.294E-3</v>
      </c>
      <c r="AA164" s="181">
        <f t="shared" si="8"/>
        <v>-7.2519999999999998E-3</v>
      </c>
      <c r="AB164" s="181">
        <f t="shared" si="8"/>
        <v>3.21E-4</v>
      </c>
    </row>
    <row r="165" spans="1:28" s="120" customFormat="1">
      <c r="A165" s="78"/>
      <c r="B165" s="118"/>
      <c r="C165" s="109"/>
      <c r="D165" s="118" t="s">
        <v>354</v>
      </c>
      <c r="E165" s="181">
        <f t="shared" ref="E165:AB165" si="9">E10</f>
        <v>-5.3889999999999989E-12</v>
      </c>
      <c r="F165" s="181">
        <f t="shared" si="9"/>
        <v>-1.6089999999999999E-7</v>
      </c>
      <c r="G165" s="181">
        <f t="shared" si="9"/>
        <v>-0.24879999999999999</v>
      </c>
      <c r="H165" s="181">
        <f t="shared" si="9"/>
        <v>-7.8670000000000004E-2</v>
      </c>
      <c r="I165" s="181">
        <f t="shared" si="9"/>
        <v>-10.47</v>
      </c>
      <c r="J165" s="181">
        <f t="shared" si="9"/>
        <v>-0.249</v>
      </c>
      <c r="K165" s="181">
        <f t="shared" si="9"/>
        <v>133.4</v>
      </c>
      <c r="L165" s="181">
        <f t="shared" si="9"/>
        <v>-1.377E-7</v>
      </c>
      <c r="M165" s="181">
        <f t="shared" si="9"/>
        <v>-0.24879999999999999</v>
      </c>
      <c r="N165" s="181">
        <f t="shared" si="9"/>
        <v>133.5</v>
      </c>
      <c r="O165" s="181">
        <f t="shared" si="9"/>
        <v>-10.47</v>
      </c>
      <c r="P165" s="181">
        <f t="shared" si="9"/>
        <v>-0.249</v>
      </c>
      <c r="Q165" s="181">
        <f t="shared" si="9"/>
        <v>2.2230000000000001E-3</v>
      </c>
      <c r="R165" s="181">
        <f t="shared" si="9"/>
        <v>7.0079999999999986E-3</v>
      </c>
      <c r="S165" s="181">
        <f t="shared" si="9"/>
        <v>3.098E-4</v>
      </c>
      <c r="T165" s="181">
        <f t="shared" si="9"/>
        <v>-2.222E-3</v>
      </c>
      <c r="U165" s="181">
        <f t="shared" si="9"/>
        <v>7.0140000000000003E-3</v>
      </c>
      <c r="V165" s="181">
        <f t="shared" si="9"/>
        <v>-3.1310000000000002E-4</v>
      </c>
      <c r="W165" s="181">
        <f t="shared" si="9"/>
        <v>2.2239999999999998E-3</v>
      </c>
      <c r="X165" s="181">
        <f t="shared" si="9"/>
        <v>-7.0089999999999996E-3</v>
      </c>
      <c r="Y165" s="181">
        <f t="shared" si="9"/>
        <v>-3.0949999999999999E-4</v>
      </c>
      <c r="Z165" s="181">
        <f t="shared" si="9"/>
        <v>-2.222E-3</v>
      </c>
      <c r="AA165" s="181">
        <f t="shared" si="9"/>
        <v>-7.0140000000000003E-3</v>
      </c>
      <c r="AB165" s="181">
        <f t="shared" si="9"/>
        <v>3.1300000000000002E-4</v>
      </c>
    </row>
    <row r="166" spans="1:28" s="120" customFormat="1">
      <c r="A166" s="78"/>
      <c r="B166" s="118"/>
      <c r="C166" s="109"/>
      <c r="D166" s="118" t="s">
        <v>602</v>
      </c>
      <c r="E166" s="181">
        <f>E11</f>
        <v>1.167E-12</v>
      </c>
      <c r="F166" s="181">
        <f t="shared" ref="F166:AB166" si="10">F11</f>
        <v>-2.84E-12</v>
      </c>
      <c r="G166" s="181">
        <f t="shared" si="10"/>
        <v>-1.115E-2</v>
      </c>
      <c r="H166" s="181">
        <f t="shared" si="10"/>
        <v>-7.7950000000000005E-2</v>
      </c>
      <c r="I166" s="181">
        <f t="shared" si="10"/>
        <v>-0.49330000000000002</v>
      </c>
      <c r="J166" s="181">
        <f t="shared" si="10"/>
        <v>-1.1339999999999999E-2</v>
      </c>
      <c r="K166" s="181">
        <f t="shared" si="10"/>
        <v>6.35</v>
      </c>
      <c r="L166" s="181">
        <f t="shared" si="10"/>
        <v>2.869E-12</v>
      </c>
      <c r="M166" s="181">
        <f t="shared" si="10"/>
        <v>-1.115E-2</v>
      </c>
      <c r="N166" s="181">
        <f t="shared" si="10"/>
        <v>6.4279999999999999</v>
      </c>
      <c r="O166" s="181">
        <f t="shared" si="10"/>
        <v>-0.49340000000000001</v>
      </c>
      <c r="P166" s="181">
        <f t="shared" si="10"/>
        <v>-1.1339999999999999E-2</v>
      </c>
      <c r="Q166" s="181">
        <f t="shared" si="10"/>
        <v>1.082E-4</v>
      </c>
      <c r="R166" s="181">
        <f t="shared" si="10"/>
        <v>3.3129999999999998E-4</v>
      </c>
      <c r="S166" s="181">
        <f t="shared" si="10"/>
        <v>1.946E-5</v>
      </c>
      <c r="T166" s="181">
        <f t="shared" si="10"/>
        <v>-1.066E-4</v>
      </c>
      <c r="U166" s="181">
        <f t="shared" si="10"/>
        <v>3.3710000000000012E-4</v>
      </c>
      <c r="V166" s="181">
        <f t="shared" si="10"/>
        <v>-2.2860000000000001E-5</v>
      </c>
      <c r="W166" s="181">
        <f t="shared" si="10"/>
        <v>1.082E-4</v>
      </c>
      <c r="X166" s="181">
        <f t="shared" si="10"/>
        <v>-3.3129999999999998E-4</v>
      </c>
      <c r="Y166" s="181">
        <f t="shared" si="10"/>
        <v>-1.9449999999999998E-5</v>
      </c>
      <c r="Z166" s="181">
        <f t="shared" si="10"/>
        <v>-1.066E-4</v>
      </c>
      <c r="AA166" s="181">
        <f t="shared" si="10"/>
        <v>-3.3720000000000001E-4</v>
      </c>
      <c r="AB166" s="181">
        <f t="shared" si="10"/>
        <v>2.2860000000000001E-5</v>
      </c>
    </row>
    <row r="167" spans="1:28" s="120" customFormat="1">
      <c r="A167" s="78"/>
      <c r="B167" s="118"/>
      <c r="C167" s="109"/>
      <c r="D167" s="118" t="s">
        <v>55</v>
      </c>
      <c r="E167" s="181">
        <f>E154</f>
        <v>2.3240000000000001E-3</v>
      </c>
      <c r="F167" s="181">
        <f t="shared" ref="F167:P167" si="11">F154</f>
        <v>1.1620000000000001E-3</v>
      </c>
      <c r="G167" s="181">
        <f t="shared" si="11"/>
        <v>1.085E-2</v>
      </c>
      <c r="H167" s="181">
        <f t="shared" si="11"/>
        <v>15.92</v>
      </c>
      <c r="I167" s="181">
        <f t="shared" si="11"/>
        <v>13.17</v>
      </c>
      <c r="J167" s="181">
        <f t="shared" si="11"/>
        <v>1.085E-2</v>
      </c>
      <c r="K167" s="181">
        <f t="shared" si="11"/>
        <v>131.30000000000001</v>
      </c>
      <c r="L167" s="181">
        <f t="shared" si="11"/>
        <v>1.1620000000000001E-3</v>
      </c>
      <c r="M167" s="181">
        <f t="shared" si="11"/>
        <v>1.085E-2</v>
      </c>
      <c r="N167" s="181">
        <f>N154</f>
        <v>131.30000000000001</v>
      </c>
      <c r="O167" s="181">
        <f t="shared" si="11"/>
        <v>13.17</v>
      </c>
      <c r="P167" s="181">
        <f t="shared" si="11"/>
        <v>1.085E-2</v>
      </c>
      <c r="Q167" s="181">
        <f t="shared" ref="Q167:AB167" si="12">Q154</f>
        <v>1.196E-3</v>
      </c>
      <c r="R167" s="181">
        <f t="shared" si="12"/>
        <v>3.3679999999999999E-3</v>
      </c>
      <c r="S167" s="181">
        <f t="shared" si="12"/>
        <v>4.8139999999999999E-4</v>
      </c>
      <c r="T167" s="181">
        <f t="shared" si="12"/>
        <v>1.139E-3</v>
      </c>
      <c r="U167" s="181">
        <f t="shared" si="12"/>
        <v>2.856E-3</v>
      </c>
      <c r="V167" s="181">
        <f t="shared" si="12"/>
        <v>3.8000000000000002E-4</v>
      </c>
      <c r="W167" s="181">
        <f t="shared" si="12"/>
        <v>4.5550000000000001E-4</v>
      </c>
      <c r="X167" s="181">
        <f t="shared" si="12"/>
        <v>9.5629999999999988E-4</v>
      </c>
      <c r="Y167" s="181">
        <f t="shared" si="12"/>
        <v>4.0670000000000002E-4</v>
      </c>
      <c r="Z167" s="181">
        <f t="shared" si="12"/>
        <v>1.139E-3</v>
      </c>
      <c r="AA167" s="181">
        <f t="shared" si="12"/>
        <v>9.5629999999999988E-4</v>
      </c>
      <c r="AB167" s="181">
        <f t="shared" si="12"/>
        <v>4.7330000000000012E-4</v>
      </c>
    </row>
    <row r="168" spans="1:28" s="120" customFormat="1">
      <c r="A168" s="78"/>
      <c r="B168" s="118"/>
      <c r="C168" s="109"/>
      <c r="D168" s="118" t="s">
        <v>56</v>
      </c>
      <c r="E168" s="181">
        <f>E155</f>
        <v>-5.8070000000000006E-12</v>
      </c>
      <c r="F168" s="181">
        <f t="shared" ref="F168:P168" si="13">F155</f>
        <v>-1.13E-4</v>
      </c>
      <c r="G168" s="181">
        <f t="shared" si="13"/>
        <v>-8.252000000000001E-2</v>
      </c>
      <c r="H168" s="181">
        <f t="shared" si="13"/>
        <v>-16.91</v>
      </c>
      <c r="I168" s="181">
        <f t="shared" si="13"/>
        <v>-12.01</v>
      </c>
      <c r="J168" s="181">
        <f t="shared" si="13"/>
        <v>-9.5560000000000006E-2</v>
      </c>
      <c r="K168" s="181">
        <f t="shared" si="13"/>
        <v>-144</v>
      </c>
      <c r="L168" s="181">
        <f t="shared" si="13"/>
        <v>-4.0539999999999986E-9</v>
      </c>
      <c r="M168" s="181">
        <f t="shared" si="13"/>
        <v>-8.0360000000000001E-2</v>
      </c>
      <c r="N168" s="181">
        <f t="shared" si="13"/>
        <v>-144</v>
      </c>
      <c r="O168" s="181">
        <f t="shared" si="13"/>
        <v>-12.01</v>
      </c>
      <c r="P168" s="181">
        <f t="shared" si="13"/>
        <v>-5.4089999999999999E-2</v>
      </c>
      <c r="Q168" s="181">
        <f t="shared" ref="Q168:AB168" si="14">Q155</f>
        <v>-1.139E-3</v>
      </c>
      <c r="R168" s="181">
        <f t="shared" si="14"/>
        <v>-9.5629999999999988E-4</v>
      </c>
      <c r="S168" s="181">
        <f t="shared" si="14"/>
        <v>-3.7910000000000011E-4</v>
      </c>
      <c r="T168" s="181">
        <f t="shared" si="14"/>
        <v>-1.176E-3</v>
      </c>
      <c r="U168" s="181">
        <f t="shared" si="14"/>
        <v>-9.5629999999999988E-4</v>
      </c>
      <c r="V168" s="181">
        <f t="shared" si="14"/>
        <v>-4.7580000000000002E-4</v>
      </c>
      <c r="W168" s="181">
        <f t="shared" si="14"/>
        <v>-1.139E-3</v>
      </c>
      <c r="X168" s="181">
        <f t="shared" si="14"/>
        <v>-4.0340000000000003E-3</v>
      </c>
      <c r="Y168" s="181">
        <f t="shared" si="14"/>
        <v>-5.6150000000000004E-4</v>
      </c>
      <c r="Z168" s="181">
        <f t="shared" si="14"/>
        <v>-7.894E-4</v>
      </c>
      <c r="AA168" s="181">
        <f t="shared" si="14"/>
        <v>-2.7720000000000002E-3</v>
      </c>
      <c r="AB168" s="181">
        <f t="shared" si="14"/>
        <v>-3.145E-4</v>
      </c>
    </row>
    <row r="169" spans="1:28" s="120" customFormat="1">
      <c r="A169" s="78"/>
      <c r="B169" s="118"/>
      <c r="C169" s="109"/>
      <c r="D169" s="118" t="s">
        <v>267</v>
      </c>
      <c r="E169" s="181">
        <f>E150</f>
        <v>4.6030000000000001E-2</v>
      </c>
      <c r="F169" s="181">
        <f t="shared" ref="F169:P169" si="15">F150</f>
        <v>4.147E-2</v>
      </c>
      <c r="G169" s="181">
        <f t="shared" si="15"/>
        <v>3.739E-2</v>
      </c>
      <c r="H169" s="181">
        <f t="shared" si="15"/>
        <v>31.67</v>
      </c>
      <c r="I169" s="181">
        <f t="shared" si="15"/>
        <v>11.07</v>
      </c>
      <c r="J169" s="181">
        <f t="shared" si="15"/>
        <v>3.739E-2</v>
      </c>
      <c r="K169" s="181">
        <f t="shared" si="15"/>
        <v>37.85</v>
      </c>
      <c r="L169" s="181">
        <f t="shared" si="15"/>
        <v>4.147E-2</v>
      </c>
      <c r="M169" s="181">
        <f t="shared" si="15"/>
        <v>3.739E-2</v>
      </c>
      <c r="N169" s="181">
        <f t="shared" si="15"/>
        <v>12.13</v>
      </c>
      <c r="O169" s="181">
        <f t="shared" si="15"/>
        <v>11.07</v>
      </c>
      <c r="P169" s="181">
        <f t="shared" si="15"/>
        <v>3.739E-2</v>
      </c>
      <c r="Q169" s="181">
        <f t="shared" ref="Q169:AB169" si="16">Q150</f>
        <v>2.4459999999999998E-3</v>
      </c>
      <c r="R169" s="181">
        <f t="shared" si="16"/>
        <v>1.3439999999999999E-3</v>
      </c>
      <c r="S169" s="181">
        <f t="shared" si="16"/>
        <v>1.639E-3</v>
      </c>
      <c r="T169" s="181">
        <f t="shared" si="16"/>
        <v>2.9789999999999998E-4</v>
      </c>
      <c r="U169" s="181">
        <f t="shared" si="16"/>
        <v>7.4639999999999993E-4</v>
      </c>
      <c r="V169" s="181">
        <f t="shared" si="16"/>
        <v>1.08E-3</v>
      </c>
      <c r="W169" s="181">
        <f t="shared" si="16"/>
        <v>2.4450000000000001E-3</v>
      </c>
      <c r="X169" s="181">
        <f t="shared" si="16"/>
        <v>7.4929999999999994E-4</v>
      </c>
      <c r="Y169" s="181">
        <f t="shared" si="16"/>
        <v>1.639E-3</v>
      </c>
      <c r="Z169" s="181">
        <f t="shared" si="16"/>
        <v>2.086E-4</v>
      </c>
      <c r="AA169" s="181">
        <f t="shared" si="16"/>
        <v>7.4639999999999993E-4</v>
      </c>
      <c r="AB169" s="181">
        <f t="shared" si="16"/>
        <v>1.0809999999999999E-3</v>
      </c>
    </row>
    <row r="170" spans="1:28" s="120" customFormat="1">
      <c r="A170" s="78"/>
      <c r="B170" s="118"/>
      <c r="C170" s="109"/>
      <c r="D170" s="118" t="s">
        <v>268</v>
      </c>
      <c r="E170" s="181">
        <f>-E$169</f>
        <v>-4.6030000000000001E-2</v>
      </c>
      <c r="F170" s="181">
        <f t="shared" ref="F170:P170" si="17">-F$169</f>
        <v>-4.147E-2</v>
      </c>
      <c r="G170" s="181">
        <f t="shared" si="17"/>
        <v>-3.739E-2</v>
      </c>
      <c r="H170" s="181">
        <f t="shared" si="17"/>
        <v>-31.67</v>
      </c>
      <c r="I170" s="181">
        <f t="shared" si="17"/>
        <v>-11.07</v>
      </c>
      <c r="J170" s="181">
        <f t="shared" si="17"/>
        <v>-3.739E-2</v>
      </c>
      <c r="K170" s="181">
        <f t="shared" si="17"/>
        <v>-37.85</v>
      </c>
      <c r="L170" s="181">
        <f t="shared" si="17"/>
        <v>-4.147E-2</v>
      </c>
      <c r="M170" s="181">
        <f t="shared" si="17"/>
        <v>-3.739E-2</v>
      </c>
      <c r="N170" s="181">
        <f t="shared" si="17"/>
        <v>-12.13</v>
      </c>
      <c r="O170" s="181">
        <f t="shared" si="17"/>
        <v>-11.07</v>
      </c>
      <c r="P170" s="181">
        <f t="shared" si="17"/>
        <v>-3.739E-2</v>
      </c>
      <c r="Q170" s="181">
        <f>-Q$169</f>
        <v>-2.4459999999999998E-3</v>
      </c>
      <c r="R170" s="181">
        <f t="shared" ref="R170:AB170" si="18">-R$169</f>
        <v>-1.3439999999999999E-3</v>
      </c>
      <c r="S170" s="181">
        <f t="shared" si="18"/>
        <v>-1.639E-3</v>
      </c>
      <c r="T170" s="181">
        <f t="shared" si="18"/>
        <v>-2.9789999999999998E-4</v>
      </c>
      <c r="U170" s="181">
        <f t="shared" si="18"/>
        <v>-7.4639999999999993E-4</v>
      </c>
      <c r="V170" s="181">
        <f t="shared" si="18"/>
        <v>-1.08E-3</v>
      </c>
      <c r="W170" s="181">
        <f t="shared" si="18"/>
        <v>-2.4450000000000001E-3</v>
      </c>
      <c r="X170" s="181">
        <f t="shared" si="18"/>
        <v>-7.4929999999999994E-4</v>
      </c>
      <c r="Y170" s="181">
        <f t="shared" si="18"/>
        <v>-1.639E-3</v>
      </c>
      <c r="Z170" s="181">
        <f t="shared" si="18"/>
        <v>-2.086E-4</v>
      </c>
      <c r="AA170" s="181">
        <f t="shared" si="18"/>
        <v>-7.4639999999999993E-4</v>
      </c>
      <c r="AB170" s="181">
        <f t="shared" si="18"/>
        <v>-1.0809999999999999E-3</v>
      </c>
    </row>
    <row r="171" spans="1:28" s="120" customFormat="1">
      <c r="A171" s="78"/>
      <c r="B171" s="118"/>
      <c r="C171" s="109"/>
      <c r="D171" s="118" t="s">
        <v>269</v>
      </c>
      <c r="E171" s="181">
        <f>E151</f>
        <v>4.6030000000000001E-2</v>
      </c>
      <c r="F171" s="181">
        <f t="shared" ref="F171:P171" si="19">F151</f>
        <v>2.7689999999999999E-2</v>
      </c>
      <c r="G171" s="181">
        <f t="shared" si="19"/>
        <v>2.4979999999999999E-2</v>
      </c>
      <c r="H171" s="181">
        <f t="shared" si="19"/>
        <v>21.14</v>
      </c>
      <c r="I171" s="181">
        <f t="shared" si="19"/>
        <v>7.3920000000000003</v>
      </c>
      <c r="J171" s="181">
        <f t="shared" si="19"/>
        <v>2.4979999999999999E-2</v>
      </c>
      <c r="K171" s="181">
        <f t="shared" si="19"/>
        <v>25.28</v>
      </c>
      <c r="L171" s="181">
        <f t="shared" si="19"/>
        <v>2.7689999999999999E-2</v>
      </c>
      <c r="M171" s="181">
        <f t="shared" si="19"/>
        <v>2.4979999999999999E-2</v>
      </c>
      <c r="N171" s="181">
        <f t="shared" si="19"/>
        <v>12.14</v>
      </c>
      <c r="O171" s="181">
        <f t="shared" si="19"/>
        <v>7.39</v>
      </c>
      <c r="P171" s="181">
        <f t="shared" si="19"/>
        <v>2.4979999999999999E-2</v>
      </c>
      <c r="Q171" s="181">
        <f t="shared" ref="Q171:AB171" si="20">Q151</f>
        <v>1.6329999999999999E-3</v>
      </c>
      <c r="R171" s="181">
        <f t="shared" si="20"/>
        <v>1.0039999999999999E-3</v>
      </c>
      <c r="S171" s="181">
        <f t="shared" si="20"/>
        <v>1.0939999999999999E-3</v>
      </c>
      <c r="T171" s="181">
        <f t="shared" si="20"/>
        <v>2.2450000000000001E-4</v>
      </c>
      <c r="U171" s="181">
        <f t="shared" si="20"/>
        <v>6.7489999999999998E-4</v>
      </c>
      <c r="V171" s="181">
        <f t="shared" si="20"/>
        <v>7.2120000000000007E-4</v>
      </c>
      <c r="W171" s="181">
        <f t="shared" si="20"/>
        <v>1.6329999999999999E-3</v>
      </c>
      <c r="X171" s="181">
        <f t="shared" si="20"/>
        <v>6.1989999999999994E-4</v>
      </c>
      <c r="Y171" s="181">
        <f t="shared" si="20"/>
        <v>1.0939999999999999E-3</v>
      </c>
      <c r="Z171" s="181">
        <f t="shared" si="20"/>
        <v>1.997E-4</v>
      </c>
      <c r="AA171" s="181">
        <f t="shared" si="20"/>
        <v>4.9880000000000009E-4</v>
      </c>
      <c r="AB171" s="181">
        <f t="shared" si="20"/>
        <v>7.2129999999999991E-4</v>
      </c>
    </row>
    <row r="172" spans="1:28" s="120" customFormat="1">
      <c r="A172" s="78"/>
      <c r="B172" s="118"/>
      <c r="C172" s="109"/>
      <c r="D172" s="118" t="s">
        <v>270</v>
      </c>
      <c r="E172" s="181">
        <f>-E171</f>
        <v>-4.6030000000000001E-2</v>
      </c>
      <c r="F172" s="181">
        <f t="shared" ref="F172:P172" si="21">-F171</f>
        <v>-2.7689999999999999E-2</v>
      </c>
      <c r="G172" s="181">
        <f t="shared" si="21"/>
        <v>-2.4979999999999999E-2</v>
      </c>
      <c r="H172" s="181">
        <f t="shared" si="21"/>
        <v>-21.14</v>
      </c>
      <c r="I172" s="181">
        <f t="shared" si="21"/>
        <v>-7.3920000000000003</v>
      </c>
      <c r="J172" s="181">
        <f t="shared" si="21"/>
        <v>-2.4979999999999999E-2</v>
      </c>
      <c r="K172" s="181">
        <f t="shared" si="21"/>
        <v>-25.28</v>
      </c>
      <c r="L172" s="181">
        <f t="shared" si="21"/>
        <v>-2.7689999999999999E-2</v>
      </c>
      <c r="M172" s="181">
        <f t="shared" si="21"/>
        <v>-2.4979999999999999E-2</v>
      </c>
      <c r="N172" s="181">
        <f t="shared" si="21"/>
        <v>-12.14</v>
      </c>
      <c r="O172" s="181">
        <f t="shared" si="21"/>
        <v>-7.39</v>
      </c>
      <c r="P172" s="181">
        <f t="shared" si="21"/>
        <v>-2.4979999999999999E-2</v>
      </c>
      <c r="Q172" s="181">
        <f>-Q171</f>
        <v>-1.6329999999999999E-3</v>
      </c>
      <c r="R172" s="181">
        <f t="shared" ref="R172:AB172" si="22">-R171</f>
        <v>-1.0039999999999999E-3</v>
      </c>
      <c r="S172" s="181">
        <f t="shared" si="22"/>
        <v>-1.0939999999999999E-3</v>
      </c>
      <c r="T172" s="181">
        <f t="shared" si="22"/>
        <v>-2.2450000000000001E-4</v>
      </c>
      <c r="U172" s="181">
        <f t="shared" si="22"/>
        <v>-6.7489999999999998E-4</v>
      </c>
      <c r="V172" s="181">
        <f t="shared" si="22"/>
        <v>-7.2120000000000007E-4</v>
      </c>
      <c r="W172" s="181">
        <f t="shared" si="22"/>
        <v>-1.6329999999999999E-3</v>
      </c>
      <c r="X172" s="181">
        <f t="shared" si="22"/>
        <v>-6.1989999999999994E-4</v>
      </c>
      <c r="Y172" s="181">
        <f t="shared" si="22"/>
        <v>-1.0939999999999999E-3</v>
      </c>
      <c r="Z172" s="181">
        <f t="shared" si="22"/>
        <v>-1.997E-4</v>
      </c>
      <c r="AA172" s="181">
        <f t="shared" si="22"/>
        <v>-4.9880000000000009E-4</v>
      </c>
      <c r="AB172" s="181">
        <f t="shared" si="22"/>
        <v>-7.2129999999999991E-4</v>
      </c>
    </row>
    <row r="173" spans="1:28" s="120" customFormat="1">
      <c r="A173" s="78"/>
      <c r="B173" s="118"/>
      <c r="C173" s="109"/>
      <c r="D173" s="118" t="s">
        <v>275</v>
      </c>
      <c r="E173" s="181">
        <f>MAX(E34:E77)</f>
        <v>2.4950000000000002E-12</v>
      </c>
      <c r="F173" s="181">
        <f t="shared" ref="F173:P173" si="23">MAX(F34:F77)</f>
        <v>8.6629999999999989E-11</v>
      </c>
      <c r="G173" s="181">
        <f t="shared" si="23"/>
        <v>3.5200000000000002E-5</v>
      </c>
      <c r="H173" s="181">
        <f t="shared" si="23"/>
        <v>8.5510000000000002</v>
      </c>
      <c r="I173" s="181">
        <f t="shared" si="23"/>
        <v>13.17</v>
      </c>
      <c r="J173" s="181">
        <f t="shared" si="23"/>
        <v>4.3319999999999999E-7</v>
      </c>
      <c r="K173" s="181">
        <f t="shared" si="23"/>
        <v>170.5</v>
      </c>
      <c r="L173" s="181">
        <f t="shared" si="23"/>
        <v>7.5890000000000009E-11</v>
      </c>
      <c r="M173" s="181">
        <f t="shared" si="23"/>
        <v>4.3440000000000003E-7</v>
      </c>
      <c r="N173" s="181">
        <f t="shared" si="23"/>
        <v>164.1</v>
      </c>
      <c r="O173" s="181">
        <f t="shared" si="23"/>
        <v>13.17</v>
      </c>
      <c r="P173" s="181">
        <f t="shared" si="23"/>
        <v>3.523E-5</v>
      </c>
      <c r="Q173" s="181">
        <f t="shared" ref="Q173:AB173" si="24">MAX(Q34:Q77)</f>
        <v>6.2070000000000007E-4</v>
      </c>
      <c r="R173" s="181">
        <f t="shared" si="24"/>
        <v>1.1709999999999999E-3</v>
      </c>
      <c r="S173" s="181">
        <f t="shared" si="24"/>
        <v>2.254E-4</v>
      </c>
      <c r="T173" s="181">
        <f t="shared" si="24"/>
        <v>1.2830000000000001E-3</v>
      </c>
      <c r="U173" s="181">
        <f t="shared" si="24"/>
        <v>1.1709999999999999E-3</v>
      </c>
      <c r="V173" s="181">
        <f t="shared" si="24"/>
        <v>4.4420000000000001E-4</v>
      </c>
      <c r="W173" s="181">
        <f t="shared" si="24"/>
        <v>6.2049999999999996E-4</v>
      </c>
      <c r="X173" s="181">
        <f t="shared" si="24"/>
        <v>1.1050000000000001E-3</v>
      </c>
      <c r="Y173" s="181">
        <f t="shared" si="24"/>
        <v>4.4359999999999999E-4</v>
      </c>
      <c r="Z173" s="181">
        <f t="shared" si="24"/>
        <v>1.2800000000000001E-3</v>
      </c>
      <c r="AA173" s="181">
        <f t="shared" si="24"/>
        <v>1.1050000000000001E-3</v>
      </c>
      <c r="AB173" s="181">
        <f t="shared" si="24"/>
        <v>2.2469999999999999E-4</v>
      </c>
    </row>
    <row r="174" spans="1:28" s="120" customFormat="1" ht="15.75" customHeight="1">
      <c r="A174" s="78"/>
      <c r="B174" s="118"/>
      <c r="C174" s="109"/>
      <c r="D174" s="118" t="s">
        <v>276</v>
      </c>
      <c r="E174" s="181">
        <f>MIN(E34:E77)</f>
        <v>-1.153E-12</v>
      </c>
      <c r="F174" s="181">
        <f t="shared" ref="F174:P174" si="25">MIN(F34:F77)</f>
        <v>-7.5410000000000001E-11</v>
      </c>
      <c r="G174" s="181">
        <f t="shared" si="25"/>
        <v>-4.3440000000000003E-7</v>
      </c>
      <c r="H174" s="181">
        <f t="shared" si="25"/>
        <v>-8.386000000000001</v>
      </c>
      <c r="I174" s="181">
        <f t="shared" si="25"/>
        <v>-12.67</v>
      </c>
      <c r="J174" s="181">
        <f t="shared" si="25"/>
        <v>-3.5200000000000002E-5</v>
      </c>
      <c r="K174" s="181">
        <f t="shared" si="25"/>
        <v>-153.4</v>
      </c>
      <c r="L174" s="181">
        <f t="shared" si="25"/>
        <v>-8.6119999999999996E-11</v>
      </c>
      <c r="M174" s="181">
        <f t="shared" si="25"/>
        <v>-3.523E-5</v>
      </c>
      <c r="N174" s="181">
        <f t="shared" si="25"/>
        <v>-153.4</v>
      </c>
      <c r="O174" s="181">
        <f t="shared" si="25"/>
        <v>-12.67</v>
      </c>
      <c r="P174" s="181">
        <f t="shared" si="25"/>
        <v>-4.3319999999999999E-7</v>
      </c>
      <c r="Q174" s="181">
        <f t="shared" ref="Q174:AB174" si="26">MIN(Q34:Q77)</f>
        <v>-1.2800000000000001E-3</v>
      </c>
      <c r="R174" s="181">
        <f t="shared" si="26"/>
        <v>-1.1039999999999999E-3</v>
      </c>
      <c r="S174" s="181">
        <f t="shared" si="26"/>
        <v>-4.4250000000000002E-4</v>
      </c>
      <c r="T174" s="181">
        <f t="shared" si="26"/>
        <v>-6.2060000000000001E-4</v>
      </c>
      <c r="U174" s="181">
        <f t="shared" si="26"/>
        <v>-1.1039999999999999E-3</v>
      </c>
      <c r="V174" s="181">
        <f t="shared" si="26"/>
        <v>-2.2130000000000001E-4</v>
      </c>
      <c r="W174" s="181">
        <f t="shared" si="26"/>
        <v>-1.2800000000000001E-3</v>
      </c>
      <c r="X174" s="181">
        <f t="shared" si="26"/>
        <v>-1.1720000000000001E-3</v>
      </c>
      <c r="Y174" s="181">
        <f t="shared" si="26"/>
        <v>-2.254E-4</v>
      </c>
      <c r="Z174" s="181">
        <f t="shared" si="26"/>
        <v>-6.2060000000000001E-4</v>
      </c>
      <c r="AA174" s="181">
        <f t="shared" si="26"/>
        <v>-1.1720000000000001E-3</v>
      </c>
      <c r="AB174" s="181">
        <f t="shared" si="26"/>
        <v>-4.4410000000000001E-4</v>
      </c>
    </row>
    <row r="175" spans="1:28" s="120" customFormat="1" ht="15.75" customHeight="1">
      <c r="A175" s="78"/>
      <c r="B175" s="118"/>
      <c r="C175" s="109"/>
      <c r="D175" s="118" t="s">
        <v>273</v>
      </c>
      <c r="E175" s="181">
        <f>MAX(E79:E121)</f>
        <v>2.921000000000001E-12</v>
      </c>
      <c r="F175" s="181">
        <f t="shared" ref="F175:P175" si="27">MAX(F79:F121)</f>
        <v>9.601E-11</v>
      </c>
      <c r="G175" s="181">
        <f t="shared" si="27"/>
        <v>3.519E-5</v>
      </c>
      <c r="H175" s="181">
        <f t="shared" si="27"/>
        <v>8.5510000000000002</v>
      </c>
      <c r="I175" s="181">
        <f t="shared" si="27"/>
        <v>15.45</v>
      </c>
      <c r="J175" s="181">
        <f t="shared" si="27"/>
        <v>4.3319999999999999E-7</v>
      </c>
      <c r="K175" s="181">
        <f t="shared" si="27"/>
        <v>205.8</v>
      </c>
      <c r="L175" s="181">
        <f t="shared" si="27"/>
        <v>7.5890000000000009E-11</v>
      </c>
      <c r="M175" s="181">
        <f t="shared" si="27"/>
        <v>4.3440000000000003E-7</v>
      </c>
      <c r="N175" s="181">
        <f t="shared" si="27"/>
        <v>199.4</v>
      </c>
      <c r="O175" s="181">
        <f t="shared" si="27"/>
        <v>15.45</v>
      </c>
      <c r="P175" s="181">
        <f t="shared" si="27"/>
        <v>3.5219999999999998E-5</v>
      </c>
      <c r="Q175" s="181">
        <f t="shared" ref="Q175:AB175" si="28">MAX(Q79:Q121)</f>
        <v>6.8670000000000005E-4</v>
      </c>
      <c r="R175" s="181">
        <f t="shared" si="28"/>
        <v>1.1869999999999999E-3</v>
      </c>
      <c r="S175" s="181">
        <f t="shared" si="28"/>
        <v>2.254E-4</v>
      </c>
      <c r="T175" s="181">
        <f t="shared" si="28"/>
        <v>1.3060000000000001E-3</v>
      </c>
      <c r="U175" s="181">
        <f t="shared" si="28"/>
        <v>1.1869999999999999E-3</v>
      </c>
      <c r="V175" s="181">
        <f t="shared" si="28"/>
        <v>4.4359999999999999E-4</v>
      </c>
      <c r="W175" s="181">
        <f t="shared" si="28"/>
        <v>6.8650000000000004E-4</v>
      </c>
      <c r="X175" s="181">
        <f t="shared" si="28"/>
        <v>1.121E-3</v>
      </c>
      <c r="Y175" s="181">
        <f t="shared" si="28"/>
        <v>4.4289999999999992E-4</v>
      </c>
      <c r="Z175" s="181">
        <f t="shared" si="28"/>
        <v>1.3029999999999999E-3</v>
      </c>
      <c r="AA175" s="181">
        <f t="shared" si="28"/>
        <v>1.121E-3</v>
      </c>
      <c r="AB175" s="181">
        <f t="shared" si="28"/>
        <v>2.2469999999999999E-4</v>
      </c>
    </row>
    <row r="176" spans="1:28" s="120" customFormat="1" ht="15.75" customHeight="1">
      <c r="A176" s="78"/>
      <c r="B176" s="118"/>
      <c r="C176" s="109"/>
      <c r="D176" s="118" t="s">
        <v>274</v>
      </c>
      <c r="E176" s="181">
        <f>MIN(E79:E121)</f>
        <v>-1.3540000000000001E-12</v>
      </c>
      <c r="F176" s="181">
        <f t="shared" ref="F176:P176" si="29">MIN(F79:F121)</f>
        <v>-7.5410000000000001E-11</v>
      </c>
      <c r="G176" s="181">
        <f t="shared" si="29"/>
        <v>-4.3440000000000003E-7</v>
      </c>
      <c r="H176" s="181">
        <f t="shared" si="29"/>
        <v>-8.386000000000001</v>
      </c>
      <c r="I176" s="181">
        <f t="shared" si="29"/>
        <v>-15.89</v>
      </c>
      <c r="J176" s="181">
        <f t="shared" si="29"/>
        <v>-3.519E-5</v>
      </c>
      <c r="K176" s="181">
        <f t="shared" si="29"/>
        <v>-188.7</v>
      </c>
      <c r="L176" s="181">
        <f t="shared" si="29"/>
        <v>-9.521E-11</v>
      </c>
      <c r="M176" s="181">
        <f t="shared" si="29"/>
        <v>-3.5219999999999998E-5</v>
      </c>
      <c r="N176" s="181">
        <f t="shared" si="29"/>
        <v>-188.7</v>
      </c>
      <c r="O176" s="181">
        <f t="shared" si="29"/>
        <v>-15.89</v>
      </c>
      <c r="P176" s="181">
        <f t="shared" si="29"/>
        <v>-4.3319999999999999E-7</v>
      </c>
      <c r="Q176" s="181">
        <f t="shared" ref="Q176:AB176" si="30">MIN(Q79:Q121)</f>
        <v>-1.3029999999999999E-3</v>
      </c>
      <c r="R176" s="181">
        <f t="shared" si="30"/>
        <v>-1.1199999999999999E-3</v>
      </c>
      <c r="S176" s="181">
        <f t="shared" si="30"/>
        <v>-4.4180000000000001E-4</v>
      </c>
      <c r="T176" s="181">
        <f t="shared" si="30"/>
        <v>-6.866000000000001E-4</v>
      </c>
      <c r="U176" s="181">
        <f t="shared" si="30"/>
        <v>-1.1199999999999999E-3</v>
      </c>
      <c r="V176" s="181">
        <f t="shared" si="30"/>
        <v>-2.2130000000000001E-4</v>
      </c>
      <c r="W176" s="181">
        <f t="shared" si="30"/>
        <v>-1.3029999999999999E-3</v>
      </c>
      <c r="X176" s="181">
        <f t="shared" si="30"/>
        <v>-1.188E-3</v>
      </c>
      <c r="Y176" s="181">
        <f t="shared" si="30"/>
        <v>-2.254E-4</v>
      </c>
      <c r="Z176" s="181">
        <f t="shared" si="30"/>
        <v>-6.866000000000001E-4</v>
      </c>
      <c r="AA176" s="181">
        <f t="shared" si="30"/>
        <v>-1.188E-3</v>
      </c>
      <c r="AB176" s="181">
        <f t="shared" si="30"/>
        <v>-4.4339999999999999E-4</v>
      </c>
    </row>
    <row r="177" spans="1:37" s="120" customFormat="1">
      <c r="A177" s="78"/>
      <c r="B177" s="118"/>
      <c r="C177" s="118"/>
      <c r="D177" s="118"/>
      <c r="E177" s="115"/>
      <c r="F177" s="115"/>
      <c r="G177" s="115"/>
      <c r="N177" s="115"/>
      <c r="O177" s="115"/>
      <c r="P177" s="115"/>
      <c r="Q177" s="115"/>
      <c r="R177" s="115"/>
      <c r="S177" s="115"/>
      <c r="Z177" s="115"/>
      <c r="AA177" s="115"/>
      <c r="AB177" s="115"/>
    </row>
    <row r="178" spans="1:37" s="120" customFormat="1">
      <c r="A178" s="78"/>
      <c r="B178" s="118"/>
      <c r="C178" s="118"/>
      <c r="D178" s="118"/>
      <c r="E178" s="115"/>
      <c r="F178" s="115"/>
      <c r="G178" s="115"/>
      <c r="N178" s="115"/>
      <c r="O178" s="115"/>
      <c r="P178" s="115"/>
      <c r="Q178" s="115"/>
      <c r="R178" s="115"/>
      <c r="S178" s="115"/>
      <c r="Z178" s="115"/>
      <c r="AA178" s="115"/>
      <c r="AB178" s="115"/>
    </row>
    <row r="179" spans="1:37" s="120" customFormat="1">
      <c r="A179" s="126" t="s">
        <v>116</v>
      </c>
      <c r="B179" s="78"/>
      <c r="C179" s="118"/>
      <c r="D179" s="118"/>
      <c r="E179" s="115"/>
      <c r="F179" s="115"/>
      <c r="G179" s="115"/>
      <c r="N179" s="115"/>
      <c r="O179" s="115"/>
      <c r="P179" s="115"/>
      <c r="Q179" s="115"/>
      <c r="R179" s="115"/>
      <c r="S179" s="115"/>
      <c r="Z179" s="115"/>
      <c r="AA179" s="115"/>
      <c r="AB179" s="115"/>
    </row>
    <row r="180" spans="1:37" s="120" customFormat="1" ht="17.25" hidden="1" customHeight="1">
      <c r="A180" s="118"/>
      <c r="B180" s="79"/>
      <c r="C180" s="118"/>
      <c r="D180" s="118"/>
      <c r="E180" s="115"/>
      <c r="F180" s="115"/>
      <c r="G180" s="115"/>
      <c r="N180" s="115"/>
      <c r="O180" s="115"/>
      <c r="P180" s="115"/>
      <c r="Q180" s="115"/>
      <c r="R180" s="115"/>
      <c r="S180" s="115"/>
      <c r="Z180" s="115"/>
      <c r="AA180" s="115"/>
      <c r="AB180" s="115"/>
    </row>
    <row r="181" spans="1:37" s="183" customFormat="1" hidden="1">
      <c r="A181" s="128" t="s">
        <v>107</v>
      </c>
      <c r="B181" s="182"/>
      <c r="C181" s="128"/>
      <c r="D181" s="128"/>
      <c r="E181" s="332" t="s">
        <v>417</v>
      </c>
      <c r="F181" s="332"/>
      <c r="G181" s="332"/>
      <c r="H181" s="332"/>
      <c r="I181" s="332"/>
      <c r="J181" s="332"/>
      <c r="K181" s="332"/>
      <c r="L181" s="332"/>
      <c r="M181" s="332"/>
      <c r="N181" s="332"/>
      <c r="O181" s="332"/>
      <c r="P181" s="332"/>
      <c r="Q181" s="332" t="s">
        <v>589</v>
      </c>
      <c r="R181" s="332"/>
      <c r="S181" s="332"/>
      <c r="T181" s="332"/>
      <c r="U181" s="332"/>
      <c r="V181" s="332"/>
      <c r="W181" s="332"/>
      <c r="X181" s="332"/>
      <c r="Y181" s="332"/>
      <c r="Z181" s="332"/>
      <c r="AA181" s="332"/>
      <c r="AB181" s="332"/>
      <c r="AD181" s="184" t="s">
        <v>88</v>
      </c>
      <c r="AE181" s="184"/>
      <c r="AF181" s="184"/>
      <c r="AG181" s="184"/>
      <c r="AH181" s="184"/>
      <c r="AI181" s="184"/>
      <c r="AJ181" s="184"/>
      <c r="AK181" s="184"/>
    </row>
    <row r="182" spans="1:37" s="183" customFormat="1" hidden="1">
      <c r="A182" s="133" t="s">
        <v>85</v>
      </c>
      <c r="B182" s="129"/>
      <c r="C182" s="128"/>
      <c r="D182" s="128"/>
      <c r="E182" s="336" t="s">
        <v>44</v>
      </c>
      <c r="F182" s="336"/>
      <c r="G182" s="336"/>
      <c r="H182" s="336"/>
      <c r="I182" s="336"/>
      <c r="J182" s="336"/>
      <c r="K182" s="336" t="s">
        <v>45</v>
      </c>
      <c r="L182" s="336"/>
      <c r="M182" s="336"/>
      <c r="N182" s="336"/>
      <c r="O182" s="336"/>
      <c r="P182" s="336"/>
      <c r="Q182" s="331" t="s">
        <v>44</v>
      </c>
      <c r="R182" s="331"/>
      <c r="S182" s="331"/>
      <c r="T182" s="331"/>
      <c r="U182" s="331"/>
      <c r="V182" s="331"/>
      <c r="W182" s="331" t="s">
        <v>45</v>
      </c>
      <c r="X182" s="331"/>
      <c r="Y182" s="331"/>
      <c r="Z182" s="331"/>
      <c r="AA182" s="331"/>
      <c r="AB182" s="331"/>
      <c r="AD182" s="185" t="s">
        <v>63</v>
      </c>
      <c r="AE182" s="186"/>
      <c r="AF182" s="186"/>
      <c r="AG182" s="186"/>
      <c r="AH182" s="186"/>
      <c r="AI182" s="186"/>
      <c r="AJ182" s="186" t="s">
        <v>64</v>
      </c>
      <c r="AK182" s="186"/>
    </row>
    <row r="183" spans="1:37" s="183" customFormat="1" hidden="1">
      <c r="A183" s="128"/>
      <c r="B183" s="129"/>
      <c r="C183" s="128"/>
      <c r="D183" s="128"/>
      <c r="E183" s="336" t="s">
        <v>47</v>
      </c>
      <c r="F183" s="336"/>
      <c r="G183" s="336"/>
      <c r="H183" s="336" t="s">
        <v>110</v>
      </c>
      <c r="I183" s="336"/>
      <c r="J183" s="336"/>
      <c r="K183" s="336" t="s">
        <v>111</v>
      </c>
      <c r="L183" s="336"/>
      <c r="M183" s="336"/>
      <c r="N183" s="336" t="s">
        <v>48</v>
      </c>
      <c r="O183" s="336"/>
      <c r="P183" s="336"/>
      <c r="Q183" s="331" t="s">
        <v>47</v>
      </c>
      <c r="R183" s="331"/>
      <c r="S183" s="331"/>
      <c r="T183" s="331" t="s">
        <v>110</v>
      </c>
      <c r="U183" s="331"/>
      <c r="V183" s="331"/>
      <c r="W183" s="331" t="s">
        <v>111</v>
      </c>
      <c r="X183" s="331"/>
      <c r="Y183" s="331"/>
      <c r="Z183" s="331" t="s">
        <v>48</v>
      </c>
      <c r="AA183" s="331"/>
      <c r="AB183" s="331"/>
      <c r="AD183" s="186" t="s">
        <v>65</v>
      </c>
      <c r="AE183" s="186"/>
      <c r="AF183" s="186" t="s">
        <v>66</v>
      </c>
      <c r="AG183" s="186" t="s">
        <v>66</v>
      </c>
      <c r="AH183" s="186" t="s">
        <v>67</v>
      </c>
      <c r="AI183" s="186" t="s">
        <v>603</v>
      </c>
      <c r="AJ183" s="186" t="s">
        <v>69</v>
      </c>
      <c r="AK183" s="186" t="s">
        <v>70</v>
      </c>
    </row>
    <row r="184" spans="1:37" s="183" customFormat="1" hidden="1">
      <c r="A184" s="182"/>
      <c r="B184" s="182"/>
      <c r="C184" s="182"/>
      <c r="D184" s="187" t="s">
        <v>49</v>
      </c>
      <c r="E184" s="188" t="s">
        <v>50</v>
      </c>
      <c r="F184" s="188" t="s">
        <v>51</v>
      </c>
      <c r="G184" s="188" t="s">
        <v>52</v>
      </c>
      <c r="H184" s="188" t="s">
        <v>50</v>
      </c>
      <c r="I184" s="188" t="s">
        <v>51</v>
      </c>
      <c r="J184" s="188" t="s">
        <v>52</v>
      </c>
      <c r="K184" s="188" t="s">
        <v>50</v>
      </c>
      <c r="L184" s="188" t="s">
        <v>51</v>
      </c>
      <c r="M184" s="188" t="s">
        <v>52</v>
      </c>
      <c r="N184" s="188" t="s">
        <v>50</v>
      </c>
      <c r="O184" s="188" t="s">
        <v>51</v>
      </c>
      <c r="P184" s="188" t="s">
        <v>52</v>
      </c>
      <c r="Q184" s="187" t="s">
        <v>432</v>
      </c>
      <c r="R184" s="187" t="s">
        <v>53</v>
      </c>
      <c r="S184" s="187" t="s">
        <v>54</v>
      </c>
      <c r="T184" s="187" t="s">
        <v>50</v>
      </c>
      <c r="U184" s="187" t="s">
        <v>51</v>
      </c>
      <c r="V184" s="187" t="s">
        <v>52</v>
      </c>
      <c r="W184" s="187" t="s">
        <v>50</v>
      </c>
      <c r="X184" s="187" t="s">
        <v>51</v>
      </c>
      <c r="Y184" s="187" t="s">
        <v>52</v>
      </c>
      <c r="Z184" s="187" t="s">
        <v>50</v>
      </c>
      <c r="AA184" s="187" t="s">
        <v>51</v>
      </c>
      <c r="AB184" s="187" t="s">
        <v>52</v>
      </c>
      <c r="AD184" s="186" t="s">
        <v>71</v>
      </c>
      <c r="AE184" s="186"/>
      <c r="AF184" s="186">
        <v>0.9</v>
      </c>
      <c r="AG184" s="186">
        <v>1.4</v>
      </c>
      <c r="AH184" s="186">
        <f>1.5*0.8</f>
        <v>1.2000000000000002</v>
      </c>
      <c r="AI184" s="186">
        <v>0.88000000000000012</v>
      </c>
      <c r="AJ184" s="186">
        <f>1.65*0.8</f>
        <v>1.32</v>
      </c>
      <c r="AK184" s="186"/>
    </row>
    <row r="185" spans="1:37" s="183" customFormat="1" hidden="1">
      <c r="A185" s="182" t="s">
        <v>596</v>
      </c>
      <c r="B185" s="133" t="s">
        <v>600</v>
      </c>
      <c r="C185" s="189" t="s">
        <v>80</v>
      </c>
      <c r="D185" s="133" t="s">
        <v>0</v>
      </c>
      <c r="E185" s="187"/>
      <c r="F185" s="187"/>
      <c r="G185" s="187"/>
      <c r="H185" s="187"/>
      <c r="I185" s="187"/>
      <c r="J185" s="187"/>
      <c r="K185" s="187"/>
      <c r="L185" s="187"/>
      <c r="M185" s="187"/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  <c r="X185" s="187"/>
      <c r="Y185" s="187"/>
      <c r="Z185" s="187"/>
      <c r="AA185" s="187"/>
      <c r="AB185" s="187"/>
      <c r="AD185" s="186" t="s">
        <v>72</v>
      </c>
      <c r="AE185" s="186"/>
      <c r="AF185" s="186">
        <v>0.9</v>
      </c>
      <c r="AG185" s="186">
        <v>1.25</v>
      </c>
      <c r="AH185" s="186">
        <v>1.5</v>
      </c>
      <c r="AI185" s="186">
        <v>0.88000000000000012</v>
      </c>
      <c r="AJ185" s="186">
        <f>1.65*0.8</f>
        <v>1.32</v>
      </c>
      <c r="AK185" s="186"/>
    </row>
    <row r="186" spans="1:37" s="120" customFormat="1" hidden="1">
      <c r="A186" s="190">
        <v>1</v>
      </c>
      <c r="B186" s="191" t="s">
        <v>57</v>
      </c>
      <c r="C186" s="192" t="s">
        <v>58</v>
      </c>
      <c r="D186" s="193" t="s">
        <v>96</v>
      </c>
      <c r="E186" s="194">
        <f t="shared" ref="E186:P186" si="31">$AH184*E$167+$AI184*E$173+$AJ184*E$169</f>
        <v>6.354840000219561E-2</v>
      </c>
      <c r="F186" s="194">
        <f t="shared" si="31"/>
        <v>5.6134800076234399E-2</v>
      </c>
      <c r="G186" s="194">
        <f t="shared" si="31"/>
        <v>6.240577600000001E-2</v>
      </c>
      <c r="H186" s="194">
        <f t="shared" si="31"/>
        <v>68.433279999999996</v>
      </c>
      <c r="I186" s="194">
        <f t="shared" si="31"/>
        <v>42.006</v>
      </c>
      <c r="J186" s="194">
        <f t="shared" si="31"/>
        <v>6.2375181216000004E-2</v>
      </c>
      <c r="K186" s="194">
        <f t="shared" si="31"/>
        <v>357.56200000000001</v>
      </c>
      <c r="L186" s="194">
        <f t="shared" si="31"/>
        <v>5.6134800066783203E-2</v>
      </c>
      <c r="M186" s="194">
        <f t="shared" si="31"/>
        <v>6.2375182272000007E-2</v>
      </c>
      <c r="N186" s="194">
        <f t="shared" si="31"/>
        <v>317.97960000000006</v>
      </c>
      <c r="O186" s="194">
        <f t="shared" si="31"/>
        <v>42.006</v>
      </c>
      <c r="P186" s="194">
        <f t="shared" si="31"/>
        <v>6.2405802400000009E-2</v>
      </c>
      <c r="Q186" s="194">
        <f t="shared" ref="Q186:AB186" si="32">$AH184*Q$167+$AI184*Q$173+$AJ184*Q$169</f>
        <v>5.2101360000000006E-3</v>
      </c>
      <c r="R186" s="194">
        <f t="shared" si="32"/>
        <v>6.8461600000000004E-3</v>
      </c>
      <c r="S186" s="194">
        <f t="shared" si="32"/>
        <v>2.9395120000000005E-3</v>
      </c>
      <c r="T186" s="194">
        <f t="shared" si="32"/>
        <v>2.8890680000000003E-3</v>
      </c>
      <c r="U186" s="194">
        <f t="shared" si="32"/>
        <v>5.4429280000000005E-3</v>
      </c>
      <c r="V186" s="194">
        <f t="shared" si="32"/>
        <v>2.2724960000000006E-3</v>
      </c>
      <c r="W186" s="194">
        <f t="shared" si="32"/>
        <v>4.3200400000000007E-3</v>
      </c>
      <c r="X186" s="194">
        <f t="shared" si="32"/>
        <v>3.1090359999999999E-3</v>
      </c>
      <c r="Y186" s="194">
        <f t="shared" si="32"/>
        <v>3.0418880000000004E-3</v>
      </c>
      <c r="Z186" s="194">
        <f t="shared" si="32"/>
        <v>2.7685520000000005E-3</v>
      </c>
      <c r="AA186" s="194">
        <f t="shared" si="32"/>
        <v>3.1052079999999999E-3</v>
      </c>
      <c r="AB186" s="194">
        <f t="shared" si="32"/>
        <v>2.1926160000000001E-3</v>
      </c>
      <c r="AD186" s="195" t="s">
        <v>73</v>
      </c>
      <c r="AE186" s="195"/>
      <c r="AF186" s="195">
        <v>0.9</v>
      </c>
      <c r="AG186" s="195">
        <v>1.25</v>
      </c>
      <c r="AH186" s="195">
        <f>1.5*0.8</f>
        <v>1.2000000000000002</v>
      </c>
      <c r="AI186" s="195">
        <v>0.88000000000000012</v>
      </c>
      <c r="AJ186" s="195">
        <f>1.65</f>
        <v>1.65</v>
      </c>
      <c r="AK186" s="195"/>
    </row>
    <row r="187" spans="1:37" s="120" customFormat="1" hidden="1">
      <c r="A187" s="190">
        <v>2</v>
      </c>
      <c r="B187" s="191" t="s">
        <v>102</v>
      </c>
      <c r="C187" s="192" t="s">
        <v>58</v>
      </c>
      <c r="D187" s="193" t="s">
        <v>97</v>
      </c>
      <c r="E187" s="194">
        <f t="shared" ref="E187:P187" si="33">$AH185*E$167+$AI185*E$171+$AJ185*E$173</f>
        <v>4.3992400003293408E-2</v>
      </c>
      <c r="F187" s="194">
        <f t="shared" si="33"/>
        <v>2.6110200114351605E-2</v>
      </c>
      <c r="G187" s="194">
        <f t="shared" si="33"/>
        <v>3.8303864000000007E-2</v>
      </c>
      <c r="H187" s="194">
        <f t="shared" si="33"/>
        <v>53.770520000000005</v>
      </c>
      <c r="I187" s="194">
        <f t="shared" si="33"/>
        <v>43.644359999999999</v>
      </c>
      <c r="J187" s="194">
        <f t="shared" si="33"/>
        <v>3.8257971824000002E-2</v>
      </c>
      <c r="K187" s="194">
        <f t="shared" si="33"/>
        <v>444.25639999999999</v>
      </c>
      <c r="L187" s="194">
        <f t="shared" si="33"/>
        <v>2.6110200100174803E-2</v>
      </c>
      <c r="M187" s="194">
        <f t="shared" si="33"/>
        <v>3.8257973408000003E-2</v>
      </c>
      <c r="N187" s="194">
        <f t="shared" si="33"/>
        <v>424.24520000000001</v>
      </c>
      <c r="O187" s="194">
        <f t="shared" si="33"/>
        <v>43.642600000000002</v>
      </c>
      <c r="P187" s="194">
        <f t="shared" si="33"/>
        <v>3.8303903600000001E-2</v>
      </c>
      <c r="Q187" s="194">
        <f t="shared" ref="Q187:AB187" si="34">$AH185*Q$167+$AI185*Q$171+$AJ185*Q$173</f>
        <v>4.0503640000000007E-3</v>
      </c>
      <c r="R187" s="194">
        <f t="shared" si="34"/>
        <v>7.4812400000000001E-3</v>
      </c>
      <c r="S187" s="194">
        <f t="shared" si="34"/>
        <v>1.9823480000000001E-3</v>
      </c>
      <c r="T187" s="194">
        <f t="shared" si="34"/>
        <v>3.5996200000000004E-3</v>
      </c>
      <c r="U187" s="194">
        <f t="shared" si="34"/>
        <v>6.4236320000000003E-3</v>
      </c>
      <c r="V187" s="194">
        <f t="shared" si="34"/>
        <v>1.7910000000000001E-3</v>
      </c>
      <c r="W187" s="194">
        <f t="shared" si="34"/>
        <v>2.9393500000000003E-3</v>
      </c>
      <c r="X187" s="194">
        <f t="shared" si="34"/>
        <v>3.438562E-3</v>
      </c>
      <c r="Y187" s="194">
        <f t="shared" si="34"/>
        <v>2.1583219999999998E-3</v>
      </c>
      <c r="Z187" s="194">
        <f t="shared" si="34"/>
        <v>3.5738360000000004E-3</v>
      </c>
      <c r="AA187" s="194">
        <f t="shared" si="34"/>
        <v>3.3319940000000004E-3</v>
      </c>
      <c r="AB187" s="194">
        <f t="shared" si="34"/>
        <v>1.6412980000000002E-3</v>
      </c>
      <c r="AD187" s="195" t="s">
        <v>74</v>
      </c>
      <c r="AE187" s="195"/>
      <c r="AF187" s="195">
        <v>0.9</v>
      </c>
      <c r="AG187" s="195">
        <v>1.25</v>
      </c>
      <c r="AH187" s="195">
        <f>1.5*0.8</f>
        <v>1.2000000000000002</v>
      </c>
      <c r="AI187" s="195">
        <v>1.1000000000000001</v>
      </c>
      <c r="AJ187" s="195">
        <f>1.65*0.8</f>
        <v>1.32</v>
      </c>
      <c r="AK187" s="195"/>
    </row>
    <row r="188" spans="1:37" s="120" customFormat="1" hidden="1">
      <c r="A188" s="190">
        <v>3</v>
      </c>
      <c r="B188" s="191" t="s">
        <v>59</v>
      </c>
      <c r="C188" s="192" t="s">
        <v>58</v>
      </c>
      <c r="D188" s="193" t="s">
        <v>98</v>
      </c>
      <c r="E188" s="194">
        <f t="shared" ref="E188:P188" si="35">$AH186*E$167+$AI186*E$175+$AJ186*E$169</f>
        <v>7.8738300002570483E-2</v>
      </c>
      <c r="F188" s="194">
        <f t="shared" si="35"/>
        <v>6.9819900084488795E-2</v>
      </c>
      <c r="G188" s="194">
        <f t="shared" si="35"/>
        <v>7.4744467199999998E-2</v>
      </c>
      <c r="H188" s="194">
        <f t="shared" si="35"/>
        <v>78.884379999999993</v>
      </c>
      <c r="I188" s="194">
        <f t="shared" si="35"/>
        <v>47.665500000000009</v>
      </c>
      <c r="J188" s="194">
        <f t="shared" si="35"/>
        <v>7.4713881216000005E-2</v>
      </c>
      <c r="K188" s="194">
        <f t="shared" si="35"/>
        <v>401.11650000000009</v>
      </c>
      <c r="L188" s="194">
        <f t="shared" si="35"/>
        <v>6.9819900066783194E-2</v>
      </c>
      <c r="M188" s="194">
        <f t="shared" si="35"/>
        <v>7.4713882272000001E-2</v>
      </c>
      <c r="N188" s="194">
        <f t="shared" si="35"/>
        <v>353.04650000000004</v>
      </c>
      <c r="O188" s="194">
        <f t="shared" si="35"/>
        <v>47.665500000000009</v>
      </c>
      <c r="P188" s="194">
        <f t="shared" si="35"/>
        <v>7.4744493600000003E-2</v>
      </c>
      <c r="Q188" s="194">
        <f t="shared" ref="Q188:AB188" si="36">$AH186*Q$167+$AI186*Q$175+$AJ186*Q$169</f>
        <v>6.0753960000000003E-3</v>
      </c>
      <c r="R188" s="194">
        <f t="shared" si="36"/>
        <v>7.3037599999999994E-3</v>
      </c>
      <c r="S188" s="194">
        <f t="shared" si="36"/>
        <v>3.4803820000000002E-3</v>
      </c>
      <c r="T188" s="194">
        <f t="shared" si="36"/>
        <v>3.0076150000000004E-3</v>
      </c>
      <c r="U188" s="194">
        <f t="shared" si="36"/>
        <v>5.7033200000000004E-3</v>
      </c>
      <c r="V188" s="194">
        <f t="shared" si="36"/>
        <v>2.6283679999999999E-3</v>
      </c>
      <c r="W188" s="194">
        <f t="shared" si="36"/>
        <v>5.1849699999999997E-3</v>
      </c>
      <c r="X188" s="194">
        <f t="shared" si="36"/>
        <v>3.370385E-3</v>
      </c>
      <c r="Y188" s="194">
        <f t="shared" si="36"/>
        <v>3.582142E-3</v>
      </c>
      <c r="Z188" s="194">
        <f t="shared" si="36"/>
        <v>2.8576300000000003E-3</v>
      </c>
      <c r="AA188" s="194">
        <f t="shared" si="36"/>
        <v>3.3655999999999998E-3</v>
      </c>
      <c r="AB188" s="194">
        <f t="shared" si="36"/>
        <v>2.5493460000000001E-3</v>
      </c>
      <c r="AD188" s="145" t="s">
        <v>109</v>
      </c>
    </row>
    <row r="189" spans="1:37" s="120" customFormat="1" hidden="1">
      <c r="A189" s="190">
        <v>4</v>
      </c>
      <c r="B189" s="191" t="s">
        <v>60</v>
      </c>
      <c r="C189" s="192" t="s">
        <v>58</v>
      </c>
      <c r="D189" s="193" t="s">
        <v>99</v>
      </c>
      <c r="E189" s="194">
        <f t="shared" ref="E189:P189" si="37">$AH187*E$167+$AI187*E$175+$AJ187*E$169</f>
        <v>6.3548400003213101E-2</v>
      </c>
      <c r="F189" s="194">
        <f t="shared" si="37"/>
        <v>5.6134800105611005E-2</v>
      </c>
      <c r="G189" s="194">
        <f t="shared" si="37"/>
        <v>6.2413509000000006E-2</v>
      </c>
      <c r="H189" s="194">
        <f t="shared" si="37"/>
        <v>70.31450000000001</v>
      </c>
      <c r="I189" s="194">
        <f t="shared" si="37"/>
        <v>47.411400000000008</v>
      </c>
      <c r="J189" s="194">
        <f t="shared" si="37"/>
        <v>6.2375276520000009E-2</v>
      </c>
      <c r="K189" s="194">
        <f t="shared" si="37"/>
        <v>433.90200000000004</v>
      </c>
      <c r="L189" s="194">
        <f t="shared" si="37"/>
        <v>5.6134800083479E-2</v>
      </c>
      <c r="M189" s="194">
        <f t="shared" si="37"/>
        <v>6.2375277840000007E-2</v>
      </c>
      <c r="N189" s="194">
        <f t="shared" si="37"/>
        <v>392.91160000000008</v>
      </c>
      <c r="O189" s="194">
        <f t="shared" si="37"/>
        <v>47.411400000000008</v>
      </c>
      <c r="P189" s="194">
        <f t="shared" si="37"/>
        <v>6.2413542000000002E-2</v>
      </c>
      <c r="Q189" s="194">
        <f t="shared" ref="Q189:AB189" si="38">$AH187*Q$167+$AI187*Q$175+$AJ187*Q$169</f>
        <v>5.4192900000000002E-3</v>
      </c>
      <c r="R189" s="194">
        <f t="shared" si="38"/>
        <v>7.1213800000000001E-3</v>
      </c>
      <c r="S189" s="194">
        <f t="shared" si="38"/>
        <v>2.9891000000000006E-3</v>
      </c>
      <c r="T189" s="194">
        <f t="shared" si="38"/>
        <v>3.196628E-3</v>
      </c>
      <c r="U189" s="194">
        <f t="shared" si="38"/>
        <v>5.7181480000000002E-3</v>
      </c>
      <c r="V189" s="194">
        <f t="shared" si="38"/>
        <v>2.3695600000000002E-3</v>
      </c>
      <c r="W189" s="194">
        <f t="shared" si="38"/>
        <v>4.5291500000000009E-3</v>
      </c>
      <c r="X189" s="194">
        <f t="shared" si="38"/>
        <v>3.3697359999999999E-3</v>
      </c>
      <c r="Y189" s="194">
        <f t="shared" si="38"/>
        <v>3.1387100000000003E-3</v>
      </c>
      <c r="Z189" s="194">
        <f t="shared" si="38"/>
        <v>3.0754520000000002E-3</v>
      </c>
      <c r="AA189" s="194">
        <f t="shared" si="38"/>
        <v>3.3659079999999999E-3</v>
      </c>
      <c r="AB189" s="194">
        <f t="shared" si="38"/>
        <v>2.2420500000000002E-3</v>
      </c>
      <c r="AD189" s="132"/>
      <c r="AE189" s="132"/>
      <c r="AF189" s="132"/>
      <c r="AG189" s="132"/>
      <c r="AH189" s="132"/>
      <c r="AI189" s="132"/>
      <c r="AJ189" s="132"/>
    </row>
    <row r="190" spans="1:37" s="120" customFormat="1" hidden="1">
      <c r="A190" s="190">
        <v>5</v>
      </c>
      <c r="B190" s="191" t="s">
        <v>102</v>
      </c>
      <c r="C190" s="192" t="s">
        <v>61</v>
      </c>
      <c r="D190" s="193" t="s">
        <v>133</v>
      </c>
      <c r="E190" s="194">
        <f t="shared" ref="E190:P190" si="39">$AH185*E$168+$AI185*E$176+$AJ185*E$170</f>
        <v>-6.0759600009902021E-2</v>
      </c>
      <c r="F190" s="194">
        <f t="shared" si="39"/>
        <v>-5.4909900066360803E-2</v>
      </c>
      <c r="G190" s="194">
        <f t="shared" si="39"/>
        <v>-0.17313518227200003</v>
      </c>
      <c r="H190" s="194">
        <f t="shared" si="39"/>
        <v>-74.549080000000004</v>
      </c>
      <c r="I190" s="194">
        <f t="shared" si="39"/>
        <v>-46.610600000000005</v>
      </c>
      <c r="J190" s="194">
        <f t="shared" si="39"/>
        <v>-0.19272576720000004</v>
      </c>
      <c r="K190" s="194">
        <f t="shared" si="39"/>
        <v>-432.01800000000003</v>
      </c>
      <c r="L190" s="194">
        <f t="shared" si="39"/>
        <v>-5.4740406164784802E-2</v>
      </c>
      <c r="M190" s="194">
        <f t="shared" si="39"/>
        <v>-0.16992579360000001</v>
      </c>
      <c r="N190" s="194">
        <f t="shared" si="39"/>
        <v>-398.06760000000003</v>
      </c>
      <c r="O190" s="194">
        <f t="shared" si="39"/>
        <v>-46.610600000000005</v>
      </c>
      <c r="P190" s="194">
        <f t="shared" si="39"/>
        <v>-0.13049018121600001</v>
      </c>
      <c r="Q190" s="194">
        <f t="shared" ref="Q190:AB190" si="40">$AH185*Q$168+$AI185*Q$176+$AJ185*Q$170</f>
        <v>-6.08386E-3</v>
      </c>
      <c r="R190" s="194">
        <f t="shared" si="40"/>
        <v>-4.1941299999999999E-3</v>
      </c>
      <c r="S190" s="194">
        <f t="shared" si="40"/>
        <v>-3.1209140000000007E-3</v>
      </c>
      <c r="T190" s="194">
        <f t="shared" si="40"/>
        <v>-2.7614359999999999E-3</v>
      </c>
      <c r="U190" s="194">
        <f t="shared" si="40"/>
        <v>-3.4052980000000002E-3</v>
      </c>
      <c r="V190" s="194">
        <f t="shared" si="40"/>
        <v>-2.3340440000000004E-3</v>
      </c>
      <c r="W190" s="194">
        <f t="shared" si="40"/>
        <v>-6.0825400000000009E-3</v>
      </c>
      <c r="X190" s="194">
        <f t="shared" si="40"/>
        <v>-8.0855160000000009E-3</v>
      </c>
      <c r="Y190" s="194">
        <f t="shared" si="40"/>
        <v>-3.2040820000000005E-3</v>
      </c>
      <c r="Z190" s="194">
        <f t="shared" si="40"/>
        <v>-2.0636600000000001E-3</v>
      </c>
      <c r="AA190" s="194">
        <f t="shared" si="40"/>
        <v>-6.1886880000000003E-3</v>
      </c>
      <c r="AB190" s="194">
        <f t="shared" si="40"/>
        <v>-2.288862E-3</v>
      </c>
      <c r="AD190" s="132"/>
      <c r="AE190" s="132"/>
      <c r="AF190" s="132"/>
      <c r="AG190" s="132"/>
      <c r="AH190" s="132"/>
      <c r="AI190" s="132"/>
      <c r="AJ190" s="132"/>
    </row>
    <row r="191" spans="1:37" s="120" customFormat="1" hidden="1">
      <c r="A191" s="190">
        <v>6</v>
      </c>
      <c r="B191" s="191" t="s">
        <v>59</v>
      </c>
      <c r="C191" s="192" t="s">
        <v>61</v>
      </c>
      <c r="D191" s="193" t="s">
        <v>134</v>
      </c>
      <c r="E191" s="194">
        <f t="shared" ref="E191:P191" si="41">$AH186*E$168+$AI186*E$176+$AJ186*E$170</f>
        <v>-7.594950000815992E-2</v>
      </c>
      <c r="F191" s="194">
        <f t="shared" si="41"/>
        <v>-6.8561100066360806E-2</v>
      </c>
      <c r="G191" s="194">
        <f t="shared" si="41"/>
        <v>-0.16071788227200001</v>
      </c>
      <c r="H191" s="194">
        <f t="shared" si="41"/>
        <v>-79.927179999999993</v>
      </c>
      <c r="I191" s="194">
        <f t="shared" si="41"/>
        <v>-46.660700000000006</v>
      </c>
      <c r="J191" s="194">
        <f t="shared" si="41"/>
        <v>-0.17639646720000002</v>
      </c>
      <c r="K191" s="194">
        <f t="shared" si="41"/>
        <v>-401.30849999999998</v>
      </c>
      <c r="L191" s="194">
        <f t="shared" si="41"/>
        <v>-6.8425504948584806E-2</v>
      </c>
      <c r="M191" s="194">
        <f t="shared" si="41"/>
        <v>-0.1581564936</v>
      </c>
      <c r="N191" s="194">
        <f t="shared" si="41"/>
        <v>-358.87049999999999</v>
      </c>
      <c r="O191" s="194">
        <f t="shared" si="41"/>
        <v>-46.660700000000006</v>
      </c>
      <c r="P191" s="194">
        <f t="shared" si="41"/>
        <v>-0.12660188121600002</v>
      </c>
      <c r="Q191" s="194">
        <f t="shared" ref="Q191:AB191" si="42">$AH186*Q$168+$AI186*Q$176+$AJ186*Q$170</f>
        <v>-6.5493399999999998E-3</v>
      </c>
      <c r="R191" s="194">
        <f t="shared" si="42"/>
        <v>-4.3507600000000004E-3</v>
      </c>
      <c r="S191" s="194">
        <f t="shared" si="42"/>
        <v>-3.5480540000000001E-3</v>
      </c>
      <c r="T191" s="194">
        <f t="shared" si="42"/>
        <v>-2.5069430000000006E-3</v>
      </c>
      <c r="U191" s="194">
        <f t="shared" si="42"/>
        <v>-3.3647199999999999E-3</v>
      </c>
      <c r="V191" s="194">
        <f t="shared" si="42"/>
        <v>-2.547704E-3</v>
      </c>
      <c r="W191" s="194">
        <f t="shared" si="42"/>
        <v>-6.5476900000000001E-3</v>
      </c>
      <c r="X191" s="194">
        <f t="shared" si="42"/>
        <v>-7.1225850000000007E-3</v>
      </c>
      <c r="Y191" s="194">
        <f t="shared" si="42"/>
        <v>-3.5765020000000001E-3</v>
      </c>
      <c r="Z191" s="194">
        <f t="shared" si="42"/>
        <v>-1.895678E-3</v>
      </c>
      <c r="AA191" s="194">
        <f t="shared" si="42"/>
        <v>-5.6034000000000006E-3</v>
      </c>
      <c r="AB191" s="194">
        <f t="shared" si="42"/>
        <v>-2.5512419999999996E-3</v>
      </c>
    </row>
    <row r="192" spans="1:37" s="120" customFormat="1" hidden="1">
      <c r="A192" s="190">
        <v>7</v>
      </c>
      <c r="B192" s="191" t="s">
        <v>60</v>
      </c>
      <c r="C192" s="192" t="s">
        <v>61</v>
      </c>
      <c r="D192" s="193" t="s">
        <v>135</v>
      </c>
      <c r="E192" s="194">
        <f t="shared" ref="E192:P192" si="43">$AH187*E$168+$AI187*E$176+$AJ187*E$170</f>
        <v>-6.0759600008457801E-2</v>
      </c>
      <c r="F192" s="194">
        <f t="shared" si="43"/>
        <v>-5.4876000082951001E-2</v>
      </c>
      <c r="G192" s="194">
        <f t="shared" si="43"/>
        <v>-0.14837927784000005</v>
      </c>
      <c r="H192" s="194">
        <f t="shared" si="43"/>
        <v>-71.320999999999998</v>
      </c>
      <c r="I192" s="194">
        <f t="shared" si="43"/>
        <v>-46.503400000000006</v>
      </c>
      <c r="J192" s="194">
        <f t="shared" si="43"/>
        <v>-0.16406550900000003</v>
      </c>
      <c r="K192" s="194">
        <f t="shared" si="43"/>
        <v>-430.33199999999999</v>
      </c>
      <c r="L192" s="194">
        <f t="shared" si="43"/>
        <v>-5.4740404969531004E-2</v>
      </c>
      <c r="M192" s="194">
        <f t="shared" si="43"/>
        <v>-0.14582554200000003</v>
      </c>
      <c r="N192" s="194">
        <f t="shared" si="43"/>
        <v>-396.38159999999999</v>
      </c>
      <c r="O192" s="194">
        <f t="shared" si="43"/>
        <v>-46.503400000000006</v>
      </c>
      <c r="P192" s="194">
        <f t="shared" si="43"/>
        <v>-0.11426327652000001</v>
      </c>
      <c r="Q192" s="194">
        <f t="shared" ref="Q192:AB192" si="44">$AH187*Q$168+$AI187*Q$176+$AJ187*Q$170</f>
        <v>-6.0288200000000007E-3</v>
      </c>
      <c r="R192" s="194">
        <f t="shared" si="44"/>
        <v>-4.1536400000000001E-3</v>
      </c>
      <c r="S192" s="194">
        <f t="shared" si="44"/>
        <v>-3.1043800000000003E-3</v>
      </c>
      <c r="T192" s="194">
        <f t="shared" si="44"/>
        <v>-2.5596880000000001E-3</v>
      </c>
      <c r="U192" s="194">
        <f t="shared" si="44"/>
        <v>-3.3648080000000004E-3</v>
      </c>
      <c r="V192" s="194">
        <f t="shared" si="44"/>
        <v>-2.2399900000000003E-3</v>
      </c>
      <c r="W192" s="194">
        <f t="shared" si="44"/>
        <v>-6.0275000000000007E-3</v>
      </c>
      <c r="X192" s="194">
        <f t="shared" si="44"/>
        <v>-7.1366760000000015E-3</v>
      </c>
      <c r="Y192" s="194">
        <f t="shared" si="44"/>
        <v>-3.0852200000000005E-3</v>
      </c>
      <c r="Z192" s="194">
        <f t="shared" si="44"/>
        <v>-1.9778920000000002E-3</v>
      </c>
      <c r="AA192" s="194">
        <f t="shared" si="44"/>
        <v>-5.6184480000000007E-3</v>
      </c>
      <c r="AB192" s="194">
        <f t="shared" si="44"/>
        <v>-2.2920600000000003E-3</v>
      </c>
      <c r="AD192" s="132"/>
      <c r="AE192" s="132"/>
      <c r="AF192" s="132"/>
      <c r="AG192" s="132"/>
      <c r="AH192" s="132"/>
      <c r="AI192" s="132"/>
      <c r="AJ192" s="132"/>
    </row>
    <row r="193" spans="1:37" s="120" customFormat="1" hidden="1">
      <c r="A193" s="110" t="s">
        <v>599</v>
      </c>
      <c r="B193" s="79"/>
      <c r="C193" s="121"/>
      <c r="D193" s="121"/>
      <c r="AD193" s="132"/>
      <c r="AE193" s="132"/>
      <c r="AF193" s="132"/>
      <c r="AG193" s="132"/>
      <c r="AH193" s="132"/>
      <c r="AI193" s="132"/>
      <c r="AJ193" s="132"/>
    </row>
    <row r="194" spans="1:37" s="120" customFormat="1" hidden="1">
      <c r="A194" s="121"/>
      <c r="B194" s="79"/>
      <c r="C194" s="121"/>
      <c r="D194" s="14" t="s">
        <v>271</v>
      </c>
      <c r="E194" s="13">
        <f>MAX(E186:E192)</f>
        <v>7.8738300002570483E-2</v>
      </c>
      <c r="F194" s="13">
        <f t="shared" ref="F194:P194" si="45">MAX(F186:F192)</f>
        <v>6.9819900084488795E-2</v>
      </c>
      <c r="G194" s="13">
        <f t="shared" si="45"/>
        <v>7.4744467199999998E-2</v>
      </c>
      <c r="H194" s="13">
        <f t="shared" si="45"/>
        <v>78.884379999999993</v>
      </c>
      <c r="I194" s="13">
        <f t="shared" si="45"/>
        <v>47.665500000000009</v>
      </c>
      <c r="J194" s="13">
        <f t="shared" si="45"/>
        <v>7.4713881216000005E-2</v>
      </c>
      <c r="K194" s="13">
        <f t="shared" si="45"/>
        <v>444.25639999999999</v>
      </c>
      <c r="L194" s="13">
        <f t="shared" si="45"/>
        <v>6.9819900066783194E-2</v>
      </c>
      <c r="M194" s="13">
        <f t="shared" si="45"/>
        <v>7.4713882272000001E-2</v>
      </c>
      <c r="N194" s="13">
        <f t="shared" si="45"/>
        <v>424.24520000000001</v>
      </c>
      <c r="O194" s="13">
        <f t="shared" si="45"/>
        <v>47.665500000000009</v>
      </c>
      <c r="P194" s="13">
        <f t="shared" si="45"/>
        <v>7.4744493600000003E-2</v>
      </c>
      <c r="Q194" s="13">
        <f>MAX(Q186:Q192)</f>
        <v>6.0753960000000003E-3</v>
      </c>
      <c r="R194" s="13">
        <f t="shared" ref="R194:AB194" si="46">MAX(R186:R192)</f>
        <v>7.4812400000000001E-3</v>
      </c>
      <c r="S194" s="13">
        <f t="shared" si="46"/>
        <v>3.4803820000000002E-3</v>
      </c>
      <c r="T194" s="13">
        <f t="shared" si="46"/>
        <v>3.5996200000000004E-3</v>
      </c>
      <c r="U194" s="13">
        <f t="shared" si="46"/>
        <v>6.4236320000000003E-3</v>
      </c>
      <c r="V194" s="13">
        <f t="shared" si="46"/>
        <v>2.6283679999999999E-3</v>
      </c>
      <c r="W194" s="13">
        <f t="shared" si="46"/>
        <v>5.1849699999999997E-3</v>
      </c>
      <c r="X194" s="13">
        <f t="shared" si="46"/>
        <v>3.438562E-3</v>
      </c>
      <c r="Y194" s="13">
        <f t="shared" si="46"/>
        <v>3.582142E-3</v>
      </c>
      <c r="Z194" s="13">
        <f t="shared" si="46"/>
        <v>3.5738360000000004E-3</v>
      </c>
      <c r="AA194" s="13">
        <f t="shared" si="46"/>
        <v>3.3659079999999999E-3</v>
      </c>
      <c r="AB194" s="13">
        <f t="shared" si="46"/>
        <v>2.5493460000000001E-3</v>
      </c>
      <c r="AD194" s="132"/>
      <c r="AE194" s="132"/>
      <c r="AF194" s="132"/>
      <c r="AG194" s="132"/>
      <c r="AH194" s="132"/>
      <c r="AI194" s="132"/>
      <c r="AJ194" s="132"/>
    </row>
    <row r="195" spans="1:37" s="120" customFormat="1" hidden="1">
      <c r="A195" s="121"/>
      <c r="B195" s="79"/>
      <c r="C195" s="121"/>
      <c r="D195" s="14" t="s">
        <v>272</v>
      </c>
      <c r="E195" s="13">
        <f t="shared" ref="E195:P195" si="47">MIN(E186:E192)</f>
        <v>-7.594950000815992E-2</v>
      </c>
      <c r="F195" s="13">
        <f t="shared" si="47"/>
        <v>-6.8561100066360806E-2</v>
      </c>
      <c r="G195" s="13">
        <f t="shared" si="47"/>
        <v>-0.17313518227200003</v>
      </c>
      <c r="H195" s="13">
        <f t="shared" si="47"/>
        <v>-79.927179999999993</v>
      </c>
      <c r="I195" s="13">
        <f t="shared" si="47"/>
        <v>-46.660700000000006</v>
      </c>
      <c r="J195" s="13">
        <f t="shared" si="47"/>
        <v>-0.19272576720000004</v>
      </c>
      <c r="K195" s="13">
        <f t="shared" si="47"/>
        <v>-432.01800000000003</v>
      </c>
      <c r="L195" s="13">
        <f t="shared" si="47"/>
        <v>-6.8425504948584806E-2</v>
      </c>
      <c r="M195" s="13">
        <f t="shared" si="47"/>
        <v>-0.16992579360000001</v>
      </c>
      <c r="N195" s="13">
        <f t="shared" si="47"/>
        <v>-398.06760000000003</v>
      </c>
      <c r="O195" s="13">
        <f t="shared" si="47"/>
        <v>-46.660700000000006</v>
      </c>
      <c r="P195" s="13">
        <f t="shared" si="47"/>
        <v>-0.13049018121600001</v>
      </c>
      <c r="Q195" s="13">
        <f t="shared" ref="Q195:AB195" si="48">MIN(Q186:Q192)</f>
        <v>-6.5493399999999998E-3</v>
      </c>
      <c r="R195" s="13">
        <f t="shared" si="48"/>
        <v>-4.3507600000000004E-3</v>
      </c>
      <c r="S195" s="13">
        <f t="shared" si="48"/>
        <v>-3.5480540000000001E-3</v>
      </c>
      <c r="T195" s="13">
        <f t="shared" si="48"/>
        <v>-2.7614359999999999E-3</v>
      </c>
      <c r="U195" s="13">
        <f t="shared" si="48"/>
        <v>-3.4052980000000002E-3</v>
      </c>
      <c r="V195" s="13">
        <f t="shared" si="48"/>
        <v>-2.547704E-3</v>
      </c>
      <c r="W195" s="13">
        <f t="shared" si="48"/>
        <v>-6.5476900000000001E-3</v>
      </c>
      <c r="X195" s="13">
        <f t="shared" si="48"/>
        <v>-8.0855160000000009E-3</v>
      </c>
      <c r="Y195" s="13">
        <f t="shared" si="48"/>
        <v>-3.5765020000000001E-3</v>
      </c>
      <c r="Z195" s="13">
        <f t="shared" si="48"/>
        <v>-2.0636600000000001E-3</v>
      </c>
      <c r="AA195" s="13">
        <f t="shared" si="48"/>
        <v>-6.1886880000000003E-3</v>
      </c>
      <c r="AB195" s="13">
        <f t="shared" si="48"/>
        <v>-2.5512419999999996E-3</v>
      </c>
      <c r="AD195" s="132"/>
      <c r="AE195" s="132"/>
      <c r="AF195" s="132"/>
      <c r="AG195" s="132"/>
      <c r="AH195" s="132"/>
      <c r="AI195" s="132"/>
      <c r="AJ195" s="132"/>
    </row>
    <row r="196" spans="1:37" s="132" customFormat="1" hidden="1">
      <c r="A196" s="130"/>
      <c r="B196" s="131"/>
      <c r="C196" s="130"/>
      <c r="D196" s="130"/>
      <c r="E196" s="125"/>
      <c r="F196" s="125"/>
      <c r="G196" s="125"/>
      <c r="N196" s="125"/>
      <c r="O196" s="125"/>
      <c r="P196" s="125"/>
      <c r="Q196" s="125"/>
      <c r="R196" s="125"/>
      <c r="S196" s="125"/>
      <c r="Z196" s="125"/>
      <c r="AA196" s="125"/>
      <c r="AB196" s="125"/>
    </row>
    <row r="197" spans="1:37" s="152" customFormat="1">
      <c r="A197" s="134" t="s">
        <v>112</v>
      </c>
      <c r="B197" s="135"/>
      <c r="C197" s="134"/>
      <c r="D197" s="134"/>
      <c r="E197" s="324" t="s">
        <v>417</v>
      </c>
      <c r="F197" s="324"/>
      <c r="G197" s="324"/>
      <c r="H197" s="324"/>
      <c r="I197" s="324"/>
      <c r="J197" s="324"/>
      <c r="K197" s="324"/>
      <c r="L197" s="324"/>
      <c r="M197" s="324"/>
      <c r="N197" s="324"/>
      <c r="O197" s="324"/>
      <c r="P197" s="324"/>
      <c r="Q197" s="324" t="s">
        <v>589</v>
      </c>
      <c r="R197" s="324"/>
      <c r="S197" s="324"/>
      <c r="T197" s="324"/>
      <c r="U197" s="324"/>
      <c r="V197" s="324"/>
      <c r="W197" s="324"/>
      <c r="X197" s="324"/>
      <c r="Y197" s="324"/>
      <c r="Z197" s="324"/>
      <c r="AA197" s="324"/>
      <c r="AB197" s="324"/>
      <c r="AD197" s="196" t="s">
        <v>87</v>
      </c>
      <c r="AE197" s="196"/>
      <c r="AF197" s="196"/>
      <c r="AG197" s="196"/>
      <c r="AH197" s="196"/>
      <c r="AI197" s="196"/>
      <c r="AJ197" s="196"/>
      <c r="AK197" s="196"/>
    </row>
    <row r="198" spans="1:37" s="152" customFormat="1">
      <c r="A198" s="136" t="s">
        <v>86</v>
      </c>
      <c r="B198" s="135"/>
      <c r="C198" s="134"/>
      <c r="D198" s="134"/>
      <c r="E198" s="318" t="s">
        <v>44</v>
      </c>
      <c r="F198" s="318"/>
      <c r="G198" s="318"/>
      <c r="H198" s="318"/>
      <c r="I198" s="318"/>
      <c r="J198" s="318"/>
      <c r="K198" s="318" t="s">
        <v>45</v>
      </c>
      <c r="L198" s="318"/>
      <c r="M198" s="318"/>
      <c r="N198" s="318"/>
      <c r="O198" s="318"/>
      <c r="P198" s="318"/>
      <c r="Q198" s="330" t="s">
        <v>44</v>
      </c>
      <c r="R198" s="330"/>
      <c r="S198" s="330"/>
      <c r="T198" s="330"/>
      <c r="U198" s="330"/>
      <c r="V198" s="330"/>
      <c r="W198" s="330" t="s">
        <v>45</v>
      </c>
      <c r="X198" s="330"/>
      <c r="Y198" s="330"/>
      <c r="Z198" s="330"/>
      <c r="AA198" s="330"/>
      <c r="AB198" s="330"/>
      <c r="AD198" s="197" t="s">
        <v>63</v>
      </c>
      <c r="AE198" s="198"/>
      <c r="AF198" s="198"/>
      <c r="AG198" s="198"/>
      <c r="AH198" s="198"/>
      <c r="AI198" s="198"/>
      <c r="AJ198" s="198" t="s">
        <v>64</v>
      </c>
      <c r="AK198" s="198"/>
    </row>
    <row r="199" spans="1:37" s="152" customFormat="1">
      <c r="A199" s="134"/>
      <c r="B199" s="135"/>
      <c r="C199" s="134"/>
      <c r="D199" s="134"/>
      <c r="E199" s="318" t="s">
        <v>47</v>
      </c>
      <c r="F199" s="318"/>
      <c r="G199" s="318"/>
      <c r="H199" s="318" t="s">
        <v>110</v>
      </c>
      <c r="I199" s="318"/>
      <c r="J199" s="318"/>
      <c r="K199" s="318" t="s">
        <v>111</v>
      </c>
      <c r="L199" s="318"/>
      <c r="M199" s="318"/>
      <c r="N199" s="318" t="s">
        <v>48</v>
      </c>
      <c r="O199" s="318"/>
      <c r="P199" s="318"/>
      <c r="Q199" s="330" t="s">
        <v>47</v>
      </c>
      <c r="R199" s="330"/>
      <c r="S199" s="330"/>
      <c r="T199" s="330" t="s">
        <v>110</v>
      </c>
      <c r="U199" s="330"/>
      <c r="V199" s="330"/>
      <c r="W199" s="330" t="s">
        <v>111</v>
      </c>
      <c r="X199" s="330"/>
      <c r="Y199" s="330"/>
      <c r="Z199" s="330" t="s">
        <v>48</v>
      </c>
      <c r="AA199" s="330"/>
      <c r="AB199" s="330"/>
      <c r="AD199" s="198" t="s">
        <v>65</v>
      </c>
      <c r="AE199" s="198"/>
      <c r="AF199" s="198" t="s">
        <v>66</v>
      </c>
      <c r="AG199" s="198" t="s">
        <v>66</v>
      </c>
      <c r="AH199" s="198" t="s">
        <v>67</v>
      </c>
      <c r="AI199" s="198" t="s">
        <v>68</v>
      </c>
      <c r="AJ199" s="198" t="s">
        <v>69</v>
      </c>
      <c r="AK199" s="198" t="s">
        <v>70</v>
      </c>
    </row>
    <row r="200" spans="1:37" s="152" customFormat="1">
      <c r="A200" s="199"/>
      <c r="B200" s="199"/>
      <c r="C200" s="199"/>
      <c r="D200" s="200" t="s">
        <v>49</v>
      </c>
      <c r="E200" s="201" t="s">
        <v>50</v>
      </c>
      <c r="F200" s="201" t="s">
        <v>51</v>
      </c>
      <c r="G200" s="201" t="s">
        <v>52</v>
      </c>
      <c r="H200" s="201" t="s">
        <v>50</v>
      </c>
      <c r="I200" s="201" t="s">
        <v>51</v>
      </c>
      <c r="J200" s="201" t="s">
        <v>52</v>
      </c>
      <c r="K200" s="201" t="s">
        <v>50</v>
      </c>
      <c r="L200" s="201" t="s">
        <v>51</v>
      </c>
      <c r="M200" s="201" t="s">
        <v>52</v>
      </c>
      <c r="N200" s="201" t="s">
        <v>50</v>
      </c>
      <c r="O200" s="201" t="s">
        <v>51</v>
      </c>
      <c r="P200" s="201" t="s">
        <v>52</v>
      </c>
      <c r="Q200" s="200" t="s">
        <v>50</v>
      </c>
      <c r="R200" s="200" t="s">
        <v>51</v>
      </c>
      <c r="S200" s="200" t="s">
        <v>52</v>
      </c>
      <c r="T200" s="200" t="s">
        <v>50</v>
      </c>
      <c r="U200" s="200" t="s">
        <v>51</v>
      </c>
      <c r="V200" s="200" t="s">
        <v>52</v>
      </c>
      <c r="W200" s="200" t="s">
        <v>50</v>
      </c>
      <c r="X200" s="200" t="s">
        <v>51</v>
      </c>
      <c r="Y200" s="200" t="s">
        <v>52</v>
      </c>
      <c r="Z200" s="200" t="s">
        <v>50</v>
      </c>
      <c r="AA200" s="200" t="s">
        <v>51</v>
      </c>
      <c r="AB200" s="200" t="s">
        <v>52</v>
      </c>
      <c r="AD200" s="198" t="s">
        <v>71</v>
      </c>
      <c r="AE200" s="198"/>
      <c r="AF200" s="198">
        <v>1</v>
      </c>
      <c r="AG200" s="198">
        <v>1</v>
      </c>
      <c r="AH200" s="198">
        <f>1*0.8</f>
        <v>0.8</v>
      </c>
      <c r="AI200" s="198">
        <f>1*0.8</f>
        <v>0.8</v>
      </c>
      <c r="AJ200" s="198">
        <f>1*0.8</f>
        <v>0.8</v>
      </c>
      <c r="AK200" s="198"/>
    </row>
    <row r="201" spans="1:37" s="152" customFormat="1">
      <c r="A201" s="199" t="s">
        <v>596</v>
      </c>
      <c r="B201" s="136" t="s">
        <v>597</v>
      </c>
      <c r="C201" s="202" t="s">
        <v>80</v>
      </c>
      <c r="D201" s="136" t="s">
        <v>0</v>
      </c>
      <c r="E201" s="200"/>
      <c r="F201" s="200"/>
      <c r="G201" s="200"/>
      <c r="H201" s="200"/>
      <c r="I201" s="200"/>
      <c r="J201" s="200"/>
      <c r="K201" s="200"/>
      <c r="L201" s="200"/>
      <c r="M201" s="200"/>
      <c r="N201" s="200"/>
      <c r="O201" s="200"/>
      <c r="P201" s="200"/>
      <c r="Q201" s="200"/>
      <c r="R201" s="200"/>
      <c r="S201" s="200"/>
      <c r="T201" s="200"/>
      <c r="U201" s="200"/>
      <c r="V201" s="200"/>
      <c r="W201" s="200"/>
      <c r="X201" s="200"/>
      <c r="Y201" s="200"/>
      <c r="Z201" s="200"/>
      <c r="AA201" s="200"/>
      <c r="AB201" s="200"/>
      <c r="AD201" s="198" t="s">
        <v>72</v>
      </c>
      <c r="AE201" s="198"/>
      <c r="AF201" s="198">
        <v>1</v>
      </c>
      <c r="AG201" s="198">
        <v>1</v>
      </c>
      <c r="AH201" s="198">
        <v>1</v>
      </c>
      <c r="AI201" s="198">
        <f>1*0.8</f>
        <v>0.8</v>
      </c>
      <c r="AJ201" s="198">
        <f>1*0.8</f>
        <v>0.8</v>
      </c>
      <c r="AK201" s="198"/>
    </row>
    <row r="202" spans="1:37" s="132" customFormat="1">
      <c r="A202" s="190">
        <v>1</v>
      </c>
      <c r="B202" s="191" t="s">
        <v>57</v>
      </c>
      <c r="C202" s="192" t="s">
        <v>58</v>
      </c>
      <c r="D202" s="193" t="s">
        <v>89</v>
      </c>
      <c r="E202" s="194">
        <f t="shared" ref="E202:P202" si="49">$AH200*E$167+$AI200*E$173+$AJ200*E$169</f>
        <v>3.8683200001996002E-2</v>
      </c>
      <c r="F202" s="194">
        <f t="shared" si="49"/>
        <v>3.4105600069304007E-2</v>
      </c>
      <c r="G202" s="194">
        <f t="shared" si="49"/>
        <v>3.8620160000000001E-2</v>
      </c>
      <c r="H202" s="194">
        <f t="shared" si="49"/>
        <v>44.912800000000004</v>
      </c>
      <c r="I202" s="194">
        <f t="shared" si="49"/>
        <v>29.928000000000004</v>
      </c>
      <c r="J202" s="194">
        <f t="shared" si="49"/>
        <v>3.8592346560000004E-2</v>
      </c>
      <c r="K202" s="194">
        <f t="shared" si="49"/>
        <v>271.72000000000003</v>
      </c>
      <c r="L202" s="194">
        <f t="shared" si="49"/>
        <v>3.4105600060712005E-2</v>
      </c>
      <c r="M202" s="194">
        <f t="shared" si="49"/>
        <v>3.859234752E-2</v>
      </c>
      <c r="N202" s="194">
        <f>$AH200*N$167+$AI200*N$173+$AJ200*N$169</f>
        <v>246.02400000000003</v>
      </c>
      <c r="O202" s="194">
        <f t="shared" si="49"/>
        <v>29.928000000000004</v>
      </c>
      <c r="P202" s="194">
        <f t="shared" si="49"/>
        <v>3.8620184000000002E-2</v>
      </c>
      <c r="Q202" s="194">
        <f t="shared" ref="Q202:AB202" si="50">$AH200*Q$167+$AI200*Q$173+$AJ200*Q$169</f>
        <v>3.4101599999999998E-3</v>
      </c>
      <c r="R202" s="194">
        <f t="shared" si="50"/>
        <v>4.7064000000000003E-3</v>
      </c>
      <c r="S202" s="194">
        <f t="shared" si="50"/>
        <v>1.8766400000000002E-3</v>
      </c>
      <c r="T202" s="194">
        <f t="shared" si="50"/>
        <v>2.17592E-3</v>
      </c>
      <c r="U202" s="194">
        <f t="shared" si="50"/>
        <v>3.8187199999999998E-3</v>
      </c>
      <c r="V202" s="194">
        <f t="shared" si="50"/>
        <v>1.5233600000000001E-3</v>
      </c>
      <c r="W202" s="194">
        <f t="shared" si="50"/>
        <v>2.8168000000000004E-3</v>
      </c>
      <c r="X202" s="194">
        <f t="shared" si="50"/>
        <v>2.2484800000000002E-3</v>
      </c>
      <c r="Y202" s="194">
        <f t="shared" si="50"/>
        <v>1.9914400000000001E-3</v>
      </c>
      <c r="Z202" s="194">
        <f t="shared" si="50"/>
        <v>2.1020800000000001E-3</v>
      </c>
      <c r="AA202" s="194">
        <f t="shared" si="50"/>
        <v>2.2461600000000001E-3</v>
      </c>
      <c r="AB202" s="194">
        <f t="shared" si="50"/>
        <v>1.4232000000000001E-3</v>
      </c>
      <c r="AD202" s="195" t="s">
        <v>73</v>
      </c>
      <c r="AE202" s="195"/>
      <c r="AF202" s="195">
        <v>1</v>
      </c>
      <c r="AG202" s="195">
        <v>1</v>
      </c>
      <c r="AH202" s="195">
        <f>1*0.8</f>
        <v>0.8</v>
      </c>
      <c r="AI202" s="195">
        <f>1*0.8</f>
        <v>0.8</v>
      </c>
      <c r="AJ202" s="195">
        <v>1</v>
      </c>
      <c r="AK202" s="195"/>
    </row>
    <row r="203" spans="1:37" s="132" customFormat="1">
      <c r="A203" s="190">
        <v>2</v>
      </c>
      <c r="B203" s="191" t="s">
        <v>102</v>
      </c>
      <c r="C203" s="192" t="s">
        <v>58</v>
      </c>
      <c r="D203" s="193" t="s">
        <v>90</v>
      </c>
      <c r="E203" s="194">
        <f t="shared" ref="E203:P203" si="51">$AH201*E$167+$AI201*E$171+$AJ201*E$173</f>
        <v>3.9148000001996003E-2</v>
      </c>
      <c r="F203" s="194">
        <f t="shared" si="51"/>
        <v>2.3314000069304001E-2</v>
      </c>
      <c r="G203" s="194">
        <f t="shared" si="51"/>
        <v>3.086216E-2</v>
      </c>
      <c r="H203" s="194">
        <f t="shared" si="51"/>
        <v>39.672800000000002</v>
      </c>
      <c r="I203" s="194">
        <f t="shared" si="51"/>
        <v>29.619600000000002</v>
      </c>
      <c r="J203" s="194">
        <f t="shared" si="51"/>
        <v>3.083434656E-2</v>
      </c>
      <c r="K203" s="194">
        <f t="shared" si="51"/>
        <v>287.92399999999998</v>
      </c>
      <c r="L203" s="194">
        <f t="shared" si="51"/>
        <v>2.3314000060712003E-2</v>
      </c>
      <c r="M203" s="194">
        <f t="shared" si="51"/>
        <v>3.0834347519999999E-2</v>
      </c>
      <c r="N203" s="194">
        <f>$AH201*N$167+$AI201*N$171+$AJ201*N$173</f>
        <v>272.29200000000003</v>
      </c>
      <c r="O203" s="194">
        <f t="shared" si="51"/>
        <v>29.618000000000002</v>
      </c>
      <c r="P203" s="194">
        <f t="shared" si="51"/>
        <v>3.0862184000000001E-2</v>
      </c>
      <c r="Q203" s="194">
        <f t="shared" ref="Q203:AB203" si="52">$AH201*Q$167+$AI201*Q$171+$AJ201*Q$173</f>
        <v>2.9989600000000002E-3</v>
      </c>
      <c r="R203" s="194">
        <f t="shared" si="52"/>
        <v>5.1079999999999997E-3</v>
      </c>
      <c r="S203" s="194">
        <f t="shared" si="52"/>
        <v>1.53692E-3</v>
      </c>
      <c r="T203" s="194">
        <f t="shared" si="52"/>
        <v>2.3449999999999999E-3</v>
      </c>
      <c r="U203" s="194">
        <f t="shared" si="52"/>
        <v>4.33272E-3</v>
      </c>
      <c r="V203" s="194">
        <f t="shared" si="52"/>
        <v>1.3123200000000001E-3</v>
      </c>
      <c r="W203" s="194">
        <f t="shared" si="52"/>
        <v>2.2583E-3</v>
      </c>
      <c r="X203" s="194">
        <f t="shared" si="52"/>
        <v>2.33622E-3</v>
      </c>
      <c r="Y203" s="194">
        <f t="shared" si="52"/>
        <v>1.63678E-3</v>
      </c>
      <c r="Z203" s="194">
        <f t="shared" si="52"/>
        <v>2.3227600000000001E-3</v>
      </c>
      <c r="AA203" s="194">
        <f t="shared" si="52"/>
        <v>2.2393400000000003E-3</v>
      </c>
      <c r="AB203" s="194">
        <f t="shared" si="52"/>
        <v>1.2301E-3</v>
      </c>
      <c r="AD203" s="195" t="s">
        <v>74</v>
      </c>
      <c r="AE203" s="195"/>
      <c r="AF203" s="195">
        <v>1</v>
      </c>
      <c r="AG203" s="195">
        <v>1</v>
      </c>
      <c r="AH203" s="195">
        <f>1*0.8</f>
        <v>0.8</v>
      </c>
      <c r="AI203" s="195">
        <f>1</f>
        <v>1</v>
      </c>
      <c r="AJ203" s="195">
        <f>1*0.8</f>
        <v>0.8</v>
      </c>
      <c r="AK203" s="195"/>
    </row>
    <row r="204" spans="1:37" s="132" customFormat="1">
      <c r="A204" s="190">
        <v>3</v>
      </c>
      <c r="B204" s="191" t="s">
        <v>59</v>
      </c>
      <c r="C204" s="192" t="s">
        <v>58</v>
      </c>
      <c r="D204" s="193" t="s">
        <v>91</v>
      </c>
      <c r="E204" s="194">
        <f t="shared" ref="E204:P204" si="53">$AH202*E$167+$AI202*E$175+$AJ202*E$169</f>
        <v>4.7889200002336804E-2</v>
      </c>
      <c r="F204" s="194">
        <f t="shared" si="53"/>
        <v>4.2399600076808E-2</v>
      </c>
      <c r="G204" s="194">
        <f t="shared" si="53"/>
        <v>4.6098152000000003E-2</v>
      </c>
      <c r="H204" s="194">
        <f t="shared" si="53"/>
        <v>51.246800000000007</v>
      </c>
      <c r="I204" s="194">
        <f t="shared" si="53"/>
        <v>33.966000000000001</v>
      </c>
      <c r="J204" s="194">
        <f t="shared" si="53"/>
        <v>4.6070346560000003E-2</v>
      </c>
      <c r="K204" s="194">
        <f t="shared" si="53"/>
        <v>307.53000000000009</v>
      </c>
      <c r="L204" s="194">
        <f t="shared" si="53"/>
        <v>4.2399600060712E-2</v>
      </c>
      <c r="M204" s="194">
        <f t="shared" si="53"/>
        <v>4.6070347519999999E-2</v>
      </c>
      <c r="N204" s="194">
        <f>$AH202*N$167+$AI202*N$175+$AJ202*N$169</f>
        <v>276.69000000000005</v>
      </c>
      <c r="O204" s="194">
        <f t="shared" si="53"/>
        <v>33.966000000000001</v>
      </c>
      <c r="P204" s="194">
        <f t="shared" si="53"/>
        <v>4.6098175999999998E-2</v>
      </c>
      <c r="Q204" s="194">
        <f t="shared" ref="Q204:AB204" si="54">$AH202*Q$167+$AI202*Q$175+$AJ202*Q$169</f>
        <v>3.9521599999999997E-3</v>
      </c>
      <c r="R204" s="194">
        <f t="shared" si="54"/>
        <v>4.9880000000000002E-3</v>
      </c>
      <c r="S204" s="194">
        <f t="shared" si="54"/>
        <v>2.2044400000000002E-3</v>
      </c>
      <c r="T204" s="194">
        <f t="shared" si="54"/>
        <v>2.2539000000000001E-3</v>
      </c>
      <c r="U204" s="194">
        <f t="shared" si="54"/>
        <v>3.9807999999999996E-3</v>
      </c>
      <c r="V204" s="194">
        <f t="shared" si="54"/>
        <v>1.7388799999999999E-3</v>
      </c>
      <c r="W204" s="194">
        <f t="shared" si="54"/>
        <v>3.3586000000000002E-3</v>
      </c>
      <c r="X204" s="194">
        <f t="shared" si="54"/>
        <v>2.41114E-3</v>
      </c>
      <c r="Y204" s="194">
        <f t="shared" si="54"/>
        <v>2.31868E-3</v>
      </c>
      <c r="Z204" s="194">
        <f t="shared" si="54"/>
        <v>2.1622E-3</v>
      </c>
      <c r="AA204" s="194">
        <f t="shared" si="54"/>
        <v>2.4082399999999999E-3</v>
      </c>
      <c r="AB204" s="194">
        <f t="shared" si="54"/>
        <v>1.6394000000000001E-3</v>
      </c>
      <c r="AD204" s="120"/>
      <c r="AE204" s="145" t="s">
        <v>109</v>
      </c>
      <c r="AF204" s="120"/>
      <c r="AG204" s="120"/>
      <c r="AH204" s="120"/>
      <c r="AI204" s="120"/>
      <c r="AJ204" s="120"/>
      <c r="AK204" s="120"/>
    </row>
    <row r="205" spans="1:37" s="132" customFormat="1">
      <c r="A205" s="190">
        <v>4</v>
      </c>
      <c r="B205" s="191" t="s">
        <v>60</v>
      </c>
      <c r="C205" s="192" t="s">
        <v>58</v>
      </c>
      <c r="D205" s="193" t="s">
        <v>92</v>
      </c>
      <c r="E205" s="194">
        <f t="shared" ref="E205:P205" si="55">$AH203*E$167+$AI203*E$175+$AJ203*E$169</f>
        <v>3.8683200002921005E-2</v>
      </c>
      <c r="F205" s="194">
        <f t="shared" si="55"/>
        <v>3.4105600096010005E-2</v>
      </c>
      <c r="G205" s="194">
        <f t="shared" si="55"/>
        <v>3.8627189999999999E-2</v>
      </c>
      <c r="H205" s="194">
        <f t="shared" si="55"/>
        <v>46.623000000000005</v>
      </c>
      <c r="I205" s="194">
        <f t="shared" si="55"/>
        <v>34.841999999999999</v>
      </c>
      <c r="J205" s="194">
        <f t="shared" si="55"/>
        <v>3.8592433199999998E-2</v>
      </c>
      <c r="K205" s="194">
        <f t="shared" si="55"/>
        <v>341.12</v>
      </c>
      <c r="L205" s="194">
        <f t="shared" si="55"/>
        <v>3.4105600075890002E-2</v>
      </c>
      <c r="M205" s="194">
        <f t="shared" si="55"/>
        <v>3.85924344E-2</v>
      </c>
      <c r="N205" s="194">
        <f>$AH203*N$167+$AI203*N$175+$AJ203*N$169</f>
        <v>314.14400000000006</v>
      </c>
      <c r="O205" s="194">
        <f t="shared" si="55"/>
        <v>34.841999999999999</v>
      </c>
      <c r="P205" s="194">
        <f t="shared" si="55"/>
        <v>3.8627220000000004E-2</v>
      </c>
      <c r="Q205" s="194">
        <f t="shared" ref="Q205:AB205" si="56">$AH203*Q$167+$AI203*Q$175+$AJ203*Q$169</f>
        <v>3.6002999999999999E-3</v>
      </c>
      <c r="R205" s="194">
        <f t="shared" si="56"/>
        <v>4.9566000000000002E-3</v>
      </c>
      <c r="S205" s="194">
        <f t="shared" si="56"/>
        <v>1.9217200000000002E-3</v>
      </c>
      <c r="T205" s="194">
        <f t="shared" si="56"/>
        <v>2.4555200000000001E-3</v>
      </c>
      <c r="U205" s="194">
        <f t="shared" si="56"/>
        <v>4.0689200000000002E-3</v>
      </c>
      <c r="V205" s="194">
        <f t="shared" si="56"/>
        <v>1.6115999999999999E-3</v>
      </c>
      <c r="W205" s="194">
        <f t="shared" si="56"/>
        <v>3.0069000000000003E-3</v>
      </c>
      <c r="X205" s="194">
        <f t="shared" si="56"/>
        <v>2.48548E-3</v>
      </c>
      <c r="Y205" s="194">
        <f t="shared" si="56"/>
        <v>2.07946E-3</v>
      </c>
      <c r="Z205" s="194">
        <f t="shared" si="56"/>
        <v>2.3810799999999998E-3</v>
      </c>
      <c r="AA205" s="194">
        <f t="shared" si="56"/>
        <v>2.4831599999999999E-3</v>
      </c>
      <c r="AB205" s="194">
        <f t="shared" si="56"/>
        <v>1.4681400000000002E-3</v>
      </c>
      <c r="AD205" s="120"/>
    </row>
    <row r="206" spans="1:37" s="132" customFormat="1">
      <c r="A206" s="190">
        <v>5</v>
      </c>
      <c r="B206" s="191" t="s">
        <v>102</v>
      </c>
      <c r="C206" s="192" t="s">
        <v>61</v>
      </c>
      <c r="D206" s="193" t="s">
        <v>93</v>
      </c>
      <c r="E206" s="194">
        <f t="shared" ref="E206:P206" si="57">$AH201*E$168+$AI201*E$176+$AJ201*E$170</f>
        <v>-3.6824000006890199E-2</v>
      </c>
      <c r="F206" s="194">
        <f t="shared" si="57"/>
        <v>-3.3289000060328006E-2</v>
      </c>
      <c r="G206" s="194">
        <f t="shared" si="57"/>
        <v>-0.11243234752</v>
      </c>
      <c r="H206" s="194">
        <f t="shared" si="57"/>
        <v>-48.954800000000006</v>
      </c>
      <c r="I206" s="194">
        <f t="shared" si="57"/>
        <v>-33.578000000000003</v>
      </c>
      <c r="J206" s="194">
        <f t="shared" si="57"/>
        <v>-0.125500152</v>
      </c>
      <c r="K206" s="194">
        <f t="shared" si="57"/>
        <v>-325.24</v>
      </c>
      <c r="L206" s="194">
        <f t="shared" si="57"/>
        <v>-3.3176004130168003E-2</v>
      </c>
      <c r="M206" s="194">
        <f t="shared" si="57"/>
        <v>-0.110300176</v>
      </c>
      <c r="N206" s="194">
        <f>$AH201*N$168+$AI201*N$176+$AJ201*N$170</f>
        <v>-304.66400000000004</v>
      </c>
      <c r="O206" s="194">
        <f t="shared" si="57"/>
        <v>-33.578000000000003</v>
      </c>
      <c r="P206" s="194">
        <f t="shared" si="57"/>
        <v>-8.4002346559999996E-2</v>
      </c>
      <c r="Q206" s="194">
        <f t="shared" ref="Q206:AB206" si="58">$AH201*Q$168+$AI201*Q$176+$AJ201*Q$170</f>
        <v>-4.1381999999999999E-3</v>
      </c>
      <c r="R206" s="194">
        <f t="shared" si="58"/>
        <v>-2.9274999999999995E-3</v>
      </c>
      <c r="S206" s="194">
        <f t="shared" si="58"/>
        <v>-2.0437400000000005E-3</v>
      </c>
      <c r="T206" s="194">
        <f t="shared" si="58"/>
        <v>-1.9636000000000002E-3</v>
      </c>
      <c r="U206" s="194">
        <f t="shared" si="58"/>
        <v>-2.4494199999999999E-3</v>
      </c>
      <c r="V206" s="194">
        <f t="shared" si="58"/>
        <v>-1.5168400000000002E-3</v>
      </c>
      <c r="W206" s="194">
        <f t="shared" si="58"/>
        <v>-4.1374000000000003E-3</v>
      </c>
      <c r="X206" s="194">
        <f t="shared" si="58"/>
        <v>-5.5838399999999996E-3</v>
      </c>
      <c r="Y206" s="194">
        <f t="shared" si="58"/>
        <v>-2.05302E-3</v>
      </c>
      <c r="Z206" s="194">
        <f t="shared" si="58"/>
        <v>-1.50556E-3</v>
      </c>
      <c r="AA206" s="194">
        <f t="shared" si="58"/>
        <v>-4.3195200000000003E-3</v>
      </c>
      <c r="AB206" s="194">
        <f t="shared" si="58"/>
        <v>-1.5340200000000001E-3</v>
      </c>
      <c r="AD206" s="120"/>
    </row>
    <row r="207" spans="1:37" s="132" customFormat="1">
      <c r="A207" s="190">
        <v>6</v>
      </c>
      <c r="B207" s="191" t="s">
        <v>59</v>
      </c>
      <c r="C207" s="192" t="s">
        <v>61</v>
      </c>
      <c r="D207" s="193" t="s">
        <v>94</v>
      </c>
      <c r="E207" s="194">
        <f t="shared" ref="E207:P207" si="59">$AH202*E$168+$AI202*E$176+$AJ202*E$170</f>
        <v>-4.6030000005728801E-2</v>
      </c>
      <c r="F207" s="194">
        <f t="shared" si="59"/>
        <v>-4.1560400060327997E-2</v>
      </c>
      <c r="G207" s="194">
        <f t="shared" si="59"/>
        <v>-0.10340634752</v>
      </c>
      <c r="H207" s="194">
        <f t="shared" si="59"/>
        <v>-51.906800000000004</v>
      </c>
      <c r="I207" s="194">
        <f t="shared" si="59"/>
        <v>-33.39</v>
      </c>
      <c r="J207" s="194">
        <f t="shared" si="59"/>
        <v>-0.11386615200000003</v>
      </c>
      <c r="K207" s="194">
        <f t="shared" si="59"/>
        <v>-304.01000000000005</v>
      </c>
      <c r="L207" s="194">
        <f t="shared" si="59"/>
        <v>-4.1470003319368003E-2</v>
      </c>
      <c r="M207" s="194">
        <f t="shared" si="59"/>
        <v>-0.10170617600000001</v>
      </c>
      <c r="N207" s="194">
        <f>$AH202*N$168+$AI202*N$176+$AJ202*N$170</f>
        <v>-278.29000000000002</v>
      </c>
      <c r="O207" s="194">
        <f t="shared" si="59"/>
        <v>-33.39</v>
      </c>
      <c r="P207" s="194">
        <f t="shared" si="59"/>
        <v>-8.0662346560000014E-2</v>
      </c>
      <c r="Q207" s="194">
        <f t="shared" ref="Q207:AB207" si="60">$AH202*Q$168+$AI202*Q$176+$AJ202*Q$170</f>
        <v>-4.3996E-3</v>
      </c>
      <c r="R207" s="194">
        <f t="shared" si="60"/>
        <v>-3.0050399999999996E-3</v>
      </c>
      <c r="S207" s="194">
        <f t="shared" si="60"/>
        <v>-2.2957200000000002E-3</v>
      </c>
      <c r="T207" s="194">
        <f t="shared" si="60"/>
        <v>-1.78798E-3</v>
      </c>
      <c r="U207" s="194">
        <f t="shared" si="60"/>
        <v>-2.4074399999999998E-3</v>
      </c>
      <c r="V207" s="194">
        <f t="shared" si="60"/>
        <v>-1.6376800000000001E-3</v>
      </c>
      <c r="W207" s="194">
        <f t="shared" si="60"/>
        <v>-4.3985999999999999E-3</v>
      </c>
      <c r="X207" s="194">
        <f t="shared" si="60"/>
        <v>-4.9268999999999997E-3</v>
      </c>
      <c r="Y207" s="194">
        <f t="shared" si="60"/>
        <v>-2.26852E-3</v>
      </c>
      <c r="Z207" s="194">
        <f t="shared" si="60"/>
        <v>-1.3894000000000001E-3</v>
      </c>
      <c r="AA207" s="194">
        <f t="shared" si="60"/>
        <v>-3.9144000000000002E-3</v>
      </c>
      <c r="AB207" s="194">
        <f t="shared" si="60"/>
        <v>-1.68732E-3</v>
      </c>
      <c r="AD207" s="120"/>
      <c r="AE207" s="120"/>
      <c r="AF207" s="120"/>
      <c r="AG207" s="120"/>
      <c r="AH207" s="120"/>
      <c r="AI207" s="120"/>
      <c r="AJ207" s="120"/>
      <c r="AK207" s="120"/>
    </row>
    <row r="208" spans="1:37" s="132" customFormat="1">
      <c r="A208" s="190">
        <v>7</v>
      </c>
      <c r="B208" s="191" t="s">
        <v>60</v>
      </c>
      <c r="C208" s="192" t="s">
        <v>61</v>
      </c>
      <c r="D208" s="193" t="s">
        <v>95</v>
      </c>
      <c r="E208" s="194">
        <f t="shared" ref="E208:P208" si="61">$AH203*E$168+$AI203*E$176+$AJ203*E$170</f>
        <v>-3.6824000005999599E-2</v>
      </c>
      <c r="F208" s="194">
        <f t="shared" si="61"/>
        <v>-3.3266400075410006E-2</v>
      </c>
      <c r="G208" s="194">
        <f t="shared" si="61"/>
        <v>-9.5928434400000012E-2</v>
      </c>
      <c r="H208" s="194">
        <f t="shared" si="61"/>
        <v>-47.25</v>
      </c>
      <c r="I208" s="194">
        <f t="shared" si="61"/>
        <v>-34.353999999999999</v>
      </c>
      <c r="J208" s="194">
        <f t="shared" si="61"/>
        <v>-0.10639519000000003</v>
      </c>
      <c r="K208" s="194">
        <f t="shared" si="61"/>
        <v>-334.17999999999995</v>
      </c>
      <c r="L208" s="194">
        <f t="shared" si="61"/>
        <v>-3.3176003338410004E-2</v>
      </c>
      <c r="M208" s="194">
        <f t="shared" si="61"/>
        <v>-9.4235220000000008E-2</v>
      </c>
      <c r="N208" s="194">
        <f>$AH203*N$168+$AI203*N$176+$AJ203*N$170</f>
        <v>-313.60399999999998</v>
      </c>
      <c r="O208" s="194">
        <f t="shared" si="61"/>
        <v>-34.353999999999999</v>
      </c>
      <c r="P208" s="194">
        <f t="shared" si="61"/>
        <v>-7.318443320000001E-2</v>
      </c>
      <c r="Q208" s="194">
        <f t="shared" ref="Q208:AB208" si="62">$AH203*Q$168+$AI203*Q$176+$AJ203*Q$170</f>
        <v>-4.1709999999999994E-3</v>
      </c>
      <c r="R208" s="194">
        <f t="shared" si="62"/>
        <v>-2.9602399999999994E-3</v>
      </c>
      <c r="S208" s="194">
        <f t="shared" si="62"/>
        <v>-2.0562800000000006E-3</v>
      </c>
      <c r="T208" s="194">
        <f t="shared" si="62"/>
        <v>-1.8657200000000002E-3</v>
      </c>
      <c r="U208" s="194">
        <f t="shared" si="62"/>
        <v>-2.4821599999999997E-3</v>
      </c>
      <c r="V208" s="194">
        <f t="shared" si="62"/>
        <v>-1.4659400000000002E-3</v>
      </c>
      <c r="W208" s="194">
        <f t="shared" si="62"/>
        <v>-4.1702000000000006E-3</v>
      </c>
      <c r="X208" s="194">
        <f t="shared" si="62"/>
        <v>-5.0146399999999999E-3</v>
      </c>
      <c r="Y208" s="194">
        <f t="shared" si="62"/>
        <v>-1.9858000000000002E-3</v>
      </c>
      <c r="Z208" s="194">
        <f t="shared" si="62"/>
        <v>-1.4850000000000002E-3</v>
      </c>
      <c r="AA208" s="194">
        <f t="shared" si="62"/>
        <v>-4.0027199999999995E-3</v>
      </c>
      <c r="AB208" s="194">
        <f t="shared" si="62"/>
        <v>-1.5598000000000001E-3</v>
      </c>
      <c r="AC208" s="120"/>
    </row>
    <row r="209" spans="1:29" s="132" customFormat="1">
      <c r="A209" s="110" t="s">
        <v>599</v>
      </c>
      <c r="B209" s="79"/>
      <c r="C209" s="121"/>
      <c r="D209" s="121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120"/>
      <c r="Y209" s="120"/>
      <c r="Z209" s="120"/>
      <c r="AA209" s="120"/>
      <c r="AB209" s="120"/>
      <c r="AC209" s="120"/>
    </row>
    <row r="210" spans="1:29" s="132" customFormat="1">
      <c r="A210" s="121"/>
      <c r="B210" s="79"/>
      <c r="C210" s="121"/>
      <c r="D210" s="14" t="s">
        <v>128</v>
      </c>
      <c r="E210" s="13">
        <f>MAX(E202:E208)</f>
        <v>4.7889200002336804E-2</v>
      </c>
      <c r="F210" s="13">
        <f t="shared" ref="F210:P210" si="63">MAX(F202:F208)</f>
        <v>4.2399600076808E-2</v>
      </c>
      <c r="G210" s="13">
        <f t="shared" si="63"/>
        <v>4.6098152000000003E-2</v>
      </c>
      <c r="H210" s="13">
        <f t="shared" si="63"/>
        <v>51.246800000000007</v>
      </c>
      <c r="I210" s="13">
        <f t="shared" si="63"/>
        <v>34.841999999999999</v>
      </c>
      <c r="J210" s="13">
        <f t="shared" si="63"/>
        <v>4.6070346560000003E-2</v>
      </c>
      <c r="K210" s="13">
        <f t="shared" si="63"/>
        <v>341.12</v>
      </c>
      <c r="L210" s="13">
        <f t="shared" si="63"/>
        <v>4.2399600060712E-2</v>
      </c>
      <c r="M210" s="13">
        <f t="shared" si="63"/>
        <v>4.6070347519999999E-2</v>
      </c>
      <c r="N210" s="13">
        <f t="shared" si="63"/>
        <v>314.14400000000006</v>
      </c>
      <c r="O210" s="13">
        <f t="shared" si="63"/>
        <v>34.841999999999999</v>
      </c>
      <c r="P210" s="13">
        <f t="shared" si="63"/>
        <v>4.6098175999999998E-2</v>
      </c>
      <c r="Q210" s="13">
        <f>MAX(Q202:Q208)</f>
        <v>3.9521599999999997E-3</v>
      </c>
      <c r="R210" s="13">
        <f t="shared" ref="R210:AB210" si="64">MAX(R202:R208)</f>
        <v>5.1079999999999997E-3</v>
      </c>
      <c r="S210" s="13">
        <f t="shared" si="64"/>
        <v>2.2044400000000002E-3</v>
      </c>
      <c r="T210" s="13">
        <f t="shared" si="64"/>
        <v>2.4555200000000001E-3</v>
      </c>
      <c r="U210" s="13">
        <f t="shared" si="64"/>
        <v>4.33272E-3</v>
      </c>
      <c r="V210" s="13">
        <f t="shared" si="64"/>
        <v>1.7388799999999999E-3</v>
      </c>
      <c r="W210" s="13">
        <f t="shared" si="64"/>
        <v>3.3586000000000002E-3</v>
      </c>
      <c r="X210" s="13">
        <f t="shared" si="64"/>
        <v>2.48548E-3</v>
      </c>
      <c r="Y210" s="13">
        <f t="shared" si="64"/>
        <v>2.31868E-3</v>
      </c>
      <c r="Z210" s="13">
        <f t="shared" si="64"/>
        <v>2.3810799999999998E-3</v>
      </c>
      <c r="AA210" s="13">
        <f t="shared" si="64"/>
        <v>2.4831599999999999E-3</v>
      </c>
      <c r="AB210" s="13">
        <f t="shared" si="64"/>
        <v>1.6394000000000001E-3</v>
      </c>
      <c r="AC210" s="120"/>
    </row>
    <row r="211" spans="1:29" s="132" customFormat="1">
      <c r="A211" s="121"/>
      <c r="B211" s="79"/>
      <c r="C211" s="121"/>
      <c r="D211" s="14" t="s">
        <v>129</v>
      </c>
      <c r="E211" s="13">
        <f>MIN(E202:E208)</f>
        <v>-4.6030000005728801E-2</v>
      </c>
      <c r="F211" s="13">
        <f t="shared" ref="F211:P211" si="65">MIN(F202:F208)</f>
        <v>-4.1560400060327997E-2</v>
      </c>
      <c r="G211" s="13">
        <f t="shared" si="65"/>
        <v>-0.11243234752</v>
      </c>
      <c r="H211" s="13">
        <f t="shared" si="65"/>
        <v>-51.906800000000004</v>
      </c>
      <c r="I211" s="13">
        <f t="shared" si="65"/>
        <v>-34.353999999999999</v>
      </c>
      <c r="J211" s="13">
        <f t="shared" si="65"/>
        <v>-0.125500152</v>
      </c>
      <c r="K211" s="13">
        <f t="shared" si="65"/>
        <v>-334.17999999999995</v>
      </c>
      <c r="L211" s="13">
        <f t="shared" si="65"/>
        <v>-4.1470003319368003E-2</v>
      </c>
      <c r="M211" s="13">
        <f t="shared" si="65"/>
        <v>-0.110300176</v>
      </c>
      <c r="N211" s="13">
        <f t="shared" si="65"/>
        <v>-313.60399999999998</v>
      </c>
      <c r="O211" s="13">
        <f t="shared" si="65"/>
        <v>-34.353999999999999</v>
      </c>
      <c r="P211" s="13">
        <f t="shared" si="65"/>
        <v>-8.4002346559999996E-2</v>
      </c>
      <c r="Q211" s="13">
        <f>MIN(Q202:Q208)</f>
        <v>-4.3996E-3</v>
      </c>
      <c r="R211" s="13">
        <f t="shared" ref="R211:AB211" si="66">MIN(R202:R208)</f>
        <v>-3.0050399999999996E-3</v>
      </c>
      <c r="S211" s="13">
        <f t="shared" si="66"/>
        <v>-2.2957200000000002E-3</v>
      </c>
      <c r="T211" s="13">
        <f t="shared" si="66"/>
        <v>-1.9636000000000002E-3</v>
      </c>
      <c r="U211" s="13">
        <f t="shared" si="66"/>
        <v>-2.4821599999999997E-3</v>
      </c>
      <c r="V211" s="13">
        <f t="shared" si="66"/>
        <v>-1.6376800000000001E-3</v>
      </c>
      <c r="W211" s="13">
        <f t="shared" si="66"/>
        <v>-4.3985999999999999E-3</v>
      </c>
      <c r="X211" s="13">
        <f t="shared" si="66"/>
        <v>-5.5838399999999996E-3</v>
      </c>
      <c r="Y211" s="13">
        <f t="shared" si="66"/>
        <v>-2.26852E-3</v>
      </c>
      <c r="Z211" s="13">
        <f t="shared" si="66"/>
        <v>-1.50556E-3</v>
      </c>
      <c r="AA211" s="13">
        <f t="shared" si="66"/>
        <v>-4.3195200000000003E-3</v>
      </c>
      <c r="AB211" s="13">
        <f t="shared" si="66"/>
        <v>-1.68732E-3</v>
      </c>
      <c r="AC211" s="120"/>
    </row>
    <row r="212" spans="1:29" s="120" customFormat="1">
      <c r="A212" s="118"/>
      <c r="B212" s="78"/>
      <c r="C212" s="118"/>
      <c r="D212" s="14" t="s">
        <v>278</v>
      </c>
      <c r="E212" s="194">
        <f>E$164</f>
        <v>-5.4889999999999997E-12</v>
      </c>
      <c r="F212" s="194">
        <f t="shared" ref="F212:P212" si="67">F$164</f>
        <v>-1.6899999999999999E-7</v>
      </c>
      <c r="G212" s="194">
        <f t="shared" si="67"/>
        <v>-0.25740000000000002</v>
      </c>
      <c r="H212" s="119">
        <f t="shared" si="67"/>
        <v>-7.8719999999999998E-2</v>
      </c>
      <c r="I212" s="119">
        <f t="shared" si="67"/>
        <v>-10.82</v>
      </c>
      <c r="J212" s="119">
        <f t="shared" si="67"/>
        <v>-0.2576</v>
      </c>
      <c r="K212" s="119">
        <f t="shared" si="67"/>
        <v>137.9</v>
      </c>
      <c r="L212" s="119">
        <f t="shared" si="67"/>
        <v>-1.4460000000000001E-7</v>
      </c>
      <c r="M212" s="119">
        <f t="shared" si="67"/>
        <v>-0.25740000000000002</v>
      </c>
      <c r="N212" s="194">
        <f t="shared" si="67"/>
        <v>138</v>
      </c>
      <c r="O212" s="194">
        <f t="shared" si="67"/>
        <v>-10.82</v>
      </c>
      <c r="P212" s="194">
        <f t="shared" si="67"/>
        <v>-0.2576</v>
      </c>
      <c r="Q212" s="194">
        <f>Q$164</f>
        <v>2.2959999999999999E-3</v>
      </c>
      <c r="R212" s="194">
        <f t="shared" ref="R212:AB212" si="68">R$164</f>
        <v>7.245999999999999E-3</v>
      </c>
      <c r="S212" s="194">
        <f t="shared" si="68"/>
        <v>3.1780000000000003E-4</v>
      </c>
      <c r="T212" s="119">
        <f t="shared" si="68"/>
        <v>-2.2950000000000002E-3</v>
      </c>
      <c r="U212" s="119">
        <f t="shared" si="68"/>
        <v>7.2519999999999998E-3</v>
      </c>
      <c r="V212" s="119">
        <f t="shared" si="68"/>
        <v>-3.2110000000000011E-4</v>
      </c>
      <c r="W212" s="119">
        <f t="shared" si="68"/>
        <v>2.2959999999999999E-3</v>
      </c>
      <c r="X212" s="119">
        <f t="shared" si="68"/>
        <v>-7.247E-3</v>
      </c>
      <c r="Y212" s="119">
        <f t="shared" si="68"/>
        <v>-3.1750000000000002E-4</v>
      </c>
      <c r="Z212" s="194">
        <f t="shared" si="68"/>
        <v>-2.294E-3</v>
      </c>
      <c r="AA212" s="194">
        <f t="shared" si="68"/>
        <v>-7.2519999999999998E-3</v>
      </c>
      <c r="AB212" s="194">
        <f t="shared" si="68"/>
        <v>3.21E-4</v>
      </c>
    </row>
    <row r="213" spans="1:29" s="120" customFormat="1">
      <c r="A213" s="118"/>
      <c r="B213" s="78"/>
      <c r="C213" s="118"/>
      <c r="D213" s="14" t="s">
        <v>601</v>
      </c>
      <c r="E213" s="194">
        <f>E166</f>
        <v>1.167E-12</v>
      </c>
      <c r="F213" s="194">
        <f t="shared" ref="F213:P213" si="69">F166</f>
        <v>-2.84E-12</v>
      </c>
      <c r="G213" s="194">
        <f t="shared" si="69"/>
        <v>-1.115E-2</v>
      </c>
      <c r="H213" s="194">
        <f t="shared" si="69"/>
        <v>-7.7950000000000005E-2</v>
      </c>
      <c r="I213" s="194">
        <f t="shared" si="69"/>
        <v>-0.49330000000000002</v>
      </c>
      <c r="J213" s="194">
        <f t="shared" si="69"/>
        <v>-1.1339999999999999E-2</v>
      </c>
      <c r="K213" s="194">
        <f t="shared" si="69"/>
        <v>6.35</v>
      </c>
      <c r="L213" s="194">
        <f t="shared" si="69"/>
        <v>2.869E-12</v>
      </c>
      <c r="M213" s="194">
        <f t="shared" si="69"/>
        <v>-1.115E-2</v>
      </c>
      <c r="N213" s="194">
        <f t="shared" si="69"/>
        <v>6.4279999999999999</v>
      </c>
      <c r="O213" s="194">
        <f t="shared" si="69"/>
        <v>-0.49340000000000001</v>
      </c>
      <c r="P213" s="194">
        <f t="shared" si="69"/>
        <v>-1.1339999999999999E-2</v>
      </c>
      <c r="Q213" s="194">
        <f>Q166</f>
        <v>1.082E-4</v>
      </c>
      <c r="R213" s="194">
        <f t="shared" ref="R213:AB213" si="70">R166</f>
        <v>3.3129999999999998E-4</v>
      </c>
      <c r="S213" s="194">
        <f t="shared" si="70"/>
        <v>1.946E-5</v>
      </c>
      <c r="T213" s="194">
        <f t="shared" si="70"/>
        <v>-1.066E-4</v>
      </c>
      <c r="U213" s="194">
        <f t="shared" si="70"/>
        <v>3.3710000000000012E-4</v>
      </c>
      <c r="V213" s="194">
        <f t="shared" si="70"/>
        <v>-2.2860000000000001E-5</v>
      </c>
      <c r="W213" s="194">
        <f t="shared" si="70"/>
        <v>1.082E-4</v>
      </c>
      <c r="X213" s="194">
        <f t="shared" si="70"/>
        <v>-3.3129999999999998E-4</v>
      </c>
      <c r="Y213" s="194">
        <f t="shared" si="70"/>
        <v>-1.9449999999999998E-5</v>
      </c>
      <c r="Z213" s="194">
        <f t="shared" si="70"/>
        <v>-1.066E-4</v>
      </c>
      <c r="AA213" s="194">
        <f t="shared" si="70"/>
        <v>-3.3720000000000001E-4</v>
      </c>
      <c r="AB213" s="194">
        <f t="shared" si="70"/>
        <v>2.2860000000000001E-5</v>
      </c>
    </row>
    <row r="214" spans="1:29" s="120" customFormat="1">
      <c r="A214" s="118"/>
      <c r="B214" s="78"/>
      <c r="C214" s="118"/>
      <c r="D214" s="118"/>
      <c r="E214" s="115"/>
      <c r="F214" s="115"/>
      <c r="G214" s="115"/>
      <c r="N214" s="115"/>
      <c r="O214" s="115"/>
      <c r="P214" s="115"/>
      <c r="Q214" s="115"/>
      <c r="R214" s="115"/>
      <c r="S214" s="115"/>
      <c r="Z214" s="115"/>
      <c r="AA214" s="115"/>
      <c r="AB214" s="115"/>
    </row>
    <row r="215" spans="1:29" s="120" customFormat="1">
      <c r="A215" s="78"/>
      <c r="B215" s="118" t="s">
        <v>147</v>
      </c>
      <c r="C215" s="118"/>
      <c r="D215" s="118"/>
      <c r="E215" s="115"/>
      <c r="F215" s="115"/>
      <c r="G215" s="115"/>
      <c r="N215" s="115"/>
      <c r="O215" s="115"/>
      <c r="P215" s="115"/>
      <c r="Q215" s="115"/>
      <c r="R215" s="115"/>
      <c r="S215" s="115"/>
      <c r="Z215" s="115"/>
      <c r="AA215" s="115"/>
      <c r="AB215" s="115"/>
    </row>
    <row r="216" spans="1:29" s="120" customFormat="1">
      <c r="A216" s="78"/>
      <c r="B216" s="118" t="s">
        <v>144</v>
      </c>
      <c r="C216" s="118"/>
      <c r="D216" s="118"/>
      <c r="E216" s="115">
        <v>1</v>
      </c>
      <c r="F216" s="115">
        <v>2</v>
      </c>
      <c r="G216" s="115">
        <v>3</v>
      </c>
      <c r="H216" s="120">
        <v>4</v>
      </c>
      <c r="N216" s="115"/>
      <c r="O216" s="115"/>
      <c r="P216" s="115"/>
      <c r="Q216" s="115">
        <v>1</v>
      </c>
      <c r="R216" s="115">
        <v>2</v>
      </c>
      <c r="S216" s="115">
        <v>3</v>
      </c>
      <c r="T216" s="120">
        <v>4</v>
      </c>
      <c r="Z216" s="115"/>
      <c r="AA216" s="115"/>
      <c r="AB216" s="115"/>
    </row>
    <row r="217" spans="1:29" s="120" customFormat="1">
      <c r="A217" s="78"/>
      <c r="B217" s="118" t="s">
        <v>136</v>
      </c>
      <c r="C217" s="118"/>
      <c r="D217" s="118" t="s">
        <v>143</v>
      </c>
      <c r="E217" s="194">
        <f>G210</f>
        <v>4.6098152000000003E-2</v>
      </c>
      <c r="F217" s="194">
        <f>J210</f>
        <v>4.6070346560000003E-2</v>
      </c>
      <c r="G217" s="194">
        <f>M210</f>
        <v>4.6070347519999999E-2</v>
      </c>
      <c r="H217" s="194">
        <f>P210</f>
        <v>4.6098175999999998E-2</v>
      </c>
      <c r="N217" s="115"/>
      <c r="O217" s="115"/>
      <c r="P217" s="115"/>
      <c r="Q217" s="194">
        <f>S210</f>
        <v>2.2044400000000002E-3</v>
      </c>
      <c r="R217" s="194">
        <f>V210</f>
        <v>1.7388799999999999E-3</v>
      </c>
      <c r="S217" s="194">
        <f>Y210</f>
        <v>2.31868E-3</v>
      </c>
      <c r="T217" s="194">
        <f>AB210</f>
        <v>1.6394000000000001E-3</v>
      </c>
      <c r="Z217" s="115"/>
      <c r="AA217" s="115"/>
      <c r="AB217" s="115"/>
    </row>
    <row r="218" spans="1:29" s="120" customFormat="1">
      <c r="A218" s="78"/>
      <c r="B218" s="118"/>
      <c r="C218" s="118"/>
      <c r="D218" s="118" t="s">
        <v>145</v>
      </c>
      <c r="E218" s="194">
        <f>G212</f>
        <v>-0.25740000000000002</v>
      </c>
      <c r="F218" s="194">
        <f>J212</f>
        <v>-0.2576</v>
      </c>
      <c r="G218" s="194">
        <f>M212</f>
        <v>-0.25740000000000002</v>
      </c>
      <c r="H218" s="194">
        <f>P212</f>
        <v>-0.2576</v>
      </c>
      <c r="N218" s="115"/>
      <c r="O218" s="115"/>
      <c r="P218" s="115"/>
      <c r="Q218" s="194">
        <f>S212</f>
        <v>3.1780000000000003E-4</v>
      </c>
      <c r="R218" s="194">
        <f>V212</f>
        <v>-3.2110000000000011E-4</v>
      </c>
      <c r="S218" s="194">
        <f>Y212</f>
        <v>-3.1750000000000002E-4</v>
      </c>
      <c r="T218" s="194">
        <f>AB212</f>
        <v>3.21E-4</v>
      </c>
      <c r="Z218" s="115"/>
      <c r="AA218" s="115"/>
      <c r="AB218" s="115"/>
    </row>
    <row r="219" spans="1:29" s="120" customFormat="1">
      <c r="A219" s="78"/>
      <c r="B219" s="118"/>
      <c r="C219" s="118"/>
      <c r="D219" s="118" t="s">
        <v>146</v>
      </c>
      <c r="E219" s="194">
        <f>G211</f>
        <v>-0.11243234752</v>
      </c>
      <c r="F219" s="194">
        <f>J211</f>
        <v>-0.125500152</v>
      </c>
      <c r="G219" s="194">
        <f>M211</f>
        <v>-0.110300176</v>
      </c>
      <c r="H219" s="194">
        <f>P211</f>
        <v>-8.4002346559999996E-2</v>
      </c>
      <c r="N219" s="115"/>
      <c r="O219" s="115"/>
      <c r="P219" s="115"/>
      <c r="Q219" s="194">
        <f>S211</f>
        <v>-2.2957200000000002E-3</v>
      </c>
      <c r="R219" s="194">
        <f>V211</f>
        <v>-1.6376800000000001E-3</v>
      </c>
      <c r="S219" s="194">
        <f>Y211</f>
        <v>-2.26852E-3</v>
      </c>
      <c r="T219" s="194">
        <f>AB211</f>
        <v>-1.68732E-3</v>
      </c>
      <c r="Z219" s="115"/>
      <c r="AA219" s="115"/>
      <c r="AB219" s="115"/>
    </row>
    <row r="220" spans="1:29" s="120" customFormat="1">
      <c r="A220" s="78"/>
      <c r="B220" s="118"/>
      <c r="C220" s="118"/>
      <c r="D220" s="118" t="s">
        <v>141</v>
      </c>
      <c r="E220" s="194">
        <f>F210</f>
        <v>4.2399600076808E-2</v>
      </c>
      <c r="F220" s="194">
        <f>I210</f>
        <v>34.841999999999999</v>
      </c>
      <c r="G220" s="194">
        <f>L210</f>
        <v>4.2399600060712E-2</v>
      </c>
      <c r="H220" s="194">
        <f>O210</f>
        <v>34.841999999999999</v>
      </c>
      <c r="N220" s="115"/>
      <c r="O220" s="115"/>
      <c r="P220" s="115"/>
      <c r="Q220" s="194">
        <f>R210</f>
        <v>5.1079999999999997E-3</v>
      </c>
      <c r="R220" s="194">
        <f>U210</f>
        <v>4.33272E-3</v>
      </c>
      <c r="S220" s="194">
        <f>X210</f>
        <v>2.48548E-3</v>
      </c>
      <c r="T220" s="194">
        <f>AA210</f>
        <v>2.4831599999999999E-3</v>
      </c>
      <c r="Z220" s="115"/>
      <c r="AA220" s="115"/>
      <c r="AB220" s="115"/>
    </row>
    <row r="221" spans="1:29" s="120" customFormat="1">
      <c r="A221" s="78"/>
      <c r="B221" s="118"/>
      <c r="C221" s="118"/>
      <c r="D221" s="118" t="s">
        <v>142</v>
      </c>
      <c r="E221" s="194">
        <f>E210</f>
        <v>4.7889200002336804E-2</v>
      </c>
      <c r="F221" s="194">
        <f>H210</f>
        <v>51.246800000000007</v>
      </c>
      <c r="G221" s="194">
        <f>K210</f>
        <v>341.12</v>
      </c>
      <c r="H221" s="194">
        <f>N210</f>
        <v>314.14400000000006</v>
      </c>
      <c r="N221" s="115"/>
      <c r="O221" s="115"/>
      <c r="P221" s="115"/>
      <c r="Q221" s="194">
        <f>Q210</f>
        <v>3.9521599999999997E-3</v>
      </c>
      <c r="R221" s="194">
        <f>T210</f>
        <v>2.4555200000000001E-3</v>
      </c>
      <c r="S221" s="194">
        <f>W210</f>
        <v>3.3586000000000002E-3</v>
      </c>
      <c r="T221" s="194">
        <f>Z210</f>
        <v>2.3810799999999998E-3</v>
      </c>
      <c r="Z221" s="115"/>
      <c r="AA221" s="115"/>
      <c r="AB221" s="115"/>
    </row>
    <row r="222" spans="1:29" s="120" customFormat="1">
      <c r="A222" s="78"/>
      <c r="B222" s="118" t="s">
        <v>137</v>
      </c>
      <c r="C222" s="118"/>
      <c r="D222" s="118" t="s">
        <v>11</v>
      </c>
      <c r="E222" s="194">
        <f>G194</f>
        <v>7.4744467199999998E-2</v>
      </c>
      <c r="F222" s="194">
        <f>J194</f>
        <v>7.4713881216000005E-2</v>
      </c>
      <c r="G222" s="194">
        <f>M194</f>
        <v>7.4713882272000001E-2</v>
      </c>
      <c r="H222" s="119">
        <f>P194</f>
        <v>7.4744493600000003E-2</v>
      </c>
      <c r="N222" s="115"/>
      <c r="O222" s="115"/>
      <c r="P222" s="115"/>
      <c r="Q222" s="194">
        <f>S194</f>
        <v>3.4803820000000002E-3</v>
      </c>
      <c r="R222" s="194">
        <f>V194</f>
        <v>2.6283679999999999E-3</v>
      </c>
      <c r="S222" s="194">
        <f>Y194</f>
        <v>3.582142E-3</v>
      </c>
      <c r="T222" s="119">
        <f>AB194</f>
        <v>2.5493460000000001E-3</v>
      </c>
      <c r="Z222" s="115"/>
      <c r="AA222" s="115"/>
      <c r="AB222" s="115"/>
    </row>
    <row r="223" spans="1:29" s="120" customFormat="1">
      <c r="A223" s="78"/>
      <c r="B223" s="118"/>
      <c r="C223" s="118"/>
      <c r="D223" s="118" t="s">
        <v>141</v>
      </c>
      <c r="E223" s="194">
        <f>F194</f>
        <v>6.9819900084488795E-2</v>
      </c>
      <c r="F223" s="194">
        <f>I194</f>
        <v>47.665500000000009</v>
      </c>
      <c r="G223" s="194">
        <f>L194</f>
        <v>6.9819900066783194E-2</v>
      </c>
      <c r="H223" s="119">
        <f>O194</f>
        <v>47.665500000000009</v>
      </c>
      <c r="N223" s="115"/>
      <c r="O223" s="115"/>
      <c r="P223" s="115"/>
      <c r="Q223" s="194">
        <f>R194</f>
        <v>7.4812400000000001E-3</v>
      </c>
      <c r="R223" s="194">
        <f>U194</f>
        <v>6.4236320000000003E-3</v>
      </c>
      <c r="S223" s="194">
        <f>X194</f>
        <v>3.438562E-3</v>
      </c>
      <c r="T223" s="119">
        <f>AA194</f>
        <v>3.3659079999999999E-3</v>
      </c>
      <c r="Z223" s="115"/>
      <c r="AA223" s="115"/>
      <c r="AB223" s="115"/>
    </row>
    <row r="224" spans="1:29" s="120" customFormat="1">
      <c r="A224" s="78"/>
      <c r="B224" s="118"/>
      <c r="C224" s="118"/>
      <c r="D224" s="118" t="s">
        <v>142</v>
      </c>
      <c r="E224" s="194">
        <f>E194</f>
        <v>7.8738300002570483E-2</v>
      </c>
      <c r="F224" s="194">
        <f>H194</f>
        <v>78.884379999999993</v>
      </c>
      <c r="G224" s="194">
        <f>K194</f>
        <v>444.25639999999999</v>
      </c>
      <c r="H224" s="119">
        <f>N194</f>
        <v>424.24520000000001</v>
      </c>
      <c r="N224" s="115"/>
      <c r="O224" s="115"/>
      <c r="P224" s="115"/>
      <c r="Q224" s="194">
        <f>Q194</f>
        <v>6.0753960000000003E-3</v>
      </c>
      <c r="R224" s="194">
        <f>T194</f>
        <v>3.5996200000000004E-3</v>
      </c>
      <c r="S224" s="194">
        <f>W194</f>
        <v>5.1849699999999997E-3</v>
      </c>
      <c r="T224" s="119">
        <f>Z194</f>
        <v>3.5738360000000004E-3</v>
      </c>
      <c r="Z224" s="115"/>
      <c r="AA224" s="115"/>
      <c r="AB224" s="115"/>
    </row>
  </sheetData>
  <mergeCells count="44">
    <mergeCell ref="E1:P1"/>
    <mergeCell ref="E160:P160"/>
    <mergeCell ref="E161:J161"/>
    <mergeCell ref="K161:P161"/>
    <mergeCell ref="E162:G162"/>
    <mergeCell ref="H162:J162"/>
    <mergeCell ref="K162:M162"/>
    <mergeCell ref="N162:P162"/>
    <mergeCell ref="E183:G183"/>
    <mergeCell ref="H183:J183"/>
    <mergeCell ref="K183:M183"/>
    <mergeCell ref="N183:P183"/>
    <mergeCell ref="E181:P181"/>
    <mergeCell ref="E182:J182"/>
    <mergeCell ref="K182:P182"/>
    <mergeCell ref="E197:P197"/>
    <mergeCell ref="E198:J198"/>
    <mergeCell ref="K198:P198"/>
    <mergeCell ref="E199:G199"/>
    <mergeCell ref="H199:J199"/>
    <mergeCell ref="K199:M199"/>
    <mergeCell ref="N199:P199"/>
    <mergeCell ref="Q181:AB181"/>
    <mergeCell ref="Q182:V182"/>
    <mergeCell ref="W182:AB182"/>
    <mergeCell ref="Q1:AB1"/>
    <mergeCell ref="Q160:AB160"/>
    <mergeCell ref="Q161:V161"/>
    <mergeCell ref="W161:AB161"/>
    <mergeCell ref="Q162:S162"/>
    <mergeCell ref="T162:V162"/>
    <mergeCell ref="W162:Y162"/>
    <mergeCell ref="Z162:AB162"/>
    <mergeCell ref="Q183:S183"/>
    <mergeCell ref="T183:V183"/>
    <mergeCell ref="W183:Y183"/>
    <mergeCell ref="Z183:AB183"/>
    <mergeCell ref="Q197:AB197"/>
    <mergeCell ref="Q198:V198"/>
    <mergeCell ref="W198:AB198"/>
    <mergeCell ref="Q199:S199"/>
    <mergeCell ref="T199:V199"/>
    <mergeCell ref="W199:Y199"/>
    <mergeCell ref="Z199:AB199"/>
  </mergeCells>
  <phoneticPr fontId="33" type="noConversion"/>
  <conditionalFormatting sqref="E186:P189">
    <cfRule type="top10" dxfId="19" priority="15" rank="1"/>
    <cfRule type="top10" dxfId="18" priority="16" bottom="1" rank="1"/>
  </conditionalFormatting>
  <conditionalFormatting sqref="E190:P192">
    <cfRule type="top10" dxfId="17" priority="13" rank="1"/>
    <cfRule type="top10" dxfId="16" priority="14" bottom="1" rank="1"/>
  </conditionalFormatting>
  <conditionalFormatting sqref="Q186:AB189">
    <cfRule type="top10" dxfId="15" priority="11" rank="1"/>
    <cfRule type="top10" dxfId="14" priority="12" bottom="1" rank="1"/>
  </conditionalFormatting>
  <conditionalFormatting sqref="Q190:AB192">
    <cfRule type="top10" dxfId="13" priority="9" rank="1"/>
    <cfRule type="top10" dxfId="12" priority="10" bottom="1" rank="1"/>
  </conditionalFormatting>
  <conditionalFormatting sqref="E202:P205">
    <cfRule type="top10" dxfId="11" priority="7" rank="1"/>
    <cfRule type="top10" dxfId="10" priority="8" bottom="1" rank="1"/>
  </conditionalFormatting>
  <conditionalFormatting sqref="E206:P208">
    <cfRule type="top10" dxfId="9" priority="5" rank="1"/>
    <cfRule type="top10" dxfId="8" priority="6" bottom="1" rank="1"/>
  </conditionalFormatting>
  <conditionalFormatting sqref="Q202:AB205">
    <cfRule type="top10" dxfId="7" priority="3" rank="1"/>
    <cfRule type="top10" dxfId="6" priority="4" bottom="1" rank="1"/>
  </conditionalFormatting>
  <conditionalFormatting sqref="Q206:AB208">
    <cfRule type="top10" dxfId="5" priority="1" rank="1"/>
    <cfRule type="top10" dxfId="4" priority="2" bottom="1" rank="1"/>
  </conditionalFormatting>
  <pageMargins left="0.23622047244094488" right="0.23622047244094488" top="0.74803149606299213" bottom="0.74803149606299213" header="0.31496062992125984" footer="0.31496062992125984"/>
  <pageSetup paperSize="8" scale="31" pageOrder="overThenDown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1E0E-74F1-4518-9BB7-111FE89FEDE6}">
  <sheetPr>
    <tabColor theme="7" tint="0.79998168889431442"/>
  </sheetPr>
  <dimension ref="A1:K1469"/>
  <sheetViews>
    <sheetView workbookViewId="0">
      <selection activeCell="B1" sqref="B1"/>
    </sheetView>
  </sheetViews>
  <sheetFormatPr defaultRowHeight="12.75"/>
  <cols>
    <col min="1" max="1" width="11.140625" customWidth="1"/>
  </cols>
  <sheetData>
    <row r="1" spans="1:11" ht="15">
      <c r="A1" s="230" t="s">
        <v>32</v>
      </c>
      <c r="B1" s="230" t="s">
        <v>33</v>
      </c>
      <c r="C1" s="230" t="s">
        <v>420</v>
      </c>
      <c r="D1" s="230" t="s">
        <v>421</v>
      </c>
      <c r="E1" s="230" t="s">
        <v>422</v>
      </c>
      <c r="F1" s="230" t="s">
        <v>423</v>
      </c>
      <c r="G1" s="230" t="s">
        <v>424</v>
      </c>
      <c r="H1" s="230" t="s">
        <v>425</v>
      </c>
      <c r="I1" s="230" t="s">
        <v>426</v>
      </c>
      <c r="J1" s="230" t="s">
        <v>427</v>
      </c>
      <c r="K1" s="230" t="s">
        <v>428</v>
      </c>
    </row>
    <row r="2" spans="1:11">
      <c r="A2" s="12">
        <v>12110</v>
      </c>
      <c r="B2" s="12" t="s">
        <v>640</v>
      </c>
      <c r="C2" s="12">
        <v>-4.6049999999999997E-3</v>
      </c>
      <c r="D2" s="12">
        <v>-5.41</v>
      </c>
      <c r="E2" s="12">
        <v>-0.1696</v>
      </c>
      <c r="F2" s="12">
        <v>5.4129999999999994</v>
      </c>
      <c r="G2" s="12">
        <v>-1.271E-3</v>
      </c>
      <c r="H2" s="12">
        <v>4.829E-3</v>
      </c>
      <c r="I2" s="12">
        <v>-2.198E-4</v>
      </c>
      <c r="J2" s="12">
        <v>4.9979999999999998E-3</v>
      </c>
      <c r="K2" s="12">
        <v>5.41</v>
      </c>
    </row>
    <row r="3" spans="1:11">
      <c r="A3" s="12">
        <v>12110</v>
      </c>
      <c r="B3" s="12" t="s">
        <v>641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</row>
    <row r="4" spans="1:11">
      <c r="A4" s="12">
        <v>12110</v>
      </c>
      <c r="B4" s="12" t="s">
        <v>642</v>
      </c>
      <c r="C4" s="12">
        <v>4.7589999999999997E-5</v>
      </c>
      <c r="D4" s="12">
        <v>-0.30649999999999999</v>
      </c>
      <c r="E4" s="12">
        <v>-4.9739999999999999E-2</v>
      </c>
      <c r="F4" s="12">
        <v>0.3105</v>
      </c>
      <c r="G4" s="12">
        <v>-1.5330000000000001E-4</v>
      </c>
      <c r="H4" s="12">
        <v>1.359E-3</v>
      </c>
      <c r="I4" s="12">
        <v>-3.6170000000000001E-5</v>
      </c>
      <c r="J4" s="12">
        <v>1.3680000000000001E-3</v>
      </c>
      <c r="K4" s="12">
        <v>0.30649999999999999</v>
      </c>
    </row>
    <row r="5" spans="1:11">
      <c r="A5" s="12">
        <v>12110</v>
      </c>
      <c r="B5" s="12" t="s">
        <v>643</v>
      </c>
      <c r="C5" s="12">
        <v>3.1069999999999999E-5</v>
      </c>
      <c r="D5" s="12">
        <v>-0.17280000000000001</v>
      </c>
      <c r="E5" s="12">
        <v>-2.6550000000000001E-2</v>
      </c>
      <c r="F5" s="12">
        <v>0.17480000000000001</v>
      </c>
      <c r="G5" s="12">
        <v>-8.3479999999999994E-5</v>
      </c>
      <c r="H5" s="12">
        <v>8.9829999999999988E-4</v>
      </c>
      <c r="I5" s="12">
        <v>-2.55E-5</v>
      </c>
      <c r="J5" s="12">
        <v>9.0249999999999998E-4</v>
      </c>
      <c r="K5" s="12">
        <v>0.17280000000000001</v>
      </c>
    </row>
    <row r="6" spans="1:11">
      <c r="A6" s="12">
        <v>12110</v>
      </c>
      <c r="B6" s="12" t="s">
        <v>644</v>
      </c>
      <c r="C6" s="12">
        <v>6.8730000000000001E-5</v>
      </c>
      <c r="D6" s="12">
        <v>-1.373</v>
      </c>
      <c r="E6" s="12">
        <v>-1.7999999999999999E-2</v>
      </c>
      <c r="F6" s="12">
        <v>1.373</v>
      </c>
      <c r="G6" s="12">
        <v>-2.7129999999999998E-4</v>
      </c>
      <c r="H6" s="12">
        <v>5.0469999999999996E-4</v>
      </c>
      <c r="I6" s="12">
        <v>-3.1210000000000001E-5</v>
      </c>
      <c r="J6" s="12">
        <v>5.7379999999999996E-4</v>
      </c>
      <c r="K6" s="12">
        <v>1.373</v>
      </c>
    </row>
    <row r="7" spans="1:11">
      <c r="A7" s="12">
        <v>12110</v>
      </c>
      <c r="B7" s="12" t="s">
        <v>645</v>
      </c>
      <c r="C7" s="12">
        <v>-4.9049999999999996E-3</v>
      </c>
      <c r="D7" s="12">
        <v>-0.76800000000000002</v>
      </c>
      <c r="E7" s="12">
        <v>-6.3509999999999999E-3</v>
      </c>
      <c r="F7" s="12">
        <v>0.76800000000000002</v>
      </c>
      <c r="G7" s="12">
        <v>-1.5870000000000001E-4</v>
      </c>
      <c r="H7" s="12">
        <v>1.7220000000000001E-4</v>
      </c>
      <c r="I7" s="12">
        <v>-1.039E-5</v>
      </c>
      <c r="J7" s="12">
        <v>2.3440000000000001E-4</v>
      </c>
      <c r="K7" s="12">
        <v>0.76800000000000002</v>
      </c>
    </row>
    <row r="8" spans="1:11">
      <c r="A8" s="12">
        <v>12110</v>
      </c>
      <c r="B8" s="12" t="s">
        <v>646</v>
      </c>
      <c r="C8" s="12">
        <v>4.481E-6</v>
      </c>
      <c r="D8" s="12">
        <v>-6.6659999999999997E-2</v>
      </c>
      <c r="E8" s="12">
        <v>-8.763E-3</v>
      </c>
      <c r="F8" s="12">
        <v>6.7239999999999994E-2</v>
      </c>
      <c r="G8" s="12">
        <v>-3.6149999999999998E-5</v>
      </c>
      <c r="H8" s="12">
        <v>1.9900000000000001E-4</v>
      </c>
      <c r="I8" s="12">
        <v>-9.912000000000001E-6</v>
      </c>
      <c r="J8" s="12">
        <v>2.0249999999999999E-4</v>
      </c>
      <c r="K8" s="12">
        <v>6.6659999999999997E-2</v>
      </c>
    </row>
    <row r="9" spans="1:11">
      <c r="A9" s="12">
        <v>12110</v>
      </c>
      <c r="B9" s="12" t="s">
        <v>647</v>
      </c>
      <c r="C9" s="12">
        <v>4.7460000000000003E-5</v>
      </c>
      <c r="D9" s="12">
        <v>-0.81869999999999998</v>
      </c>
      <c r="E9" s="12">
        <v>-1.6799999999999999E-2</v>
      </c>
      <c r="F9" s="12">
        <v>0.81889999999999996</v>
      </c>
      <c r="G9" s="12">
        <v>-1.738E-4</v>
      </c>
      <c r="H9" s="12">
        <v>5.0210000000000001E-4</v>
      </c>
      <c r="I9" s="12">
        <v>-3.4400000000000003E-5</v>
      </c>
      <c r="J9" s="12">
        <v>5.3249999999999999E-4</v>
      </c>
      <c r="K9" s="12">
        <v>0.81869999999999998</v>
      </c>
    </row>
    <row r="10" spans="1:11">
      <c r="A10" s="12">
        <v>12110</v>
      </c>
      <c r="B10" s="12" t="s">
        <v>648</v>
      </c>
      <c r="C10" s="12">
        <v>1.0569999999999999E-4</v>
      </c>
      <c r="D10" s="12">
        <v>-1.9219999999999999</v>
      </c>
      <c r="E10" s="12">
        <v>-3.9010000000000003E-2</v>
      </c>
      <c r="F10" s="12">
        <v>1.923</v>
      </c>
      <c r="G10" s="12">
        <v>-4.0759999999999999E-4</v>
      </c>
      <c r="H10" s="12">
        <v>1.1620000000000001E-3</v>
      </c>
      <c r="I10" s="12">
        <v>-7.8369999999999997E-5</v>
      </c>
      <c r="J10" s="12">
        <v>1.2340000000000001E-3</v>
      </c>
      <c r="K10" s="12">
        <v>1.9219999999999999</v>
      </c>
    </row>
    <row r="11" spans="1:11">
      <c r="A11" s="12">
        <v>12110</v>
      </c>
      <c r="B11" s="12" t="s">
        <v>649</v>
      </c>
      <c r="C11" s="12">
        <v>-1.237E-6</v>
      </c>
      <c r="D11" s="12">
        <v>-5.2450000000000014E-3</v>
      </c>
      <c r="E11" s="12">
        <v>-7.9819999999999995E-3</v>
      </c>
      <c r="F11" s="12">
        <v>9.5510000000000005E-3</v>
      </c>
      <c r="G11" s="12">
        <v>2.2730000000000001E-6</v>
      </c>
      <c r="H11" s="12">
        <v>1.4139999999999999E-4</v>
      </c>
      <c r="I11" s="12">
        <v>3.0879999999999999E-6</v>
      </c>
      <c r="J11" s="12">
        <v>1.415E-4</v>
      </c>
      <c r="K11" s="12">
        <v>5.2450000000000014E-3</v>
      </c>
    </row>
    <row r="12" spans="1:11">
      <c r="A12" s="12">
        <v>12110</v>
      </c>
      <c r="B12" s="12" t="s">
        <v>610</v>
      </c>
      <c r="C12" s="12">
        <v>1.6119999999999999E-4</v>
      </c>
      <c r="D12" s="12">
        <v>-2.9750000000000001</v>
      </c>
      <c r="E12" s="12">
        <v>-5.9769999999999997E-2</v>
      </c>
      <c r="F12" s="12">
        <v>2.976</v>
      </c>
      <c r="G12" s="12">
        <v>-6.2910000000000006E-4</v>
      </c>
      <c r="H12" s="12">
        <v>1.7650000000000001E-3</v>
      </c>
      <c r="I12" s="12">
        <v>-1.225E-4</v>
      </c>
      <c r="J12" s="12">
        <v>1.8779999999999999E-3</v>
      </c>
      <c r="K12" s="12">
        <v>2.9750000000000001</v>
      </c>
    </row>
    <row r="13" spans="1:11">
      <c r="A13" s="12">
        <v>12110</v>
      </c>
      <c r="B13" s="12" t="s">
        <v>611</v>
      </c>
      <c r="C13" s="12">
        <v>1.2799999999999999E-4</v>
      </c>
      <c r="D13" s="12">
        <v>-2.3620000000000001</v>
      </c>
      <c r="E13" s="12">
        <v>-4.7460000000000002E-2</v>
      </c>
      <c r="F13" s="12">
        <v>2.363</v>
      </c>
      <c r="G13" s="12">
        <v>-4.9950000000000005E-4</v>
      </c>
      <c r="H13" s="12">
        <v>1.402E-3</v>
      </c>
      <c r="I13" s="12">
        <v>-9.7230000000000003E-5</v>
      </c>
      <c r="J13" s="12">
        <v>1.4909999999999999E-3</v>
      </c>
      <c r="K13" s="12">
        <v>2.3620000000000001</v>
      </c>
    </row>
    <row r="14" spans="1:11">
      <c r="A14" s="12">
        <v>12110</v>
      </c>
      <c r="B14" s="12" t="s">
        <v>612</v>
      </c>
      <c r="C14" s="12">
        <v>2.686E-5</v>
      </c>
      <c r="D14" s="12">
        <v>-0.1255</v>
      </c>
      <c r="E14" s="12">
        <v>-5.1009999999999996E-3</v>
      </c>
      <c r="F14" s="12">
        <v>0.12559999999999999</v>
      </c>
      <c r="G14" s="12">
        <v>-3.2079999999999998E-5</v>
      </c>
      <c r="H14" s="12">
        <v>1.526E-4</v>
      </c>
      <c r="I14" s="12">
        <v>-7.0489999999999998E-6</v>
      </c>
      <c r="J14" s="12">
        <v>1.561E-4</v>
      </c>
      <c r="K14" s="12">
        <v>0.1255</v>
      </c>
    </row>
    <row r="15" spans="1:11">
      <c r="A15" s="12">
        <v>12110</v>
      </c>
      <c r="B15" s="12" t="s">
        <v>613</v>
      </c>
      <c r="C15" s="12">
        <v>-7.7950000000000005E-2</v>
      </c>
      <c r="D15" s="12">
        <v>-0.49330000000000002</v>
      </c>
      <c r="E15" s="12">
        <v>-1.1339999999999999E-2</v>
      </c>
      <c r="F15" s="12">
        <v>0.49959999999999999</v>
      </c>
      <c r="G15" s="12">
        <v>-1.066E-4</v>
      </c>
      <c r="H15" s="12">
        <v>3.3710000000000012E-4</v>
      </c>
      <c r="I15" s="12">
        <v>-2.2860000000000001E-5</v>
      </c>
      <c r="J15" s="12">
        <v>3.5429999999999999E-4</v>
      </c>
      <c r="K15" s="12">
        <v>0.4995</v>
      </c>
    </row>
    <row r="16" spans="1:11">
      <c r="A16" s="12">
        <v>12110</v>
      </c>
      <c r="B16" s="12" t="s">
        <v>650</v>
      </c>
      <c r="C16" s="12">
        <v>0.39610000000000001</v>
      </c>
      <c r="D16" s="12">
        <v>-2.9420000000000002E-2</v>
      </c>
      <c r="E16" s="12">
        <v>4.4450000000000003E-5</v>
      </c>
      <c r="F16" s="12">
        <v>0.3972</v>
      </c>
      <c r="G16" s="12">
        <v>-4.656E-6</v>
      </c>
      <c r="H16" s="12">
        <v>1.414E-5</v>
      </c>
      <c r="I16" s="12">
        <v>7.7870000000000002E-6</v>
      </c>
      <c r="J16" s="12">
        <v>1.6799999999999998E-5</v>
      </c>
      <c r="K16" s="12">
        <v>0.3972</v>
      </c>
    </row>
    <row r="17" spans="1:11">
      <c r="A17" s="12">
        <v>12110</v>
      </c>
      <c r="B17" s="12" t="s">
        <v>651</v>
      </c>
      <c r="C17" s="12">
        <v>0.2646</v>
      </c>
      <c r="D17" s="12">
        <v>-1.9650000000000001E-2</v>
      </c>
      <c r="E17" s="12">
        <v>2.9709999999999998E-5</v>
      </c>
      <c r="F17" s="12">
        <v>0.26529999999999998</v>
      </c>
      <c r="G17" s="12">
        <v>-3.1109999999999999E-6</v>
      </c>
      <c r="H17" s="12">
        <v>9.448E-6</v>
      </c>
      <c r="I17" s="12">
        <v>5.2020000000000003E-6</v>
      </c>
      <c r="J17" s="12">
        <v>1.1229999999999999E-5</v>
      </c>
      <c r="K17" s="12">
        <v>0.26529999999999998</v>
      </c>
    </row>
    <row r="18" spans="1:11">
      <c r="A18" s="12">
        <v>12110</v>
      </c>
      <c r="B18" s="12" t="s">
        <v>652</v>
      </c>
      <c r="C18" s="12">
        <v>4.9029999999999996</v>
      </c>
      <c r="D18" s="12">
        <v>-0.65290000000000004</v>
      </c>
      <c r="E18" s="12">
        <v>8.1400000000000005E-4</v>
      </c>
      <c r="F18" s="12">
        <v>4.9470000000000001</v>
      </c>
      <c r="G18" s="12">
        <v>-1.132E-4</v>
      </c>
      <c r="H18" s="12">
        <v>1.5909999999999999E-4</v>
      </c>
      <c r="I18" s="12">
        <v>9.4720000000000001E-5</v>
      </c>
      <c r="J18" s="12">
        <v>2.1699999999999999E-4</v>
      </c>
      <c r="K18" s="12">
        <v>4.9470000000000001</v>
      </c>
    </row>
    <row r="19" spans="1:11">
      <c r="A19" s="12">
        <v>12110</v>
      </c>
      <c r="B19" s="12" t="s">
        <v>653</v>
      </c>
      <c r="C19" s="12">
        <v>3.2810000000000001</v>
      </c>
      <c r="D19" s="12">
        <v>-0.43680000000000002</v>
      </c>
      <c r="E19" s="12">
        <v>5.4479999999999991E-4</v>
      </c>
      <c r="F19" s="12">
        <v>3.31</v>
      </c>
      <c r="G19" s="12">
        <v>-7.5729999999999995E-5</v>
      </c>
      <c r="H19" s="12">
        <v>1.064E-4</v>
      </c>
      <c r="I19" s="12">
        <v>6.3380000000000006E-5</v>
      </c>
      <c r="J19" s="12">
        <v>1.4520000000000001E-4</v>
      </c>
      <c r="K19" s="12">
        <v>3.31</v>
      </c>
    </row>
    <row r="20" spans="1:11">
      <c r="A20" s="12">
        <v>12110</v>
      </c>
      <c r="B20" s="12" t="s">
        <v>654</v>
      </c>
      <c r="C20" s="12">
        <v>2.0640000000000001</v>
      </c>
      <c r="D20" s="12">
        <v>-0.1608</v>
      </c>
      <c r="E20" s="12">
        <v>-2.141E-4</v>
      </c>
      <c r="F20" s="12">
        <v>2.0699999999999998</v>
      </c>
      <c r="G20" s="12">
        <v>-2.9410000000000001E-5</v>
      </c>
      <c r="H20" s="12">
        <v>2.897E-6</v>
      </c>
      <c r="I20" s="12">
        <v>3.888E-5</v>
      </c>
      <c r="J20" s="12">
        <v>4.884E-5</v>
      </c>
      <c r="K20" s="12">
        <v>2.0699999999999998</v>
      </c>
    </row>
    <row r="21" spans="1:11">
      <c r="A21" s="12">
        <v>12110</v>
      </c>
      <c r="B21" s="12" t="s">
        <v>655</v>
      </c>
      <c r="C21" s="12">
        <v>1.385</v>
      </c>
      <c r="D21" s="12">
        <v>-0.1079</v>
      </c>
      <c r="E21" s="12">
        <v>-1.437E-4</v>
      </c>
      <c r="F21" s="12">
        <v>1.39</v>
      </c>
      <c r="G21" s="12">
        <v>-1.9740000000000001E-5</v>
      </c>
      <c r="H21" s="12">
        <v>1.9439999999999999E-6</v>
      </c>
      <c r="I21" s="12">
        <v>2.6100000000000001E-5</v>
      </c>
      <c r="J21" s="12">
        <v>3.2780000000000001E-5</v>
      </c>
      <c r="K21" s="12">
        <v>1.39</v>
      </c>
    </row>
    <row r="22" spans="1:11">
      <c r="A22" s="12">
        <v>12110</v>
      </c>
      <c r="B22" s="12" t="s">
        <v>656</v>
      </c>
      <c r="C22" s="12">
        <v>19.78</v>
      </c>
      <c r="D22" s="12">
        <v>6.0470000000000006</v>
      </c>
      <c r="E22" s="12">
        <v>2.4479999999999998E-2</v>
      </c>
      <c r="F22" s="12">
        <v>20.68</v>
      </c>
      <c r="G22" s="12">
        <v>-2.3010000000000001E-4</v>
      </c>
      <c r="H22" s="12">
        <v>-2.8190000000000002E-4</v>
      </c>
      <c r="I22" s="12">
        <v>6.7429999999999996E-4</v>
      </c>
      <c r="J22" s="12">
        <v>7.6620000000000008E-4</v>
      </c>
      <c r="K22" s="12">
        <v>20.68</v>
      </c>
    </row>
    <row r="23" spans="1:11">
      <c r="A23" s="12">
        <v>12110</v>
      </c>
      <c r="B23" s="12" t="s">
        <v>657</v>
      </c>
      <c r="C23" s="12">
        <v>-19.78</v>
      </c>
      <c r="D23" s="12">
        <v>-6.0739999999999998</v>
      </c>
      <c r="E23" s="12">
        <v>-2.4479999999999998E-2</v>
      </c>
      <c r="F23" s="12">
        <v>20.69</v>
      </c>
      <c r="G23" s="12">
        <v>2.2469999999999999E-4</v>
      </c>
      <c r="H23" s="12">
        <v>2.8140000000000001E-4</v>
      </c>
      <c r="I23" s="12">
        <v>-6.7420000000000012E-4</v>
      </c>
      <c r="J23" s="12">
        <v>7.6429999999999998E-4</v>
      </c>
      <c r="K23" s="12">
        <v>20.69</v>
      </c>
    </row>
    <row r="24" spans="1:11">
      <c r="A24" s="12">
        <v>12110</v>
      </c>
      <c r="B24" s="12" t="s">
        <v>658</v>
      </c>
      <c r="C24" s="12">
        <v>13.22</v>
      </c>
      <c r="D24" s="12">
        <v>4.0430000000000001</v>
      </c>
      <c r="E24" s="12">
        <v>1.636E-2</v>
      </c>
      <c r="F24" s="12">
        <v>13.83</v>
      </c>
      <c r="G24" s="12">
        <v>-1.538E-4</v>
      </c>
      <c r="H24" s="12">
        <v>-1.884E-4</v>
      </c>
      <c r="I24" s="12">
        <v>4.5080000000000001E-4</v>
      </c>
      <c r="J24" s="12">
        <v>5.1229999999999993E-4</v>
      </c>
      <c r="K24" s="12">
        <v>13.83</v>
      </c>
    </row>
    <row r="25" spans="1:11">
      <c r="A25" s="12">
        <v>12110</v>
      </c>
      <c r="B25" s="12" t="s">
        <v>659</v>
      </c>
      <c r="C25" s="12">
        <v>-13.22</v>
      </c>
      <c r="D25" s="12">
        <v>-4.0609999999999999</v>
      </c>
      <c r="E25" s="12">
        <v>-1.6369999999999999E-2</v>
      </c>
      <c r="F25" s="12">
        <v>13.83</v>
      </c>
      <c r="G25" s="12">
        <v>1.5029999999999999E-4</v>
      </c>
      <c r="H25" s="12">
        <v>1.8809999999999999E-4</v>
      </c>
      <c r="I25" s="12">
        <v>-4.5080000000000001E-4</v>
      </c>
      <c r="J25" s="12">
        <v>5.1100000000000006E-4</v>
      </c>
      <c r="K25" s="12">
        <v>13.83</v>
      </c>
    </row>
    <row r="26" spans="1:11">
      <c r="A26" s="12">
        <v>12110</v>
      </c>
      <c r="B26" s="12" t="s">
        <v>660</v>
      </c>
      <c r="C26" s="12">
        <v>10.74</v>
      </c>
      <c r="D26" s="12">
        <v>4.2069999999999999</v>
      </c>
      <c r="E26" s="12">
        <v>1.212E-3</v>
      </c>
      <c r="F26" s="12">
        <v>11.54</v>
      </c>
      <c r="G26" s="12">
        <v>1.4630000000000001E-4</v>
      </c>
      <c r="H26" s="12">
        <v>-1.2459999999999999E-4</v>
      </c>
      <c r="I26" s="12">
        <v>3.4670000000000002E-4</v>
      </c>
      <c r="J26" s="12">
        <v>3.9639999999999999E-4</v>
      </c>
      <c r="K26" s="12">
        <v>11.54</v>
      </c>
    </row>
    <row r="27" spans="1:11">
      <c r="A27" s="12">
        <v>12110</v>
      </c>
      <c r="B27" s="12" t="s">
        <v>661</v>
      </c>
      <c r="C27" s="12">
        <v>-10.74</v>
      </c>
      <c r="D27" s="12">
        <v>-4.0869999999999997</v>
      </c>
      <c r="E27" s="12">
        <v>-1.212E-3</v>
      </c>
      <c r="F27" s="12">
        <v>11.49</v>
      </c>
      <c r="G27" s="12">
        <v>-1.2980000000000001E-4</v>
      </c>
      <c r="H27" s="12">
        <v>1.2459999999999999E-4</v>
      </c>
      <c r="I27" s="12">
        <v>-3.4049999999999998E-4</v>
      </c>
      <c r="J27" s="12">
        <v>3.8519999999999998E-4</v>
      </c>
      <c r="K27" s="12">
        <v>11.49</v>
      </c>
    </row>
    <row r="28" spans="1:11">
      <c r="A28" s="12">
        <v>12110</v>
      </c>
      <c r="B28" s="12" t="s">
        <v>662</v>
      </c>
      <c r="C28" s="12">
        <v>7.1820000000000004</v>
      </c>
      <c r="D28" s="12">
        <v>2.8109999999999999</v>
      </c>
      <c r="E28" s="12">
        <v>8.0990000000000001E-4</v>
      </c>
      <c r="F28" s="12">
        <v>7.7120000000000006</v>
      </c>
      <c r="G28" s="12">
        <v>9.7780000000000002E-5</v>
      </c>
      <c r="H28" s="12">
        <v>-8.3280000000000002E-5</v>
      </c>
      <c r="I28" s="12">
        <v>2.318E-4</v>
      </c>
      <c r="J28" s="12">
        <v>2.6499999999999999E-4</v>
      </c>
      <c r="K28" s="12">
        <v>7.7120000000000006</v>
      </c>
    </row>
    <row r="29" spans="1:11">
      <c r="A29" s="12">
        <v>12110</v>
      </c>
      <c r="B29" s="12" t="s">
        <v>663</v>
      </c>
      <c r="C29" s="12">
        <v>-7.1820000000000004</v>
      </c>
      <c r="D29" s="12">
        <v>-2.7320000000000002</v>
      </c>
      <c r="E29" s="12">
        <v>-8.0990000000000001E-4</v>
      </c>
      <c r="F29" s="12">
        <v>7.6840000000000002</v>
      </c>
      <c r="G29" s="12">
        <v>-8.6730000000000005E-5</v>
      </c>
      <c r="H29" s="12">
        <v>8.3300000000000005E-5</v>
      </c>
      <c r="I29" s="12">
        <v>-2.2770000000000001E-4</v>
      </c>
      <c r="J29" s="12">
        <v>2.5750000000000002E-4</v>
      </c>
      <c r="K29" s="12">
        <v>7.6840000000000002</v>
      </c>
    </row>
    <row r="30" spans="1:11">
      <c r="A30" s="12">
        <v>12110</v>
      </c>
      <c r="B30" s="12" t="s">
        <v>664</v>
      </c>
      <c r="C30" s="12">
        <v>-2.885E-5</v>
      </c>
      <c r="D30" s="12">
        <v>0.5212</v>
      </c>
      <c r="E30" s="12">
        <v>1.085E-2</v>
      </c>
      <c r="F30" s="12">
        <v>0.52129999999999999</v>
      </c>
      <c r="G30" s="12">
        <v>1.11E-4</v>
      </c>
      <c r="H30" s="12">
        <v>-3.2440000000000002E-4</v>
      </c>
      <c r="I30" s="12">
        <v>2.1990000000000001E-5</v>
      </c>
      <c r="J30" s="12">
        <v>3.435E-4</v>
      </c>
      <c r="K30" s="12">
        <v>0.5212</v>
      </c>
    </row>
    <row r="31" spans="1:11">
      <c r="A31" s="12">
        <v>12110</v>
      </c>
      <c r="B31" s="12" t="s">
        <v>665</v>
      </c>
      <c r="C31" s="12">
        <v>-1.931E-5</v>
      </c>
      <c r="D31" s="12">
        <v>0.3488</v>
      </c>
      <c r="E31" s="12">
        <v>7.2629999999999986E-3</v>
      </c>
      <c r="F31" s="12">
        <v>0.34889999999999999</v>
      </c>
      <c r="G31" s="12">
        <v>7.4300000000000004E-5</v>
      </c>
      <c r="H31" s="12">
        <v>-2.1709999999999999E-4</v>
      </c>
      <c r="I31" s="12">
        <v>1.471E-5</v>
      </c>
      <c r="J31" s="12">
        <v>2.299E-4</v>
      </c>
      <c r="K31" s="12">
        <v>0.3488</v>
      </c>
    </row>
    <row r="32" spans="1:11">
      <c r="A32" s="12">
        <v>12110</v>
      </c>
      <c r="B32" s="12" t="s">
        <v>666</v>
      </c>
      <c r="C32" s="12">
        <v>0.39</v>
      </c>
      <c r="D32" s="12">
        <v>-2.9729999999999999E-2</v>
      </c>
      <c r="E32" s="12">
        <v>2.5259999999999999E-5</v>
      </c>
      <c r="F32" s="12">
        <v>0.3911</v>
      </c>
      <c r="G32" s="12">
        <v>-5.1370000000000001E-6</v>
      </c>
      <c r="H32" s="12">
        <v>5.7740000000000001E-6</v>
      </c>
      <c r="I32" s="12">
        <v>7.481E-6</v>
      </c>
      <c r="J32" s="12">
        <v>1.076E-5</v>
      </c>
      <c r="K32" s="12">
        <v>0.3911</v>
      </c>
    </row>
    <row r="33" spans="1:11">
      <c r="A33" s="12">
        <v>12110</v>
      </c>
      <c r="B33" s="12" t="s">
        <v>667</v>
      </c>
      <c r="C33" s="12">
        <v>0.24940000000000001</v>
      </c>
      <c r="D33" s="12">
        <v>-1.9009999999999999E-2</v>
      </c>
      <c r="E33" s="12">
        <v>1.615E-5</v>
      </c>
      <c r="F33" s="12">
        <v>0.25009999999999999</v>
      </c>
      <c r="G33" s="12">
        <v>-3.2849999999999999E-6</v>
      </c>
      <c r="H33" s="12">
        <v>3.692E-6</v>
      </c>
      <c r="I33" s="12">
        <v>4.7829999999999998E-6</v>
      </c>
      <c r="J33" s="12">
        <v>6.8779999999999992E-6</v>
      </c>
      <c r="K33" s="12">
        <v>0.25009999999999999</v>
      </c>
    </row>
    <row r="34" spans="1:11">
      <c r="A34" s="12">
        <v>12110</v>
      </c>
      <c r="B34" s="12" t="s">
        <v>668</v>
      </c>
      <c r="C34" s="12">
        <v>1.1539999999999999</v>
      </c>
      <c r="D34" s="12">
        <v>0.29420000000000002</v>
      </c>
      <c r="E34" s="12">
        <v>8.4590000000000002E-4</v>
      </c>
      <c r="F34" s="12">
        <v>1.1910000000000001</v>
      </c>
      <c r="G34" s="12">
        <v>-2.3929999999999998E-6</v>
      </c>
      <c r="H34" s="12">
        <v>-1.56E-5</v>
      </c>
      <c r="I34" s="12">
        <v>3.7370000000000003E-5</v>
      </c>
      <c r="J34" s="12">
        <v>4.057E-5</v>
      </c>
      <c r="K34" s="12">
        <v>1.1910000000000001</v>
      </c>
    </row>
    <row r="35" spans="1:11">
      <c r="A35" s="12">
        <v>12110</v>
      </c>
      <c r="B35" s="12" t="s">
        <v>669</v>
      </c>
      <c r="C35" s="12">
        <v>0.73799999999999999</v>
      </c>
      <c r="D35" s="12">
        <v>0.18809999999999999</v>
      </c>
      <c r="E35" s="12">
        <v>5.4089999999999997E-4</v>
      </c>
      <c r="F35" s="12">
        <v>0.76160000000000005</v>
      </c>
      <c r="G35" s="12">
        <v>-1.53E-6</v>
      </c>
      <c r="H35" s="12">
        <v>-9.9729999999999992E-6</v>
      </c>
      <c r="I35" s="12">
        <v>2.389E-5</v>
      </c>
      <c r="J35" s="12">
        <v>2.5939999999999999E-5</v>
      </c>
      <c r="K35" s="12">
        <v>0.76160000000000005</v>
      </c>
    </row>
    <row r="36" spans="1:11">
      <c r="A36" s="12">
        <v>12110</v>
      </c>
      <c r="B36" s="12" t="s">
        <v>529</v>
      </c>
      <c r="C36" s="12">
        <v>-6.9529999999999993E-5</v>
      </c>
      <c r="D36" s="12">
        <v>-12.01</v>
      </c>
      <c r="E36" s="12">
        <v>1.343E-7</v>
      </c>
      <c r="F36" s="12">
        <v>12.01</v>
      </c>
      <c r="G36" s="12">
        <v>2.4570000000000001E-4</v>
      </c>
      <c r="H36" s="12">
        <v>-5.9670000000000003E-5</v>
      </c>
      <c r="I36" s="12">
        <v>-6.5740000000000001E-6</v>
      </c>
      <c r="J36" s="12">
        <v>2.5290000000000002E-4</v>
      </c>
      <c r="K36" s="12">
        <v>12.01</v>
      </c>
    </row>
    <row r="37" spans="1:11">
      <c r="A37" s="12">
        <v>12110</v>
      </c>
      <c r="B37" s="12" t="s">
        <v>527</v>
      </c>
      <c r="C37" s="12">
        <v>7.6249999999999997E-5</v>
      </c>
      <c r="D37" s="12">
        <v>13.17</v>
      </c>
      <c r="E37" s="12">
        <v>-1.473E-7</v>
      </c>
      <c r="F37" s="12">
        <v>13.17</v>
      </c>
      <c r="G37" s="12">
        <v>-2.6939999999999999E-4</v>
      </c>
      <c r="H37" s="12">
        <v>6.5450000000000005E-5</v>
      </c>
      <c r="I37" s="12">
        <v>7.2099999999999996E-6</v>
      </c>
      <c r="J37" s="12">
        <v>2.7740000000000002E-4</v>
      </c>
      <c r="K37" s="12">
        <v>13.17</v>
      </c>
    </row>
    <row r="38" spans="1:11">
      <c r="A38" s="12">
        <v>12110</v>
      </c>
      <c r="B38" s="12" t="s">
        <v>533</v>
      </c>
      <c r="C38" s="12">
        <v>-4.4119999999999999E-4</v>
      </c>
      <c r="D38" s="12">
        <v>3.0979999999999999</v>
      </c>
      <c r="E38" s="12">
        <v>-6.6599999999999996E-7</v>
      </c>
      <c r="F38" s="12">
        <v>3.0979999999999999</v>
      </c>
      <c r="G38" s="12">
        <v>1.139E-3</v>
      </c>
      <c r="H38" s="12">
        <v>1.3569999999999999E-4</v>
      </c>
      <c r="I38" s="12">
        <v>1.841E-4</v>
      </c>
      <c r="J38" s="12">
        <v>1.1609999999999999E-3</v>
      </c>
      <c r="K38" s="12">
        <v>3.0979999999999999</v>
      </c>
    </row>
    <row r="39" spans="1:11">
      <c r="A39" s="12">
        <v>12110</v>
      </c>
      <c r="B39" s="12" t="s">
        <v>531</v>
      </c>
      <c r="C39" s="12">
        <v>1.7650000000000001E-4</v>
      </c>
      <c r="D39" s="12">
        <v>-1.2390000000000001</v>
      </c>
      <c r="E39" s="12">
        <v>2.664E-7</v>
      </c>
      <c r="F39" s="12">
        <v>1.2390000000000001</v>
      </c>
      <c r="G39" s="12">
        <v>-4.5550000000000001E-4</v>
      </c>
      <c r="H39" s="12">
        <v>-5.4299999999999998E-5</v>
      </c>
      <c r="I39" s="12">
        <v>-7.3640000000000006E-5</v>
      </c>
      <c r="J39" s="12">
        <v>4.6460000000000002E-4</v>
      </c>
      <c r="K39" s="12">
        <v>1.2390000000000001</v>
      </c>
    </row>
    <row r="40" spans="1:11">
      <c r="A40" s="12">
        <v>12110</v>
      </c>
      <c r="B40" s="12" t="s">
        <v>535</v>
      </c>
      <c r="C40" s="12">
        <v>4.1359999999999997E-5</v>
      </c>
      <c r="D40" s="12">
        <v>2.8639999999999999E-2</v>
      </c>
      <c r="E40" s="12">
        <v>2.3510000000000001E-7</v>
      </c>
      <c r="F40" s="12">
        <v>2.8639999999999999E-2</v>
      </c>
      <c r="G40" s="12">
        <v>1.271E-5</v>
      </c>
      <c r="H40" s="12">
        <v>-2.5329999999999998E-4</v>
      </c>
      <c r="I40" s="12">
        <v>6.3779999999999998E-6</v>
      </c>
      <c r="J40" s="12">
        <v>2.5369999999999999E-4</v>
      </c>
      <c r="K40" s="12">
        <v>2.8639999999999999E-2</v>
      </c>
    </row>
    <row r="41" spans="1:11">
      <c r="A41" s="12">
        <v>12110</v>
      </c>
      <c r="B41" s="12" t="s">
        <v>539</v>
      </c>
      <c r="C41" s="12">
        <v>5.4330000000000003E-2</v>
      </c>
      <c r="D41" s="12">
        <v>3.9389999999999998E-3</v>
      </c>
      <c r="E41" s="12">
        <v>3.9279999999999998E-8</v>
      </c>
      <c r="F41" s="12">
        <v>5.4469999999999998E-2</v>
      </c>
      <c r="G41" s="12">
        <v>-2.1780000000000002E-5</v>
      </c>
      <c r="H41" s="12">
        <v>-1.583E-4</v>
      </c>
      <c r="I41" s="12">
        <v>8.6400000000000003E-6</v>
      </c>
      <c r="J41" s="12">
        <v>1.6009999999999999E-4</v>
      </c>
      <c r="K41" s="12">
        <v>5.4469999999999998E-2</v>
      </c>
    </row>
    <row r="42" spans="1:11">
      <c r="A42" s="12">
        <v>12110</v>
      </c>
      <c r="B42" s="12" t="s">
        <v>544</v>
      </c>
      <c r="C42" s="12">
        <v>4.9639999999999994E-6</v>
      </c>
      <c r="D42" s="12">
        <v>-2.2910000000000001E-3</v>
      </c>
      <c r="E42" s="12">
        <v>4.4260000000000002E-9</v>
      </c>
      <c r="F42" s="12">
        <v>2.2910000000000001E-3</v>
      </c>
      <c r="G42" s="12">
        <v>-1.813E-6</v>
      </c>
      <c r="H42" s="12">
        <v>5.0609999999999998E-5</v>
      </c>
      <c r="I42" s="12">
        <v>-1.209E-6</v>
      </c>
      <c r="J42" s="12">
        <v>5.0659999999999999E-5</v>
      </c>
      <c r="K42" s="12">
        <v>2.2910000000000001E-3</v>
      </c>
    </row>
    <row r="43" spans="1:11">
      <c r="A43" s="12">
        <v>12110</v>
      </c>
      <c r="B43" s="12" t="s">
        <v>546</v>
      </c>
      <c r="C43" s="12">
        <v>-8.386000000000001</v>
      </c>
      <c r="D43" s="12">
        <v>-0.876</v>
      </c>
      <c r="E43" s="12">
        <v>-3.4589999999999999E-5</v>
      </c>
      <c r="F43" s="12">
        <v>8.4310000000000009</v>
      </c>
      <c r="G43" s="12">
        <v>5.7790000000000001E-5</v>
      </c>
      <c r="H43" s="12">
        <v>2.3340000000000001E-4</v>
      </c>
      <c r="I43" s="12">
        <v>-2.2130000000000001E-4</v>
      </c>
      <c r="J43" s="12">
        <v>3.2679999999999997E-4</v>
      </c>
      <c r="K43" s="12">
        <v>8.4310000000000009</v>
      </c>
    </row>
    <row r="44" spans="1:11">
      <c r="A44" s="12">
        <v>12110</v>
      </c>
      <c r="B44" s="12" t="s">
        <v>548</v>
      </c>
      <c r="C44" s="12">
        <v>8.5510000000000002</v>
      </c>
      <c r="D44" s="12">
        <v>-0.88129999999999997</v>
      </c>
      <c r="E44" s="12">
        <v>-8.9559999999999989E-8</v>
      </c>
      <c r="F44" s="12">
        <v>8.5970000000000013</v>
      </c>
      <c r="G44" s="12">
        <v>-4.3099999999999997E-5</v>
      </c>
      <c r="H44" s="12">
        <v>5.6979999999999986E-6</v>
      </c>
      <c r="I44" s="12">
        <v>2.6239999999999998E-4</v>
      </c>
      <c r="J44" s="12">
        <v>2.6600000000000001E-4</v>
      </c>
      <c r="K44" s="12">
        <v>8.5970000000000013</v>
      </c>
    </row>
    <row r="45" spans="1:11">
      <c r="A45" s="12">
        <v>12110</v>
      </c>
      <c r="B45" s="12" t="s">
        <v>614</v>
      </c>
      <c r="C45" s="12">
        <v>7.4300000000000004E-5</v>
      </c>
      <c r="D45" s="12">
        <v>2.5420000000000002E-2</v>
      </c>
      <c r="E45" s="12">
        <v>4.3319999999999999E-7</v>
      </c>
      <c r="F45" s="12">
        <v>2.5420000000000002E-2</v>
      </c>
      <c r="G45" s="12">
        <v>-3.2600000000000001E-6</v>
      </c>
      <c r="H45" s="12">
        <v>-9.5629999999999988E-4</v>
      </c>
      <c r="I45" s="12">
        <v>-3.1439999999999999E-6</v>
      </c>
      <c r="J45" s="12">
        <v>9.5629999999999988E-4</v>
      </c>
      <c r="K45" s="12">
        <v>2.5420000000000002E-2</v>
      </c>
    </row>
    <row r="46" spans="1:11">
      <c r="A46" s="12">
        <v>12110</v>
      </c>
      <c r="B46" s="12" t="s">
        <v>615</v>
      </c>
      <c r="C46" s="12">
        <v>-5.4300000000000001E-2</v>
      </c>
      <c r="D46" s="12">
        <v>4.5360000000000001E-3</v>
      </c>
      <c r="E46" s="12">
        <v>1.0509999999999999E-7</v>
      </c>
      <c r="F46" s="12">
        <v>5.4489999999999997E-2</v>
      </c>
      <c r="G46" s="12">
        <v>2.069E-5</v>
      </c>
      <c r="H46" s="12">
        <v>-1.604E-4</v>
      </c>
      <c r="I46" s="12">
        <v>-9.6879999999999994E-6</v>
      </c>
      <c r="J46" s="12">
        <v>1.6210000000000001E-4</v>
      </c>
      <c r="K46" s="12">
        <v>5.4489999999999997E-2</v>
      </c>
    </row>
    <row r="47" spans="1:11">
      <c r="A47" s="12">
        <v>12110</v>
      </c>
      <c r="B47" s="12" t="s">
        <v>670</v>
      </c>
      <c r="C47" s="12">
        <v>-5.0519999999999997E-5</v>
      </c>
      <c r="D47" s="12">
        <v>-5.2420000000000009</v>
      </c>
      <c r="E47" s="12">
        <v>-2.3560000000000001E-2</v>
      </c>
      <c r="F47" s="12">
        <v>5.2420000000000009</v>
      </c>
      <c r="G47" s="12">
        <v>-8.1589999999999994E-4</v>
      </c>
      <c r="H47" s="12">
        <v>1.0839999999999999E-3</v>
      </c>
      <c r="I47" s="12">
        <v>-2.9640000000000001E-5</v>
      </c>
      <c r="J47" s="12">
        <v>1.3569999999999999E-3</v>
      </c>
      <c r="K47" s="12">
        <v>5.2420000000000009</v>
      </c>
    </row>
    <row r="48" spans="1:11">
      <c r="A48" s="12">
        <v>12110</v>
      </c>
      <c r="B48" s="12" t="s">
        <v>671</v>
      </c>
      <c r="C48" s="12">
        <v>1.294E-6</v>
      </c>
      <c r="D48" s="12">
        <v>-5.399</v>
      </c>
      <c r="E48" s="12">
        <v>-1.0959999999999999E-2</v>
      </c>
      <c r="F48" s="12">
        <v>5.399</v>
      </c>
      <c r="G48" s="12">
        <v>-9.3079999999999997E-4</v>
      </c>
      <c r="H48" s="12">
        <v>2.2690000000000001E-5</v>
      </c>
      <c r="I48" s="12">
        <v>-7.4259999999999997E-5</v>
      </c>
      <c r="J48" s="12">
        <v>9.3399999999999993E-4</v>
      </c>
      <c r="K48" s="12">
        <v>5.399</v>
      </c>
    </row>
    <row r="49" spans="1:11">
      <c r="A49" s="12">
        <v>12110</v>
      </c>
      <c r="B49" s="12" t="s">
        <v>672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</row>
    <row r="50" spans="1:11">
      <c r="A50" s="12">
        <v>12110</v>
      </c>
      <c r="B50" s="12" t="s">
        <v>673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</row>
    <row r="51" spans="1:11">
      <c r="A51" s="12">
        <v>12110</v>
      </c>
      <c r="B51" s="12" t="s">
        <v>674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</row>
    <row r="52" spans="1:11">
      <c r="A52" s="12">
        <v>12110</v>
      </c>
      <c r="B52" s="12" t="s">
        <v>675</v>
      </c>
      <c r="C52" s="12">
        <v>-1.8919999999999999E-4</v>
      </c>
      <c r="D52" s="12">
        <v>4.0629999999999999E-2</v>
      </c>
      <c r="E52" s="12">
        <v>7.0560000000000006E-3</v>
      </c>
      <c r="F52" s="12">
        <v>4.1230000000000003E-2</v>
      </c>
      <c r="G52" s="12">
        <v>2.0319999999999999E-5</v>
      </c>
      <c r="H52" s="12">
        <v>9.3280000000000001E-5</v>
      </c>
      <c r="I52" s="12">
        <v>1.668E-5</v>
      </c>
      <c r="J52" s="12">
        <v>9.6910000000000006E-5</v>
      </c>
      <c r="K52" s="12">
        <v>4.0629999999999999E-2</v>
      </c>
    </row>
    <row r="53" spans="1:11">
      <c r="A53" s="12">
        <v>12110</v>
      </c>
      <c r="B53" s="12" t="s">
        <v>676</v>
      </c>
      <c r="C53" s="12">
        <v>-8.2390000000000002E-5</v>
      </c>
      <c r="D53" s="12">
        <v>-0.41799999999999998</v>
      </c>
      <c r="E53" s="12">
        <v>4.1789999999999991E-4</v>
      </c>
      <c r="F53" s="12">
        <v>0.41799999999999998</v>
      </c>
      <c r="G53" s="12">
        <v>-7.8759999999999998E-5</v>
      </c>
      <c r="H53" s="12">
        <v>8.3440000000000001E-6</v>
      </c>
      <c r="I53" s="12">
        <v>-1.995E-6</v>
      </c>
      <c r="J53" s="12">
        <v>7.9229999999999999E-5</v>
      </c>
      <c r="K53" s="12">
        <v>0.41799999999999998</v>
      </c>
    </row>
    <row r="54" spans="1:11">
      <c r="A54" s="12">
        <v>12110</v>
      </c>
      <c r="B54" s="12" t="s">
        <v>677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</row>
    <row r="55" spans="1:11">
      <c r="A55" s="12">
        <v>12110</v>
      </c>
      <c r="B55" s="12" t="s">
        <v>678</v>
      </c>
      <c r="C55" s="12">
        <v>-4.4259999999999996E-6</v>
      </c>
      <c r="D55" s="12">
        <v>6.2910000000000008E-2</v>
      </c>
      <c r="E55" s="12">
        <v>2.647E-2</v>
      </c>
      <c r="F55" s="12">
        <v>6.8250000000000005E-2</v>
      </c>
      <c r="G55" s="12">
        <v>4.2540000000000003E-5</v>
      </c>
      <c r="H55" s="12">
        <v>1.4889999999999999E-4</v>
      </c>
      <c r="I55" s="12">
        <v>3.4650000000000002E-5</v>
      </c>
      <c r="J55" s="12">
        <v>1.5870000000000001E-4</v>
      </c>
      <c r="K55" s="12">
        <v>6.2910000000000008E-2</v>
      </c>
    </row>
    <row r="56" spans="1:11">
      <c r="A56" s="12">
        <v>12110</v>
      </c>
      <c r="B56" s="12" t="s">
        <v>679</v>
      </c>
      <c r="C56" s="12">
        <v>2.1929999999999999E-4</v>
      </c>
      <c r="D56" s="12">
        <v>-0.1057</v>
      </c>
      <c r="E56" s="12">
        <v>-3.304E-2</v>
      </c>
      <c r="F56" s="12">
        <v>0.1108</v>
      </c>
      <c r="G56" s="12">
        <v>-6.088E-5</v>
      </c>
      <c r="H56" s="12">
        <v>-2.174E-4</v>
      </c>
      <c r="I56" s="12">
        <v>-4.774E-5</v>
      </c>
      <c r="J56" s="12">
        <v>2.308E-4</v>
      </c>
      <c r="K56" s="12">
        <v>0.1057</v>
      </c>
    </row>
    <row r="57" spans="1:11">
      <c r="A57" s="12">
        <v>12110</v>
      </c>
      <c r="B57" s="12" t="s">
        <v>680</v>
      </c>
      <c r="C57" s="12">
        <v>-8.7280000000000005E-5</v>
      </c>
      <c r="D57" s="12">
        <v>-0.35670000000000002</v>
      </c>
      <c r="E57" s="12">
        <v>-4.7849999999999998E-4</v>
      </c>
      <c r="F57" s="12">
        <v>0.35670000000000002</v>
      </c>
      <c r="G57" s="12">
        <v>-6.8769999999999994E-5</v>
      </c>
      <c r="H57" s="12">
        <v>-5.0209999999999999E-6</v>
      </c>
      <c r="I57" s="12">
        <v>-3.5200000000000002E-6</v>
      </c>
      <c r="J57" s="12">
        <v>6.9040000000000003E-5</v>
      </c>
      <c r="K57" s="12">
        <v>0.35670000000000002</v>
      </c>
    </row>
    <row r="58" spans="1:11">
      <c r="A58" s="12">
        <v>12110</v>
      </c>
      <c r="B58" s="12" t="s">
        <v>681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</row>
    <row r="59" spans="1:11">
      <c r="A59" s="12">
        <v>12110</v>
      </c>
      <c r="B59" s="12" t="s">
        <v>682</v>
      </c>
      <c r="C59" s="12">
        <v>7.2639999999999996E-5</v>
      </c>
      <c r="D59" s="12">
        <v>-0.16450000000000001</v>
      </c>
      <c r="E59" s="12">
        <v>-3.2969999999999999E-2</v>
      </c>
      <c r="F59" s="12">
        <v>0.16769999999999999</v>
      </c>
      <c r="G59" s="12">
        <v>-7.2609999999999998E-5</v>
      </c>
      <c r="H59" s="12">
        <v>-2.24E-4</v>
      </c>
      <c r="I59" s="12">
        <v>-4.905E-5</v>
      </c>
      <c r="J59" s="12">
        <v>2.4049999999999999E-4</v>
      </c>
      <c r="K59" s="12">
        <v>0.16450000000000001</v>
      </c>
    </row>
    <row r="60" spans="1:11">
      <c r="A60" s="12">
        <v>12110</v>
      </c>
      <c r="B60" s="12" t="s">
        <v>683</v>
      </c>
      <c r="C60" s="12">
        <v>-4.3720000000000002E-5</v>
      </c>
      <c r="D60" s="12">
        <v>0.16850000000000001</v>
      </c>
      <c r="E60" s="12">
        <v>3.4549999999999997E-2</v>
      </c>
      <c r="F60" s="12">
        <v>0.17199999999999999</v>
      </c>
      <c r="G60" s="12">
        <v>7.6069999999999995E-5</v>
      </c>
      <c r="H60" s="12">
        <v>2.3790000000000001E-4</v>
      </c>
      <c r="I60" s="12">
        <v>5.1959999999999997E-5</v>
      </c>
      <c r="J60" s="12">
        <v>2.5510000000000002E-4</v>
      </c>
      <c r="K60" s="12">
        <v>0.16850000000000001</v>
      </c>
    </row>
    <row r="61" spans="1:11">
      <c r="A61" s="12">
        <v>12110</v>
      </c>
      <c r="B61" s="12" t="s">
        <v>684</v>
      </c>
      <c r="C61" s="12">
        <v>-3.7819999999999998E-4</v>
      </c>
      <c r="D61" s="12">
        <v>-0.1079</v>
      </c>
      <c r="E61" s="12">
        <v>-1.5190000000000001E-4</v>
      </c>
      <c r="F61" s="12">
        <v>0.1079</v>
      </c>
      <c r="G61" s="12">
        <v>-2.1060000000000002E-5</v>
      </c>
      <c r="H61" s="12">
        <v>1.158E-6</v>
      </c>
      <c r="I61" s="12">
        <v>-8.9420000000000005E-7</v>
      </c>
      <c r="J61" s="12">
        <v>2.1109999999999999E-5</v>
      </c>
      <c r="K61" s="12">
        <v>0.1079</v>
      </c>
    </row>
    <row r="62" spans="1:11">
      <c r="A62" s="12">
        <v>12110</v>
      </c>
      <c r="B62" s="12" t="s">
        <v>685</v>
      </c>
      <c r="C62" s="12">
        <v>-6.3389999999999996E-4</v>
      </c>
      <c r="D62" s="12">
        <v>-0.21010000000000001</v>
      </c>
      <c r="E62" s="12">
        <v>-7.1099999999999997E-2</v>
      </c>
      <c r="F62" s="12">
        <v>0.2218</v>
      </c>
      <c r="G62" s="12">
        <v>-4.3970000000000001E-5</v>
      </c>
      <c r="H62" s="12">
        <v>1.7080000000000001E-3</v>
      </c>
      <c r="I62" s="12">
        <v>1.7600000000000001E-5</v>
      </c>
      <c r="J62" s="12">
        <v>1.709E-3</v>
      </c>
      <c r="K62" s="12">
        <v>0.21010000000000001</v>
      </c>
    </row>
    <row r="63" spans="1:11">
      <c r="A63" s="12">
        <v>12110</v>
      </c>
      <c r="B63" s="12" t="s">
        <v>686</v>
      </c>
      <c r="C63" s="12">
        <v>-1.5370000000000001E-7</v>
      </c>
      <c r="D63" s="12">
        <v>-1.0889999999999999E-3</v>
      </c>
      <c r="E63" s="12">
        <v>-1.3970000000000001E-4</v>
      </c>
      <c r="F63" s="12">
        <v>1.098E-3</v>
      </c>
      <c r="G63" s="12">
        <v>-5.8309999999999997E-7</v>
      </c>
      <c r="H63" s="12">
        <v>2.8859999999999998E-7</v>
      </c>
      <c r="I63" s="12">
        <v>-1.522E-7</v>
      </c>
      <c r="J63" s="12">
        <v>6.6819999999999991E-7</v>
      </c>
      <c r="K63" s="12">
        <v>1.0889999999999999E-3</v>
      </c>
    </row>
    <row r="64" spans="1:11">
      <c r="A64" s="12">
        <v>12110</v>
      </c>
      <c r="B64" s="12" t="s">
        <v>687</v>
      </c>
      <c r="C64" s="12">
        <v>1.6550000000000001E-4</v>
      </c>
      <c r="D64" s="12">
        <v>-0.73309999999999997</v>
      </c>
      <c r="E64" s="12">
        <v>-0.10100000000000001</v>
      </c>
      <c r="F64" s="12">
        <v>0.74</v>
      </c>
      <c r="G64" s="12">
        <v>-3.8840000000000001E-4</v>
      </c>
      <c r="H64" s="12">
        <v>3.2230000000000002E-3</v>
      </c>
      <c r="I64" s="12">
        <v>-1.12E-4</v>
      </c>
      <c r="J64" s="12">
        <v>3.248E-3</v>
      </c>
      <c r="K64" s="12">
        <v>0.73309999999999997</v>
      </c>
    </row>
    <row r="65" spans="1:11">
      <c r="A65" s="12">
        <v>12110</v>
      </c>
      <c r="B65" s="12" t="s">
        <v>688</v>
      </c>
      <c r="C65" s="12">
        <v>-1.3990000000000001E-4</v>
      </c>
      <c r="D65" s="12">
        <v>-2.7920000000000001E-6</v>
      </c>
      <c r="E65" s="12">
        <v>-2.833E-9</v>
      </c>
      <c r="F65" s="12">
        <v>1.3990000000000001E-4</v>
      </c>
      <c r="G65" s="12">
        <v>-4.8229999999999998E-10</v>
      </c>
      <c r="H65" s="12">
        <v>9.4809999999999997E-7</v>
      </c>
      <c r="I65" s="12">
        <v>-4.8909999999999998E-9</v>
      </c>
      <c r="J65" s="12">
        <v>9.4809999999999997E-7</v>
      </c>
      <c r="K65" s="12">
        <v>1.3990000000000001E-4</v>
      </c>
    </row>
    <row r="66" spans="1:11">
      <c r="A66" s="12">
        <v>12110</v>
      </c>
      <c r="B66" s="12" t="s">
        <v>689</v>
      </c>
      <c r="C66" s="12">
        <v>4.693E-5</v>
      </c>
      <c r="D66" s="12">
        <v>-4.5540000000000001E-7</v>
      </c>
      <c r="E66" s="12">
        <v>1.614E-9</v>
      </c>
      <c r="F66" s="12">
        <v>4.693E-5</v>
      </c>
      <c r="G66" s="12">
        <v>-1.6950000000000001E-10</v>
      </c>
      <c r="H66" s="12">
        <v>-7.5239999999999999E-7</v>
      </c>
      <c r="I66" s="12">
        <v>1.6089999999999999E-9</v>
      </c>
      <c r="J66" s="12">
        <v>7.5239999999999999E-7</v>
      </c>
      <c r="K66" s="12">
        <v>4.693E-5</v>
      </c>
    </row>
    <row r="67" spans="1:11">
      <c r="A67" s="12">
        <v>12110</v>
      </c>
      <c r="B67" s="12" t="s">
        <v>690</v>
      </c>
      <c r="C67" s="12">
        <v>-7.6739999999999997E-6</v>
      </c>
      <c r="D67" s="12">
        <v>3.6289999999999999E-6</v>
      </c>
      <c r="E67" s="12">
        <v>-7.0999999999999993E-10</v>
      </c>
      <c r="F67" s="12">
        <v>8.4889999999999995E-6</v>
      </c>
      <c r="G67" s="12">
        <v>7.9370000000000006E-10</v>
      </c>
      <c r="H67" s="12">
        <v>1.609E-6</v>
      </c>
      <c r="I67" s="12">
        <v>-2.287E-10</v>
      </c>
      <c r="J67" s="12">
        <v>1.609E-6</v>
      </c>
      <c r="K67" s="12">
        <v>8.4889999999999995E-6</v>
      </c>
    </row>
    <row r="68" spans="1:11">
      <c r="A68" s="12">
        <v>12110</v>
      </c>
      <c r="B68" s="12" t="s">
        <v>691</v>
      </c>
      <c r="C68" s="12">
        <v>8.0810000000000011E-6</v>
      </c>
      <c r="D68" s="12">
        <v>-4.5510000000000001E-6</v>
      </c>
      <c r="E68" s="12">
        <v>1.0850000000000001E-9</v>
      </c>
      <c r="F68" s="12">
        <v>9.2739999999999996E-6</v>
      </c>
      <c r="G68" s="12">
        <v>-1.301E-9</v>
      </c>
      <c r="H68" s="12">
        <v>-1.4720000000000001E-6</v>
      </c>
      <c r="I68" s="12">
        <v>1.3489999999999999E-10</v>
      </c>
      <c r="J68" s="12">
        <v>1.4720000000000001E-6</v>
      </c>
      <c r="K68" s="12">
        <v>9.2739999999999996E-6</v>
      </c>
    </row>
    <row r="69" spans="1:11">
      <c r="A69" s="12">
        <v>12110</v>
      </c>
      <c r="B69" s="12" t="s">
        <v>692</v>
      </c>
      <c r="C69" s="12">
        <v>-6.3419999999999996E-6</v>
      </c>
      <c r="D69" s="12">
        <v>7.9549999999999992E-6</v>
      </c>
      <c r="E69" s="12">
        <v>-4.8389999999999995E-10</v>
      </c>
      <c r="F69" s="12">
        <v>1.0169999999999999E-5</v>
      </c>
      <c r="G69" s="12">
        <v>1.9399999999999999E-9</v>
      </c>
      <c r="H69" s="12">
        <v>2.5150000000000001E-6</v>
      </c>
      <c r="I69" s="12">
        <v>-1.5859999999999999E-12</v>
      </c>
      <c r="J69" s="12">
        <v>2.5150000000000001E-6</v>
      </c>
      <c r="K69" s="12">
        <v>1.0169999999999999E-5</v>
      </c>
    </row>
    <row r="70" spans="1:11">
      <c r="A70" s="12">
        <v>12110</v>
      </c>
      <c r="B70" s="12" t="s">
        <v>693</v>
      </c>
      <c r="C70" s="12">
        <v>2.3360000000000002E-6</v>
      </c>
      <c r="D70" s="12">
        <v>-9.5100000000000004E-6</v>
      </c>
      <c r="E70" s="12">
        <v>5.0710000000000004E-10</v>
      </c>
      <c r="F70" s="12">
        <v>9.7929999999999992E-6</v>
      </c>
      <c r="G70" s="12">
        <v>-3.2190000000000002E-9</v>
      </c>
      <c r="H70" s="12">
        <v>-2.4250000000000001E-6</v>
      </c>
      <c r="I70" s="12">
        <v>-8.9010000000000011E-11</v>
      </c>
      <c r="J70" s="12">
        <v>2.4250000000000001E-6</v>
      </c>
      <c r="K70" s="12">
        <v>9.7929999999999992E-6</v>
      </c>
    </row>
    <row r="71" spans="1:11">
      <c r="A71" s="12">
        <v>12110</v>
      </c>
      <c r="B71" s="12" t="s">
        <v>694</v>
      </c>
      <c r="C71" s="12">
        <v>-2.1909999999999999E-6</v>
      </c>
      <c r="D71" s="12">
        <v>1.978E-5</v>
      </c>
      <c r="E71" s="12">
        <v>-2.869E-11</v>
      </c>
      <c r="F71" s="12">
        <v>1.9899999999999999E-5</v>
      </c>
      <c r="G71" s="12">
        <v>6.7179999999999993E-9</v>
      </c>
      <c r="H71" s="12">
        <v>3.8229999999999997E-6</v>
      </c>
      <c r="I71" s="12">
        <v>1.041E-9</v>
      </c>
      <c r="J71" s="12">
        <v>3.8229999999999997E-6</v>
      </c>
      <c r="K71" s="12">
        <v>1.9899999999999999E-5</v>
      </c>
    </row>
    <row r="72" spans="1:11">
      <c r="A72" s="12">
        <v>12110</v>
      </c>
      <c r="B72" s="12" t="s">
        <v>695</v>
      </c>
      <c r="C72" s="12">
        <v>2.108E-6</v>
      </c>
      <c r="D72" s="12">
        <v>-2.9609999999999999E-5</v>
      </c>
      <c r="E72" s="12">
        <v>2.576E-11</v>
      </c>
      <c r="F72" s="12">
        <v>2.9689999999999999E-5</v>
      </c>
      <c r="G72" s="12">
        <v>-1.275E-8</v>
      </c>
      <c r="H72" s="12">
        <v>-3.755E-6</v>
      </c>
      <c r="I72" s="12">
        <v>-3.468E-9</v>
      </c>
      <c r="J72" s="12">
        <v>3.755E-6</v>
      </c>
      <c r="K72" s="12">
        <v>2.9689999999999999E-5</v>
      </c>
    </row>
    <row r="73" spans="1:11">
      <c r="A73" s="12">
        <v>12110</v>
      </c>
      <c r="B73" s="12" t="s">
        <v>696</v>
      </c>
      <c r="C73" s="12">
        <v>-2.0609999999999998E-6</v>
      </c>
      <c r="D73" s="12">
        <v>4.2620000000000002E-5</v>
      </c>
      <c r="E73" s="12">
        <v>4.4779999999999999E-10</v>
      </c>
      <c r="F73" s="12">
        <v>4.2660000000000002E-5</v>
      </c>
      <c r="G73" s="12">
        <v>1.9540000000000002E-8</v>
      </c>
      <c r="H73" s="12">
        <v>5.8289999999999996E-6</v>
      </c>
      <c r="I73" s="12">
        <v>8.4989999999999993E-10</v>
      </c>
      <c r="J73" s="12">
        <v>5.8289999999999996E-6</v>
      </c>
      <c r="K73" s="12">
        <v>4.2660000000000002E-5</v>
      </c>
    </row>
    <row r="74" spans="1:11">
      <c r="A74" s="12">
        <v>12110</v>
      </c>
      <c r="B74" s="12" t="s">
        <v>697</v>
      </c>
      <c r="C74" s="12">
        <v>6.1310000000000003E-6</v>
      </c>
      <c r="D74" s="12">
        <v>-1.2559999999999999E-4</v>
      </c>
      <c r="E74" s="12">
        <v>-4.212E-10</v>
      </c>
      <c r="F74" s="12">
        <v>1.2579999999999999E-4</v>
      </c>
      <c r="G74" s="12">
        <v>-7.9469999999999996E-8</v>
      </c>
      <c r="H74" s="12">
        <v>-5.9220000000000002E-6</v>
      </c>
      <c r="I74" s="12">
        <v>-1.474E-8</v>
      </c>
      <c r="J74" s="12">
        <v>5.9229999999999999E-6</v>
      </c>
      <c r="K74" s="12">
        <v>1.2579999999999999E-4</v>
      </c>
    </row>
    <row r="75" spans="1:11">
      <c r="A75" s="12">
        <v>12110</v>
      </c>
      <c r="B75" s="12" t="s">
        <v>698</v>
      </c>
      <c r="C75" s="12">
        <v>-6.9810000000000006E-6</v>
      </c>
      <c r="D75" s="12">
        <v>1.6770000000000001E-4</v>
      </c>
      <c r="E75" s="12">
        <v>1.0020000000000001E-9</v>
      </c>
      <c r="F75" s="12">
        <v>1.6780000000000001E-4</v>
      </c>
      <c r="G75" s="12">
        <v>9.0560000000000012E-8</v>
      </c>
      <c r="H75" s="12">
        <v>9.3579999999999992E-6</v>
      </c>
      <c r="I75" s="12">
        <v>2.4340000000000002E-8</v>
      </c>
      <c r="J75" s="12">
        <v>9.3589999999999997E-6</v>
      </c>
      <c r="K75" s="12">
        <v>1.6780000000000001E-4</v>
      </c>
    </row>
    <row r="76" spans="1:11">
      <c r="A76" s="12">
        <v>12110</v>
      </c>
      <c r="B76" s="12" t="s">
        <v>699</v>
      </c>
      <c r="C76" s="12">
        <v>7.4240000000000004E-6</v>
      </c>
      <c r="D76" s="12">
        <v>-1.5809999999999999E-4</v>
      </c>
      <c r="E76" s="12">
        <v>-6.6629999999999996E-10</v>
      </c>
      <c r="F76" s="12">
        <v>1.583E-4</v>
      </c>
      <c r="G76" s="12">
        <v>-2.0380000000000001E-7</v>
      </c>
      <c r="H76" s="12">
        <v>-7.5220000000000001E-6</v>
      </c>
      <c r="I76" s="12">
        <v>1.9849999999999999E-8</v>
      </c>
      <c r="J76" s="12">
        <v>7.525E-6</v>
      </c>
      <c r="K76" s="12">
        <v>1.583E-4</v>
      </c>
    </row>
    <row r="77" spans="1:11">
      <c r="A77" s="12">
        <v>12110</v>
      </c>
      <c r="B77" s="12" t="s">
        <v>700</v>
      </c>
      <c r="C77" s="12">
        <v>-4.4919999999999997E-5</v>
      </c>
      <c r="D77" s="12">
        <v>9.6400000000000001E-4</v>
      </c>
      <c r="E77" s="12">
        <v>1.517E-9</v>
      </c>
      <c r="F77" s="12">
        <v>9.6500000000000004E-4</v>
      </c>
      <c r="G77" s="12">
        <v>7.4150000000000002E-7</v>
      </c>
      <c r="H77" s="12">
        <v>1.772E-5</v>
      </c>
      <c r="I77" s="12">
        <v>1.4749999999999999E-7</v>
      </c>
      <c r="J77" s="12">
        <v>1.774E-5</v>
      </c>
      <c r="K77" s="12">
        <v>9.6500000000000004E-4</v>
      </c>
    </row>
    <row r="78" spans="1:11">
      <c r="A78" s="12">
        <v>12110</v>
      </c>
      <c r="B78" s="12" t="s">
        <v>701</v>
      </c>
      <c r="C78" s="12">
        <v>1.372E-4</v>
      </c>
      <c r="D78" s="12">
        <v>-2.882E-3</v>
      </c>
      <c r="E78" s="12">
        <v>-2.6759999999999999E-9</v>
      </c>
      <c r="F78" s="12">
        <v>2.885E-3</v>
      </c>
      <c r="G78" s="12">
        <v>-2.0269999999999998E-6</v>
      </c>
      <c r="H78" s="12">
        <v>-9.7089999999999997E-6</v>
      </c>
      <c r="I78" s="12">
        <v>-1.003E-6</v>
      </c>
      <c r="J78" s="12">
        <v>9.9690000000000006E-6</v>
      </c>
      <c r="K78" s="12">
        <v>2.885E-3</v>
      </c>
    </row>
    <row r="79" spans="1:11">
      <c r="A79" s="12">
        <v>12110</v>
      </c>
      <c r="B79" s="12" t="s">
        <v>280</v>
      </c>
      <c r="C79" s="12">
        <v>-7.8719999999999998E-2</v>
      </c>
      <c r="D79" s="12">
        <v>-10.82</v>
      </c>
      <c r="E79" s="12">
        <v>-0.2576</v>
      </c>
      <c r="F79" s="12">
        <v>10.82</v>
      </c>
      <c r="G79" s="12">
        <v>-2.2950000000000002E-3</v>
      </c>
      <c r="H79" s="12">
        <v>7.2519999999999998E-3</v>
      </c>
      <c r="I79" s="12">
        <v>-3.2110000000000011E-4</v>
      </c>
      <c r="J79" s="12">
        <v>7.613E-3</v>
      </c>
      <c r="K79" s="12">
        <v>10.82</v>
      </c>
    </row>
    <row r="80" spans="1:11">
      <c r="A80" s="12">
        <v>12110</v>
      </c>
      <c r="B80" s="12" t="s">
        <v>370</v>
      </c>
      <c r="C80" s="12">
        <v>-7.8670000000000004E-2</v>
      </c>
      <c r="D80" s="12">
        <v>-10.47</v>
      </c>
      <c r="E80" s="12">
        <v>-0.249</v>
      </c>
      <c r="F80" s="12">
        <v>10.48</v>
      </c>
      <c r="G80" s="12">
        <v>-2.222E-3</v>
      </c>
      <c r="H80" s="12">
        <v>7.0140000000000003E-3</v>
      </c>
      <c r="I80" s="12">
        <v>-3.1310000000000002E-4</v>
      </c>
      <c r="J80" s="12">
        <v>7.3639999999999999E-3</v>
      </c>
      <c r="K80" s="12">
        <v>10.47</v>
      </c>
    </row>
    <row r="81" spans="1:11">
      <c r="A81" s="12">
        <v>12110</v>
      </c>
      <c r="B81" s="12" t="s">
        <v>504</v>
      </c>
      <c r="C81" s="12">
        <v>-4.8320000000000004E-3</v>
      </c>
      <c r="D81" s="12">
        <v>-5.7050000000000001</v>
      </c>
      <c r="E81" s="12">
        <v>-0.18190000000000001</v>
      </c>
      <c r="F81" s="12">
        <v>5.7079999999999993</v>
      </c>
      <c r="G81" s="12">
        <v>-1.346E-3</v>
      </c>
      <c r="H81" s="12">
        <v>5.1850000000000004E-3</v>
      </c>
      <c r="I81" s="12">
        <v>-2.34E-4</v>
      </c>
      <c r="J81" s="12">
        <v>5.3619999999999996E-3</v>
      </c>
      <c r="K81" s="12">
        <v>5.7050000000000001</v>
      </c>
    </row>
    <row r="82" spans="1:11">
      <c r="A82" s="12">
        <v>12110</v>
      </c>
      <c r="B82" s="12" t="s">
        <v>505</v>
      </c>
      <c r="C82" s="12">
        <v>-4.6020000000000002E-3</v>
      </c>
      <c r="D82" s="12">
        <v>-5.4329999999999998</v>
      </c>
      <c r="E82" s="12">
        <v>-0.17319999999999999</v>
      </c>
      <c r="F82" s="12">
        <v>5.4359999999999999</v>
      </c>
      <c r="G82" s="12">
        <v>-1.2819999999999999E-3</v>
      </c>
      <c r="H82" s="12">
        <v>4.9380000000000014E-3</v>
      </c>
      <c r="I82" s="12">
        <v>-2.229E-4</v>
      </c>
      <c r="J82" s="12">
        <v>5.1070000000000004E-3</v>
      </c>
      <c r="K82" s="12">
        <v>5.4329999999999998</v>
      </c>
    </row>
    <row r="83" spans="1:11">
      <c r="A83" s="12">
        <v>12110</v>
      </c>
      <c r="B83" s="12" t="s">
        <v>506</v>
      </c>
      <c r="C83" s="12">
        <v>2.686E-5</v>
      </c>
      <c r="D83" s="12">
        <v>-0.1255</v>
      </c>
      <c r="E83" s="12">
        <v>-5.1009999999999996E-3</v>
      </c>
      <c r="F83" s="12">
        <v>0.12559999999999999</v>
      </c>
      <c r="G83" s="12">
        <v>-3.2079999999999998E-5</v>
      </c>
      <c r="H83" s="12">
        <v>1.526E-4</v>
      </c>
      <c r="I83" s="12">
        <v>-7.0489999999999998E-6</v>
      </c>
      <c r="J83" s="12">
        <v>1.561E-4</v>
      </c>
      <c r="K83" s="12">
        <v>0.1255</v>
      </c>
    </row>
    <row r="84" spans="1:11">
      <c r="A84" s="12">
        <v>12110</v>
      </c>
      <c r="B84" s="12" t="s">
        <v>507</v>
      </c>
      <c r="C84" s="12">
        <v>-7.7950000000000005E-2</v>
      </c>
      <c r="D84" s="12">
        <v>-0.49330000000000002</v>
      </c>
      <c r="E84" s="12">
        <v>-1.1339999999999999E-2</v>
      </c>
      <c r="F84" s="12">
        <v>0.49959999999999999</v>
      </c>
      <c r="G84" s="12">
        <v>-1.066E-4</v>
      </c>
      <c r="H84" s="12">
        <v>3.3710000000000012E-4</v>
      </c>
      <c r="I84" s="12">
        <v>-2.2860000000000001E-5</v>
      </c>
      <c r="J84" s="12">
        <v>3.5429999999999999E-4</v>
      </c>
      <c r="K84" s="12">
        <v>0.4995</v>
      </c>
    </row>
    <row r="85" spans="1:11">
      <c r="A85" s="12">
        <v>12110</v>
      </c>
      <c r="B85" s="12" t="s">
        <v>508</v>
      </c>
      <c r="C85" s="12">
        <v>1.6119999999999999E-4</v>
      </c>
      <c r="D85" s="12">
        <v>-2.9750000000000001</v>
      </c>
      <c r="E85" s="12">
        <v>-5.9769999999999997E-2</v>
      </c>
      <c r="F85" s="12">
        <v>2.976</v>
      </c>
      <c r="G85" s="12">
        <v>-6.2910000000000006E-4</v>
      </c>
      <c r="H85" s="12">
        <v>1.7650000000000001E-3</v>
      </c>
      <c r="I85" s="12">
        <v>-1.225E-4</v>
      </c>
      <c r="J85" s="12">
        <v>1.8779999999999999E-3</v>
      </c>
      <c r="K85" s="12">
        <v>2.9750000000000001</v>
      </c>
    </row>
    <row r="86" spans="1:11">
      <c r="A86" s="12">
        <v>12110</v>
      </c>
      <c r="B86" s="12" t="s">
        <v>509</v>
      </c>
      <c r="C86" s="12">
        <v>1.2799999999999999E-4</v>
      </c>
      <c r="D86" s="12">
        <v>-2.3620000000000001</v>
      </c>
      <c r="E86" s="12">
        <v>-4.7460000000000002E-2</v>
      </c>
      <c r="F86" s="12">
        <v>2.363</v>
      </c>
      <c r="G86" s="12">
        <v>-4.9950000000000005E-4</v>
      </c>
      <c r="H86" s="12">
        <v>1.402E-3</v>
      </c>
      <c r="I86" s="12">
        <v>-9.7230000000000003E-5</v>
      </c>
      <c r="J86" s="12">
        <v>1.4909999999999999E-3</v>
      </c>
      <c r="K86" s="12">
        <v>2.3620000000000001</v>
      </c>
    </row>
    <row r="87" spans="1:11">
      <c r="A87" s="12">
        <v>12110</v>
      </c>
      <c r="B87" s="12" t="s">
        <v>636</v>
      </c>
      <c r="C87" s="12">
        <v>-8.2589999999999997E-2</v>
      </c>
      <c r="D87" s="12">
        <v>-9.2989999999999995</v>
      </c>
      <c r="E87" s="12">
        <v>-0.2581</v>
      </c>
      <c r="F87" s="12">
        <v>9.302999999999999</v>
      </c>
      <c r="G87" s="12">
        <v>-2.114E-3</v>
      </c>
      <c r="H87" s="12">
        <v>7.4400000000000004E-3</v>
      </c>
      <c r="I87" s="12">
        <v>-3.8640000000000001E-4</v>
      </c>
      <c r="J87" s="12">
        <v>7.7450000000000001E-3</v>
      </c>
      <c r="K87" s="12">
        <v>9.2989999999999995</v>
      </c>
    </row>
    <row r="88" spans="1:11">
      <c r="A88" s="12">
        <v>12110</v>
      </c>
      <c r="B88" s="12" t="s">
        <v>637</v>
      </c>
      <c r="C88" s="12">
        <v>-8.2389999999999991E-2</v>
      </c>
      <c r="D88" s="12">
        <v>-8.4139999999999997</v>
      </c>
      <c r="E88" s="12">
        <v>-0.23710000000000001</v>
      </c>
      <c r="F88" s="12">
        <v>8.4179999999999993</v>
      </c>
      <c r="G88" s="12">
        <v>-1.92E-3</v>
      </c>
      <c r="H88" s="12">
        <v>6.8300000000000001E-3</v>
      </c>
      <c r="I88" s="12">
        <v>-3.5E-4</v>
      </c>
      <c r="J88" s="12">
        <v>7.1029999999999999E-3</v>
      </c>
      <c r="K88" s="12">
        <v>8.4149999999999991</v>
      </c>
    </row>
    <row r="89" spans="1:11">
      <c r="A89" s="12">
        <v>12110</v>
      </c>
      <c r="B89" s="12" t="s">
        <v>284</v>
      </c>
      <c r="C89" s="12">
        <v>7.7529999999999992</v>
      </c>
      <c r="D89" s="12">
        <v>-0.35160000000000002</v>
      </c>
      <c r="E89" s="12">
        <v>1.1520000000000001E-2</v>
      </c>
      <c r="F89" s="12">
        <v>7.7610000000000001</v>
      </c>
      <c r="G89" s="12">
        <v>-4.1369999999999999E-5</v>
      </c>
      <c r="H89" s="12">
        <v>-1.4249999999999999E-4</v>
      </c>
      <c r="I89" s="12">
        <v>1.7090000000000001E-4</v>
      </c>
      <c r="J89" s="12">
        <v>2.263E-4</v>
      </c>
      <c r="K89" s="12">
        <v>7.7610000000000001</v>
      </c>
    </row>
    <row r="90" spans="1:11">
      <c r="A90" s="12">
        <v>12110</v>
      </c>
      <c r="B90" s="12" t="s">
        <v>171</v>
      </c>
      <c r="C90" s="12">
        <v>7.7539999999999996</v>
      </c>
      <c r="D90" s="12">
        <v>-1.3939999999999999</v>
      </c>
      <c r="E90" s="12">
        <v>-1.018E-2</v>
      </c>
      <c r="F90" s="12">
        <v>7.8779999999999992</v>
      </c>
      <c r="G90" s="12">
        <v>-2.6340000000000001E-4</v>
      </c>
      <c r="H90" s="12">
        <v>5.0620000000000005E-4</v>
      </c>
      <c r="I90" s="12">
        <v>1.2689999999999999E-4</v>
      </c>
      <c r="J90" s="12">
        <v>5.8460000000000001E-4</v>
      </c>
      <c r="K90" s="12">
        <v>7.8779999999999992</v>
      </c>
    </row>
    <row r="91" spans="1:11">
      <c r="A91" s="12">
        <v>12110</v>
      </c>
      <c r="B91" s="12" t="s">
        <v>172</v>
      </c>
      <c r="C91" s="12">
        <v>-7.7539999999999996</v>
      </c>
      <c r="D91" s="12">
        <v>1.3939999999999999</v>
      </c>
      <c r="E91" s="12">
        <v>1.018E-2</v>
      </c>
      <c r="F91" s="12">
        <v>7.8779999999999992</v>
      </c>
      <c r="G91" s="12">
        <v>2.6340000000000001E-4</v>
      </c>
      <c r="H91" s="12">
        <v>-5.0620000000000005E-4</v>
      </c>
      <c r="I91" s="12">
        <v>-1.2689999999999999E-4</v>
      </c>
      <c r="J91" s="12">
        <v>5.8460000000000001E-4</v>
      </c>
      <c r="K91" s="12">
        <v>7.8779999999999992</v>
      </c>
    </row>
    <row r="92" spans="1:11">
      <c r="A92" s="12">
        <v>12110</v>
      </c>
      <c r="B92" s="12" t="s">
        <v>173</v>
      </c>
      <c r="C92" s="12">
        <v>-7.7529999999999992</v>
      </c>
      <c r="D92" s="12">
        <v>0.35160000000000002</v>
      </c>
      <c r="E92" s="12">
        <v>-1.1520000000000001E-2</v>
      </c>
      <c r="F92" s="12">
        <v>7.7610000000000001</v>
      </c>
      <c r="G92" s="12">
        <v>4.1369999999999999E-5</v>
      </c>
      <c r="H92" s="12">
        <v>1.4249999999999999E-4</v>
      </c>
      <c r="I92" s="12">
        <v>-1.7090000000000001E-4</v>
      </c>
      <c r="J92" s="12">
        <v>2.263E-4</v>
      </c>
      <c r="K92" s="12">
        <v>7.7610000000000001</v>
      </c>
    </row>
    <row r="93" spans="1:11">
      <c r="A93" s="12">
        <v>12110</v>
      </c>
      <c r="B93" s="12" t="s">
        <v>174</v>
      </c>
      <c r="C93" s="12">
        <v>31.67</v>
      </c>
      <c r="D93" s="12">
        <v>11.07</v>
      </c>
      <c r="E93" s="12">
        <v>3.739E-2</v>
      </c>
      <c r="F93" s="12">
        <v>33.549999999999997</v>
      </c>
      <c r="G93" s="12">
        <v>2.4870000000000001E-5</v>
      </c>
      <c r="H93" s="12">
        <v>-7.4639999999999993E-4</v>
      </c>
      <c r="I93" s="12">
        <v>1.08E-3</v>
      </c>
      <c r="J93" s="12">
        <v>1.3129999999999999E-3</v>
      </c>
      <c r="K93" s="12">
        <v>33.549999999999997</v>
      </c>
    </row>
    <row r="94" spans="1:11">
      <c r="A94" s="12">
        <v>12110</v>
      </c>
      <c r="B94" s="12" t="s">
        <v>175</v>
      </c>
      <c r="C94" s="12">
        <v>31.67</v>
      </c>
      <c r="D94" s="12">
        <v>10.029999999999999</v>
      </c>
      <c r="E94" s="12">
        <v>1.5679999999999999E-2</v>
      </c>
      <c r="F94" s="12">
        <v>33.22</v>
      </c>
      <c r="G94" s="12">
        <v>-1.972E-4</v>
      </c>
      <c r="H94" s="12">
        <v>-9.7659999999999997E-5</v>
      </c>
      <c r="I94" s="12">
        <v>1.036E-3</v>
      </c>
      <c r="J94" s="12">
        <v>1.059E-3</v>
      </c>
      <c r="K94" s="12">
        <v>33.22</v>
      </c>
    </row>
    <row r="95" spans="1:11">
      <c r="A95" s="12">
        <v>12110</v>
      </c>
      <c r="B95" s="12" t="s">
        <v>176</v>
      </c>
      <c r="C95" s="12">
        <v>-31.67</v>
      </c>
      <c r="D95" s="12">
        <v>-9.9339999999999993</v>
      </c>
      <c r="E95" s="12">
        <v>-1.5679999999999999E-2</v>
      </c>
      <c r="F95" s="12">
        <v>33.19</v>
      </c>
      <c r="G95" s="12">
        <v>2.0829999999999999E-4</v>
      </c>
      <c r="H95" s="12">
        <v>9.7200000000000004E-5</v>
      </c>
      <c r="I95" s="12">
        <v>-1.0300000000000001E-3</v>
      </c>
      <c r="J95" s="12">
        <v>1.0549999999999999E-3</v>
      </c>
      <c r="K95" s="12">
        <v>33.19</v>
      </c>
    </row>
    <row r="96" spans="1:11">
      <c r="A96" s="12">
        <v>12110</v>
      </c>
      <c r="B96" s="12" t="s">
        <v>177</v>
      </c>
      <c r="C96" s="12">
        <v>-31.67</v>
      </c>
      <c r="D96" s="12">
        <v>-10.98</v>
      </c>
      <c r="E96" s="12">
        <v>-3.739E-2</v>
      </c>
      <c r="F96" s="12">
        <v>33.520000000000003</v>
      </c>
      <c r="G96" s="12">
        <v>-1.3720000000000001E-5</v>
      </c>
      <c r="H96" s="12">
        <v>7.4589999999999997E-4</v>
      </c>
      <c r="I96" s="12">
        <v>-1.0740000000000001E-3</v>
      </c>
      <c r="J96" s="12">
        <v>1.3079999999999999E-3</v>
      </c>
      <c r="K96" s="12">
        <v>33.520000000000003</v>
      </c>
    </row>
    <row r="97" spans="1:11">
      <c r="A97" s="12">
        <v>12110</v>
      </c>
      <c r="B97" s="12" t="s">
        <v>178</v>
      </c>
      <c r="C97" s="12">
        <v>20.420000000000002</v>
      </c>
      <c r="D97" s="12">
        <v>3.8679999999999999</v>
      </c>
      <c r="E97" s="12">
        <v>2.214E-2</v>
      </c>
      <c r="F97" s="12">
        <v>20.79</v>
      </c>
      <c r="G97" s="12">
        <v>-7.5840000000000006E-5</v>
      </c>
      <c r="H97" s="12">
        <v>-3.1129999999999998E-4</v>
      </c>
      <c r="I97" s="12">
        <v>5.9420000000000002E-4</v>
      </c>
      <c r="J97" s="12">
        <v>6.7509999999999998E-4</v>
      </c>
      <c r="K97" s="12">
        <v>20.79</v>
      </c>
    </row>
    <row r="98" spans="1:11">
      <c r="A98" s="12">
        <v>12110</v>
      </c>
      <c r="B98" s="12" t="s">
        <v>179</v>
      </c>
      <c r="C98" s="12">
        <v>20.420000000000002</v>
      </c>
      <c r="D98" s="12">
        <v>2.8250000000000002</v>
      </c>
      <c r="E98" s="12">
        <v>4.303E-4</v>
      </c>
      <c r="F98" s="12">
        <v>20.62</v>
      </c>
      <c r="G98" s="12">
        <v>-2.9789999999999998E-4</v>
      </c>
      <c r="H98" s="12">
        <v>3.3740000000000002E-4</v>
      </c>
      <c r="I98" s="12">
        <v>5.5020000000000004E-4</v>
      </c>
      <c r="J98" s="12">
        <v>7.1089999999999999E-4</v>
      </c>
      <c r="K98" s="12">
        <v>20.62</v>
      </c>
    </row>
    <row r="99" spans="1:11">
      <c r="A99" s="12">
        <v>12110</v>
      </c>
      <c r="B99" s="12" t="s">
        <v>180</v>
      </c>
      <c r="C99" s="12">
        <v>-4.915</v>
      </c>
      <c r="D99" s="12">
        <v>-4.5339999999999998</v>
      </c>
      <c r="E99" s="12">
        <v>9.0850000000000013E-4</v>
      </c>
      <c r="F99" s="12">
        <v>6.6870000000000003</v>
      </c>
      <c r="G99" s="12">
        <v>-2.452E-6</v>
      </c>
      <c r="H99" s="12">
        <v>2.6149999999999999E-5</v>
      </c>
      <c r="I99" s="12">
        <v>-2.5000000000000001E-4</v>
      </c>
      <c r="J99" s="12">
        <v>2.5139999999999999E-4</v>
      </c>
      <c r="K99" s="12">
        <v>6.6870000000000003</v>
      </c>
    </row>
    <row r="100" spans="1:11">
      <c r="A100" s="12">
        <v>12110</v>
      </c>
      <c r="B100" s="12" t="s">
        <v>181</v>
      </c>
      <c r="C100" s="12">
        <v>-4.915</v>
      </c>
      <c r="D100" s="12">
        <v>-5.5760000000000014</v>
      </c>
      <c r="E100" s="12">
        <v>-2.0799999999999999E-2</v>
      </c>
      <c r="F100" s="12">
        <v>7.4329999999999998</v>
      </c>
      <c r="G100" s="12">
        <v>-2.2450000000000001E-4</v>
      </c>
      <c r="H100" s="12">
        <v>6.7489999999999998E-4</v>
      </c>
      <c r="I100" s="12">
        <v>-2.9389999999999999E-4</v>
      </c>
      <c r="J100" s="12">
        <v>7.6960000000000006E-4</v>
      </c>
      <c r="K100" s="12">
        <v>7.4329999999999998</v>
      </c>
    </row>
    <row r="101" spans="1:11">
      <c r="A101" s="12">
        <v>12110</v>
      </c>
      <c r="B101" s="12" t="s">
        <v>182</v>
      </c>
      <c r="C101" s="12">
        <v>5.18</v>
      </c>
      <c r="D101" s="12">
        <v>-0.2346</v>
      </c>
      <c r="E101" s="12">
        <v>7.7099999999999998E-3</v>
      </c>
      <c r="F101" s="12">
        <v>5.1859999999999999</v>
      </c>
      <c r="G101" s="12">
        <v>-2.7569999999999999E-5</v>
      </c>
      <c r="H101" s="12">
        <v>-9.5539999999999997E-5</v>
      </c>
      <c r="I101" s="12">
        <v>1.142E-4</v>
      </c>
      <c r="J101" s="12">
        <v>1.5139999999999999E-4</v>
      </c>
      <c r="K101" s="12">
        <v>5.1859999999999999</v>
      </c>
    </row>
    <row r="102" spans="1:11">
      <c r="A102" s="12">
        <v>12110</v>
      </c>
      <c r="B102" s="12" t="s">
        <v>183</v>
      </c>
      <c r="C102" s="12">
        <v>5.18</v>
      </c>
      <c r="D102" s="12">
        <v>-0.93220000000000003</v>
      </c>
      <c r="E102" s="12">
        <v>-6.816E-3</v>
      </c>
      <c r="F102" s="12">
        <v>5.2629999999999999</v>
      </c>
      <c r="G102" s="12">
        <v>-1.762E-4</v>
      </c>
      <c r="H102" s="12">
        <v>3.3859999999999999E-4</v>
      </c>
      <c r="I102" s="12">
        <v>8.475E-5</v>
      </c>
      <c r="J102" s="12">
        <v>3.9100000000000002E-4</v>
      </c>
      <c r="K102" s="12">
        <v>5.2629999999999999</v>
      </c>
    </row>
    <row r="103" spans="1:11">
      <c r="A103" s="12">
        <v>12110</v>
      </c>
      <c r="B103" s="12" t="s">
        <v>184</v>
      </c>
      <c r="C103" s="12">
        <v>-5.18</v>
      </c>
      <c r="D103" s="12">
        <v>0.93220000000000003</v>
      </c>
      <c r="E103" s="12">
        <v>6.816E-3</v>
      </c>
      <c r="F103" s="12">
        <v>5.2629999999999999</v>
      </c>
      <c r="G103" s="12">
        <v>1.762E-4</v>
      </c>
      <c r="H103" s="12">
        <v>-3.3859999999999999E-4</v>
      </c>
      <c r="I103" s="12">
        <v>-8.475E-5</v>
      </c>
      <c r="J103" s="12">
        <v>3.9100000000000002E-4</v>
      </c>
      <c r="K103" s="12">
        <v>5.2629999999999999</v>
      </c>
    </row>
    <row r="104" spans="1:11">
      <c r="A104" s="12">
        <v>12110</v>
      </c>
      <c r="B104" s="12" t="s">
        <v>185</v>
      </c>
      <c r="C104" s="12">
        <v>-5.18</v>
      </c>
      <c r="D104" s="12">
        <v>0.2346</v>
      </c>
      <c r="E104" s="12">
        <v>-7.7099999999999998E-3</v>
      </c>
      <c r="F104" s="12">
        <v>5.1859999999999999</v>
      </c>
      <c r="G104" s="12">
        <v>2.7569999999999999E-5</v>
      </c>
      <c r="H104" s="12">
        <v>9.5539999999999997E-5</v>
      </c>
      <c r="I104" s="12">
        <v>-1.142E-4</v>
      </c>
      <c r="J104" s="12">
        <v>1.5139999999999999E-4</v>
      </c>
      <c r="K104" s="12">
        <v>5.1859999999999999</v>
      </c>
    </row>
    <row r="105" spans="1:11">
      <c r="A105" s="12">
        <v>12110</v>
      </c>
      <c r="B105" s="12" t="s">
        <v>186</v>
      </c>
      <c r="C105" s="12">
        <v>21.14</v>
      </c>
      <c r="D105" s="12">
        <v>7.3920000000000003</v>
      </c>
      <c r="E105" s="12">
        <v>2.4979999999999999E-2</v>
      </c>
      <c r="F105" s="12">
        <v>22.4</v>
      </c>
      <c r="G105" s="12">
        <v>1.6730000000000001E-5</v>
      </c>
      <c r="H105" s="12">
        <v>-4.9880000000000009E-4</v>
      </c>
      <c r="I105" s="12">
        <v>7.2120000000000007E-4</v>
      </c>
      <c r="J105" s="12">
        <v>8.7699999999999996E-4</v>
      </c>
      <c r="K105" s="12">
        <v>22.4</v>
      </c>
    </row>
    <row r="106" spans="1:11">
      <c r="A106" s="12">
        <v>12110</v>
      </c>
      <c r="B106" s="12" t="s">
        <v>187</v>
      </c>
      <c r="C106" s="12">
        <v>21.14</v>
      </c>
      <c r="D106" s="12">
        <v>6.694</v>
      </c>
      <c r="E106" s="12">
        <v>1.0449999999999999E-2</v>
      </c>
      <c r="F106" s="12">
        <v>22.18</v>
      </c>
      <c r="G106" s="12">
        <v>-1.3190000000000001E-4</v>
      </c>
      <c r="H106" s="12">
        <v>-6.4640000000000005E-5</v>
      </c>
      <c r="I106" s="12">
        <v>6.917999999999999E-4</v>
      </c>
      <c r="J106" s="12">
        <v>7.0720000000000006E-4</v>
      </c>
      <c r="K106" s="12">
        <v>22.18</v>
      </c>
    </row>
    <row r="107" spans="1:11">
      <c r="A107" s="12">
        <v>12110</v>
      </c>
      <c r="B107" s="12" t="s">
        <v>188</v>
      </c>
      <c r="C107" s="12">
        <v>-21.14</v>
      </c>
      <c r="D107" s="12">
        <v>-6.6320000000000006</v>
      </c>
      <c r="E107" s="12">
        <v>-1.0449999999999999E-2</v>
      </c>
      <c r="F107" s="12">
        <v>22.16</v>
      </c>
      <c r="G107" s="12">
        <v>1.394E-4</v>
      </c>
      <c r="H107" s="12">
        <v>6.4330000000000002E-5</v>
      </c>
      <c r="I107" s="12">
        <v>-6.8760000000000002E-4</v>
      </c>
      <c r="J107" s="12">
        <v>7.0449999999999994E-4</v>
      </c>
      <c r="K107" s="12">
        <v>22.16</v>
      </c>
    </row>
    <row r="108" spans="1:11">
      <c r="A108" s="12">
        <v>12110</v>
      </c>
      <c r="B108" s="12" t="s">
        <v>189</v>
      </c>
      <c r="C108" s="12">
        <v>-21.14</v>
      </c>
      <c r="D108" s="12">
        <v>-7.3289999999999997</v>
      </c>
      <c r="E108" s="12">
        <v>-2.4979999999999999E-2</v>
      </c>
      <c r="F108" s="12">
        <v>22.38</v>
      </c>
      <c r="G108" s="12">
        <v>-9.217E-6</v>
      </c>
      <c r="H108" s="12">
        <v>4.9850000000000003E-4</v>
      </c>
      <c r="I108" s="12">
        <v>-7.1699999999999997E-4</v>
      </c>
      <c r="J108" s="12">
        <v>8.7329999999999992E-4</v>
      </c>
      <c r="K108" s="12">
        <v>22.38</v>
      </c>
    </row>
    <row r="109" spans="1:11">
      <c r="A109" s="12">
        <v>12110</v>
      </c>
      <c r="B109" s="12" t="s">
        <v>630</v>
      </c>
      <c r="C109" s="12">
        <v>13.64</v>
      </c>
      <c r="D109" s="12">
        <v>2.5830000000000002</v>
      </c>
      <c r="E109" s="12">
        <v>1.4800000000000001E-2</v>
      </c>
      <c r="F109" s="12">
        <v>13.88</v>
      </c>
      <c r="G109" s="12">
        <v>-5.0590000000000002E-5</v>
      </c>
      <c r="H109" s="12">
        <v>-2.0819999999999999E-4</v>
      </c>
      <c r="I109" s="12">
        <v>3.968E-4</v>
      </c>
      <c r="J109" s="12">
        <v>4.5090000000000001E-4</v>
      </c>
      <c r="K109" s="12">
        <v>13.88</v>
      </c>
    </row>
    <row r="110" spans="1:11">
      <c r="A110" s="12">
        <v>12110</v>
      </c>
      <c r="B110" s="12" t="s">
        <v>631</v>
      </c>
      <c r="C110" s="12">
        <v>13.64</v>
      </c>
      <c r="D110" s="12">
        <v>1.885</v>
      </c>
      <c r="E110" s="12">
        <v>2.7050000000000002E-4</v>
      </c>
      <c r="F110" s="12">
        <v>13.77</v>
      </c>
      <c r="G110" s="12">
        <v>-1.9919999999999999E-4</v>
      </c>
      <c r="H110" s="12">
        <v>2.2589999999999999E-4</v>
      </c>
      <c r="I110" s="12">
        <v>3.6729999999999998E-4</v>
      </c>
      <c r="J110" s="12">
        <v>4.75E-4</v>
      </c>
      <c r="K110" s="12">
        <v>13.77</v>
      </c>
    </row>
    <row r="111" spans="1:11">
      <c r="A111" s="12">
        <v>12110</v>
      </c>
      <c r="B111" s="12" t="s">
        <v>632</v>
      </c>
      <c r="C111" s="12">
        <v>-3.2759999999999998</v>
      </c>
      <c r="D111" s="12">
        <v>-3.0270000000000001</v>
      </c>
      <c r="E111" s="12">
        <v>6.2310000000000002E-4</v>
      </c>
      <c r="F111" s="12">
        <v>4.4610000000000003</v>
      </c>
      <c r="G111" s="12">
        <v>-1.5349999999999999E-6</v>
      </c>
      <c r="H111" s="12">
        <v>1.7010000000000001E-5</v>
      </c>
      <c r="I111" s="12">
        <v>-1.6670000000000001E-4</v>
      </c>
      <c r="J111" s="12">
        <v>1.6760000000000001E-4</v>
      </c>
      <c r="K111" s="12">
        <v>4.4610000000000003</v>
      </c>
    </row>
    <row r="112" spans="1:11">
      <c r="A112" s="12">
        <v>12110</v>
      </c>
      <c r="B112" s="12" t="s">
        <v>633</v>
      </c>
      <c r="C112" s="12">
        <v>-3.2759999999999998</v>
      </c>
      <c r="D112" s="12">
        <v>-3.7240000000000002</v>
      </c>
      <c r="E112" s="12">
        <v>-1.3899999999999999E-2</v>
      </c>
      <c r="F112" s="12">
        <v>4.9610000000000003</v>
      </c>
      <c r="G112" s="12">
        <v>-1.5009999999999999E-4</v>
      </c>
      <c r="H112" s="12">
        <v>4.5110000000000001E-4</v>
      </c>
      <c r="I112" s="12">
        <v>-1.962E-4</v>
      </c>
      <c r="J112" s="12">
        <v>5.1429999999999998E-4</v>
      </c>
      <c r="K112" s="12">
        <v>4.96</v>
      </c>
    </row>
    <row r="113" spans="1:11">
      <c r="A113" s="12">
        <v>12110</v>
      </c>
      <c r="B113" s="12" t="s">
        <v>285</v>
      </c>
      <c r="C113" s="12">
        <v>7.6249999999999997E-5</v>
      </c>
      <c r="D113" s="12">
        <v>13.17</v>
      </c>
      <c r="E113" s="12">
        <v>-1.473E-7</v>
      </c>
      <c r="F113" s="12">
        <v>13.17</v>
      </c>
      <c r="G113" s="12">
        <v>-2.6939999999999999E-4</v>
      </c>
      <c r="H113" s="12">
        <v>6.5450000000000005E-5</v>
      </c>
      <c r="I113" s="12">
        <v>7.2099999999999996E-6</v>
      </c>
      <c r="J113" s="12">
        <v>2.7740000000000002E-4</v>
      </c>
      <c r="K113" s="12">
        <v>13.17</v>
      </c>
    </row>
    <row r="114" spans="1:11">
      <c r="A114" s="12">
        <v>12110</v>
      </c>
      <c r="B114" s="12" t="s">
        <v>190</v>
      </c>
      <c r="C114" s="12">
        <v>-6.9529999999999993E-5</v>
      </c>
      <c r="D114" s="12">
        <v>-12.01</v>
      </c>
      <c r="E114" s="12">
        <v>1.343E-7</v>
      </c>
      <c r="F114" s="12">
        <v>12.01</v>
      </c>
      <c r="G114" s="12">
        <v>2.4570000000000001E-4</v>
      </c>
      <c r="H114" s="12">
        <v>-5.9670000000000003E-5</v>
      </c>
      <c r="I114" s="12">
        <v>-6.5740000000000001E-6</v>
      </c>
      <c r="J114" s="12">
        <v>2.5290000000000002E-4</v>
      </c>
      <c r="K114" s="12">
        <v>12.01</v>
      </c>
    </row>
    <row r="115" spans="1:11">
      <c r="A115" s="12">
        <v>12110</v>
      </c>
      <c r="B115" s="12" t="s">
        <v>191</v>
      </c>
      <c r="C115" s="12">
        <v>1.7650000000000001E-4</v>
      </c>
      <c r="D115" s="12">
        <v>-1.2390000000000001</v>
      </c>
      <c r="E115" s="12">
        <v>2.664E-7</v>
      </c>
      <c r="F115" s="12">
        <v>1.2390000000000001</v>
      </c>
      <c r="G115" s="12">
        <v>-4.5550000000000001E-4</v>
      </c>
      <c r="H115" s="12">
        <v>-5.4299999999999998E-5</v>
      </c>
      <c r="I115" s="12">
        <v>-7.3640000000000006E-5</v>
      </c>
      <c r="J115" s="12">
        <v>4.6460000000000002E-4</v>
      </c>
      <c r="K115" s="12">
        <v>1.2390000000000001</v>
      </c>
    </row>
    <row r="116" spans="1:11">
      <c r="A116" s="12">
        <v>12110</v>
      </c>
      <c r="B116" s="12" t="s">
        <v>192</v>
      </c>
      <c r="C116" s="12">
        <v>-4.4119999999999999E-4</v>
      </c>
      <c r="D116" s="12">
        <v>3.0979999999999999</v>
      </c>
      <c r="E116" s="12">
        <v>-6.6599999999999996E-7</v>
      </c>
      <c r="F116" s="12">
        <v>3.0979999999999999</v>
      </c>
      <c r="G116" s="12">
        <v>1.139E-3</v>
      </c>
      <c r="H116" s="12">
        <v>1.3569999999999999E-4</v>
      </c>
      <c r="I116" s="12">
        <v>1.841E-4</v>
      </c>
      <c r="J116" s="12">
        <v>1.1609999999999999E-3</v>
      </c>
      <c r="K116" s="12">
        <v>3.0979999999999999</v>
      </c>
    </row>
    <row r="117" spans="1:11">
      <c r="A117" s="12">
        <v>12110</v>
      </c>
      <c r="B117" s="12" t="s">
        <v>193</v>
      </c>
      <c r="C117" s="12">
        <v>4.1359999999999997E-5</v>
      </c>
      <c r="D117" s="12">
        <v>2.8639999999999999E-2</v>
      </c>
      <c r="E117" s="12">
        <v>2.3510000000000001E-7</v>
      </c>
      <c r="F117" s="12">
        <v>2.8639999999999999E-2</v>
      </c>
      <c r="G117" s="12">
        <v>1.271E-5</v>
      </c>
      <c r="H117" s="12">
        <v>-2.5329999999999998E-4</v>
      </c>
      <c r="I117" s="12">
        <v>6.3779999999999998E-6</v>
      </c>
      <c r="J117" s="12">
        <v>2.5369999999999999E-4</v>
      </c>
      <c r="K117" s="12">
        <v>2.8639999999999999E-2</v>
      </c>
    </row>
    <row r="118" spans="1:11">
      <c r="A118" s="12">
        <v>12110</v>
      </c>
      <c r="B118" s="12" t="s">
        <v>194</v>
      </c>
      <c r="C118" s="12">
        <v>-4.1359999999999997E-5</v>
      </c>
      <c r="D118" s="12">
        <v>-2.8639999999999999E-2</v>
      </c>
      <c r="E118" s="12">
        <v>-2.3510000000000001E-7</v>
      </c>
      <c r="F118" s="12">
        <v>2.8639999999999999E-2</v>
      </c>
      <c r="G118" s="12">
        <v>-1.271E-5</v>
      </c>
      <c r="H118" s="12">
        <v>2.5329999999999998E-4</v>
      </c>
      <c r="I118" s="12">
        <v>-6.3779999999999998E-6</v>
      </c>
      <c r="J118" s="12">
        <v>2.5369999999999999E-4</v>
      </c>
      <c r="K118" s="12">
        <v>2.8639999999999999E-2</v>
      </c>
    </row>
    <row r="119" spans="1:11">
      <c r="A119" s="12">
        <v>12110</v>
      </c>
      <c r="B119" s="12" t="s">
        <v>195</v>
      </c>
      <c r="C119" s="12">
        <v>5.4330000000000003E-2</v>
      </c>
      <c r="D119" s="12">
        <v>3.9389999999999998E-3</v>
      </c>
      <c r="E119" s="12">
        <v>3.9279999999999998E-8</v>
      </c>
      <c r="F119" s="12">
        <v>5.4469999999999998E-2</v>
      </c>
      <c r="G119" s="12">
        <v>-2.1780000000000002E-5</v>
      </c>
      <c r="H119" s="12">
        <v>-1.583E-4</v>
      </c>
      <c r="I119" s="12">
        <v>8.6400000000000003E-6</v>
      </c>
      <c r="J119" s="12">
        <v>1.6009999999999999E-4</v>
      </c>
      <c r="K119" s="12">
        <v>5.4469999999999998E-2</v>
      </c>
    </row>
    <row r="120" spans="1:11">
      <c r="A120" s="12">
        <v>12110</v>
      </c>
      <c r="B120" s="12" t="s">
        <v>196</v>
      </c>
      <c r="C120" s="12">
        <v>-5.4330000000000003E-2</v>
      </c>
      <c r="D120" s="12">
        <v>-3.9389999999999998E-3</v>
      </c>
      <c r="E120" s="12">
        <v>-3.9279999999999998E-8</v>
      </c>
      <c r="F120" s="12">
        <v>5.4469999999999998E-2</v>
      </c>
      <c r="G120" s="12">
        <v>2.1780000000000002E-5</v>
      </c>
      <c r="H120" s="12">
        <v>1.583E-4</v>
      </c>
      <c r="I120" s="12">
        <v>-8.6400000000000003E-6</v>
      </c>
      <c r="J120" s="12">
        <v>1.6009999999999999E-4</v>
      </c>
      <c r="K120" s="12">
        <v>5.4469999999999998E-2</v>
      </c>
    </row>
    <row r="121" spans="1:11">
      <c r="A121" s="12">
        <v>12110</v>
      </c>
      <c r="B121" s="12" t="s">
        <v>197</v>
      </c>
      <c r="C121" s="12">
        <v>-5.4300000000000001E-2</v>
      </c>
      <c r="D121" s="12">
        <v>4.5360000000000001E-3</v>
      </c>
      <c r="E121" s="12">
        <v>1.0509999999999999E-7</v>
      </c>
      <c r="F121" s="12">
        <v>5.4489999999999997E-2</v>
      </c>
      <c r="G121" s="12">
        <v>2.069E-5</v>
      </c>
      <c r="H121" s="12">
        <v>-1.604E-4</v>
      </c>
      <c r="I121" s="12">
        <v>-9.6879999999999994E-6</v>
      </c>
      <c r="J121" s="12">
        <v>1.6210000000000001E-4</v>
      </c>
      <c r="K121" s="12">
        <v>5.4489999999999997E-2</v>
      </c>
    </row>
    <row r="122" spans="1:11">
      <c r="A122" s="12">
        <v>12110</v>
      </c>
      <c r="B122" s="12" t="s">
        <v>198</v>
      </c>
      <c r="C122" s="12">
        <v>5.4300000000000001E-2</v>
      </c>
      <c r="D122" s="12">
        <v>-4.5360000000000001E-3</v>
      </c>
      <c r="E122" s="12">
        <v>-1.0509999999999999E-7</v>
      </c>
      <c r="F122" s="12">
        <v>5.4489999999999997E-2</v>
      </c>
      <c r="G122" s="12">
        <v>-2.069E-5</v>
      </c>
      <c r="H122" s="12">
        <v>1.604E-4</v>
      </c>
      <c r="I122" s="12">
        <v>9.6879999999999994E-6</v>
      </c>
      <c r="J122" s="12">
        <v>1.6210000000000001E-4</v>
      </c>
      <c r="K122" s="12">
        <v>5.4489999999999997E-2</v>
      </c>
    </row>
    <row r="123" spans="1:11">
      <c r="A123" s="12">
        <v>12110</v>
      </c>
      <c r="B123" s="12" t="s">
        <v>199</v>
      </c>
      <c r="C123" s="12">
        <v>-4.9639999999999994E-6</v>
      </c>
      <c r="D123" s="12">
        <v>2.2910000000000001E-3</v>
      </c>
      <c r="E123" s="12">
        <v>-4.4260000000000002E-9</v>
      </c>
      <c r="F123" s="12">
        <v>2.2910000000000001E-3</v>
      </c>
      <c r="G123" s="12">
        <v>1.813E-6</v>
      </c>
      <c r="H123" s="12">
        <v>-5.0609999999999998E-5</v>
      </c>
      <c r="I123" s="12">
        <v>1.209E-6</v>
      </c>
      <c r="J123" s="12">
        <v>5.0659999999999999E-5</v>
      </c>
      <c r="K123" s="12">
        <v>2.2910000000000001E-3</v>
      </c>
    </row>
    <row r="124" spans="1:11">
      <c r="A124" s="12">
        <v>12110</v>
      </c>
      <c r="B124" s="12" t="s">
        <v>200</v>
      </c>
      <c r="C124" s="12">
        <v>4.9639999999999994E-6</v>
      </c>
      <c r="D124" s="12">
        <v>-2.2910000000000001E-3</v>
      </c>
      <c r="E124" s="12">
        <v>4.4260000000000002E-9</v>
      </c>
      <c r="F124" s="12">
        <v>2.2910000000000001E-3</v>
      </c>
      <c r="G124" s="12">
        <v>-1.813E-6</v>
      </c>
      <c r="H124" s="12">
        <v>5.0609999999999998E-5</v>
      </c>
      <c r="I124" s="12">
        <v>-1.209E-6</v>
      </c>
      <c r="J124" s="12">
        <v>5.0659999999999999E-5</v>
      </c>
      <c r="K124" s="12">
        <v>2.2910000000000001E-3</v>
      </c>
    </row>
    <row r="125" spans="1:11">
      <c r="A125" s="12">
        <v>12110</v>
      </c>
      <c r="B125" s="12" t="s">
        <v>201</v>
      </c>
      <c r="C125" s="12">
        <v>-8.386000000000001</v>
      </c>
      <c r="D125" s="12">
        <v>-0.876</v>
      </c>
      <c r="E125" s="12">
        <v>-3.4589999999999999E-5</v>
      </c>
      <c r="F125" s="12">
        <v>8.4310000000000009</v>
      </c>
      <c r="G125" s="12">
        <v>5.7790000000000001E-5</v>
      </c>
      <c r="H125" s="12">
        <v>2.3340000000000001E-4</v>
      </c>
      <c r="I125" s="12">
        <v>-2.2130000000000001E-4</v>
      </c>
      <c r="J125" s="12">
        <v>3.2679999999999997E-4</v>
      </c>
      <c r="K125" s="12">
        <v>8.4310000000000009</v>
      </c>
    </row>
    <row r="126" spans="1:11">
      <c r="A126" s="12">
        <v>12110</v>
      </c>
      <c r="B126" s="12" t="s">
        <v>202</v>
      </c>
      <c r="C126" s="12">
        <v>8.5510000000000002</v>
      </c>
      <c r="D126" s="12">
        <v>-0.88129999999999997</v>
      </c>
      <c r="E126" s="12">
        <v>-8.9559999999999989E-8</v>
      </c>
      <c r="F126" s="12">
        <v>8.5970000000000013</v>
      </c>
      <c r="G126" s="12">
        <v>-4.3099999999999997E-5</v>
      </c>
      <c r="H126" s="12">
        <v>5.6979999999999986E-6</v>
      </c>
      <c r="I126" s="12">
        <v>2.6239999999999998E-4</v>
      </c>
      <c r="J126" s="12">
        <v>2.6600000000000001E-4</v>
      </c>
      <c r="K126" s="12">
        <v>8.5970000000000013</v>
      </c>
    </row>
    <row r="127" spans="1:11">
      <c r="A127" s="12">
        <v>12110</v>
      </c>
      <c r="B127" s="12" t="s">
        <v>203</v>
      </c>
      <c r="C127" s="12">
        <v>-7.4300000000000004E-5</v>
      </c>
      <c r="D127" s="12">
        <v>-2.5420000000000002E-2</v>
      </c>
      <c r="E127" s="12">
        <v>-4.3319999999999999E-7</v>
      </c>
      <c r="F127" s="12">
        <v>2.5420000000000002E-2</v>
      </c>
      <c r="G127" s="12">
        <v>3.2600000000000001E-6</v>
      </c>
      <c r="H127" s="12">
        <v>9.5629999999999988E-4</v>
      </c>
      <c r="I127" s="12">
        <v>3.1439999999999999E-6</v>
      </c>
      <c r="J127" s="12">
        <v>9.5629999999999988E-4</v>
      </c>
      <c r="K127" s="12">
        <v>2.5420000000000002E-2</v>
      </c>
    </row>
    <row r="128" spans="1:11">
      <c r="A128" s="12">
        <v>12110</v>
      </c>
      <c r="B128" s="12" t="s">
        <v>204</v>
      </c>
      <c r="C128" s="12">
        <v>7.4300000000000004E-5</v>
      </c>
      <c r="D128" s="12">
        <v>2.5420000000000002E-2</v>
      </c>
      <c r="E128" s="12">
        <v>4.3319999999999999E-7</v>
      </c>
      <c r="F128" s="12">
        <v>2.5420000000000002E-2</v>
      </c>
      <c r="G128" s="12">
        <v>-3.2600000000000001E-6</v>
      </c>
      <c r="H128" s="12">
        <v>-9.5629999999999988E-4</v>
      </c>
      <c r="I128" s="12">
        <v>-3.1439999999999999E-6</v>
      </c>
      <c r="J128" s="12">
        <v>9.5629999999999988E-4</v>
      </c>
      <c r="K128" s="12">
        <v>2.5420000000000002E-2</v>
      </c>
    </row>
    <row r="129" spans="1:11">
      <c r="A129" s="12">
        <v>12110</v>
      </c>
      <c r="B129" s="12" t="s">
        <v>205</v>
      </c>
      <c r="C129" s="12">
        <v>1.618E-4</v>
      </c>
      <c r="D129" s="12">
        <v>3.3410000000000002</v>
      </c>
      <c r="E129" s="12">
        <v>-2.03E-8</v>
      </c>
      <c r="F129" s="12">
        <v>3.3410000000000002</v>
      </c>
      <c r="G129" s="12">
        <v>-5.6249999999999996E-4</v>
      </c>
      <c r="H129" s="12">
        <v>2.22E-4</v>
      </c>
      <c r="I129" s="12">
        <v>-7.7490000000000005E-5</v>
      </c>
      <c r="J129" s="12">
        <v>6.0970000000000002E-4</v>
      </c>
      <c r="K129" s="12">
        <v>3.3410000000000002</v>
      </c>
    </row>
    <row r="130" spans="1:11">
      <c r="A130" s="12">
        <v>12110</v>
      </c>
      <c r="B130" s="12" t="s">
        <v>206</v>
      </c>
      <c r="C130" s="12">
        <v>-4.2420000000000001E-4</v>
      </c>
      <c r="D130" s="12">
        <v>-1.0760000000000001</v>
      </c>
      <c r="E130" s="12">
        <v>-3.8389999999999999E-7</v>
      </c>
      <c r="F130" s="12">
        <v>1.0760000000000001</v>
      </c>
      <c r="G130" s="12">
        <v>1.237E-3</v>
      </c>
      <c r="H130" s="12">
        <v>-1.3850000000000001E-4</v>
      </c>
      <c r="I130" s="12">
        <v>1.8819999999999999E-4</v>
      </c>
      <c r="J130" s="12">
        <v>1.2589999999999999E-3</v>
      </c>
      <c r="K130" s="12">
        <v>1.0760000000000001</v>
      </c>
    </row>
    <row r="131" spans="1:11">
      <c r="A131" s="12">
        <v>12110</v>
      </c>
      <c r="B131" s="12" t="s">
        <v>207</v>
      </c>
      <c r="C131" s="12">
        <v>1.7760000000000001E-4</v>
      </c>
      <c r="D131" s="12">
        <v>12.22</v>
      </c>
      <c r="E131" s="12">
        <v>-1.2389999999999999E-7</v>
      </c>
      <c r="F131" s="12">
        <v>12.22</v>
      </c>
      <c r="G131" s="12">
        <v>-6.2060000000000001E-4</v>
      </c>
      <c r="H131" s="12">
        <v>2.1469999999999999E-4</v>
      </c>
      <c r="I131" s="12">
        <v>-5.2800000000000003E-5</v>
      </c>
      <c r="J131" s="12">
        <v>6.5879999999999997E-4</v>
      </c>
      <c r="K131" s="12">
        <v>12.22</v>
      </c>
    </row>
    <row r="132" spans="1:11">
      <c r="A132" s="12">
        <v>12110</v>
      </c>
      <c r="B132" s="12" t="s">
        <v>208</v>
      </c>
      <c r="C132" s="12">
        <v>-3.6939999999999998E-4</v>
      </c>
      <c r="D132" s="12">
        <v>-9.6620000000000008</v>
      </c>
      <c r="E132" s="12">
        <v>-1.888E-7</v>
      </c>
      <c r="F132" s="12">
        <v>9.6620000000000008</v>
      </c>
      <c r="G132" s="12">
        <v>1.109E-3</v>
      </c>
      <c r="H132" s="12">
        <v>-1.4789999999999999E-4</v>
      </c>
      <c r="I132" s="12">
        <v>1.3630000000000001E-4</v>
      </c>
      <c r="J132" s="12">
        <v>1.127E-3</v>
      </c>
      <c r="K132" s="12">
        <v>9.6620000000000008</v>
      </c>
    </row>
    <row r="133" spans="1:11">
      <c r="A133" s="12">
        <v>12110</v>
      </c>
      <c r="B133" s="12" t="s">
        <v>209</v>
      </c>
      <c r="C133" s="12">
        <v>1.6009999999999999E-4</v>
      </c>
      <c r="D133" s="12">
        <v>3.3420000000000001</v>
      </c>
      <c r="E133" s="12">
        <v>-2.185E-8</v>
      </c>
      <c r="F133" s="12">
        <v>3.3420000000000001</v>
      </c>
      <c r="G133" s="12">
        <v>-5.6189999999999994E-4</v>
      </c>
      <c r="H133" s="12">
        <v>2.042E-4</v>
      </c>
      <c r="I133" s="12">
        <v>-7.7070000000000006E-5</v>
      </c>
      <c r="J133" s="12">
        <v>6.0279999999999991E-4</v>
      </c>
      <c r="K133" s="12">
        <v>3.3420000000000001</v>
      </c>
    </row>
    <row r="134" spans="1:11">
      <c r="A134" s="12">
        <v>12110</v>
      </c>
      <c r="B134" s="12" t="s">
        <v>210</v>
      </c>
      <c r="C134" s="12">
        <v>-4.2250000000000002E-4</v>
      </c>
      <c r="D134" s="12">
        <v>-1.077</v>
      </c>
      <c r="E134" s="12">
        <v>-3.8229999999999998E-7</v>
      </c>
      <c r="F134" s="12">
        <v>1.077</v>
      </c>
      <c r="G134" s="12">
        <v>1.237E-3</v>
      </c>
      <c r="H134" s="12">
        <v>-1.208E-4</v>
      </c>
      <c r="I134" s="12">
        <v>1.8770000000000001E-4</v>
      </c>
      <c r="J134" s="12">
        <v>1.2570000000000001E-3</v>
      </c>
      <c r="K134" s="12">
        <v>1.077</v>
      </c>
    </row>
    <row r="135" spans="1:11">
      <c r="A135" s="12">
        <v>12110</v>
      </c>
      <c r="B135" s="12" t="s">
        <v>211</v>
      </c>
      <c r="C135" s="12">
        <v>1.7259999999999999E-4</v>
      </c>
      <c r="D135" s="12">
        <v>12.22</v>
      </c>
      <c r="E135" s="12">
        <v>-1.283E-7</v>
      </c>
      <c r="F135" s="12">
        <v>12.22</v>
      </c>
      <c r="G135" s="12">
        <v>-6.1879999999999997E-4</v>
      </c>
      <c r="H135" s="12">
        <v>1.641E-4</v>
      </c>
      <c r="I135" s="12">
        <v>-5.1589999999999999E-5</v>
      </c>
      <c r="J135" s="12">
        <v>6.4220000000000011E-4</v>
      </c>
      <c r="K135" s="12">
        <v>12.22</v>
      </c>
    </row>
    <row r="136" spans="1:11">
      <c r="A136" s="12">
        <v>12110</v>
      </c>
      <c r="B136" s="12" t="s">
        <v>212</v>
      </c>
      <c r="C136" s="12">
        <v>-3.6450000000000002E-4</v>
      </c>
      <c r="D136" s="12">
        <v>-9.6639999999999997</v>
      </c>
      <c r="E136" s="12">
        <v>-1.8440000000000001E-7</v>
      </c>
      <c r="F136" s="12">
        <v>9.6639999999999997</v>
      </c>
      <c r="G136" s="12">
        <v>1.1069999999999999E-3</v>
      </c>
      <c r="H136" s="12">
        <v>-9.7269999999999995E-5</v>
      </c>
      <c r="I136" s="12">
        <v>1.351E-4</v>
      </c>
      <c r="J136" s="12">
        <v>1.1199999999999999E-3</v>
      </c>
      <c r="K136" s="12">
        <v>9.6639999999999997</v>
      </c>
    </row>
    <row r="137" spans="1:11">
      <c r="A137" s="12">
        <v>12110</v>
      </c>
      <c r="B137" s="12" t="s">
        <v>213</v>
      </c>
      <c r="C137" s="12">
        <v>1.3410000000000001E-4</v>
      </c>
      <c r="D137" s="12">
        <v>3.3330000000000002</v>
      </c>
      <c r="E137" s="12">
        <v>-1.7350000000000001E-7</v>
      </c>
      <c r="F137" s="12">
        <v>3.3330000000000002</v>
      </c>
      <c r="G137" s="12">
        <v>-5.6070000000000002E-4</v>
      </c>
      <c r="H137" s="12">
        <v>5.3899999999999998E-4</v>
      </c>
      <c r="I137" s="12">
        <v>-7.5970000000000006E-5</v>
      </c>
      <c r="J137" s="12">
        <v>7.8150000000000008E-4</v>
      </c>
      <c r="K137" s="12">
        <v>3.3330000000000002</v>
      </c>
    </row>
    <row r="138" spans="1:11">
      <c r="A138" s="12">
        <v>12110</v>
      </c>
      <c r="B138" s="12" t="s">
        <v>214</v>
      </c>
      <c r="C138" s="12">
        <v>-3.9649999999999999E-4</v>
      </c>
      <c r="D138" s="12">
        <v>-1.0680000000000001</v>
      </c>
      <c r="E138" s="12">
        <v>-2.3069999999999999E-7</v>
      </c>
      <c r="F138" s="12">
        <v>1.0680000000000001</v>
      </c>
      <c r="G138" s="12">
        <v>1.2359999999999999E-3</v>
      </c>
      <c r="H138" s="12">
        <v>-4.5550000000000001E-4</v>
      </c>
      <c r="I138" s="12">
        <v>1.8660000000000001E-4</v>
      </c>
      <c r="J138" s="12">
        <v>1.33E-3</v>
      </c>
      <c r="K138" s="12">
        <v>1.0680000000000001</v>
      </c>
    </row>
    <row r="139" spans="1:11">
      <c r="A139" s="12">
        <v>12110</v>
      </c>
      <c r="B139" s="12" t="s">
        <v>215</v>
      </c>
      <c r="C139" s="12">
        <v>1.3579999999999999E-4</v>
      </c>
      <c r="D139" s="12">
        <v>3.3319999999999999</v>
      </c>
      <c r="E139" s="12">
        <v>-1.719E-7</v>
      </c>
      <c r="F139" s="12">
        <v>3.3319999999999999</v>
      </c>
      <c r="G139" s="12">
        <v>-5.6139999999999998E-4</v>
      </c>
      <c r="H139" s="12">
        <v>5.5670000000000003E-4</v>
      </c>
      <c r="I139" s="12">
        <v>-7.6390000000000006E-5</v>
      </c>
      <c r="J139" s="12">
        <v>7.9429999999999995E-4</v>
      </c>
      <c r="K139" s="12">
        <v>3.3319999999999999</v>
      </c>
    </row>
    <row r="140" spans="1:11">
      <c r="A140" s="12">
        <v>12110</v>
      </c>
      <c r="B140" s="12" t="s">
        <v>216</v>
      </c>
      <c r="C140" s="12">
        <v>-3.9819999999999998E-4</v>
      </c>
      <c r="D140" s="12">
        <v>-1.0669999999999999</v>
      </c>
      <c r="E140" s="12">
        <v>-2.322E-7</v>
      </c>
      <c r="F140" s="12">
        <v>1.0669999999999999</v>
      </c>
      <c r="G140" s="12">
        <v>1.2359999999999999E-3</v>
      </c>
      <c r="H140" s="12">
        <v>-4.7320000000000001E-4</v>
      </c>
      <c r="I140" s="12">
        <v>1.8709999999999999E-4</v>
      </c>
      <c r="J140" s="12">
        <v>1.3370000000000001E-3</v>
      </c>
      <c r="K140" s="12">
        <v>1.0669999999999999</v>
      </c>
    </row>
    <row r="141" spans="1:11">
      <c r="A141" s="12">
        <v>12110</v>
      </c>
      <c r="B141" s="12" t="s">
        <v>217</v>
      </c>
      <c r="C141" s="12">
        <v>9.8339999999999997E-5</v>
      </c>
      <c r="D141" s="12">
        <v>12.19</v>
      </c>
      <c r="E141" s="12">
        <v>-5.6149999999999994E-7</v>
      </c>
      <c r="F141" s="12">
        <v>12.19</v>
      </c>
      <c r="G141" s="12">
        <v>-6.1550000000000005E-4</v>
      </c>
      <c r="H141" s="12">
        <v>1.1199999999999999E-3</v>
      </c>
      <c r="I141" s="12">
        <v>-4.8449999999999999E-5</v>
      </c>
      <c r="J141" s="12">
        <v>1.279E-3</v>
      </c>
      <c r="K141" s="12">
        <v>12.19</v>
      </c>
    </row>
    <row r="142" spans="1:11">
      <c r="A142" s="12">
        <v>12110</v>
      </c>
      <c r="B142" s="12" t="s">
        <v>218</v>
      </c>
      <c r="C142" s="12">
        <v>-2.9020000000000001E-4</v>
      </c>
      <c r="D142" s="12">
        <v>-9.6379999999999999</v>
      </c>
      <c r="E142" s="12">
        <v>2.488E-7</v>
      </c>
      <c r="F142" s="12">
        <v>9.6379999999999999</v>
      </c>
      <c r="G142" s="12">
        <v>1.1039999999999999E-3</v>
      </c>
      <c r="H142" s="12">
        <v>-1.054E-3</v>
      </c>
      <c r="I142" s="12">
        <v>1.3190000000000001E-4</v>
      </c>
      <c r="J142" s="12">
        <v>1.5319999999999999E-3</v>
      </c>
      <c r="K142" s="12">
        <v>9.6379999999999999</v>
      </c>
    </row>
    <row r="143" spans="1:11">
      <c r="A143" s="12">
        <v>12110</v>
      </c>
      <c r="B143" s="12" t="s">
        <v>219</v>
      </c>
      <c r="C143" s="12">
        <v>1.033E-4</v>
      </c>
      <c r="D143" s="12">
        <v>12.19</v>
      </c>
      <c r="E143" s="12">
        <v>-5.5710000000000003E-7</v>
      </c>
      <c r="F143" s="12">
        <v>12.19</v>
      </c>
      <c r="G143" s="12">
        <v>-6.1729999999999988E-4</v>
      </c>
      <c r="H143" s="12">
        <v>1.1709999999999999E-3</v>
      </c>
      <c r="I143" s="12">
        <v>-4.9660000000000002E-5</v>
      </c>
      <c r="J143" s="12">
        <v>1.325E-3</v>
      </c>
      <c r="K143" s="12">
        <v>12.19</v>
      </c>
    </row>
    <row r="144" spans="1:11">
      <c r="A144" s="12">
        <v>12110</v>
      </c>
      <c r="B144" s="12" t="s">
        <v>220</v>
      </c>
      <c r="C144" s="12">
        <v>-2.9510000000000002E-4</v>
      </c>
      <c r="D144" s="12">
        <v>-9.636000000000001</v>
      </c>
      <c r="E144" s="12">
        <v>2.4439999999999999E-7</v>
      </c>
      <c r="F144" s="12">
        <v>9.636000000000001</v>
      </c>
      <c r="G144" s="12">
        <v>1.106E-3</v>
      </c>
      <c r="H144" s="12">
        <v>-1.1039999999999999E-3</v>
      </c>
      <c r="I144" s="12">
        <v>1.3310000000000001E-4</v>
      </c>
      <c r="J144" s="12">
        <v>1.5679999999999999E-3</v>
      </c>
      <c r="K144" s="12">
        <v>9.636000000000001</v>
      </c>
    </row>
    <row r="145" spans="1:11">
      <c r="A145" s="12">
        <v>12110</v>
      </c>
      <c r="B145" s="12" t="s">
        <v>221</v>
      </c>
      <c r="C145" s="12">
        <v>-8.3309999999999995</v>
      </c>
      <c r="D145" s="12">
        <v>-5.0739999999999998</v>
      </c>
      <c r="E145" s="12">
        <v>-3.4499999999999998E-5</v>
      </c>
      <c r="F145" s="12">
        <v>9.7550000000000008</v>
      </c>
      <c r="G145" s="12">
        <v>1.22E-4</v>
      </c>
      <c r="H145" s="12">
        <v>5.4150000000000002E-5</v>
      </c>
      <c r="I145" s="12">
        <v>-2.1499999999999999E-4</v>
      </c>
      <c r="J145" s="12">
        <v>2.5300000000000002E-4</v>
      </c>
      <c r="K145" s="12">
        <v>9.7550000000000008</v>
      </c>
    </row>
    <row r="146" spans="1:11">
      <c r="A146" s="12">
        <v>12110</v>
      </c>
      <c r="B146" s="12" t="s">
        <v>222</v>
      </c>
      <c r="C146" s="12">
        <v>8.4969999999999999</v>
      </c>
      <c r="D146" s="12">
        <v>-5.0789999999999997</v>
      </c>
      <c r="E146" s="12">
        <v>6.2589999999999993E-8</v>
      </c>
      <c r="F146" s="12">
        <v>9.8989999999999991</v>
      </c>
      <c r="G146" s="12">
        <v>6.3570000000000003E-5</v>
      </c>
      <c r="H146" s="12">
        <v>-1.7560000000000001E-4</v>
      </c>
      <c r="I146" s="12">
        <v>2.5040000000000001E-4</v>
      </c>
      <c r="J146" s="12">
        <v>3.123999999999999E-4</v>
      </c>
      <c r="K146" s="12">
        <v>9.8989999999999991</v>
      </c>
    </row>
    <row r="147" spans="1:11">
      <c r="A147" s="12">
        <v>12110</v>
      </c>
      <c r="B147" s="12" t="s">
        <v>223</v>
      </c>
      <c r="C147" s="12">
        <v>-6.2489999999999997</v>
      </c>
      <c r="D147" s="12">
        <v>-12.66</v>
      </c>
      <c r="E147" s="12">
        <v>-2.5780000000000001E-5</v>
      </c>
      <c r="F147" s="12">
        <v>14.12</v>
      </c>
      <c r="G147" s="12">
        <v>2.7270000000000001E-4</v>
      </c>
      <c r="H147" s="12">
        <v>-3.394E-6</v>
      </c>
      <c r="I147" s="12">
        <v>-1.661E-4</v>
      </c>
      <c r="J147" s="12">
        <v>3.1930000000000001E-4</v>
      </c>
      <c r="K147" s="12">
        <v>14.12</v>
      </c>
    </row>
    <row r="148" spans="1:11">
      <c r="A148" s="12">
        <v>12110</v>
      </c>
      <c r="B148" s="12" t="s">
        <v>224</v>
      </c>
      <c r="C148" s="12">
        <v>6.3729999999999993</v>
      </c>
      <c r="D148" s="12">
        <v>-12.66</v>
      </c>
      <c r="E148" s="12">
        <v>1.4600000000000001E-7</v>
      </c>
      <c r="F148" s="12">
        <v>14.18</v>
      </c>
      <c r="G148" s="12">
        <v>2.288E-4</v>
      </c>
      <c r="H148" s="12">
        <v>-1.7569999999999999E-4</v>
      </c>
      <c r="I148" s="12">
        <v>1.83E-4</v>
      </c>
      <c r="J148" s="12">
        <v>3.4170000000000001E-4</v>
      </c>
      <c r="K148" s="12">
        <v>14.18</v>
      </c>
    </row>
    <row r="149" spans="1:11">
      <c r="A149" s="12">
        <v>12110</v>
      </c>
      <c r="B149" s="12" t="s">
        <v>225</v>
      </c>
      <c r="C149" s="12">
        <v>-8.3309999999999995</v>
      </c>
      <c r="D149" s="12">
        <v>-5.0750000000000002</v>
      </c>
      <c r="E149" s="12">
        <v>-3.4499999999999998E-5</v>
      </c>
      <c r="F149" s="12">
        <v>9.7550000000000008</v>
      </c>
      <c r="G149" s="12">
        <v>1.214E-4</v>
      </c>
      <c r="H149" s="12">
        <v>7.1870000000000001E-5</v>
      </c>
      <c r="I149" s="12">
        <v>-2.154E-4</v>
      </c>
      <c r="J149" s="12">
        <v>2.5750000000000002E-4</v>
      </c>
      <c r="K149" s="12">
        <v>9.7550000000000008</v>
      </c>
    </row>
    <row r="150" spans="1:11">
      <c r="A150" s="12">
        <v>12110</v>
      </c>
      <c r="B150" s="12" t="s">
        <v>226</v>
      </c>
      <c r="C150" s="12">
        <v>8.4969999999999999</v>
      </c>
      <c r="D150" s="12">
        <v>-5.08</v>
      </c>
      <c r="E150" s="12">
        <v>6.4139999999999991E-8</v>
      </c>
      <c r="F150" s="12">
        <v>9.9</v>
      </c>
      <c r="G150" s="12">
        <v>6.2929999999999995E-5</v>
      </c>
      <c r="H150" s="12">
        <v>-1.5789999999999999E-4</v>
      </c>
      <c r="I150" s="12">
        <v>2.5000000000000001E-4</v>
      </c>
      <c r="J150" s="12">
        <v>3.0229999999999998E-4</v>
      </c>
      <c r="K150" s="12">
        <v>9.9</v>
      </c>
    </row>
    <row r="151" spans="1:11">
      <c r="A151" s="12">
        <v>12110</v>
      </c>
      <c r="B151" s="12" t="s">
        <v>227</v>
      </c>
      <c r="C151" s="12">
        <v>-6.2489999999999997</v>
      </c>
      <c r="D151" s="12">
        <v>-12.66</v>
      </c>
      <c r="E151" s="12">
        <v>-2.5769999999999999E-5</v>
      </c>
      <c r="F151" s="12">
        <v>14.12</v>
      </c>
      <c r="G151" s="12">
        <v>2.7080000000000002E-4</v>
      </c>
      <c r="H151" s="12">
        <v>4.7219999999999999E-5</v>
      </c>
      <c r="I151" s="12">
        <v>-1.673E-4</v>
      </c>
      <c r="J151" s="12">
        <v>3.2180000000000002E-4</v>
      </c>
      <c r="K151" s="12">
        <v>14.12</v>
      </c>
    </row>
    <row r="152" spans="1:11">
      <c r="A152" s="12">
        <v>12110</v>
      </c>
      <c r="B152" s="12" t="s">
        <v>228</v>
      </c>
      <c r="C152" s="12">
        <v>6.3729999999999993</v>
      </c>
      <c r="D152" s="12">
        <v>-12.67</v>
      </c>
      <c r="E152" s="12">
        <v>1.504E-7</v>
      </c>
      <c r="F152" s="12">
        <v>14.18</v>
      </c>
      <c r="G152" s="12">
        <v>2.2699999999999999E-4</v>
      </c>
      <c r="H152" s="12">
        <v>-1.2510000000000001E-4</v>
      </c>
      <c r="I152" s="12">
        <v>1.818E-4</v>
      </c>
      <c r="J152" s="12">
        <v>3.1660000000000011E-4</v>
      </c>
      <c r="K152" s="12">
        <v>14.18</v>
      </c>
    </row>
    <row r="153" spans="1:11">
      <c r="A153" s="12">
        <v>12110</v>
      </c>
      <c r="B153" s="12" t="s">
        <v>229</v>
      </c>
      <c r="C153" s="12">
        <v>-8.386000000000001</v>
      </c>
      <c r="D153" s="12">
        <v>-1.98</v>
      </c>
      <c r="E153" s="12">
        <v>-3.5200000000000002E-5</v>
      </c>
      <c r="F153" s="12">
        <v>8.6170000000000009</v>
      </c>
      <c r="G153" s="12">
        <v>1.2830000000000001E-3</v>
      </c>
      <c r="H153" s="12">
        <v>3.4820000000000001E-4</v>
      </c>
      <c r="I153" s="12">
        <v>-3.9509999999999999E-5</v>
      </c>
      <c r="J153" s="12">
        <v>1.33E-3</v>
      </c>
      <c r="K153" s="12">
        <v>8.6170000000000009</v>
      </c>
    </row>
    <row r="154" spans="1:11">
      <c r="A154" s="12">
        <v>12110</v>
      </c>
      <c r="B154" s="12" t="s">
        <v>230</v>
      </c>
      <c r="C154" s="12">
        <v>8.5510000000000002</v>
      </c>
      <c r="D154" s="12">
        <v>-1.986</v>
      </c>
      <c r="E154" s="12">
        <v>-7.0849999999999997E-7</v>
      </c>
      <c r="F154" s="12">
        <v>8.7779999999999987</v>
      </c>
      <c r="G154" s="12">
        <v>1.1820000000000001E-3</v>
      </c>
      <c r="H154" s="12">
        <v>1.205E-4</v>
      </c>
      <c r="I154" s="12">
        <v>4.4420000000000001E-4</v>
      </c>
      <c r="J154" s="12">
        <v>1.268E-3</v>
      </c>
      <c r="K154" s="12">
        <v>8.7779999999999987</v>
      </c>
    </row>
    <row r="155" spans="1:11">
      <c r="A155" s="12">
        <v>12110</v>
      </c>
      <c r="B155" s="12" t="s">
        <v>231</v>
      </c>
      <c r="C155" s="12">
        <v>-6.29</v>
      </c>
      <c r="D155" s="12">
        <v>-10.34</v>
      </c>
      <c r="E155" s="12">
        <v>-2.6299999999999999E-5</v>
      </c>
      <c r="F155" s="12">
        <v>12.1</v>
      </c>
      <c r="G155" s="12">
        <v>1.1429999999999999E-3</v>
      </c>
      <c r="H155" s="12">
        <v>2.1719999999999999E-4</v>
      </c>
      <c r="I155" s="12">
        <v>-3.4480000000000002E-5</v>
      </c>
      <c r="J155" s="12">
        <v>1.1640000000000001E-3</v>
      </c>
      <c r="K155" s="12">
        <v>12.1</v>
      </c>
    </row>
    <row r="156" spans="1:11">
      <c r="A156" s="12">
        <v>12110</v>
      </c>
      <c r="B156" s="12" t="s">
        <v>232</v>
      </c>
      <c r="C156" s="12">
        <v>6.4129999999999994</v>
      </c>
      <c r="D156" s="12">
        <v>-10.34</v>
      </c>
      <c r="E156" s="12">
        <v>-4.3230000000000003E-7</v>
      </c>
      <c r="F156" s="12">
        <v>12.17</v>
      </c>
      <c r="G156" s="12">
        <v>1.067E-3</v>
      </c>
      <c r="H156" s="12">
        <v>4.6400000000000003E-5</v>
      </c>
      <c r="I156" s="12">
        <v>3.2830000000000001E-4</v>
      </c>
      <c r="J156" s="12">
        <v>1.1180000000000001E-3</v>
      </c>
      <c r="K156" s="12">
        <v>12.17</v>
      </c>
    </row>
    <row r="157" spans="1:11">
      <c r="A157" s="12">
        <v>12110</v>
      </c>
      <c r="B157" s="12" t="s">
        <v>429</v>
      </c>
      <c r="C157" s="12">
        <v>9.4939999999999996E-5</v>
      </c>
      <c r="D157" s="12">
        <v>16.399999999999999</v>
      </c>
      <c r="E157" s="12">
        <v>-1.835E-7</v>
      </c>
      <c r="F157" s="12">
        <v>16.399999999999999</v>
      </c>
      <c r="G157" s="12">
        <v>-3.3550000000000002E-4</v>
      </c>
      <c r="H157" s="12">
        <v>8.1489999999999994E-5</v>
      </c>
      <c r="I157" s="12">
        <v>8.9770000000000006E-6</v>
      </c>
      <c r="J157" s="12">
        <v>3.4529999999999999E-4</v>
      </c>
      <c r="K157" s="12">
        <v>16.399999999999999</v>
      </c>
    </row>
    <row r="158" spans="1:11">
      <c r="A158" s="12">
        <v>12110</v>
      </c>
      <c r="B158" s="12" t="s">
        <v>430</v>
      </c>
      <c r="C158" s="12">
        <v>-8.8209999999999997E-5</v>
      </c>
      <c r="D158" s="12">
        <v>-15.23</v>
      </c>
      <c r="E158" s="12">
        <v>1.705E-7</v>
      </c>
      <c r="F158" s="12">
        <v>15.23</v>
      </c>
      <c r="G158" s="12">
        <v>3.1169999999999999E-4</v>
      </c>
      <c r="H158" s="12">
        <v>-7.572E-5</v>
      </c>
      <c r="I158" s="12">
        <v>-8.3410000000000003E-6</v>
      </c>
      <c r="J158" s="12">
        <v>3.2089999999999989E-4</v>
      </c>
      <c r="K158" s="12">
        <v>15.23</v>
      </c>
    </row>
    <row r="159" spans="1:11">
      <c r="A159" s="12">
        <v>12110</v>
      </c>
      <c r="B159" s="12" t="s">
        <v>431</v>
      </c>
      <c r="C159" s="12">
        <v>1.7650000000000001E-4</v>
      </c>
      <c r="D159" s="12">
        <v>-1.2390000000000001</v>
      </c>
      <c r="E159" s="12">
        <v>2.664E-7</v>
      </c>
      <c r="F159" s="12">
        <v>1.2390000000000001</v>
      </c>
      <c r="G159" s="12">
        <v>-4.5550000000000001E-4</v>
      </c>
      <c r="H159" s="12">
        <v>-5.4299999999999998E-5</v>
      </c>
      <c r="I159" s="12">
        <v>-7.3640000000000006E-5</v>
      </c>
      <c r="J159" s="12">
        <v>4.6460000000000002E-4</v>
      </c>
      <c r="K159" s="12">
        <v>1.2390000000000001</v>
      </c>
    </row>
    <row r="160" spans="1:11">
      <c r="A160" s="12">
        <v>12110</v>
      </c>
      <c r="B160" s="12" t="s">
        <v>233</v>
      </c>
      <c r="C160" s="12">
        <v>-4.4119999999999999E-4</v>
      </c>
      <c r="D160" s="12">
        <v>3.0979999999999999</v>
      </c>
      <c r="E160" s="12">
        <v>-6.6599999999999996E-7</v>
      </c>
      <c r="F160" s="12">
        <v>3.0979999999999999</v>
      </c>
      <c r="G160" s="12">
        <v>1.139E-3</v>
      </c>
      <c r="H160" s="12">
        <v>1.3569999999999999E-4</v>
      </c>
      <c r="I160" s="12">
        <v>1.841E-4</v>
      </c>
      <c r="J160" s="12">
        <v>1.1609999999999999E-3</v>
      </c>
      <c r="K160" s="12">
        <v>3.0979999999999999</v>
      </c>
    </row>
    <row r="161" spans="1:11">
      <c r="A161" s="12">
        <v>12110</v>
      </c>
      <c r="B161" s="12" t="s">
        <v>234</v>
      </c>
      <c r="C161" s="12">
        <v>4.1359999999999997E-5</v>
      </c>
      <c r="D161" s="12">
        <v>2.8639999999999999E-2</v>
      </c>
      <c r="E161" s="12">
        <v>2.3510000000000001E-7</v>
      </c>
      <c r="F161" s="12">
        <v>2.8639999999999999E-2</v>
      </c>
      <c r="G161" s="12">
        <v>1.271E-5</v>
      </c>
      <c r="H161" s="12">
        <v>-2.5329999999999998E-4</v>
      </c>
      <c r="I161" s="12">
        <v>6.3779999999999998E-6</v>
      </c>
      <c r="J161" s="12">
        <v>2.5369999999999999E-4</v>
      </c>
      <c r="K161" s="12">
        <v>2.8639999999999999E-2</v>
      </c>
    </row>
    <row r="162" spans="1:11">
      <c r="A162" s="12">
        <v>12110</v>
      </c>
      <c r="B162" s="12" t="s">
        <v>286</v>
      </c>
      <c r="C162" s="12">
        <v>-4.1359999999999997E-5</v>
      </c>
      <c r="D162" s="12">
        <v>-2.8639999999999999E-2</v>
      </c>
      <c r="E162" s="12">
        <v>-2.3510000000000001E-7</v>
      </c>
      <c r="F162" s="12">
        <v>2.8639999999999999E-2</v>
      </c>
      <c r="G162" s="12">
        <v>-1.271E-5</v>
      </c>
      <c r="H162" s="12">
        <v>2.5329999999999998E-4</v>
      </c>
      <c r="I162" s="12">
        <v>-6.3779999999999998E-6</v>
      </c>
      <c r="J162" s="12">
        <v>2.5369999999999999E-4</v>
      </c>
      <c r="K162" s="12">
        <v>2.8639999999999999E-2</v>
      </c>
    </row>
    <row r="163" spans="1:11">
      <c r="A163" s="12">
        <v>12110</v>
      </c>
      <c r="B163" s="12" t="s">
        <v>287</v>
      </c>
      <c r="C163" s="12">
        <v>-5.4330000000000003E-2</v>
      </c>
      <c r="D163" s="12">
        <v>-3.9389999999999998E-3</v>
      </c>
      <c r="E163" s="12">
        <v>-3.9279999999999998E-8</v>
      </c>
      <c r="F163" s="12">
        <v>5.4469999999999998E-2</v>
      </c>
      <c r="G163" s="12">
        <v>2.1780000000000002E-5</v>
      </c>
      <c r="H163" s="12">
        <v>1.583E-4</v>
      </c>
      <c r="I163" s="12">
        <v>-8.6400000000000003E-6</v>
      </c>
      <c r="J163" s="12">
        <v>1.6009999999999999E-4</v>
      </c>
      <c r="K163" s="12">
        <v>5.4469999999999998E-2</v>
      </c>
    </row>
    <row r="164" spans="1:11">
      <c r="A164" s="12">
        <v>12110</v>
      </c>
      <c r="B164" s="12" t="s">
        <v>288</v>
      </c>
      <c r="C164" s="12">
        <v>5.4330000000000003E-2</v>
      </c>
      <c r="D164" s="12">
        <v>3.9389999999999998E-3</v>
      </c>
      <c r="E164" s="12">
        <v>3.9279999999999998E-8</v>
      </c>
      <c r="F164" s="12">
        <v>5.4469999999999998E-2</v>
      </c>
      <c r="G164" s="12">
        <v>-2.1780000000000002E-5</v>
      </c>
      <c r="H164" s="12">
        <v>-1.583E-4</v>
      </c>
      <c r="I164" s="12">
        <v>8.6400000000000003E-6</v>
      </c>
      <c r="J164" s="12">
        <v>1.6009999999999999E-4</v>
      </c>
      <c r="K164" s="12">
        <v>5.4469999999999998E-2</v>
      </c>
    </row>
    <row r="165" spans="1:11">
      <c r="A165" s="12">
        <v>12110</v>
      </c>
      <c r="B165" s="12" t="s">
        <v>289</v>
      </c>
      <c r="C165" s="12">
        <v>5.4300000000000001E-2</v>
      </c>
      <c r="D165" s="12">
        <v>-4.5360000000000001E-3</v>
      </c>
      <c r="E165" s="12">
        <v>-1.0509999999999999E-7</v>
      </c>
      <c r="F165" s="12">
        <v>5.4489999999999997E-2</v>
      </c>
      <c r="G165" s="12">
        <v>-2.069E-5</v>
      </c>
      <c r="H165" s="12">
        <v>1.604E-4</v>
      </c>
      <c r="I165" s="12">
        <v>9.6879999999999994E-6</v>
      </c>
      <c r="J165" s="12">
        <v>1.6210000000000001E-4</v>
      </c>
      <c r="K165" s="12">
        <v>5.4489999999999997E-2</v>
      </c>
    </row>
    <row r="166" spans="1:11">
      <c r="A166" s="12">
        <v>12110</v>
      </c>
      <c r="B166" s="12" t="s">
        <v>290</v>
      </c>
      <c r="C166" s="12">
        <v>-5.4300000000000001E-2</v>
      </c>
      <c r="D166" s="12">
        <v>4.5360000000000001E-3</v>
      </c>
      <c r="E166" s="12">
        <v>1.0509999999999999E-7</v>
      </c>
      <c r="F166" s="12">
        <v>5.4489999999999997E-2</v>
      </c>
      <c r="G166" s="12">
        <v>2.069E-5</v>
      </c>
      <c r="H166" s="12">
        <v>-1.604E-4</v>
      </c>
      <c r="I166" s="12">
        <v>-9.6879999999999994E-6</v>
      </c>
      <c r="J166" s="12">
        <v>1.6210000000000001E-4</v>
      </c>
      <c r="K166" s="12">
        <v>5.4489999999999997E-2</v>
      </c>
    </row>
    <row r="167" spans="1:11">
      <c r="A167" s="12">
        <v>12110</v>
      </c>
      <c r="B167" s="12" t="s">
        <v>291</v>
      </c>
      <c r="C167" s="12">
        <v>-4.9639999999999994E-6</v>
      </c>
      <c r="D167" s="12">
        <v>2.2910000000000001E-3</v>
      </c>
      <c r="E167" s="12">
        <v>-4.4260000000000002E-9</v>
      </c>
      <c r="F167" s="12">
        <v>2.2910000000000001E-3</v>
      </c>
      <c r="G167" s="12">
        <v>1.813E-6</v>
      </c>
      <c r="H167" s="12">
        <v>-5.0609999999999998E-5</v>
      </c>
      <c r="I167" s="12">
        <v>1.209E-6</v>
      </c>
      <c r="J167" s="12">
        <v>5.0659999999999999E-5</v>
      </c>
      <c r="K167" s="12">
        <v>2.2910000000000001E-3</v>
      </c>
    </row>
    <row r="168" spans="1:11">
      <c r="A168" s="12">
        <v>12110</v>
      </c>
      <c r="B168" s="12" t="s">
        <v>292</v>
      </c>
      <c r="C168" s="12">
        <v>4.9639999999999994E-6</v>
      </c>
      <c r="D168" s="12">
        <v>-2.2910000000000001E-3</v>
      </c>
      <c r="E168" s="12">
        <v>4.4260000000000002E-9</v>
      </c>
      <c r="F168" s="12">
        <v>2.2910000000000001E-3</v>
      </c>
      <c r="G168" s="12">
        <v>-1.813E-6</v>
      </c>
      <c r="H168" s="12">
        <v>5.0609999999999998E-5</v>
      </c>
      <c r="I168" s="12">
        <v>-1.209E-6</v>
      </c>
      <c r="J168" s="12">
        <v>5.0659999999999999E-5</v>
      </c>
      <c r="K168" s="12">
        <v>2.2910000000000001E-3</v>
      </c>
    </row>
    <row r="169" spans="1:11">
      <c r="A169" s="12">
        <v>12110</v>
      </c>
      <c r="B169" s="12" t="s">
        <v>293</v>
      </c>
      <c r="C169" s="12">
        <v>-8.386000000000001</v>
      </c>
      <c r="D169" s="12">
        <v>-0.876</v>
      </c>
      <c r="E169" s="12">
        <v>-3.4589999999999999E-5</v>
      </c>
      <c r="F169" s="12">
        <v>8.4310000000000009</v>
      </c>
      <c r="G169" s="12">
        <v>5.7790000000000001E-5</v>
      </c>
      <c r="H169" s="12">
        <v>2.3340000000000001E-4</v>
      </c>
      <c r="I169" s="12">
        <v>-2.2130000000000001E-4</v>
      </c>
      <c r="J169" s="12">
        <v>3.2679999999999997E-4</v>
      </c>
      <c r="K169" s="12">
        <v>8.4310000000000009</v>
      </c>
    </row>
    <row r="170" spans="1:11">
      <c r="A170" s="12">
        <v>12110</v>
      </c>
      <c r="B170" s="12" t="s">
        <v>294</v>
      </c>
      <c r="C170" s="12">
        <v>8.5510000000000002</v>
      </c>
      <c r="D170" s="12">
        <v>-0.88129999999999997</v>
      </c>
      <c r="E170" s="12">
        <v>-8.9559999999999989E-8</v>
      </c>
      <c r="F170" s="12">
        <v>8.5970000000000013</v>
      </c>
      <c r="G170" s="12">
        <v>-4.3099999999999997E-5</v>
      </c>
      <c r="H170" s="12">
        <v>5.6979999999999986E-6</v>
      </c>
      <c r="I170" s="12">
        <v>2.6239999999999998E-4</v>
      </c>
      <c r="J170" s="12">
        <v>2.6600000000000001E-4</v>
      </c>
      <c r="K170" s="12">
        <v>8.5970000000000013</v>
      </c>
    </row>
    <row r="171" spans="1:11">
      <c r="A171" s="12">
        <v>12110</v>
      </c>
      <c r="B171" s="12" t="s">
        <v>295</v>
      </c>
      <c r="C171" s="12">
        <v>7.4300000000000004E-5</v>
      </c>
      <c r="D171" s="12">
        <v>2.5420000000000002E-2</v>
      </c>
      <c r="E171" s="12">
        <v>4.3319999999999999E-7</v>
      </c>
      <c r="F171" s="12">
        <v>2.5420000000000002E-2</v>
      </c>
      <c r="G171" s="12">
        <v>-3.2600000000000001E-6</v>
      </c>
      <c r="H171" s="12">
        <v>-9.5629999999999988E-4</v>
      </c>
      <c r="I171" s="12">
        <v>-3.1439999999999999E-6</v>
      </c>
      <c r="J171" s="12">
        <v>9.5629999999999988E-4</v>
      </c>
      <c r="K171" s="12">
        <v>2.5420000000000002E-2</v>
      </c>
    </row>
    <row r="172" spans="1:11">
      <c r="A172" s="12">
        <v>12110</v>
      </c>
      <c r="B172" s="12" t="s">
        <v>296</v>
      </c>
      <c r="C172" s="12">
        <v>-7.4300000000000004E-5</v>
      </c>
      <c r="D172" s="12">
        <v>-2.5420000000000002E-2</v>
      </c>
      <c r="E172" s="12">
        <v>-4.3319999999999999E-7</v>
      </c>
      <c r="F172" s="12">
        <v>2.5420000000000002E-2</v>
      </c>
      <c r="G172" s="12">
        <v>3.2600000000000001E-6</v>
      </c>
      <c r="H172" s="12">
        <v>9.5629999999999988E-4</v>
      </c>
      <c r="I172" s="12">
        <v>3.1439999999999999E-6</v>
      </c>
      <c r="J172" s="12">
        <v>9.5629999999999988E-4</v>
      </c>
      <c r="K172" s="12">
        <v>2.5420000000000002E-2</v>
      </c>
    </row>
    <row r="173" spans="1:11">
      <c r="A173" s="12">
        <v>12110</v>
      </c>
      <c r="B173" s="12" t="s">
        <v>235</v>
      </c>
      <c r="C173" s="12">
        <v>1.684E-4</v>
      </c>
      <c r="D173" s="12">
        <v>4.4710000000000001</v>
      </c>
      <c r="E173" s="12">
        <v>-3.2940000000000002E-8</v>
      </c>
      <c r="F173" s="12">
        <v>4.4710000000000001</v>
      </c>
      <c r="G173" s="12">
        <v>-5.8560000000000003E-4</v>
      </c>
      <c r="H173" s="12">
        <v>2.276E-4</v>
      </c>
      <c r="I173" s="12">
        <v>-7.6870000000000001E-5</v>
      </c>
      <c r="J173" s="12">
        <v>6.3299999999999999E-4</v>
      </c>
      <c r="K173" s="12">
        <v>4.4710000000000001</v>
      </c>
    </row>
    <row r="174" spans="1:11">
      <c r="A174" s="12">
        <v>12110</v>
      </c>
      <c r="B174" s="12" t="s">
        <v>236</v>
      </c>
      <c r="C174" s="12">
        <v>-4.3070000000000001E-4</v>
      </c>
      <c r="D174" s="12">
        <v>-2.2050000000000001</v>
      </c>
      <c r="E174" s="12">
        <v>-3.7119999999999999E-7</v>
      </c>
      <c r="F174" s="12">
        <v>2.2050000000000001</v>
      </c>
      <c r="G174" s="12">
        <v>1.261E-3</v>
      </c>
      <c r="H174" s="12">
        <v>-1.4410000000000001E-4</v>
      </c>
      <c r="I174" s="12">
        <v>1.8760000000000001E-4</v>
      </c>
      <c r="J174" s="12">
        <v>1.2830000000000001E-3</v>
      </c>
      <c r="K174" s="12">
        <v>2.2050000000000001</v>
      </c>
    </row>
    <row r="175" spans="1:11">
      <c r="A175" s="12">
        <v>12110</v>
      </c>
      <c r="B175" s="12" t="s">
        <v>237</v>
      </c>
      <c r="C175" s="12">
        <v>1.963E-4</v>
      </c>
      <c r="D175" s="12">
        <v>15.45</v>
      </c>
      <c r="E175" s="12">
        <v>-1.6E-7</v>
      </c>
      <c r="F175" s="12">
        <v>15.45</v>
      </c>
      <c r="G175" s="12">
        <v>-6.866000000000001E-4</v>
      </c>
      <c r="H175" s="12">
        <v>2.308E-4</v>
      </c>
      <c r="I175" s="12">
        <v>-5.1029999999999998E-5</v>
      </c>
      <c r="J175" s="12">
        <v>7.2620000000000009E-4</v>
      </c>
      <c r="K175" s="12">
        <v>15.45</v>
      </c>
    </row>
    <row r="176" spans="1:11">
      <c r="A176" s="12">
        <v>12110</v>
      </c>
      <c r="B176" s="12" t="s">
        <v>238</v>
      </c>
      <c r="C176" s="12">
        <v>-3.881E-4</v>
      </c>
      <c r="D176" s="12">
        <v>-12.89</v>
      </c>
      <c r="E176" s="12">
        <v>-1.5270000000000001E-7</v>
      </c>
      <c r="F176" s="12">
        <v>12.89</v>
      </c>
      <c r="G176" s="12">
        <v>1.175E-3</v>
      </c>
      <c r="H176" s="12">
        <v>-1.639E-4</v>
      </c>
      <c r="I176" s="12">
        <v>1.3449999999999999E-4</v>
      </c>
      <c r="J176" s="12">
        <v>1.194E-3</v>
      </c>
      <c r="K176" s="12">
        <v>12.89</v>
      </c>
    </row>
    <row r="177" spans="1:11">
      <c r="A177" s="12">
        <v>12110</v>
      </c>
      <c r="B177" s="12" t="s">
        <v>239</v>
      </c>
      <c r="C177" s="12">
        <v>1.6660000000000001E-4</v>
      </c>
      <c r="D177" s="12">
        <v>4.4720000000000004</v>
      </c>
      <c r="E177" s="12">
        <v>-3.449E-8</v>
      </c>
      <c r="F177" s="12">
        <v>4.4720000000000004</v>
      </c>
      <c r="G177" s="12">
        <v>-5.8500000000000002E-4</v>
      </c>
      <c r="H177" s="12">
        <v>2.0990000000000001E-4</v>
      </c>
      <c r="I177" s="12">
        <v>-7.6450000000000002E-5</v>
      </c>
      <c r="J177" s="12">
        <v>6.2620000000000004E-4</v>
      </c>
      <c r="K177" s="12">
        <v>4.4720000000000004</v>
      </c>
    </row>
    <row r="178" spans="1:11">
      <c r="A178" s="12">
        <v>12110</v>
      </c>
      <c r="B178" s="12" t="s">
        <v>240</v>
      </c>
      <c r="C178" s="12">
        <v>-4.2900000000000002E-4</v>
      </c>
      <c r="D178" s="12">
        <v>-2.206</v>
      </c>
      <c r="E178" s="12">
        <v>-3.6969999999999998E-7</v>
      </c>
      <c r="F178" s="12">
        <v>2.206</v>
      </c>
      <c r="G178" s="12">
        <v>1.2600000000000001E-3</v>
      </c>
      <c r="H178" s="12">
        <v>-1.2640000000000001E-4</v>
      </c>
      <c r="I178" s="12">
        <v>1.8709999999999999E-4</v>
      </c>
      <c r="J178" s="12">
        <v>1.2800000000000001E-3</v>
      </c>
      <c r="K178" s="12">
        <v>2.206</v>
      </c>
    </row>
    <row r="179" spans="1:11">
      <c r="A179" s="12">
        <v>12110</v>
      </c>
      <c r="B179" s="12" t="s">
        <v>241</v>
      </c>
      <c r="C179" s="12">
        <v>1.9129999999999999E-4</v>
      </c>
      <c r="D179" s="12">
        <v>15.45</v>
      </c>
      <c r="E179" s="12">
        <v>-1.6439999999999999E-7</v>
      </c>
      <c r="F179" s="12">
        <v>15.45</v>
      </c>
      <c r="G179" s="12">
        <v>-6.8479999999999995E-4</v>
      </c>
      <c r="H179" s="12">
        <v>1.8019999999999999E-4</v>
      </c>
      <c r="I179" s="12">
        <v>-4.9830000000000002E-5</v>
      </c>
      <c r="J179" s="12">
        <v>7.0990000000000007E-4</v>
      </c>
      <c r="K179" s="12">
        <v>15.45</v>
      </c>
    </row>
    <row r="180" spans="1:11">
      <c r="A180" s="12">
        <v>12110</v>
      </c>
      <c r="B180" s="12" t="s">
        <v>242</v>
      </c>
      <c r="C180" s="12">
        <v>-3.8319999999999999E-4</v>
      </c>
      <c r="D180" s="12">
        <v>-12.89</v>
      </c>
      <c r="E180" s="12">
        <v>-1.483E-7</v>
      </c>
      <c r="F180" s="12">
        <v>12.89</v>
      </c>
      <c r="G180" s="12">
        <v>1.173E-3</v>
      </c>
      <c r="H180" s="12">
        <v>-1.133E-4</v>
      </c>
      <c r="I180" s="12">
        <v>1.3329999999999999E-4</v>
      </c>
      <c r="J180" s="12">
        <v>1.186E-3</v>
      </c>
      <c r="K180" s="12">
        <v>12.89</v>
      </c>
    </row>
    <row r="181" spans="1:11">
      <c r="A181" s="12">
        <v>12110</v>
      </c>
      <c r="B181" s="12" t="s">
        <v>243</v>
      </c>
      <c r="C181" s="12">
        <v>1.406E-4</v>
      </c>
      <c r="D181" s="12">
        <v>4.4630000000000001</v>
      </c>
      <c r="E181" s="12">
        <v>-1.8610000000000001E-7</v>
      </c>
      <c r="F181" s="12">
        <v>4.4630000000000001</v>
      </c>
      <c r="G181" s="12">
        <v>-5.8379999999999988E-4</v>
      </c>
      <c r="H181" s="12">
        <v>5.4460000000000001E-4</v>
      </c>
      <c r="I181" s="12">
        <v>-7.5350000000000002E-5</v>
      </c>
      <c r="J181" s="12">
        <v>8.0190000000000003E-4</v>
      </c>
      <c r="K181" s="12">
        <v>4.4630000000000001</v>
      </c>
    </row>
    <row r="182" spans="1:11">
      <c r="A182" s="12">
        <v>12110</v>
      </c>
      <c r="B182" s="12" t="s">
        <v>244</v>
      </c>
      <c r="C182" s="12">
        <v>-4.0299999999999998E-4</v>
      </c>
      <c r="D182" s="12">
        <v>-2.1970000000000001</v>
      </c>
      <c r="E182" s="12">
        <v>-2.1799999999999999E-7</v>
      </c>
      <c r="F182" s="12">
        <v>2.1970000000000001</v>
      </c>
      <c r="G182" s="12">
        <v>1.2589999999999999E-3</v>
      </c>
      <c r="H182" s="12">
        <v>-4.6109999999999999E-4</v>
      </c>
      <c r="I182" s="12">
        <v>1.8599999999999999E-4</v>
      </c>
      <c r="J182" s="12">
        <v>1.353E-3</v>
      </c>
      <c r="K182" s="12">
        <v>2.1970000000000001</v>
      </c>
    </row>
    <row r="183" spans="1:11">
      <c r="A183" s="12">
        <v>12110</v>
      </c>
      <c r="B183" s="12" t="s">
        <v>245</v>
      </c>
      <c r="C183" s="12">
        <v>1.4239999999999999E-4</v>
      </c>
      <c r="D183" s="12">
        <v>4.4619999999999997</v>
      </c>
      <c r="E183" s="12">
        <v>-1.846E-7</v>
      </c>
      <c r="F183" s="12">
        <v>4.4619999999999997</v>
      </c>
      <c r="G183" s="12">
        <v>-5.8449999999999995E-4</v>
      </c>
      <c r="H183" s="12">
        <v>5.6229999999999995E-4</v>
      </c>
      <c r="I183" s="12">
        <v>-7.5770000000000001E-5</v>
      </c>
      <c r="J183" s="12">
        <v>8.1460000000000007E-4</v>
      </c>
      <c r="K183" s="12">
        <v>4.4619999999999997</v>
      </c>
    </row>
    <row r="184" spans="1:11">
      <c r="A184" s="12">
        <v>12110</v>
      </c>
      <c r="B184" s="12" t="s">
        <v>246</v>
      </c>
      <c r="C184" s="12">
        <v>-4.0470000000000002E-4</v>
      </c>
      <c r="D184" s="12">
        <v>-2.1960000000000002</v>
      </c>
      <c r="E184" s="12">
        <v>-2.1960000000000001E-7</v>
      </c>
      <c r="F184" s="12">
        <v>2.1960000000000002</v>
      </c>
      <c r="G184" s="12">
        <v>1.2589999999999999E-3</v>
      </c>
      <c r="H184" s="12">
        <v>-4.7879999999999998E-4</v>
      </c>
      <c r="I184" s="12">
        <v>1.8650000000000001E-4</v>
      </c>
      <c r="J184" s="12">
        <v>1.3600000000000001E-3</v>
      </c>
      <c r="K184" s="12">
        <v>2.1960000000000002</v>
      </c>
    </row>
    <row r="185" spans="1:11">
      <c r="A185" s="12">
        <v>12110</v>
      </c>
      <c r="B185" s="12" t="s">
        <v>247</v>
      </c>
      <c r="C185" s="12">
        <v>1.17E-4</v>
      </c>
      <c r="D185" s="12">
        <v>15.42</v>
      </c>
      <c r="E185" s="12">
        <v>-5.976E-7</v>
      </c>
      <c r="F185" s="12">
        <v>15.42</v>
      </c>
      <c r="G185" s="12">
        <v>-6.8150000000000003E-4</v>
      </c>
      <c r="H185" s="12">
        <v>1.1360000000000001E-3</v>
      </c>
      <c r="I185" s="12">
        <v>-4.668E-5</v>
      </c>
      <c r="J185" s="12">
        <v>1.3259999999999999E-3</v>
      </c>
      <c r="K185" s="12">
        <v>15.42</v>
      </c>
    </row>
    <row r="186" spans="1:11">
      <c r="A186" s="12">
        <v>12110</v>
      </c>
      <c r="B186" s="12" t="s">
        <v>248</v>
      </c>
      <c r="C186" s="12">
        <v>-3.0880000000000002E-4</v>
      </c>
      <c r="D186" s="12">
        <v>-12.87</v>
      </c>
      <c r="E186" s="12">
        <v>2.8490000000000002E-7</v>
      </c>
      <c r="F186" s="12">
        <v>12.87</v>
      </c>
      <c r="G186" s="12">
        <v>1.17E-3</v>
      </c>
      <c r="H186" s="12">
        <v>-1.07E-3</v>
      </c>
      <c r="I186" s="12">
        <v>1.3019999999999999E-4</v>
      </c>
      <c r="J186" s="12">
        <v>1.591E-3</v>
      </c>
      <c r="K186" s="12">
        <v>12.87</v>
      </c>
    </row>
    <row r="187" spans="1:11">
      <c r="A187" s="12">
        <v>12110</v>
      </c>
      <c r="B187" s="12" t="s">
        <v>249</v>
      </c>
      <c r="C187" s="12">
        <v>1.22E-4</v>
      </c>
      <c r="D187" s="12">
        <v>15.42</v>
      </c>
      <c r="E187" s="12">
        <v>-5.9319999999999999E-7</v>
      </c>
      <c r="F187" s="12">
        <v>15.42</v>
      </c>
      <c r="G187" s="12">
        <v>-6.8339999999999991E-4</v>
      </c>
      <c r="H187" s="12">
        <v>1.1869999999999999E-3</v>
      </c>
      <c r="I187" s="12">
        <v>-4.7889999999999997E-5</v>
      </c>
      <c r="J187" s="12">
        <v>1.371E-3</v>
      </c>
      <c r="K187" s="12">
        <v>15.42</v>
      </c>
    </row>
    <row r="188" spans="1:11">
      <c r="A188" s="12">
        <v>12110</v>
      </c>
      <c r="B188" s="12" t="s">
        <v>250</v>
      </c>
      <c r="C188" s="12">
        <v>-3.1379999999999998E-4</v>
      </c>
      <c r="D188" s="12">
        <v>-12.86</v>
      </c>
      <c r="E188" s="12">
        <v>2.805E-7</v>
      </c>
      <c r="F188" s="12">
        <v>12.86</v>
      </c>
      <c r="G188" s="12">
        <v>1.1720000000000001E-3</v>
      </c>
      <c r="H188" s="12">
        <v>-1.1199999999999999E-3</v>
      </c>
      <c r="I188" s="12">
        <v>1.314E-4</v>
      </c>
      <c r="J188" s="12">
        <v>1.627E-3</v>
      </c>
      <c r="K188" s="12">
        <v>12.86</v>
      </c>
    </row>
    <row r="189" spans="1:11">
      <c r="A189" s="12">
        <v>12110</v>
      </c>
      <c r="B189" s="12" t="s">
        <v>251</v>
      </c>
      <c r="C189" s="12">
        <v>-8.3309999999999995</v>
      </c>
      <c r="D189" s="12">
        <v>-6.2039999999999997</v>
      </c>
      <c r="E189" s="12">
        <v>-3.4489999999999997E-5</v>
      </c>
      <c r="F189" s="12">
        <v>10.39</v>
      </c>
      <c r="G189" s="12">
        <v>1.451E-4</v>
      </c>
      <c r="H189" s="12">
        <v>4.8539999999999999E-5</v>
      </c>
      <c r="I189" s="12">
        <v>-2.1560000000000001E-4</v>
      </c>
      <c r="J189" s="12">
        <v>2.6439999999999998E-4</v>
      </c>
      <c r="K189" s="12">
        <v>10.39</v>
      </c>
    </row>
    <row r="190" spans="1:11">
      <c r="A190" s="12">
        <v>12110</v>
      </c>
      <c r="B190" s="12" t="s">
        <v>252</v>
      </c>
      <c r="C190" s="12">
        <v>8.4969999999999999</v>
      </c>
      <c r="D190" s="12">
        <v>-6.2089999999999996</v>
      </c>
      <c r="E190" s="12">
        <v>7.5229999999999993E-8</v>
      </c>
      <c r="F190" s="12">
        <v>10.52</v>
      </c>
      <c r="G190" s="12">
        <v>8.6680000000000004E-5</v>
      </c>
      <c r="H190" s="12">
        <v>-1.8120000000000001E-4</v>
      </c>
      <c r="I190" s="12">
        <v>2.498E-4</v>
      </c>
      <c r="J190" s="12">
        <v>3.2059999999999999E-4</v>
      </c>
      <c r="K190" s="12">
        <v>10.52</v>
      </c>
    </row>
    <row r="191" spans="1:11">
      <c r="A191" s="12">
        <v>12110</v>
      </c>
      <c r="B191" s="12" t="s">
        <v>253</v>
      </c>
      <c r="C191" s="12">
        <v>-6.2489999999999997</v>
      </c>
      <c r="D191" s="12">
        <v>-15.89</v>
      </c>
      <c r="E191" s="12">
        <v>-2.5740000000000001E-5</v>
      </c>
      <c r="F191" s="12">
        <v>17.07</v>
      </c>
      <c r="G191" s="12">
        <v>3.3869999999999999E-4</v>
      </c>
      <c r="H191" s="12">
        <v>-1.944E-5</v>
      </c>
      <c r="I191" s="12">
        <v>-1.6780000000000001E-4</v>
      </c>
      <c r="J191" s="12">
        <v>3.7849999999999998E-4</v>
      </c>
      <c r="K191" s="12">
        <v>17.07</v>
      </c>
    </row>
    <row r="192" spans="1:11">
      <c r="A192" s="12">
        <v>12110</v>
      </c>
      <c r="B192" s="12" t="s">
        <v>254</v>
      </c>
      <c r="C192" s="12">
        <v>6.3729999999999993</v>
      </c>
      <c r="D192" s="12">
        <v>-15.89</v>
      </c>
      <c r="E192" s="12">
        <v>1.821E-7</v>
      </c>
      <c r="F192" s="12">
        <v>17.12</v>
      </c>
      <c r="G192" s="12">
        <v>2.9490000000000001E-4</v>
      </c>
      <c r="H192" s="12">
        <v>-1.918E-4</v>
      </c>
      <c r="I192" s="12">
        <v>1.8120000000000001E-4</v>
      </c>
      <c r="J192" s="12">
        <v>3.9570000000000002E-4</v>
      </c>
      <c r="K192" s="12">
        <v>17.12</v>
      </c>
    </row>
    <row r="193" spans="1:11">
      <c r="A193" s="12">
        <v>12110</v>
      </c>
      <c r="B193" s="12" t="s">
        <v>255</v>
      </c>
      <c r="C193" s="12">
        <v>-8.3309999999999995</v>
      </c>
      <c r="D193" s="12">
        <v>-6.2050000000000001</v>
      </c>
      <c r="E193" s="12">
        <v>-3.4489999999999997E-5</v>
      </c>
      <c r="F193" s="12">
        <v>10.39</v>
      </c>
      <c r="G193" s="12">
        <v>1.4449999999999999E-4</v>
      </c>
      <c r="H193" s="12">
        <v>6.6249999999999998E-5</v>
      </c>
      <c r="I193" s="12">
        <v>-2.1599999999999999E-4</v>
      </c>
      <c r="J193" s="12">
        <v>2.6820000000000001E-4</v>
      </c>
      <c r="K193" s="12">
        <v>10.39</v>
      </c>
    </row>
    <row r="194" spans="1:11">
      <c r="A194" s="12">
        <v>12110</v>
      </c>
      <c r="B194" s="12" t="s">
        <v>256</v>
      </c>
      <c r="C194" s="12">
        <v>8.4969999999999999</v>
      </c>
      <c r="D194" s="12">
        <v>-6.2089999999999996</v>
      </c>
      <c r="E194" s="12">
        <v>7.6780000000000003E-8</v>
      </c>
      <c r="F194" s="12">
        <v>10.52</v>
      </c>
      <c r="G194" s="12">
        <v>8.6050000000000005E-5</v>
      </c>
      <c r="H194" s="12">
        <v>-1.6349999999999999E-4</v>
      </c>
      <c r="I194" s="12">
        <v>2.4939999999999999E-4</v>
      </c>
      <c r="J194" s="12">
        <v>3.1040000000000001E-4</v>
      </c>
      <c r="K194" s="12">
        <v>10.52</v>
      </c>
    </row>
    <row r="195" spans="1:11">
      <c r="A195" s="12">
        <v>12110</v>
      </c>
      <c r="B195" s="12" t="s">
        <v>257</v>
      </c>
      <c r="C195" s="12">
        <v>-6.2489999999999997</v>
      </c>
      <c r="D195" s="12">
        <v>-15.89</v>
      </c>
      <c r="E195" s="12">
        <v>-2.5740000000000001E-5</v>
      </c>
      <c r="F195" s="12">
        <v>17.07</v>
      </c>
      <c r="G195" s="12">
        <v>3.369E-4</v>
      </c>
      <c r="H195" s="12">
        <v>3.1170000000000001E-5</v>
      </c>
      <c r="I195" s="12">
        <v>-1.6899999999999999E-4</v>
      </c>
      <c r="J195" s="12">
        <v>3.7819999999999998E-4</v>
      </c>
      <c r="K195" s="12">
        <v>17.07</v>
      </c>
    </row>
    <row r="196" spans="1:11">
      <c r="A196" s="12">
        <v>12110</v>
      </c>
      <c r="B196" s="12" t="s">
        <v>258</v>
      </c>
      <c r="C196" s="12">
        <v>6.3729999999999993</v>
      </c>
      <c r="D196" s="12">
        <v>-15.89</v>
      </c>
      <c r="E196" s="12">
        <v>1.8659999999999999E-7</v>
      </c>
      <c r="F196" s="12">
        <v>17.12</v>
      </c>
      <c r="G196" s="12">
        <v>2.9310000000000002E-4</v>
      </c>
      <c r="H196" s="12">
        <v>-1.4119999999999999E-4</v>
      </c>
      <c r="I196" s="12">
        <v>1.8000000000000001E-4</v>
      </c>
      <c r="J196" s="12">
        <v>3.7179999999999998E-4</v>
      </c>
      <c r="K196" s="12">
        <v>17.12</v>
      </c>
    </row>
    <row r="197" spans="1:11">
      <c r="A197" s="12">
        <v>12110</v>
      </c>
      <c r="B197" s="12" t="s">
        <v>259</v>
      </c>
      <c r="C197" s="12">
        <v>-8.386000000000001</v>
      </c>
      <c r="D197" s="12">
        <v>-3.11</v>
      </c>
      <c r="E197" s="12">
        <v>-3.519E-5</v>
      </c>
      <c r="F197" s="12">
        <v>8.9439999999999991</v>
      </c>
      <c r="G197" s="12">
        <v>1.3060000000000001E-3</v>
      </c>
      <c r="H197" s="12">
        <v>3.4259999999999998E-4</v>
      </c>
      <c r="I197" s="12">
        <v>-4.0129999999999997E-5</v>
      </c>
      <c r="J197" s="12">
        <v>1.3500000000000001E-3</v>
      </c>
      <c r="K197" s="12">
        <v>8.9439999999999991</v>
      </c>
    </row>
    <row r="198" spans="1:11">
      <c r="A198" s="12">
        <v>12110</v>
      </c>
      <c r="B198" s="12" t="s">
        <v>260</v>
      </c>
      <c r="C198" s="12">
        <v>8.5510000000000002</v>
      </c>
      <c r="D198" s="12">
        <v>-3.1150000000000002</v>
      </c>
      <c r="E198" s="12">
        <v>-6.9590000000000008E-7</v>
      </c>
      <c r="F198" s="12">
        <v>9.1010000000000009</v>
      </c>
      <c r="G198" s="12">
        <v>1.2049999999999999E-3</v>
      </c>
      <c r="H198" s="12">
        <v>1.149E-4</v>
      </c>
      <c r="I198" s="12">
        <v>4.4359999999999999E-4</v>
      </c>
      <c r="J198" s="12">
        <v>1.289E-3</v>
      </c>
      <c r="K198" s="12">
        <v>9.1010000000000009</v>
      </c>
    </row>
    <row r="199" spans="1:11">
      <c r="A199" s="12">
        <v>12110</v>
      </c>
      <c r="B199" s="12" t="s">
        <v>261</v>
      </c>
      <c r="C199" s="12">
        <v>-6.29</v>
      </c>
      <c r="D199" s="12">
        <v>-13.57</v>
      </c>
      <c r="E199" s="12">
        <v>-2.6270000000000001E-5</v>
      </c>
      <c r="F199" s="12">
        <v>14.95</v>
      </c>
      <c r="G199" s="12">
        <v>1.209E-3</v>
      </c>
      <c r="H199" s="12">
        <v>2.0110000000000001E-4</v>
      </c>
      <c r="I199" s="12">
        <v>-3.625E-5</v>
      </c>
      <c r="J199" s="12">
        <v>1.2260000000000001E-3</v>
      </c>
      <c r="K199" s="12">
        <v>14.95</v>
      </c>
    </row>
    <row r="200" spans="1:11">
      <c r="A200" s="12">
        <v>12110</v>
      </c>
      <c r="B200" s="12" t="s">
        <v>262</v>
      </c>
      <c r="C200" s="12">
        <v>6.4129999999999994</v>
      </c>
      <c r="D200" s="12">
        <v>-13.57</v>
      </c>
      <c r="E200" s="12">
        <v>-3.9620000000000001E-7</v>
      </c>
      <c r="F200" s="12">
        <v>15.01</v>
      </c>
      <c r="G200" s="12">
        <v>1.1329999999999999E-3</v>
      </c>
      <c r="H200" s="12">
        <v>3.0360000000000001E-5</v>
      </c>
      <c r="I200" s="12">
        <v>3.2650000000000002E-4</v>
      </c>
      <c r="J200" s="12">
        <v>1.1800000000000001E-3</v>
      </c>
      <c r="K200" s="12">
        <v>15.01</v>
      </c>
    </row>
    <row r="201" spans="1:11">
      <c r="A201" s="12">
        <v>12110</v>
      </c>
      <c r="B201" s="12" t="s">
        <v>263</v>
      </c>
      <c r="C201" s="12">
        <v>1.294E-6</v>
      </c>
      <c r="D201" s="12">
        <v>-5.399</v>
      </c>
      <c r="E201" s="12">
        <v>-1.0959999999999999E-2</v>
      </c>
      <c r="F201" s="12">
        <v>5.399</v>
      </c>
      <c r="G201" s="12">
        <v>-9.3079999999999997E-4</v>
      </c>
      <c r="H201" s="12">
        <v>2.2690000000000001E-5</v>
      </c>
      <c r="I201" s="12">
        <v>-7.4259999999999997E-5</v>
      </c>
      <c r="J201" s="12">
        <v>9.3399999999999993E-4</v>
      </c>
      <c r="K201" s="12">
        <v>5.399</v>
      </c>
    </row>
    <row r="202" spans="1:11">
      <c r="A202" s="12">
        <v>12110</v>
      </c>
      <c r="B202" s="12" t="s">
        <v>264</v>
      </c>
      <c r="C202" s="12">
        <v>-4.9319999999999995E-4</v>
      </c>
      <c r="D202" s="12">
        <v>-0.88080000000000003</v>
      </c>
      <c r="E202" s="12">
        <v>1.8469999999999999E-3</v>
      </c>
      <c r="F202" s="12">
        <v>0.88080000000000003</v>
      </c>
      <c r="G202" s="12">
        <v>-1.6320000000000001E-4</v>
      </c>
      <c r="H202" s="12">
        <v>4.3139999999999997E-5</v>
      </c>
      <c r="I202" s="12">
        <v>9.2739999999999995E-8</v>
      </c>
      <c r="J202" s="12">
        <v>1.6880000000000001E-4</v>
      </c>
      <c r="K202" s="12">
        <v>0.88080000000000003</v>
      </c>
    </row>
    <row r="203" spans="1:11">
      <c r="A203" s="12">
        <v>12110</v>
      </c>
      <c r="B203" s="12" t="s">
        <v>265</v>
      </c>
      <c r="C203" s="12">
        <v>-1.126E-3</v>
      </c>
      <c r="D203" s="12">
        <v>-6.49</v>
      </c>
      <c r="E203" s="12">
        <v>-8.0210000000000004E-2</v>
      </c>
      <c r="F203" s="12">
        <v>6.4910000000000014</v>
      </c>
      <c r="G203" s="12">
        <v>-1.1379999999999999E-3</v>
      </c>
      <c r="H203" s="12">
        <v>1.774E-3</v>
      </c>
      <c r="I203" s="12">
        <v>-5.6560000000000001E-5</v>
      </c>
      <c r="J203" s="12">
        <v>2.1080000000000001E-3</v>
      </c>
      <c r="K203" s="12">
        <v>6.49</v>
      </c>
    </row>
    <row r="204" spans="1:11">
      <c r="A204" s="12">
        <v>12110</v>
      </c>
      <c r="B204" s="12" t="s">
        <v>266</v>
      </c>
      <c r="C204" s="12">
        <v>-1.126E-3</v>
      </c>
      <c r="D204" s="12">
        <v>-6.4910000000000014</v>
      </c>
      <c r="E204" s="12">
        <v>-8.0350000000000005E-2</v>
      </c>
      <c r="F204" s="12">
        <v>6.4920000000000009</v>
      </c>
      <c r="G204" s="12">
        <v>-1.1379999999999999E-3</v>
      </c>
      <c r="H204" s="12">
        <v>1.774E-3</v>
      </c>
      <c r="I204" s="12">
        <v>-5.6719999999999999E-5</v>
      </c>
      <c r="J204" s="12">
        <v>2.1090000000000002E-3</v>
      </c>
      <c r="K204" s="12">
        <v>6.4910000000000014</v>
      </c>
    </row>
    <row r="205" spans="1:11">
      <c r="A205" s="12">
        <v>12110</v>
      </c>
      <c r="B205" s="12" t="s">
        <v>571</v>
      </c>
      <c r="C205" s="12">
        <v>-9.6050000000000009E-4</v>
      </c>
      <c r="D205" s="12">
        <v>-7.2240000000000002</v>
      </c>
      <c r="E205" s="12">
        <v>-0.18140000000000001</v>
      </c>
      <c r="F205" s="12">
        <v>7.2270000000000003</v>
      </c>
      <c r="G205" s="12">
        <v>-1.5269999999999999E-3</v>
      </c>
      <c r="H205" s="12">
        <v>4.9969999999999997E-3</v>
      </c>
      <c r="I205" s="12">
        <v>-1.6870000000000001E-4</v>
      </c>
      <c r="J205" s="12">
        <v>5.228E-3</v>
      </c>
      <c r="K205" s="12">
        <v>7.2240000000000002</v>
      </c>
    </row>
    <row r="206" spans="1:11">
      <c r="A206" s="12">
        <v>12110</v>
      </c>
      <c r="B206" s="12" t="s">
        <v>575</v>
      </c>
      <c r="C206" s="12">
        <v>7.7160000000000003E-6</v>
      </c>
      <c r="D206" s="12">
        <v>-5.4679999999999992E-2</v>
      </c>
      <c r="E206" s="12">
        <v>-4.2060000000000001E-8</v>
      </c>
      <c r="F206" s="12">
        <v>5.4679999999999992E-2</v>
      </c>
      <c r="G206" s="12">
        <v>-4.1730000000000002E-5</v>
      </c>
      <c r="H206" s="12">
        <v>2.1910000000000001E-4</v>
      </c>
      <c r="I206" s="12">
        <v>-2.075E-5</v>
      </c>
      <c r="J206" s="12">
        <v>2.24E-4</v>
      </c>
      <c r="K206" s="12">
        <v>5.4679999999999992E-2</v>
      </c>
    </row>
    <row r="207" spans="1:11">
      <c r="A207" s="12">
        <v>12110</v>
      </c>
      <c r="B207" s="12" t="s">
        <v>577</v>
      </c>
      <c r="C207" s="12">
        <v>-2.5749999999999999E-6</v>
      </c>
      <c r="D207" s="12">
        <v>1.8259999999999998E-2</v>
      </c>
      <c r="E207" s="12">
        <v>1.406E-8</v>
      </c>
      <c r="F207" s="12">
        <v>1.8259999999999998E-2</v>
      </c>
      <c r="G207" s="12">
        <v>1.393E-5</v>
      </c>
      <c r="H207" s="12">
        <v>-7.3200000000000004E-5</v>
      </c>
      <c r="I207" s="12">
        <v>6.9299999999999997E-6</v>
      </c>
      <c r="J207" s="12">
        <v>7.4839999999999995E-5</v>
      </c>
      <c r="K207" s="12">
        <v>1.8259999999999998E-2</v>
      </c>
    </row>
    <row r="208" spans="1:11">
      <c r="A208" s="12">
        <v>12110</v>
      </c>
      <c r="B208" s="12" t="s">
        <v>579</v>
      </c>
      <c r="C208" s="12">
        <v>-9.6050000000000009E-4</v>
      </c>
      <c r="D208" s="12">
        <v>-7.2240000000000002</v>
      </c>
      <c r="E208" s="12">
        <v>-0.18140000000000001</v>
      </c>
      <c r="F208" s="12">
        <v>7.2270000000000003</v>
      </c>
      <c r="G208" s="12">
        <v>-1.5269999999999999E-3</v>
      </c>
      <c r="H208" s="12">
        <v>4.9969999999999997E-3</v>
      </c>
      <c r="I208" s="12">
        <v>-1.6870000000000001E-4</v>
      </c>
      <c r="J208" s="12">
        <v>5.228E-3</v>
      </c>
      <c r="K208" s="12">
        <v>7.2240000000000002</v>
      </c>
    </row>
    <row r="209" spans="1:11">
      <c r="A209" s="12">
        <v>12110</v>
      </c>
      <c r="B209" s="12" t="s">
        <v>585</v>
      </c>
      <c r="C209" s="12">
        <v>7.7160000000000003E-6</v>
      </c>
      <c r="D209" s="12">
        <v>-5.4679999999999992E-2</v>
      </c>
      <c r="E209" s="12">
        <v>-4.2060000000000001E-8</v>
      </c>
      <c r="F209" s="12">
        <v>5.4679999999999992E-2</v>
      </c>
      <c r="G209" s="12">
        <v>-4.1730000000000002E-5</v>
      </c>
      <c r="H209" s="12">
        <v>2.1910000000000001E-4</v>
      </c>
      <c r="I209" s="12">
        <v>-2.075E-5</v>
      </c>
      <c r="J209" s="12">
        <v>2.24E-4</v>
      </c>
      <c r="K209" s="12">
        <v>5.4679999999999992E-2</v>
      </c>
    </row>
    <row r="210" spans="1:11">
      <c r="A210" s="12">
        <v>12110</v>
      </c>
      <c r="B210" s="12" t="s">
        <v>587</v>
      </c>
      <c r="C210" s="12">
        <v>-2.5749999999999999E-6</v>
      </c>
      <c r="D210" s="12">
        <v>1.8259999999999998E-2</v>
      </c>
      <c r="E210" s="12">
        <v>1.406E-8</v>
      </c>
      <c r="F210" s="12">
        <v>1.8259999999999998E-2</v>
      </c>
      <c r="G210" s="12">
        <v>1.393E-5</v>
      </c>
      <c r="H210" s="12">
        <v>-7.3200000000000004E-5</v>
      </c>
      <c r="I210" s="12">
        <v>6.9299999999999997E-6</v>
      </c>
      <c r="J210" s="12">
        <v>7.4839999999999995E-5</v>
      </c>
      <c r="K210" s="12">
        <v>1.8259999999999998E-2</v>
      </c>
    </row>
    <row r="211" spans="1:11">
      <c r="A211" s="12">
        <v>12110</v>
      </c>
      <c r="B211" s="12" t="s">
        <v>781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</row>
    <row r="212" spans="1:11">
      <c r="A212" s="12">
        <v>12110</v>
      </c>
      <c r="B212" s="12" t="s">
        <v>783</v>
      </c>
      <c r="C212" s="12">
        <v>0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</row>
    <row r="213" spans="1:11">
      <c r="A213" s="12">
        <v>12110</v>
      </c>
      <c r="B213" s="12" t="s">
        <v>785</v>
      </c>
      <c r="C213" s="12">
        <v>-1.8919999999999999E-4</v>
      </c>
      <c r="D213" s="12">
        <v>4.0629999999999999E-2</v>
      </c>
      <c r="E213" s="12">
        <v>7.0560000000000006E-3</v>
      </c>
      <c r="F213" s="12">
        <v>4.1230000000000003E-2</v>
      </c>
      <c r="G213" s="12">
        <v>2.0319999999999999E-5</v>
      </c>
      <c r="H213" s="12">
        <v>9.3280000000000001E-5</v>
      </c>
      <c r="I213" s="12">
        <v>1.668E-5</v>
      </c>
      <c r="J213" s="12">
        <v>9.6910000000000006E-5</v>
      </c>
      <c r="K213" s="12">
        <v>4.0629999999999999E-2</v>
      </c>
    </row>
    <row r="214" spans="1:11">
      <c r="A214" s="12">
        <v>12110</v>
      </c>
      <c r="B214" s="12" t="s">
        <v>787</v>
      </c>
      <c r="C214" s="12">
        <v>-2.7159999999999999E-4</v>
      </c>
      <c r="D214" s="12">
        <v>-0.37740000000000001</v>
      </c>
      <c r="E214" s="12">
        <v>7.4729999999999996E-3</v>
      </c>
      <c r="F214" s="12">
        <v>0.37740000000000001</v>
      </c>
      <c r="G214" s="12">
        <v>-5.8440000000000003E-5</v>
      </c>
      <c r="H214" s="12">
        <v>1.016E-4</v>
      </c>
      <c r="I214" s="12">
        <v>1.468E-5</v>
      </c>
      <c r="J214" s="12">
        <v>1.181E-4</v>
      </c>
      <c r="K214" s="12">
        <v>0.37740000000000001</v>
      </c>
    </row>
    <row r="215" spans="1:11">
      <c r="A215" s="12">
        <v>12110</v>
      </c>
      <c r="B215" s="12" t="s">
        <v>789</v>
      </c>
      <c r="C215" s="12">
        <v>-2.7159999999999999E-4</v>
      </c>
      <c r="D215" s="12">
        <v>-0.37740000000000001</v>
      </c>
      <c r="E215" s="12">
        <v>7.4729999999999996E-3</v>
      </c>
      <c r="F215" s="12">
        <v>0.37740000000000001</v>
      </c>
      <c r="G215" s="12">
        <v>-5.8440000000000003E-5</v>
      </c>
      <c r="H215" s="12">
        <v>1.016E-4</v>
      </c>
      <c r="I215" s="12">
        <v>1.468E-5</v>
      </c>
      <c r="J215" s="12">
        <v>1.181E-4</v>
      </c>
      <c r="K215" s="12">
        <v>0.37740000000000001</v>
      </c>
    </row>
    <row r="216" spans="1:11">
      <c r="A216" s="12">
        <v>12110</v>
      </c>
      <c r="B216" s="12" t="s">
        <v>791</v>
      </c>
      <c r="C216" s="12">
        <v>-2.7599999999999999E-4</v>
      </c>
      <c r="D216" s="12">
        <v>-0.3145</v>
      </c>
      <c r="E216" s="12">
        <v>3.3939999999999998E-2</v>
      </c>
      <c r="F216" s="12">
        <v>0.31630000000000003</v>
      </c>
      <c r="G216" s="12">
        <v>-1.59E-5</v>
      </c>
      <c r="H216" s="12">
        <v>2.5050000000000002E-4</v>
      </c>
      <c r="I216" s="12">
        <v>4.9329999999999997E-5</v>
      </c>
      <c r="J216" s="12">
        <v>2.5579999999999998E-4</v>
      </c>
      <c r="K216" s="12">
        <v>0.3145</v>
      </c>
    </row>
    <row r="217" spans="1:11">
      <c r="A217" s="12">
        <v>12110</v>
      </c>
      <c r="B217" s="12" t="s">
        <v>793</v>
      </c>
      <c r="C217" s="12">
        <v>-5.6690000000000001E-5</v>
      </c>
      <c r="D217" s="12">
        <v>-0.42020000000000002</v>
      </c>
      <c r="E217" s="12">
        <v>9.0020000000000009E-4</v>
      </c>
      <c r="F217" s="12">
        <v>0.42020000000000002</v>
      </c>
      <c r="G217" s="12">
        <v>-7.6779999999999993E-5</v>
      </c>
      <c r="H217" s="12">
        <v>3.307E-5</v>
      </c>
      <c r="I217" s="12">
        <v>1.5969999999999999E-6</v>
      </c>
      <c r="J217" s="12">
        <v>8.3620000000000002E-5</v>
      </c>
      <c r="K217" s="12">
        <v>0.42020000000000002</v>
      </c>
    </row>
    <row r="218" spans="1:11">
      <c r="A218" s="12">
        <v>12110</v>
      </c>
      <c r="B218" s="12" t="s">
        <v>795</v>
      </c>
      <c r="C218" s="12">
        <v>-1.44E-4</v>
      </c>
      <c r="D218" s="12">
        <v>-0.77690000000000003</v>
      </c>
      <c r="E218" s="12">
        <v>4.217E-4</v>
      </c>
      <c r="F218" s="12">
        <v>0.77690000000000003</v>
      </c>
      <c r="G218" s="12">
        <v>-1.4559999999999999E-4</v>
      </c>
      <c r="H218" s="12">
        <v>2.8050000000000001E-5</v>
      </c>
      <c r="I218" s="12">
        <v>-1.9230000000000001E-6</v>
      </c>
      <c r="J218" s="12">
        <v>1.482E-4</v>
      </c>
      <c r="K218" s="12">
        <v>0.77690000000000003</v>
      </c>
    </row>
    <row r="219" spans="1:11">
      <c r="A219" s="12">
        <v>12110</v>
      </c>
      <c r="B219" s="12" t="s">
        <v>797</v>
      </c>
      <c r="C219" s="12">
        <v>-1.44E-4</v>
      </c>
      <c r="D219" s="12">
        <v>-0.77690000000000003</v>
      </c>
      <c r="E219" s="12">
        <v>4.217E-4</v>
      </c>
      <c r="F219" s="12">
        <v>0.77690000000000003</v>
      </c>
      <c r="G219" s="12">
        <v>-1.4559999999999999E-4</v>
      </c>
      <c r="H219" s="12">
        <v>2.8050000000000001E-5</v>
      </c>
      <c r="I219" s="12">
        <v>-1.9230000000000001E-6</v>
      </c>
      <c r="J219" s="12">
        <v>1.482E-4</v>
      </c>
      <c r="K219" s="12">
        <v>0.77690000000000003</v>
      </c>
    </row>
    <row r="220" spans="1:11">
      <c r="A220" s="12">
        <v>12110</v>
      </c>
      <c r="B220" s="12" t="s">
        <v>799</v>
      </c>
      <c r="C220" s="12">
        <v>-7.1320000000000002E-5</v>
      </c>
      <c r="D220" s="12">
        <v>-0.94140000000000001</v>
      </c>
      <c r="E220" s="12">
        <v>-3.2550000000000003E-2</v>
      </c>
      <c r="F220" s="12">
        <v>0.94199999999999995</v>
      </c>
      <c r="G220" s="12">
        <v>-2.1819999999999999E-4</v>
      </c>
      <c r="H220" s="12">
        <v>-1.9589999999999999E-4</v>
      </c>
      <c r="I220" s="12">
        <v>-5.0970000000000002E-5</v>
      </c>
      <c r="J220" s="12">
        <v>2.9760000000000002E-4</v>
      </c>
      <c r="K220" s="12">
        <v>0.94140000000000001</v>
      </c>
    </row>
    <row r="221" spans="1:11">
      <c r="A221" s="12">
        <v>12110</v>
      </c>
      <c r="B221" s="12" t="s">
        <v>801</v>
      </c>
      <c r="C221" s="12">
        <v>-1.15E-4</v>
      </c>
      <c r="D221" s="12">
        <v>-0.77290000000000003</v>
      </c>
      <c r="E221" s="12">
        <v>1.9989999999999999E-3</v>
      </c>
      <c r="F221" s="12">
        <v>0.77290000000000003</v>
      </c>
      <c r="G221" s="12">
        <v>-1.4210000000000001E-4</v>
      </c>
      <c r="H221" s="12">
        <v>4.1980000000000001E-5</v>
      </c>
      <c r="I221" s="12">
        <v>9.8700000000000004E-7</v>
      </c>
      <c r="J221" s="12">
        <v>1.482E-4</v>
      </c>
      <c r="K221" s="12">
        <v>0.77290000000000003</v>
      </c>
    </row>
    <row r="222" spans="1:11">
      <c r="A222" s="12">
        <v>12110</v>
      </c>
      <c r="B222" s="12" t="s">
        <v>803</v>
      </c>
      <c r="C222" s="12">
        <v>-4.9319999999999995E-4</v>
      </c>
      <c r="D222" s="12">
        <v>-0.88080000000000003</v>
      </c>
      <c r="E222" s="12">
        <v>1.8469999999999999E-3</v>
      </c>
      <c r="F222" s="12">
        <v>0.88080000000000003</v>
      </c>
      <c r="G222" s="12">
        <v>-1.6320000000000001E-4</v>
      </c>
      <c r="H222" s="12">
        <v>4.3139999999999997E-5</v>
      </c>
      <c r="I222" s="12">
        <v>9.2739999999999995E-8</v>
      </c>
      <c r="J222" s="12">
        <v>1.6880000000000001E-4</v>
      </c>
      <c r="K222" s="12">
        <v>0.88080000000000003</v>
      </c>
    </row>
    <row r="223" spans="1:11">
      <c r="A223" s="12">
        <v>30097</v>
      </c>
      <c r="B223" s="12" t="s">
        <v>640</v>
      </c>
      <c r="C223" s="12">
        <v>-7.852999999999999E-12</v>
      </c>
      <c r="D223" s="12">
        <v>-3.8820000000000001E-11</v>
      </c>
      <c r="E223" s="12">
        <v>-0.1696</v>
      </c>
      <c r="F223" s="12">
        <v>0.1696</v>
      </c>
      <c r="G223" s="12">
        <v>1.271E-3</v>
      </c>
      <c r="H223" s="12">
        <v>4.8279999999999998E-3</v>
      </c>
      <c r="I223" s="12">
        <v>2.198E-4</v>
      </c>
      <c r="J223" s="12">
        <v>4.9969999999999997E-3</v>
      </c>
      <c r="K223" s="12">
        <v>3.9609999999999999E-11</v>
      </c>
    </row>
    <row r="224" spans="1:11">
      <c r="A224" s="12">
        <v>30097</v>
      </c>
      <c r="B224" s="12" t="s">
        <v>641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</row>
    <row r="225" spans="1:11">
      <c r="A225" s="12">
        <v>30097</v>
      </c>
      <c r="B225" s="12" t="s">
        <v>642</v>
      </c>
      <c r="C225" s="12">
        <v>1.409E-12</v>
      </c>
      <c r="D225" s="12">
        <v>-8.2289999999999982E-12</v>
      </c>
      <c r="E225" s="12">
        <v>-4.9739999999999999E-2</v>
      </c>
      <c r="F225" s="12">
        <v>4.9739999999999999E-2</v>
      </c>
      <c r="G225" s="12">
        <v>1.5330000000000001E-4</v>
      </c>
      <c r="H225" s="12">
        <v>1.359E-3</v>
      </c>
      <c r="I225" s="12">
        <v>3.6170000000000001E-5</v>
      </c>
      <c r="J225" s="12">
        <v>1.3680000000000001E-3</v>
      </c>
      <c r="K225" s="12">
        <v>8.3479999999999996E-12</v>
      </c>
    </row>
    <row r="226" spans="1:11">
      <c r="A226" s="12">
        <v>30097</v>
      </c>
      <c r="B226" s="12" t="s">
        <v>643</v>
      </c>
      <c r="C226" s="12">
        <v>0</v>
      </c>
      <c r="D226" s="12">
        <v>-3.784E-12</v>
      </c>
      <c r="E226" s="12">
        <v>-2.6550000000000001E-2</v>
      </c>
      <c r="F226" s="12">
        <v>2.6550000000000001E-2</v>
      </c>
      <c r="G226" s="12">
        <v>8.3490000000000002E-5</v>
      </c>
      <c r="H226" s="12">
        <v>8.9829999999999988E-4</v>
      </c>
      <c r="I226" s="12">
        <v>2.55E-5</v>
      </c>
      <c r="J226" s="12">
        <v>9.0249999999999998E-4</v>
      </c>
      <c r="K226" s="12">
        <v>3.7869999999999999E-12</v>
      </c>
    </row>
    <row r="227" spans="1:11">
      <c r="A227" s="12">
        <v>30097</v>
      </c>
      <c r="B227" s="12" t="s">
        <v>644</v>
      </c>
      <c r="C227" s="12">
        <v>0</v>
      </c>
      <c r="D227" s="12">
        <v>-2.606E-12</v>
      </c>
      <c r="E227" s="12">
        <v>-1.7999999999999999E-2</v>
      </c>
      <c r="F227" s="12">
        <v>1.7999999999999999E-2</v>
      </c>
      <c r="G227" s="12">
        <v>2.7139999999999998E-4</v>
      </c>
      <c r="H227" s="12">
        <v>5.0469999999999996E-4</v>
      </c>
      <c r="I227" s="12">
        <v>3.1220000000000003E-5</v>
      </c>
      <c r="J227" s="12">
        <v>5.7390000000000002E-4</v>
      </c>
      <c r="K227" s="12">
        <v>2.7849999999999999E-12</v>
      </c>
    </row>
    <row r="228" spans="1:11">
      <c r="A228" s="12">
        <v>30097</v>
      </c>
      <c r="B228" s="12" t="s">
        <v>645</v>
      </c>
      <c r="C228" s="12">
        <v>0</v>
      </c>
      <c r="D228" s="12">
        <v>-1.3720000000000001E-11</v>
      </c>
      <c r="E228" s="12">
        <v>-6.3299999999999997E-3</v>
      </c>
      <c r="F228" s="12">
        <v>6.3299999999999997E-3</v>
      </c>
      <c r="G228" s="12">
        <v>1.5870000000000001E-4</v>
      </c>
      <c r="H228" s="12">
        <v>1.7119999999999999E-4</v>
      </c>
      <c r="I228" s="12">
        <v>1.0349999999999999E-5</v>
      </c>
      <c r="J228" s="12">
        <v>2.3369999999999999E-4</v>
      </c>
      <c r="K228" s="12">
        <v>1.3720000000000001E-11</v>
      </c>
    </row>
    <row r="229" spans="1:11">
      <c r="A229" s="12">
        <v>30097</v>
      </c>
      <c r="B229" s="12" t="s">
        <v>646</v>
      </c>
      <c r="C229" s="12">
        <v>0</v>
      </c>
      <c r="D229" s="12">
        <v>-2.0890000000000001E-12</v>
      </c>
      <c r="E229" s="12">
        <v>-8.763E-3</v>
      </c>
      <c r="F229" s="12">
        <v>8.763E-3</v>
      </c>
      <c r="G229" s="12">
        <v>3.6149999999999998E-5</v>
      </c>
      <c r="H229" s="12">
        <v>1.9900000000000001E-4</v>
      </c>
      <c r="I229" s="12">
        <v>9.91E-6</v>
      </c>
      <c r="J229" s="12">
        <v>2.0249999999999999E-4</v>
      </c>
      <c r="K229" s="12">
        <v>2.092E-12</v>
      </c>
    </row>
    <row r="230" spans="1:11">
      <c r="A230" s="12">
        <v>30097</v>
      </c>
      <c r="B230" s="12" t="s">
        <v>647</v>
      </c>
      <c r="C230" s="12">
        <v>0</v>
      </c>
      <c r="D230" s="12">
        <v>-2.9040000000000001E-12</v>
      </c>
      <c r="E230" s="12">
        <v>-1.6799999999999999E-2</v>
      </c>
      <c r="F230" s="12">
        <v>1.6799999999999999E-2</v>
      </c>
      <c r="G230" s="12">
        <v>1.739E-4</v>
      </c>
      <c r="H230" s="12">
        <v>5.0210000000000001E-4</v>
      </c>
      <c r="I230" s="12">
        <v>3.4409999999999998E-5</v>
      </c>
      <c r="J230" s="12">
        <v>5.3249999999999999E-4</v>
      </c>
      <c r="K230" s="12">
        <v>2.9170000000000002E-12</v>
      </c>
    </row>
    <row r="231" spans="1:11">
      <c r="A231" s="12">
        <v>30097</v>
      </c>
      <c r="B231" s="12" t="s">
        <v>648</v>
      </c>
      <c r="C231" s="12">
        <v>1.888E-12</v>
      </c>
      <c r="D231" s="12">
        <v>-6.6959999999999997E-12</v>
      </c>
      <c r="E231" s="12">
        <v>-3.9010000000000003E-2</v>
      </c>
      <c r="F231" s="12">
        <v>3.9010000000000003E-2</v>
      </c>
      <c r="G231" s="12">
        <v>4.0759999999999999E-4</v>
      </c>
      <c r="H231" s="12">
        <v>1.1620000000000001E-3</v>
      </c>
      <c r="I231" s="12">
        <v>7.839E-5</v>
      </c>
      <c r="J231" s="12">
        <v>1.2340000000000001E-3</v>
      </c>
      <c r="K231" s="12">
        <v>6.9570000000000003E-12</v>
      </c>
    </row>
    <row r="232" spans="1:11">
      <c r="A232" s="12">
        <v>30097</v>
      </c>
      <c r="B232" s="12" t="s">
        <v>649</v>
      </c>
      <c r="C232" s="12">
        <v>0</v>
      </c>
      <c r="D232" s="12">
        <v>0</v>
      </c>
      <c r="E232" s="12">
        <v>-7.9819999999999995E-3</v>
      </c>
      <c r="F232" s="12">
        <v>7.9819999999999995E-3</v>
      </c>
      <c r="G232" s="12">
        <v>-2.2740000000000002E-6</v>
      </c>
      <c r="H232" s="12">
        <v>1.4139999999999999E-4</v>
      </c>
      <c r="I232" s="12">
        <v>-3.0869999999999998E-6</v>
      </c>
      <c r="J232" s="12">
        <v>1.415E-4</v>
      </c>
      <c r="K232" s="12">
        <v>0</v>
      </c>
    </row>
    <row r="233" spans="1:11">
      <c r="A233" s="12">
        <v>30097</v>
      </c>
      <c r="B233" s="12" t="s">
        <v>610</v>
      </c>
      <c r="C233" s="12">
        <v>-4.8210000000000014E-12</v>
      </c>
      <c r="D233" s="12">
        <v>-1.014E-11</v>
      </c>
      <c r="E233" s="12">
        <v>-5.9769999999999997E-2</v>
      </c>
      <c r="F233" s="12">
        <v>5.9769999999999997E-2</v>
      </c>
      <c r="G233" s="12">
        <v>6.2910000000000006E-4</v>
      </c>
      <c r="H233" s="12">
        <v>1.7650000000000001E-3</v>
      </c>
      <c r="I233" s="12">
        <v>1.225E-4</v>
      </c>
      <c r="J233" s="12">
        <v>1.8779999999999999E-3</v>
      </c>
      <c r="K233" s="12">
        <v>1.123E-11</v>
      </c>
    </row>
    <row r="234" spans="1:11">
      <c r="A234" s="12">
        <v>30097</v>
      </c>
      <c r="B234" s="12" t="s">
        <v>611</v>
      </c>
      <c r="C234" s="12">
        <v>-1.8590000000000001E-12</v>
      </c>
      <c r="D234" s="12">
        <v>-8.1639999999999995E-12</v>
      </c>
      <c r="E234" s="12">
        <v>-4.7460000000000002E-2</v>
      </c>
      <c r="F234" s="12">
        <v>4.7460000000000002E-2</v>
      </c>
      <c r="G234" s="12">
        <v>4.9950000000000005E-4</v>
      </c>
      <c r="H234" s="12">
        <v>1.402E-3</v>
      </c>
      <c r="I234" s="12">
        <v>9.7250000000000006E-5</v>
      </c>
      <c r="J234" s="12">
        <v>1.4909999999999999E-3</v>
      </c>
      <c r="K234" s="12">
        <v>8.3729999999999992E-12</v>
      </c>
    </row>
    <row r="235" spans="1:11">
      <c r="A235" s="12">
        <v>30097</v>
      </c>
      <c r="B235" s="12" t="s">
        <v>612</v>
      </c>
      <c r="C235" s="12">
        <v>0</v>
      </c>
      <c r="D235" s="12">
        <v>0</v>
      </c>
      <c r="E235" s="12">
        <v>-5.1009999999999996E-3</v>
      </c>
      <c r="F235" s="12">
        <v>5.1009999999999996E-3</v>
      </c>
      <c r="G235" s="12">
        <v>3.2079999999999998E-5</v>
      </c>
      <c r="H235" s="12">
        <v>1.526E-4</v>
      </c>
      <c r="I235" s="12">
        <v>7.0509999999999999E-6</v>
      </c>
      <c r="J235" s="12">
        <v>1.561E-4</v>
      </c>
      <c r="K235" s="12">
        <v>0</v>
      </c>
    </row>
    <row r="236" spans="1:11">
      <c r="A236" s="12">
        <v>30097</v>
      </c>
      <c r="B236" s="12" t="s">
        <v>613</v>
      </c>
      <c r="C236" s="12">
        <v>1.167E-12</v>
      </c>
      <c r="D236" s="12">
        <v>-2.84E-12</v>
      </c>
      <c r="E236" s="12">
        <v>-1.115E-2</v>
      </c>
      <c r="F236" s="12">
        <v>1.115E-2</v>
      </c>
      <c r="G236" s="12">
        <v>1.082E-4</v>
      </c>
      <c r="H236" s="12">
        <v>3.3129999999999998E-4</v>
      </c>
      <c r="I236" s="12">
        <v>1.946E-5</v>
      </c>
      <c r="J236" s="12">
        <v>3.4900000000000003E-4</v>
      </c>
      <c r="K236" s="12">
        <v>3.0710000000000009E-12</v>
      </c>
    </row>
    <row r="237" spans="1:11">
      <c r="A237" s="12">
        <v>30097</v>
      </c>
      <c r="B237" s="12" t="s">
        <v>650</v>
      </c>
      <c r="C237" s="12">
        <v>2.3600000000000001E-3</v>
      </c>
      <c r="D237" s="12">
        <v>-1.148E-4</v>
      </c>
      <c r="E237" s="12">
        <v>1.6029999999999999E-4</v>
      </c>
      <c r="F237" s="12">
        <v>2.369E-3</v>
      </c>
      <c r="G237" s="12">
        <v>2.5689999999999999E-6</v>
      </c>
      <c r="H237" s="12">
        <v>4.8380000000000001E-5</v>
      </c>
      <c r="I237" s="12">
        <v>6.8800000000000002E-6</v>
      </c>
      <c r="J237" s="12">
        <v>4.8930000000000001E-5</v>
      </c>
      <c r="K237" s="12">
        <v>2.3630000000000001E-3</v>
      </c>
    </row>
    <row r="238" spans="1:11">
      <c r="A238" s="12">
        <v>30097</v>
      </c>
      <c r="B238" s="12" t="s">
        <v>651</v>
      </c>
      <c r="C238" s="12">
        <v>1.5770000000000001E-3</v>
      </c>
      <c r="D238" s="12">
        <v>-7.6710000000000002E-5</v>
      </c>
      <c r="E238" s="12">
        <v>1.071E-4</v>
      </c>
      <c r="F238" s="12">
        <v>1.5820000000000001E-3</v>
      </c>
      <c r="G238" s="12">
        <v>1.717E-6</v>
      </c>
      <c r="H238" s="12">
        <v>3.2320000000000002E-5</v>
      </c>
      <c r="I238" s="12">
        <v>4.5970000000000002E-6</v>
      </c>
      <c r="J238" s="12">
        <v>3.269E-5</v>
      </c>
      <c r="K238" s="12">
        <v>1.5790000000000001E-3</v>
      </c>
    </row>
    <row r="239" spans="1:11">
      <c r="A239" s="12">
        <v>30097</v>
      </c>
      <c r="B239" s="12" t="s">
        <v>652</v>
      </c>
      <c r="C239" s="12">
        <v>2.9049999999999999E-2</v>
      </c>
      <c r="D239" s="12">
        <v>-1.413E-3</v>
      </c>
      <c r="E239" s="12">
        <v>2.2399999999999998E-3</v>
      </c>
      <c r="F239" s="12">
        <v>2.9170000000000001E-2</v>
      </c>
      <c r="G239" s="12">
        <v>8.7479999999999996E-5</v>
      </c>
      <c r="H239" s="12">
        <v>5.8029999999999996E-4</v>
      </c>
      <c r="I239" s="12">
        <v>8.7860000000000002E-5</v>
      </c>
      <c r="J239" s="12">
        <v>5.934E-4</v>
      </c>
      <c r="K239" s="12">
        <v>2.9080000000000002E-2</v>
      </c>
    </row>
    <row r="240" spans="1:11">
      <c r="A240" s="12">
        <v>30097</v>
      </c>
      <c r="B240" s="12" t="s">
        <v>653</v>
      </c>
      <c r="C240" s="12">
        <v>1.9439999999999999E-2</v>
      </c>
      <c r="D240" s="12">
        <v>-9.456E-4</v>
      </c>
      <c r="E240" s="12">
        <v>1.4989999999999999E-3</v>
      </c>
      <c r="F240" s="12">
        <v>1.9519999999999999E-2</v>
      </c>
      <c r="G240" s="12">
        <v>5.8529999999999997E-5</v>
      </c>
      <c r="H240" s="12">
        <v>3.8830000000000001E-4</v>
      </c>
      <c r="I240" s="12">
        <v>5.8789999999999998E-5</v>
      </c>
      <c r="J240" s="12">
        <v>3.97E-4</v>
      </c>
      <c r="K240" s="12">
        <v>1.9460000000000002E-2</v>
      </c>
    </row>
    <row r="241" spans="1:11">
      <c r="A241" s="12">
        <v>30097</v>
      </c>
      <c r="B241" s="12" t="s">
        <v>654</v>
      </c>
      <c r="C241" s="12">
        <v>1.23E-2</v>
      </c>
      <c r="D241" s="12">
        <v>-5.9820000000000001E-4</v>
      </c>
      <c r="E241" s="12">
        <v>3.8949999999999998E-4</v>
      </c>
      <c r="F241" s="12">
        <v>1.2319999999999999E-2</v>
      </c>
      <c r="G241" s="12">
        <v>1.853E-5</v>
      </c>
      <c r="H241" s="12">
        <v>1.8129999999999999E-4</v>
      </c>
      <c r="I241" s="12">
        <v>3.7580000000000003E-5</v>
      </c>
      <c r="J241" s="12">
        <v>1.861E-4</v>
      </c>
      <c r="K241" s="12">
        <v>1.231E-2</v>
      </c>
    </row>
    <row r="242" spans="1:11">
      <c r="A242" s="12">
        <v>30097</v>
      </c>
      <c r="B242" s="12" t="s">
        <v>655</v>
      </c>
      <c r="C242" s="12">
        <v>8.2529999999999999E-3</v>
      </c>
      <c r="D242" s="12">
        <v>-4.0149999999999989E-4</v>
      </c>
      <c r="E242" s="12">
        <v>2.6140000000000001E-4</v>
      </c>
      <c r="F242" s="12">
        <v>8.267E-3</v>
      </c>
      <c r="G242" s="12">
        <v>1.2439999999999999E-5</v>
      </c>
      <c r="H242" s="12">
        <v>1.217E-4</v>
      </c>
      <c r="I242" s="12">
        <v>2.5219999999999999E-5</v>
      </c>
      <c r="J242" s="12">
        <v>1.249E-4</v>
      </c>
      <c r="K242" s="12">
        <v>8.2629999999999995E-3</v>
      </c>
    </row>
    <row r="243" spans="1:11">
      <c r="A243" s="12">
        <v>30097</v>
      </c>
      <c r="B243" s="12" t="s">
        <v>656</v>
      </c>
      <c r="C243" s="12">
        <v>0</v>
      </c>
      <c r="D243" s="12">
        <v>2.393E-2</v>
      </c>
      <c r="E243" s="12">
        <v>-2.4479999999999998E-2</v>
      </c>
      <c r="F243" s="12">
        <v>3.4229999999999997E-2</v>
      </c>
      <c r="G243" s="12">
        <v>-1.516E-3</v>
      </c>
      <c r="H243" s="12">
        <v>2.8310000000000011E-4</v>
      </c>
      <c r="I243" s="12">
        <v>9.967000000000001E-4</v>
      </c>
      <c r="J243" s="12">
        <v>1.836E-3</v>
      </c>
      <c r="K243" s="12">
        <v>2.393E-2</v>
      </c>
    </row>
    <row r="244" spans="1:11">
      <c r="A244" s="12">
        <v>30097</v>
      </c>
      <c r="B244" s="12" t="s">
        <v>657</v>
      </c>
      <c r="C244" s="12">
        <v>0</v>
      </c>
      <c r="D244" s="12">
        <v>-2.393E-2</v>
      </c>
      <c r="E244" s="12">
        <v>2.4479999999999998E-2</v>
      </c>
      <c r="F244" s="12">
        <v>3.4229999999999997E-2</v>
      </c>
      <c r="G244" s="12">
        <v>1.521E-3</v>
      </c>
      <c r="H244" s="12">
        <v>-2.8350000000000001E-4</v>
      </c>
      <c r="I244" s="12">
        <v>-9.9679999999999994E-4</v>
      </c>
      <c r="J244" s="12">
        <v>1.841E-3</v>
      </c>
      <c r="K244" s="12">
        <v>2.393E-2</v>
      </c>
    </row>
    <row r="245" spans="1:11">
      <c r="A245" s="12">
        <v>30097</v>
      </c>
      <c r="B245" s="12" t="s">
        <v>658</v>
      </c>
      <c r="C245" s="12">
        <v>0</v>
      </c>
      <c r="D245" s="12">
        <v>1.6E-2</v>
      </c>
      <c r="E245" s="12">
        <v>-1.636E-2</v>
      </c>
      <c r="F245" s="12">
        <v>2.2890000000000001E-2</v>
      </c>
      <c r="G245" s="12">
        <v>-1.0139999999999999E-3</v>
      </c>
      <c r="H245" s="12">
        <v>1.8929999999999999E-4</v>
      </c>
      <c r="I245" s="12">
        <v>6.6639999999999994E-4</v>
      </c>
      <c r="J245" s="12">
        <v>1.2279999999999999E-3</v>
      </c>
      <c r="K245" s="12">
        <v>1.6E-2</v>
      </c>
    </row>
    <row r="246" spans="1:11">
      <c r="A246" s="12">
        <v>30097</v>
      </c>
      <c r="B246" s="12" t="s">
        <v>659</v>
      </c>
      <c r="C246" s="12">
        <v>0</v>
      </c>
      <c r="D246" s="12">
        <v>-1.6E-2</v>
      </c>
      <c r="E246" s="12">
        <v>1.6369999999999999E-2</v>
      </c>
      <c r="F246" s="12">
        <v>2.2890000000000001E-2</v>
      </c>
      <c r="G246" s="12">
        <v>1.0169999999999999E-3</v>
      </c>
      <c r="H246" s="12">
        <v>-1.896E-4</v>
      </c>
      <c r="I246" s="12">
        <v>-6.6649999999999999E-4</v>
      </c>
      <c r="J246" s="12">
        <v>1.2310000000000001E-3</v>
      </c>
      <c r="K246" s="12">
        <v>1.6E-2</v>
      </c>
    </row>
    <row r="247" spans="1:11">
      <c r="A247" s="12">
        <v>30097</v>
      </c>
      <c r="B247" s="12" t="s">
        <v>660</v>
      </c>
      <c r="C247" s="12">
        <v>0</v>
      </c>
      <c r="D247" s="12">
        <v>1.6379999999999999E-2</v>
      </c>
      <c r="E247" s="12">
        <v>-1.212E-3</v>
      </c>
      <c r="F247" s="12">
        <v>1.6420000000000001E-2</v>
      </c>
      <c r="G247" s="12">
        <v>-7.5359999999999999E-4</v>
      </c>
      <c r="H247" s="12">
        <v>1.2569999999999999E-4</v>
      </c>
      <c r="I247" s="12">
        <v>5.6129999999999993E-4</v>
      </c>
      <c r="J247" s="12">
        <v>9.4800000000000006E-4</v>
      </c>
      <c r="K247" s="12">
        <v>1.6379999999999999E-2</v>
      </c>
    </row>
    <row r="248" spans="1:11">
      <c r="A248" s="12">
        <v>30097</v>
      </c>
      <c r="B248" s="12" t="s">
        <v>661</v>
      </c>
      <c r="C248" s="12">
        <v>0</v>
      </c>
      <c r="D248" s="12">
        <v>-1.6379999999999999E-2</v>
      </c>
      <c r="E248" s="12">
        <v>1.212E-3</v>
      </c>
      <c r="F248" s="12">
        <v>1.6420000000000001E-2</v>
      </c>
      <c r="G248" s="12">
        <v>7.3700000000000002E-4</v>
      </c>
      <c r="H248" s="12">
        <v>-1.2569999999999999E-4</v>
      </c>
      <c r="I248" s="12">
        <v>-5.6739999999999991E-4</v>
      </c>
      <c r="J248" s="12">
        <v>9.3860000000000015E-4</v>
      </c>
      <c r="K248" s="12">
        <v>1.6379999999999999E-2</v>
      </c>
    </row>
    <row r="249" spans="1:11">
      <c r="A249" s="12">
        <v>30097</v>
      </c>
      <c r="B249" s="12" t="s">
        <v>662</v>
      </c>
      <c r="C249" s="12">
        <v>0</v>
      </c>
      <c r="D249" s="12">
        <v>1.095E-2</v>
      </c>
      <c r="E249" s="12">
        <v>-8.0990000000000001E-4</v>
      </c>
      <c r="F249" s="12">
        <v>1.098E-2</v>
      </c>
      <c r="G249" s="12">
        <v>-5.036000000000001E-4</v>
      </c>
      <c r="H249" s="12">
        <v>8.4060000000000005E-5</v>
      </c>
      <c r="I249" s="12">
        <v>3.7520000000000001E-4</v>
      </c>
      <c r="J249" s="12">
        <v>6.3360000000000001E-4</v>
      </c>
      <c r="K249" s="12">
        <v>1.095E-2</v>
      </c>
    </row>
    <row r="250" spans="1:11">
      <c r="A250" s="12">
        <v>30097</v>
      </c>
      <c r="B250" s="12" t="s">
        <v>663</v>
      </c>
      <c r="C250" s="12">
        <v>0</v>
      </c>
      <c r="D250" s="12">
        <v>-1.095E-2</v>
      </c>
      <c r="E250" s="12">
        <v>8.0990000000000001E-4</v>
      </c>
      <c r="F250" s="12">
        <v>1.098E-2</v>
      </c>
      <c r="G250" s="12">
        <v>4.9260000000000005E-4</v>
      </c>
      <c r="H250" s="12">
        <v>-8.4049999999999997E-5</v>
      </c>
      <c r="I250" s="12">
        <v>-3.793E-4</v>
      </c>
      <c r="J250" s="12">
        <v>6.2730000000000001E-4</v>
      </c>
      <c r="K250" s="12">
        <v>1.095E-2</v>
      </c>
    </row>
    <row r="251" spans="1:11">
      <c r="A251" s="12">
        <v>30097</v>
      </c>
      <c r="B251" s="12" t="s">
        <v>664</v>
      </c>
      <c r="C251" s="12">
        <v>0</v>
      </c>
      <c r="D251" s="12">
        <v>1.8439999999999998E-12</v>
      </c>
      <c r="E251" s="12">
        <v>1.085E-2</v>
      </c>
      <c r="F251" s="12">
        <v>1.085E-2</v>
      </c>
      <c r="G251" s="12">
        <v>-1.11E-4</v>
      </c>
      <c r="H251" s="12">
        <v>-3.2440000000000002E-4</v>
      </c>
      <c r="I251" s="12">
        <v>-2.1990000000000001E-5</v>
      </c>
      <c r="J251" s="12">
        <v>3.435E-4</v>
      </c>
      <c r="K251" s="12">
        <v>2.0190000000000002E-12</v>
      </c>
    </row>
    <row r="252" spans="1:11">
      <c r="A252" s="12">
        <v>30097</v>
      </c>
      <c r="B252" s="12" t="s">
        <v>665</v>
      </c>
      <c r="C252" s="12">
        <v>0</v>
      </c>
      <c r="D252" s="12">
        <v>1.234E-12</v>
      </c>
      <c r="E252" s="12">
        <v>7.2629999999999986E-3</v>
      </c>
      <c r="F252" s="12">
        <v>7.2629999999999986E-3</v>
      </c>
      <c r="G252" s="12">
        <v>-7.4309999999999998E-5</v>
      </c>
      <c r="H252" s="12">
        <v>-2.1709999999999999E-4</v>
      </c>
      <c r="I252" s="12">
        <v>-1.472E-5</v>
      </c>
      <c r="J252" s="12">
        <v>2.299E-4</v>
      </c>
      <c r="K252" s="12">
        <v>1.2410000000000001E-12</v>
      </c>
    </row>
    <row r="253" spans="1:11">
      <c r="A253" s="12">
        <v>30097</v>
      </c>
      <c r="B253" s="12" t="s">
        <v>666</v>
      </c>
      <c r="C253" s="12">
        <v>2.3240000000000001E-3</v>
      </c>
      <c r="D253" s="12">
        <v>-1.13E-4</v>
      </c>
      <c r="E253" s="12">
        <v>1.393E-4</v>
      </c>
      <c r="F253" s="12">
        <v>2.3310000000000002E-3</v>
      </c>
      <c r="G253" s="12">
        <v>3.083E-6</v>
      </c>
      <c r="H253" s="12">
        <v>3.9480000000000001E-5</v>
      </c>
      <c r="I253" s="12">
        <v>6.9639999999999997E-6</v>
      </c>
      <c r="J253" s="12">
        <v>4.0210000000000003E-5</v>
      </c>
      <c r="K253" s="12">
        <v>2.3259999999999999E-3</v>
      </c>
    </row>
    <row r="254" spans="1:11">
      <c r="A254" s="12">
        <v>30097</v>
      </c>
      <c r="B254" s="12" t="s">
        <v>667</v>
      </c>
      <c r="C254" s="12">
        <v>1.4859999999999999E-3</v>
      </c>
      <c r="D254" s="12">
        <v>-7.2269999999999998E-5</v>
      </c>
      <c r="E254" s="12">
        <v>8.9090000000000003E-5</v>
      </c>
      <c r="F254" s="12">
        <v>1.49E-3</v>
      </c>
      <c r="G254" s="12">
        <v>1.9709999999999998E-6</v>
      </c>
      <c r="H254" s="12">
        <v>2.5239999999999999E-5</v>
      </c>
      <c r="I254" s="12">
        <v>4.4519999999999999E-6</v>
      </c>
      <c r="J254" s="12">
        <v>2.5709999999999999E-5</v>
      </c>
      <c r="K254" s="12">
        <v>1.488E-3</v>
      </c>
    </row>
    <row r="255" spans="1:11">
      <c r="A255" s="12">
        <v>30097</v>
      </c>
      <c r="B255" s="12" t="s">
        <v>668</v>
      </c>
      <c r="C255" s="12">
        <v>0</v>
      </c>
      <c r="D255" s="12">
        <v>1.1620000000000001E-3</v>
      </c>
      <c r="E255" s="12">
        <v>-8.4590000000000002E-4</v>
      </c>
      <c r="F255" s="12">
        <v>1.4369999999999999E-3</v>
      </c>
      <c r="G255" s="12">
        <v>-6.5060000000000004E-5</v>
      </c>
      <c r="H255" s="12">
        <v>1.5679999999999999E-5</v>
      </c>
      <c r="I255" s="12">
        <v>5.3029999999999999E-5</v>
      </c>
      <c r="J255" s="12">
        <v>8.5389999999999994E-5</v>
      </c>
      <c r="K255" s="12">
        <v>1.1620000000000001E-3</v>
      </c>
    </row>
    <row r="256" spans="1:11">
      <c r="A256" s="12">
        <v>30097</v>
      </c>
      <c r="B256" s="12" t="s">
        <v>669</v>
      </c>
      <c r="C256" s="12">
        <v>0</v>
      </c>
      <c r="D256" s="12">
        <v>7.428999999999999E-4</v>
      </c>
      <c r="E256" s="12">
        <v>-5.4089999999999997E-4</v>
      </c>
      <c r="F256" s="12">
        <v>9.1890000000000006E-4</v>
      </c>
      <c r="G256" s="12">
        <v>-4.1600000000000002E-5</v>
      </c>
      <c r="H256" s="12">
        <v>1.0020000000000001E-5</v>
      </c>
      <c r="I256" s="12">
        <v>3.3909999999999999E-5</v>
      </c>
      <c r="J256" s="12">
        <v>5.4599999999999999E-5</v>
      </c>
      <c r="K256" s="12">
        <v>7.428999999999999E-4</v>
      </c>
    </row>
    <row r="257" spans="1:11">
      <c r="A257" s="12">
        <v>30097</v>
      </c>
      <c r="B257" s="12" t="s">
        <v>529</v>
      </c>
      <c r="C257" s="12">
        <v>1.5839999999999999E-12</v>
      </c>
      <c r="D257" s="12">
        <v>3.4899999999999997E-11</v>
      </c>
      <c r="E257" s="12">
        <v>-1.3869999999999999E-7</v>
      </c>
      <c r="F257" s="12">
        <v>1.3869999999999999E-7</v>
      </c>
      <c r="G257" s="12">
        <v>-2.4570000000000001E-4</v>
      </c>
      <c r="H257" s="12">
        <v>-5.9679999999999998E-5</v>
      </c>
      <c r="I257" s="12">
        <v>6.9079999999999998E-6</v>
      </c>
      <c r="J257" s="12">
        <v>2.5290000000000002E-4</v>
      </c>
      <c r="K257" s="12">
        <v>3.4939999999999998E-11</v>
      </c>
    </row>
    <row r="258" spans="1:11">
      <c r="A258" s="12">
        <v>30097</v>
      </c>
      <c r="B258" s="12" t="s">
        <v>527</v>
      </c>
      <c r="C258" s="12">
        <v>0</v>
      </c>
      <c r="D258" s="12">
        <v>-3.743E-11</v>
      </c>
      <c r="E258" s="12">
        <v>1.5209999999999999E-7</v>
      </c>
      <c r="F258" s="12">
        <v>1.5209999999999999E-7</v>
      </c>
      <c r="G258" s="12">
        <v>2.6949999999999999E-4</v>
      </c>
      <c r="H258" s="12">
        <v>6.5450000000000005E-5</v>
      </c>
      <c r="I258" s="12">
        <v>-7.5769999999999996E-6</v>
      </c>
      <c r="J258" s="12">
        <v>2.7740000000000002E-4</v>
      </c>
      <c r="K258" s="12">
        <v>3.7440000000000002E-11</v>
      </c>
    </row>
    <row r="259" spans="1:11">
      <c r="A259" s="12">
        <v>30097</v>
      </c>
      <c r="B259" s="12" t="s">
        <v>533</v>
      </c>
      <c r="C259" s="12">
        <v>0</v>
      </c>
      <c r="D259" s="12">
        <v>9.9999999999999994E-12</v>
      </c>
      <c r="E259" s="12">
        <v>6.6690000000000002E-7</v>
      </c>
      <c r="F259" s="12">
        <v>6.6690000000000002E-7</v>
      </c>
      <c r="G259" s="12">
        <v>-1.139E-3</v>
      </c>
      <c r="H259" s="12">
        <v>1.3579999999999999E-4</v>
      </c>
      <c r="I259" s="12">
        <v>-1.841E-4</v>
      </c>
      <c r="J259" s="12">
        <v>1.1620000000000001E-3</v>
      </c>
      <c r="K259" s="12">
        <v>1.004E-11</v>
      </c>
    </row>
    <row r="260" spans="1:11">
      <c r="A260" s="12">
        <v>30097</v>
      </c>
      <c r="B260" s="12" t="s">
        <v>531</v>
      </c>
      <c r="C260" s="12">
        <v>0</v>
      </c>
      <c r="D260" s="12">
        <v>-4.0300000000000004E-12</v>
      </c>
      <c r="E260" s="12">
        <v>-2.6679999999999998E-7</v>
      </c>
      <c r="F260" s="12">
        <v>2.6679999999999998E-7</v>
      </c>
      <c r="G260" s="12">
        <v>4.5550000000000001E-4</v>
      </c>
      <c r="H260" s="12">
        <v>-5.4320000000000002E-5</v>
      </c>
      <c r="I260" s="12">
        <v>7.3629999999999998E-5</v>
      </c>
      <c r="J260" s="12">
        <v>4.6460000000000002E-4</v>
      </c>
      <c r="K260" s="12">
        <v>4.0319999999999998E-12</v>
      </c>
    </row>
    <row r="261" spans="1:11">
      <c r="A261" s="12">
        <v>30097</v>
      </c>
      <c r="B261" s="12" t="s">
        <v>535</v>
      </c>
      <c r="C261" s="12">
        <v>0</v>
      </c>
      <c r="D261" s="12">
        <v>0</v>
      </c>
      <c r="E261" s="12">
        <v>-2.35E-7</v>
      </c>
      <c r="F261" s="12">
        <v>2.35E-7</v>
      </c>
      <c r="G261" s="12">
        <v>-1.271E-5</v>
      </c>
      <c r="H261" s="12">
        <v>-2.5329999999999998E-4</v>
      </c>
      <c r="I261" s="12">
        <v>-6.37E-6</v>
      </c>
      <c r="J261" s="12">
        <v>2.5369999999999999E-4</v>
      </c>
      <c r="K261" s="12">
        <v>0</v>
      </c>
    </row>
    <row r="262" spans="1:11">
      <c r="A262" s="12">
        <v>30097</v>
      </c>
      <c r="B262" s="12" t="s">
        <v>539</v>
      </c>
      <c r="C262" s="12">
        <v>0</v>
      </c>
      <c r="D262" s="12">
        <v>2.2929999999999999E-11</v>
      </c>
      <c r="E262" s="12">
        <v>-3.9459999999999997E-8</v>
      </c>
      <c r="F262" s="12">
        <v>3.9459999999999997E-8</v>
      </c>
      <c r="G262" s="12">
        <v>-2.0579999999999999E-5</v>
      </c>
      <c r="H262" s="12">
        <v>-1.604E-4</v>
      </c>
      <c r="I262" s="12">
        <v>9.696E-6</v>
      </c>
      <c r="J262" s="12">
        <v>1.6200000000000001E-4</v>
      </c>
      <c r="K262" s="12">
        <v>2.2929999999999999E-11</v>
      </c>
    </row>
    <row r="263" spans="1:11">
      <c r="A263" s="12">
        <v>30097</v>
      </c>
      <c r="B263" s="12" t="s">
        <v>544</v>
      </c>
      <c r="C263" s="12">
        <v>0</v>
      </c>
      <c r="D263" s="12">
        <v>0</v>
      </c>
      <c r="E263" s="12">
        <v>-4.4139999999999999E-9</v>
      </c>
      <c r="F263" s="12">
        <v>4.4139999999999999E-9</v>
      </c>
      <c r="G263" s="12">
        <v>1.8139999999999999E-6</v>
      </c>
      <c r="H263" s="12">
        <v>5.0609999999999998E-5</v>
      </c>
      <c r="I263" s="12">
        <v>1.209E-6</v>
      </c>
      <c r="J263" s="12">
        <v>5.0659999999999999E-5</v>
      </c>
      <c r="K263" s="12">
        <v>0</v>
      </c>
    </row>
    <row r="264" spans="1:11">
      <c r="A264" s="12">
        <v>30097</v>
      </c>
      <c r="B264" s="12" t="s">
        <v>546</v>
      </c>
      <c r="C264" s="12">
        <v>0</v>
      </c>
      <c r="D264" s="12">
        <v>-7.5410000000000001E-11</v>
      </c>
      <c r="E264" s="12">
        <v>3.4589999999999999E-5</v>
      </c>
      <c r="F264" s="12">
        <v>3.4589999999999999E-5</v>
      </c>
      <c r="G264" s="12">
        <v>3.8819999999999998E-5</v>
      </c>
      <c r="H264" s="12">
        <v>4.2069999999999997E-6</v>
      </c>
      <c r="I264" s="12">
        <v>-2.608E-4</v>
      </c>
      <c r="J264" s="12">
        <v>2.6370000000000001E-4</v>
      </c>
      <c r="K264" s="12">
        <v>7.5410000000000001E-11</v>
      </c>
    </row>
    <row r="265" spans="1:11">
      <c r="A265" s="12">
        <v>30097</v>
      </c>
      <c r="B265" s="12" t="s">
        <v>548</v>
      </c>
      <c r="C265" s="12">
        <v>0</v>
      </c>
      <c r="D265" s="12">
        <v>5.8969999999999991E-11</v>
      </c>
      <c r="E265" s="12">
        <v>8.9640000000000001E-8</v>
      </c>
      <c r="F265" s="12">
        <v>8.9640000000000001E-8</v>
      </c>
      <c r="G265" s="12">
        <v>-5.5040000000000002E-5</v>
      </c>
      <c r="H265" s="12">
        <v>2.5359999999999998E-4</v>
      </c>
      <c r="I265" s="12">
        <v>2.254E-4</v>
      </c>
      <c r="J265" s="12">
        <v>3.4370000000000001E-4</v>
      </c>
      <c r="K265" s="12">
        <v>5.8969999999999991E-11</v>
      </c>
    </row>
    <row r="266" spans="1:11">
      <c r="A266" s="12">
        <v>30097</v>
      </c>
      <c r="B266" s="12" t="s">
        <v>614</v>
      </c>
      <c r="C266" s="12">
        <v>0</v>
      </c>
      <c r="D266" s="12">
        <v>0</v>
      </c>
      <c r="E266" s="12">
        <v>-4.3440000000000003E-7</v>
      </c>
      <c r="F266" s="12">
        <v>4.3440000000000003E-7</v>
      </c>
      <c r="G266" s="12">
        <v>3.2550000000000002E-6</v>
      </c>
      <c r="H266" s="12">
        <v>-9.5629999999999988E-4</v>
      </c>
      <c r="I266" s="12">
        <v>3.1530000000000001E-6</v>
      </c>
      <c r="J266" s="12">
        <v>9.5629999999999988E-4</v>
      </c>
      <c r="K266" s="12">
        <v>0</v>
      </c>
    </row>
    <row r="267" spans="1:11">
      <c r="A267" s="12">
        <v>30097</v>
      </c>
      <c r="B267" s="12" t="s">
        <v>615</v>
      </c>
      <c r="C267" s="12">
        <v>0</v>
      </c>
      <c r="D267" s="12">
        <v>-2.303E-11</v>
      </c>
      <c r="E267" s="12">
        <v>-1.053E-7</v>
      </c>
      <c r="F267" s="12">
        <v>1.053E-7</v>
      </c>
      <c r="G267" s="12">
        <v>2.1670000000000001E-5</v>
      </c>
      <c r="H267" s="12">
        <v>-1.583E-4</v>
      </c>
      <c r="I267" s="12">
        <v>-8.6449999999999994E-6</v>
      </c>
      <c r="J267" s="12">
        <v>1.6000000000000001E-4</v>
      </c>
      <c r="K267" s="12">
        <v>2.303E-11</v>
      </c>
    </row>
    <row r="268" spans="1:11">
      <c r="A268" s="12">
        <v>30097</v>
      </c>
      <c r="B268" s="12" t="s">
        <v>670</v>
      </c>
      <c r="C268" s="12">
        <v>0</v>
      </c>
      <c r="D268" s="12">
        <v>4.5209999999999998E-12</v>
      </c>
      <c r="E268" s="12">
        <v>-2.3560000000000001E-2</v>
      </c>
      <c r="F268" s="12">
        <v>2.3560000000000001E-2</v>
      </c>
      <c r="G268" s="12">
        <v>8.1589999999999994E-4</v>
      </c>
      <c r="H268" s="12">
        <v>1.0839999999999999E-3</v>
      </c>
      <c r="I268" s="12">
        <v>2.9669999999999999E-5</v>
      </c>
      <c r="J268" s="12">
        <v>1.3569999999999999E-3</v>
      </c>
      <c r="K268" s="12">
        <v>4.5220000000000003E-12</v>
      </c>
    </row>
    <row r="269" spans="1:11">
      <c r="A269" s="12">
        <v>30097</v>
      </c>
      <c r="B269" s="12" t="s">
        <v>671</v>
      </c>
      <c r="C269" s="12">
        <v>0</v>
      </c>
      <c r="D269" s="12">
        <v>-2.6799999999999999E-12</v>
      </c>
      <c r="E269" s="12">
        <v>-1.0959999999999999E-2</v>
      </c>
      <c r="F269" s="12">
        <v>1.0959999999999999E-2</v>
      </c>
      <c r="G269" s="12">
        <v>9.3070000000000002E-4</v>
      </c>
      <c r="H269" s="12">
        <v>2.27E-5</v>
      </c>
      <c r="I269" s="12">
        <v>7.4270000000000006E-5</v>
      </c>
      <c r="J269" s="12">
        <v>9.3399999999999993E-4</v>
      </c>
      <c r="K269" s="12">
        <v>2.6799999999999999E-12</v>
      </c>
    </row>
    <row r="270" spans="1:11">
      <c r="A270" s="12">
        <v>30097</v>
      </c>
      <c r="B270" s="12" t="s">
        <v>672</v>
      </c>
      <c r="C270" s="12">
        <v>0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</row>
    <row r="271" spans="1:11">
      <c r="A271" s="12">
        <v>30097</v>
      </c>
      <c r="B271" s="12" t="s">
        <v>673</v>
      </c>
      <c r="C271" s="12">
        <v>0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</row>
    <row r="272" spans="1:11">
      <c r="A272" s="12">
        <v>30097</v>
      </c>
      <c r="B272" s="12" t="s">
        <v>674</v>
      </c>
      <c r="C272" s="12">
        <v>0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</row>
    <row r="273" spans="1:11">
      <c r="A273" s="12">
        <v>30097</v>
      </c>
      <c r="B273" s="12" t="s">
        <v>675</v>
      </c>
      <c r="C273" s="12">
        <v>0</v>
      </c>
      <c r="D273" s="12">
        <v>-2.9980000000000002E-7</v>
      </c>
      <c r="E273" s="12">
        <v>7.0560000000000006E-3</v>
      </c>
      <c r="F273" s="12">
        <v>7.0560000000000006E-3</v>
      </c>
      <c r="G273" s="12">
        <v>-2.0270000000000001E-5</v>
      </c>
      <c r="H273" s="12">
        <v>9.3280000000000001E-5</v>
      </c>
      <c r="I273" s="12">
        <v>-1.6699999999999999E-5</v>
      </c>
      <c r="J273" s="12">
        <v>9.6910000000000006E-5</v>
      </c>
      <c r="K273" s="12">
        <v>2.9980000000000002E-7</v>
      </c>
    </row>
    <row r="274" spans="1:11">
      <c r="A274" s="12">
        <v>30097</v>
      </c>
      <c r="B274" s="12" t="s">
        <v>676</v>
      </c>
      <c r="C274" s="12">
        <v>0</v>
      </c>
      <c r="D274" s="12">
        <v>-2.0220000000000001E-12</v>
      </c>
      <c r="E274" s="12">
        <v>4.1510000000000001E-4</v>
      </c>
      <c r="F274" s="12">
        <v>4.1510000000000001E-4</v>
      </c>
      <c r="G274" s="12">
        <v>7.8739999999999995E-5</v>
      </c>
      <c r="H274" s="12">
        <v>8.3049999999999993E-6</v>
      </c>
      <c r="I274" s="12">
        <v>1.9999999999999999E-6</v>
      </c>
      <c r="J274" s="12">
        <v>7.9200000000000001E-5</v>
      </c>
      <c r="K274" s="12">
        <v>2.0279999999999998E-12</v>
      </c>
    </row>
    <row r="275" spans="1:11">
      <c r="A275" s="12">
        <v>30097</v>
      </c>
      <c r="B275" s="12" t="s">
        <v>677</v>
      </c>
      <c r="C275" s="12">
        <v>0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  <c r="K275" s="12">
        <v>0</v>
      </c>
    </row>
    <row r="276" spans="1:11">
      <c r="A276" s="12">
        <v>30097</v>
      </c>
      <c r="B276" s="12" t="s">
        <v>678</v>
      </c>
      <c r="C276" s="12">
        <v>-2.3909999999999998E-12</v>
      </c>
      <c r="D276" s="12">
        <v>-2.2459999999999999E-12</v>
      </c>
      <c r="E276" s="12">
        <v>2.647E-2</v>
      </c>
      <c r="F276" s="12">
        <v>2.647E-2</v>
      </c>
      <c r="G276" s="12">
        <v>-4.261E-5</v>
      </c>
      <c r="H276" s="12">
        <v>1.4889999999999999E-4</v>
      </c>
      <c r="I276" s="12">
        <v>-3.464E-5</v>
      </c>
      <c r="J276" s="12">
        <v>1.5870000000000001E-4</v>
      </c>
      <c r="K276" s="12">
        <v>3.2809999999999999E-12</v>
      </c>
    </row>
    <row r="277" spans="1:11">
      <c r="A277" s="12">
        <v>30097</v>
      </c>
      <c r="B277" s="12" t="s">
        <v>679</v>
      </c>
      <c r="C277" s="12">
        <v>0</v>
      </c>
      <c r="D277" s="12">
        <v>1.3089999999999999E-7</v>
      </c>
      <c r="E277" s="12">
        <v>-3.304E-2</v>
      </c>
      <c r="F277" s="12">
        <v>3.304E-2</v>
      </c>
      <c r="G277" s="12">
        <v>6.101E-5</v>
      </c>
      <c r="H277" s="12">
        <v>-2.174E-4</v>
      </c>
      <c r="I277" s="12">
        <v>4.774E-5</v>
      </c>
      <c r="J277" s="12">
        <v>2.308E-4</v>
      </c>
      <c r="K277" s="12">
        <v>1.3089999999999999E-7</v>
      </c>
    </row>
    <row r="278" spans="1:11">
      <c r="A278" s="12">
        <v>30097</v>
      </c>
      <c r="B278" s="12" t="s">
        <v>680</v>
      </c>
      <c r="C278" s="12">
        <v>0</v>
      </c>
      <c r="D278" s="12">
        <v>0</v>
      </c>
      <c r="E278" s="12">
        <v>-4.8319999999999998E-4</v>
      </c>
      <c r="F278" s="12">
        <v>4.8319999999999998E-4</v>
      </c>
      <c r="G278" s="12">
        <v>6.8449999999999997E-5</v>
      </c>
      <c r="H278" s="12">
        <v>-5.0269999999999986E-6</v>
      </c>
      <c r="I278" s="12">
        <v>3.507E-6</v>
      </c>
      <c r="J278" s="12">
        <v>6.8730000000000001E-5</v>
      </c>
      <c r="K278" s="12">
        <v>0</v>
      </c>
    </row>
    <row r="279" spans="1:11">
      <c r="A279" s="12">
        <v>30097</v>
      </c>
      <c r="B279" s="12" t="s">
        <v>681</v>
      </c>
      <c r="C279" s="12">
        <v>0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</row>
    <row r="280" spans="1:11">
      <c r="A280" s="12">
        <v>30097</v>
      </c>
      <c r="B280" s="12" t="s">
        <v>682</v>
      </c>
      <c r="C280" s="12">
        <v>-1.32E-12</v>
      </c>
      <c r="D280" s="12">
        <v>3.1919999999999989E-12</v>
      </c>
      <c r="E280" s="12">
        <v>-3.2960000000000003E-2</v>
      </c>
      <c r="F280" s="12">
        <v>3.2960000000000003E-2</v>
      </c>
      <c r="G280" s="12">
        <v>7.2639999999999996E-5</v>
      </c>
      <c r="H280" s="12">
        <v>-2.2389999999999999E-4</v>
      </c>
      <c r="I280" s="12">
        <v>4.9020000000000002E-5</v>
      </c>
      <c r="J280" s="12">
        <v>2.4049999999999999E-4</v>
      </c>
      <c r="K280" s="12">
        <v>3.4550000000000001E-12</v>
      </c>
    </row>
    <row r="281" spans="1:11">
      <c r="A281" s="12">
        <v>30097</v>
      </c>
      <c r="B281" s="12" t="s">
        <v>683</v>
      </c>
      <c r="C281" s="12">
        <v>0</v>
      </c>
      <c r="D281" s="12">
        <v>-2.5209999999999999E-12</v>
      </c>
      <c r="E281" s="12">
        <v>3.4539999999999987E-2</v>
      </c>
      <c r="F281" s="12">
        <v>3.4539999999999987E-2</v>
      </c>
      <c r="G281" s="12">
        <v>-7.6089999999999998E-5</v>
      </c>
      <c r="H281" s="12">
        <v>2.3790000000000001E-4</v>
      </c>
      <c r="I281" s="12">
        <v>-5.1929999999999999E-5</v>
      </c>
      <c r="J281" s="12">
        <v>2.5510000000000002E-4</v>
      </c>
      <c r="K281" s="12">
        <v>2.5440000000000001E-12</v>
      </c>
    </row>
    <row r="282" spans="1:11">
      <c r="A282" s="12">
        <v>30097</v>
      </c>
      <c r="B282" s="12" t="s">
        <v>684</v>
      </c>
      <c r="C282" s="12">
        <v>0</v>
      </c>
      <c r="D282" s="12">
        <v>-2.238E-12</v>
      </c>
      <c r="E282" s="12">
        <v>-1.4880000000000001E-4</v>
      </c>
      <c r="F282" s="12">
        <v>1.4880000000000001E-4</v>
      </c>
      <c r="G282" s="12">
        <v>2.0970000000000001E-5</v>
      </c>
      <c r="H282" s="12">
        <v>1.167E-6</v>
      </c>
      <c r="I282" s="12">
        <v>8.5599999999999994E-7</v>
      </c>
      <c r="J282" s="12">
        <v>2.1019999999999999E-5</v>
      </c>
      <c r="K282" s="12">
        <v>2.238E-12</v>
      </c>
    </row>
    <row r="283" spans="1:11">
      <c r="A283" s="12">
        <v>30097</v>
      </c>
      <c r="B283" s="12" t="s">
        <v>685</v>
      </c>
      <c r="C283" s="12">
        <v>0</v>
      </c>
      <c r="D283" s="12">
        <v>0</v>
      </c>
      <c r="E283" s="12">
        <v>-7.109E-2</v>
      </c>
      <c r="F283" s="12">
        <v>7.109E-2</v>
      </c>
      <c r="G283" s="12">
        <v>4.4029999999999997E-5</v>
      </c>
      <c r="H283" s="12">
        <v>1.7080000000000001E-3</v>
      </c>
      <c r="I283" s="12">
        <v>-1.749E-5</v>
      </c>
      <c r="J283" s="12">
        <v>1.7080000000000001E-3</v>
      </c>
      <c r="K283" s="12">
        <v>0</v>
      </c>
    </row>
    <row r="284" spans="1:11">
      <c r="A284" s="12">
        <v>30097</v>
      </c>
      <c r="B284" s="12" t="s">
        <v>686</v>
      </c>
      <c r="C284" s="12">
        <v>0</v>
      </c>
      <c r="D284" s="12">
        <v>0</v>
      </c>
      <c r="E284" s="12">
        <v>-1.3970000000000001E-4</v>
      </c>
      <c r="F284" s="12">
        <v>1.3970000000000001E-4</v>
      </c>
      <c r="G284" s="12">
        <v>5.8309999999999997E-7</v>
      </c>
      <c r="H284" s="12">
        <v>2.8859999999999998E-7</v>
      </c>
      <c r="I284" s="12">
        <v>1.5209999999999999E-7</v>
      </c>
      <c r="J284" s="12">
        <v>6.6819999999999991E-7</v>
      </c>
      <c r="K284" s="12">
        <v>0</v>
      </c>
    </row>
    <row r="285" spans="1:11">
      <c r="A285" s="12">
        <v>30097</v>
      </c>
      <c r="B285" s="12" t="s">
        <v>687</v>
      </c>
      <c r="C285" s="12">
        <v>0</v>
      </c>
      <c r="D285" s="12">
        <v>-2.0839999999999999E-11</v>
      </c>
      <c r="E285" s="12">
        <v>-0.10100000000000001</v>
      </c>
      <c r="F285" s="12">
        <v>0.10100000000000001</v>
      </c>
      <c r="G285" s="12">
        <v>3.8850000000000001E-4</v>
      </c>
      <c r="H285" s="12">
        <v>3.2230000000000002E-3</v>
      </c>
      <c r="I285" s="12">
        <v>1.12E-4</v>
      </c>
      <c r="J285" s="12">
        <v>3.248E-3</v>
      </c>
      <c r="K285" s="12">
        <v>2.0850000000000001E-11</v>
      </c>
    </row>
    <row r="286" spans="1:11">
      <c r="A286" s="12">
        <v>30097</v>
      </c>
      <c r="B286" s="12" t="s">
        <v>688</v>
      </c>
      <c r="C286" s="12">
        <v>0</v>
      </c>
      <c r="D286" s="12">
        <v>0</v>
      </c>
      <c r="E286" s="12">
        <v>2.6569999999999998E-9</v>
      </c>
      <c r="F286" s="12">
        <v>2.6569999999999998E-9</v>
      </c>
      <c r="G286" s="12">
        <v>5.4510000000000001E-10</v>
      </c>
      <c r="H286" s="12">
        <v>9.4799999999999997E-7</v>
      </c>
      <c r="I286" s="12">
        <v>-4.8630000000000003E-9</v>
      </c>
      <c r="J286" s="12">
        <v>9.4809999999999997E-7</v>
      </c>
      <c r="K286" s="12">
        <v>0</v>
      </c>
    </row>
    <row r="287" spans="1:11">
      <c r="A287" s="12">
        <v>30097</v>
      </c>
      <c r="B287" s="12" t="s">
        <v>689</v>
      </c>
      <c r="C287" s="12">
        <v>0</v>
      </c>
      <c r="D287" s="12">
        <v>0</v>
      </c>
      <c r="E287" s="12">
        <v>-1.5030000000000001E-9</v>
      </c>
      <c r="F287" s="12">
        <v>1.5030000000000001E-9</v>
      </c>
      <c r="G287" s="12">
        <v>1.3529999999999999E-10</v>
      </c>
      <c r="H287" s="12">
        <v>-7.5239999999999999E-7</v>
      </c>
      <c r="I287" s="12">
        <v>1.6649999999999999E-9</v>
      </c>
      <c r="J287" s="12">
        <v>7.5239999999999999E-7</v>
      </c>
      <c r="K287" s="12">
        <v>0</v>
      </c>
    </row>
    <row r="288" spans="1:11">
      <c r="A288" s="12">
        <v>30097</v>
      </c>
      <c r="B288" s="12" t="s">
        <v>690</v>
      </c>
      <c r="C288" s="12">
        <v>0</v>
      </c>
      <c r="D288" s="12">
        <v>0</v>
      </c>
      <c r="E288" s="12">
        <v>6.5870000000000001E-10</v>
      </c>
      <c r="F288" s="12">
        <v>6.5870000000000001E-10</v>
      </c>
      <c r="G288" s="12">
        <v>-7.5870000000000008E-10</v>
      </c>
      <c r="H288" s="12">
        <v>1.609E-6</v>
      </c>
      <c r="I288" s="12">
        <v>-2.9230000000000001E-10</v>
      </c>
      <c r="J288" s="12">
        <v>1.609E-6</v>
      </c>
      <c r="K288" s="12">
        <v>0</v>
      </c>
    </row>
    <row r="289" spans="1:11">
      <c r="A289" s="12">
        <v>30097</v>
      </c>
      <c r="B289" s="12" t="s">
        <v>691</v>
      </c>
      <c r="C289" s="12">
        <v>0</v>
      </c>
      <c r="D289" s="12">
        <v>0</v>
      </c>
      <c r="E289" s="12">
        <v>-1.0029999999999999E-9</v>
      </c>
      <c r="F289" s="12">
        <v>1.0029999999999999E-9</v>
      </c>
      <c r="G289" s="12">
        <v>1.2569999999999999E-9</v>
      </c>
      <c r="H289" s="12">
        <v>-1.4720000000000001E-6</v>
      </c>
      <c r="I289" s="12">
        <v>4.1720000000000002E-10</v>
      </c>
      <c r="J289" s="12">
        <v>1.4720000000000001E-6</v>
      </c>
      <c r="K289" s="12">
        <v>0</v>
      </c>
    </row>
    <row r="290" spans="1:11">
      <c r="A290" s="12">
        <v>30097</v>
      </c>
      <c r="B290" s="12" t="s">
        <v>692</v>
      </c>
      <c r="C290" s="12">
        <v>0</v>
      </c>
      <c r="D290" s="12">
        <v>0</v>
      </c>
      <c r="E290" s="12">
        <v>4.249E-10</v>
      </c>
      <c r="F290" s="12">
        <v>4.249E-10</v>
      </c>
      <c r="G290" s="12">
        <v>-1.904E-9</v>
      </c>
      <c r="H290" s="12">
        <v>2.5150000000000001E-6</v>
      </c>
      <c r="I290" s="12">
        <v>-4.1620000000000002E-10</v>
      </c>
      <c r="J290" s="12">
        <v>2.5150000000000001E-6</v>
      </c>
      <c r="K290" s="12">
        <v>0</v>
      </c>
    </row>
    <row r="291" spans="1:11">
      <c r="A291" s="12">
        <v>30097</v>
      </c>
      <c r="B291" s="12" t="s">
        <v>693</v>
      </c>
      <c r="C291" s="12">
        <v>0</v>
      </c>
      <c r="D291" s="12">
        <v>0</v>
      </c>
      <c r="E291" s="12">
        <v>-4.4689999999999998E-10</v>
      </c>
      <c r="F291" s="12">
        <v>4.4689999999999998E-10</v>
      </c>
      <c r="G291" s="12">
        <v>3.1829999999999999E-9</v>
      </c>
      <c r="H291" s="12">
        <v>-2.4250000000000001E-6</v>
      </c>
      <c r="I291" s="12">
        <v>2.2840000000000001E-10</v>
      </c>
      <c r="J291" s="12">
        <v>2.4250000000000001E-6</v>
      </c>
      <c r="K291" s="12">
        <v>0</v>
      </c>
    </row>
    <row r="292" spans="1:11">
      <c r="A292" s="12">
        <v>30097</v>
      </c>
      <c r="B292" s="12" t="s">
        <v>694</v>
      </c>
      <c r="C292" s="12">
        <v>0</v>
      </c>
      <c r="D292" s="12">
        <v>0</v>
      </c>
      <c r="E292" s="12">
        <v>-2.5349999999999998E-11</v>
      </c>
      <c r="F292" s="12">
        <v>2.5349999999999998E-11</v>
      </c>
      <c r="G292" s="12">
        <v>-6.6750000000000002E-9</v>
      </c>
      <c r="H292" s="12">
        <v>3.8229999999999997E-6</v>
      </c>
      <c r="I292" s="12">
        <v>-1.1470000000000001E-9</v>
      </c>
      <c r="J292" s="12">
        <v>3.8229999999999997E-6</v>
      </c>
      <c r="K292" s="12">
        <v>0</v>
      </c>
    </row>
    <row r="293" spans="1:11">
      <c r="A293" s="12">
        <v>30097</v>
      </c>
      <c r="B293" s="12" t="s">
        <v>695</v>
      </c>
      <c r="C293" s="12">
        <v>0</v>
      </c>
      <c r="D293" s="12">
        <v>0</v>
      </c>
      <c r="E293" s="12">
        <v>2.8350000000000001E-11</v>
      </c>
      <c r="F293" s="12">
        <v>2.8350000000000001E-11</v>
      </c>
      <c r="G293" s="12">
        <v>1.2709999999999999E-8</v>
      </c>
      <c r="H293" s="12">
        <v>-3.755E-6</v>
      </c>
      <c r="I293" s="12">
        <v>3.577E-9</v>
      </c>
      <c r="J293" s="12">
        <v>3.755E-6</v>
      </c>
      <c r="K293" s="12">
        <v>0</v>
      </c>
    </row>
    <row r="294" spans="1:11">
      <c r="A294" s="12">
        <v>30097</v>
      </c>
      <c r="B294" s="12" t="s">
        <v>696</v>
      </c>
      <c r="C294" s="12">
        <v>0</v>
      </c>
      <c r="D294" s="12">
        <v>0</v>
      </c>
      <c r="E294" s="12">
        <v>-5.0380000000000006E-10</v>
      </c>
      <c r="F294" s="12">
        <v>5.0380000000000006E-10</v>
      </c>
      <c r="G294" s="12">
        <v>-1.9510000000000001E-8</v>
      </c>
      <c r="H294" s="12">
        <v>5.8289999999999996E-6</v>
      </c>
      <c r="I294" s="12">
        <v>-9.2600000000000001E-10</v>
      </c>
      <c r="J294" s="12">
        <v>5.8289999999999996E-6</v>
      </c>
      <c r="K294" s="12">
        <v>0</v>
      </c>
    </row>
    <row r="295" spans="1:11">
      <c r="A295" s="12">
        <v>30097</v>
      </c>
      <c r="B295" s="12" t="s">
        <v>697</v>
      </c>
      <c r="C295" s="12">
        <v>0</v>
      </c>
      <c r="D295" s="12">
        <v>0</v>
      </c>
      <c r="E295" s="12">
        <v>4.7689999999999998E-10</v>
      </c>
      <c r="F295" s="12">
        <v>4.7689999999999998E-10</v>
      </c>
      <c r="G295" s="12">
        <v>7.940000000000001E-8</v>
      </c>
      <c r="H295" s="12">
        <v>-5.9220000000000002E-6</v>
      </c>
      <c r="I295" s="12">
        <v>1.5090000000000001E-8</v>
      </c>
      <c r="J295" s="12">
        <v>5.9220000000000002E-6</v>
      </c>
      <c r="K295" s="12">
        <v>0</v>
      </c>
    </row>
    <row r="296" spans="1:11">
      <c r="A296" s="12">
        <v>30097</v>
      </c>
      <c r="B296" s="12" t="s">
        <v>698</v>
      </c>
      <c r="C296" s="12">
        <v>0</v>
      </c>
      <c r="D296" s="12">
        <v>0</v>
      </c>
      <c r="E296" s="12">
        <v>-1.0749999999999999E-9</v>
      </c>
      <c r="F296" s="12">
        <v>1.0749999999999999E-9</v>
      </c>
      <c r="G296" s="12">
        <v>-9.0610000000000002E-8</v>
      </c>
      <c r="H296" s="12">
        <v>9.3579999999999992E-6</v>
      </c>
      <c r="I296" s="12">
        <v>-2.4789999999999999E-8</v>
      </c>
      <c r="J296" s="12">
        <v>9.3589999999999997E-6</v>
      </c>
      <c r="K296" s="12">
        <v>0</v>
      </c>
    </row>
    <row r="297" spans="1:11">
      <c r="A297" s="12">
        <v>30097</v>
      </c>
      <c r="B297" s="12" t="s">
        <v>699</v>
      </c>
      <c r="C297" s="12">
        <v>0</v>
      </c>
      <c r="D297" s="12">
        <v>0</v>
      </c>
      <c r="E297" s="12">
        <v>7.1650000000000006E-10</v>
      </c>
      <c r="F297" s="12">
        <v>7.1650000000000006E-10</v>
      </c>
      <c r="G297" s="12">
        <v>2.04E-7</v>
      </c>
      <c r="H297" s="12">
        <v>-7.5220000000000001E-6</v>
      </c>
      <c r="I297" s="12">
        <v>-1.9379999999999999E-8</v>
      </c>
      <c r="J297" s="12">
        <v>7.525E-6</v>
      </c>
      <c r="K297" s="12">
        <v>0</v>
      </c>
    </row>
    <row r="298" spans="1:11">
      <c r="A298" s="12">
        <v>30097</v>
      </c>
      <c r="B298" s="12" t="s">
        <v>700</v>
      </c>
      <c r="C298" s="12">
        <v>0</v>
      </c>
      <c r="D298" s="12">
        <v>0</v>
      </c>
      <c r="E298" s="12">
        <v>-1.6170000000000001E-9</v>
      </c>
      <c r="F298" s="12">
        <v>1.6170000000000001E-9</v>
      </c>
      <c r="G298" s="12">
        <v>-7.413E-7</v>
      </c>
      <c r="H298" s="12">
        <v>1.772E-5</v>
      </c>
      <c r="I298" s="12">
        <v>-1.5060000000000001E-7</v>
      </c>
      <c r="J298" s="12">
        <v>1.774E-5</v>
      </c>
      <c r="K298" s="12">
        <v>0</v>
      </c>
    </row>
    <row r="299" spans="1:11">
      <c r="A299" s="12">
        <v>30097</v>
      </c>
      <c r="B299" s="12" t="s">
        <v>701</v>
      </c>
      <c r="C299" s="12">
        <v>0</v>
      </c>
      <c r="D299" s="12">
        <v>0</v>
      </c>
      <c r="E299" s="12">
        <v>2.8149999999999999E-9</v>
      </c>
      <c r="F299" s="12">
        <v>2.8149999999999999E-9</v>
      </c>
      <c r="G299" s="12">
        <v>2.0269999999999998E-6</v>
      </c>
      <c r="H299" s="12">
        <v>-9.7089999999999997E-6</v>
      </c>
      <c r="I299" s="12">
        <v>1.012E-6</v>
      </c>
      <c r="J299" s="12">
        <v>9.9699999999999994E-6</v>
      </c>
      <c r="K299" s="12">
        <v>0</v>
      </c>
    </row>
    <row r="300" spans="1:11">
      <c r="A300" s="12">
        <v>30097</v>
      </c>
      <c r="B300" s="12" t="s">
        <v>280</v>
      </c>
      <c r="C300" s="12">
        <v>-5.4889999999999997E-12</v>
      </c>
      <c r="D300" s="12">
        <v>-1.6899999999999999E-7</v>
      </c>
      <c r="E300" s="12">
        <v>-0.25740000000000002</v>
      </c>
      <c r="F300" s="12">
        <v>0.25740000000000002</v>
      </c>
      <c r="G300" s="12">
        <v>2.2959999999999999E-3</v>
      </c>
      <c r="H300" s="12">
        <v>7.245999999999999E-3</v>
      </c>
      <c r="I300" s="12">
        <v>3.1780000000000003E-4</v>
      </c>
      <c r="J300" s="12">
        <v>7.6069999999999992E-3</v>
      </c>
      <c r="K300" s="12">
        <v>1.6899999999999999E-7</v>
      </c>
    </row>
    <row r="301" spans="1:11">
      <c r="A301" s="12">
        <v>30097</v>
      </c>
      <c r="B301" s="12" t="s">
        <v>370</v>
      </c>
      <c r="C301" s="12">
        <v>-5.3889999999999989E-12</v>
      </c>
      <c r="D301" s="12">
        <v>-1.6089999999999999E-7</v>
      </c>
      <c r="E301" s="12">
        <v>-0.24879999999999999</v>
      </c>
      <c r="F301" s="12">
        <v>0.24879999999999999</v>
      </c>
      <c r="G301" s="12">
        <v>2.2230000000000001E-3</v>
      </c>
      <c r="H301" s="12">
        <v>7.0079999999999986E-3</v>
      </c>
      <c r="I301" s="12">
        <v>3.098E-4</v>
      </c>
      <c r="J301" s="12">
        <v>7.3590000000000001E-3</v>
      </c>
      <c r="K301" s="12">
        <v>1.6089999999999999E-7</v>
      </c>
    </row>
    <row r="302" spans="1:11">
      <c r="A302" s="12">
        <v>30097</v>
      </c>
      <c r="B302" s="12" t="s">
        <v>504</v>
      </c>
      <c r="C302" s="12">
        <v>4.3769999999999996E-12</v>
      </c>
      <c r="D302" s="12">
        <v>-4.1649999999999993E-11</v>
      </c>
      <c r="E302" s="12">
        <v>-0.18179999999999999</v>
      </c>
      <c r="F302" s="12">
        <v>0.18179999999999999</v>
      </c>
      <c r="G302" s="12">
        <v>1.346E-3</v>
      </c>
      <c r="H302" s="12">
        <v>5.1840000000000002E-3</v>
      </c>
      <c r="I302" s="12">
        <v>2.34E-4</v>
      </c>
      <c r="J302" s="12">
        <v>5.3610000000000003E-3</v>
      </c>
      <c r="K302" s="12">
        <v>4.1880000000000002E-11</v>
      </c>
    </row>
    <row r="303" spans="1:11">
      <c r="A303" s="12">
        <v>30097</v>
      </c>
      <c r="B303" s="12" t="s">
        <v>505</v>
      </c>
      <c r="C303" s="12">
        <v>4.1689999999999997E-12</v>
      </c>
      <c r="D303" s="12">
        <v>-3.9669999999999997E-11</v>
      </c>
      <c r="E303" s="12">
        <v>-0.17319999999999999</v>
      </c>
      <c r="F303" s="12">
        <v>0.17319999999999999</v>
      </c>
      <c r="G303" s="12">
        <v>1.2819999999999999E-3</v>
      </c>
      <c r="H303" s="12">
        <v>4.9370000000000004E-3</v>
      </c>
      <c r="I303" s="12">
        <v>2.229E-4</v>
      </c>
      <c r="J303" s="12">
        <v>5.1060000000000003E-3</v>
      </c>
      <c r="K303" s="12">
        <v>3.9889999999999997E-11</v>
      </c>
    </row>
    <row r="304" spans="1:11">
      <c r="A304" s="12">
        <v>30097</v>
      </c>
      <c r="B304" s="12" t="s">
        <v>506</v>
      </c>
      <c r="C304" s="12">
        <v>0</v>
      </c>
      <c r="D304" s="12">
        <v>0</v>
      </c>
      <c r="E304" s="12">
        <v>-5.1009999999999996E-3</v>
      </c>
      <c r="F304" s="12">
        <v>5.1009999999999996E-3</v>
      </c>
      <c r="G304" s="12">
        <v>3.2079999999999998E-5</v>
      </c>
      <c r="H304" s="12">
        <v>1.526E-4</v>
      </c>
      <c r="I304" s="12">
        <v>7.0509999999999999E-6</v>
      </c>
      <c r="J304" s="12">
        <v>1.561E-4</v>
      </c>
      <c r="K304" s="12">
        <v>0</v>
      </c>
    </row>
    <row r="305" spans="1:11">
      <c r="A305" s="12">
        <v>30097</v>
      </c>
      <c r="B305" s="12" t="s">
        <v>507</v>
      </c>
      <c r="C305" s="12">
        <v>1.167E-12</v>
      </c>
      <c r="D305" s="12">
        <v>-2.84E-12</v>
      </c>
      <c r="E305" s="12">
        <v>-1.115E-2</v>
      </c>
      <c r="F305" s="12">
        <v>1.115E-2</v>
      </c>
      <c r="G305" s="12">
        <v>1.082E-4</v>
      </c>
      <c r="H305" s="12">
        <v>3.3129999999999998E-4</v>
      </c>
      <c r="I305" s="12">
        <v>1.946E-5</v>
      </c>
      <c r="J305" s="12">
        <v>3.4900000000000003E-4</v>
      </c>
      <c r="K305" s="12">
        <v>3.0710000000000009E-12</v>
      </c>
    </row>
    <row r="306" spans="1:11">
      <c r="A306" s="12">
        <v>30097</v>
      </c>
      <c r="B306" s="12" t="s">
        <v>508</v>
      </c>
      <c r="C306" s="12">
        <v>-4.8210000000000014E-12</v>
      </c>
      <c r="D306" s="12">
        <v>-1.014E-11</v>
      </c>
      <c r="E306" s="12">
        <v>-5.9769999999999997E-2</v>
      </c>
      <c r="F306" s="12">
        <v>5.9769999999999997E-2</v>
      </c>
      <c r="G306" s="12">
        <v>6.2910000000000006E-4</v>
      </c>
      <c r="H306" s="12">
        <v>1.7650000000000001E-3</v>
      </c>
      <c r="I306" s="12">
        <v>1.225E-4</v>
      </c>
      <c r="J306" s="12">
        <v>1.8779999999999999E-3</v>
      </c>
      <c r="K306" s="12">
        <v>1.123E-11</v>
      </c>
    </row>
    <row r="307" spans="1:11">
      <c r="A307" s="12">
        <v>30097</v>
      </c>
      <c r="B307" s="12" t="s">
        <v>509</v>
      </c>
      <c r="C307" s="12">
        <v>-1.8590000000000001E-12</v>
      </c>
      <c r="D307" s="12">
        <v>-8.1639999999999995E-12</v>
      </c>
      <c r="E307" s="12">
        <v>-4.7460000000000002E-2</v>
      </c>
      <c r="F307" s="12">
        <v>4.7460000000000002E-2</v>
      </c>
      <c r="G307" s="12">
        <v>4.9950000000000005E-4</v>
      </c>
      <c r="H307" s="12">
        <v>1.402E-3</v>
      </c>
      <c r="I307" s="12">
        <v>9.7250000000000006E-5</v>
      </c>
      <c r="J307" s="12">
        <v>1.4909999999999999E-3</v>
      </c>
      <c r="K307" s="12">
        <v>8.3729999999999992E-12</v>
      </c>
    </row>
    <row r="308" spans="1:11">
      <c r="A308" s="12">
        <v>30097</v>
      </c>
      <c r="B308" s="12" t="s">
        <v>636</v>
      </c>
      <c r="C308" s="12">
        <v>0</v>
      </c>
      <c r="D308" s="12">
        <v>-5.549E-11</v>
      </c>
      <c r="E308" s="12">
        <v>-0.25790000000000002</v>
      </c>
      <c r="F308" s="12">
        <v>0.25790000000000002</v>
      </c>
      <c r="G308" s="12">
        <v>2.1159999999999998E-3</v>
      </c>
      <c r="H308" s="12">
        <v>7.4340000000000014E-3</v>
      </c>
      <c r="I308" s="12">
        <v>3.8299999999999999E-4</v>
      </c>
      <c r="J308" s="12">
        <v>7.7379999999999992E-3</v>
      </c>
      <c r="K308" s="12">
        <v>5.5500000000000002E-11</v>
      </c>
    </row>
    <row r="309" spans="1:11">
      <c r="A309" s="12">
        <v>30097</v>
      </c>
      <c r="B309" s="12" t="s">
        <v>637</v>
      </c>
      <c r="C309" s="12">
        <v>3.7280000000000003E-12</v>
      </c>
      <c r="D309" s="12">
        <v>-5.1530000000000002E-11</v>
      </c>
      <c r="E309" s="12">
        <v>-0.2369</v>
      </c>
      <c r="F309" s="12">
        <v>0.2369</v>
      </c>
      <c r="G309" s="12">
        <v>1.9220000000000001E-3</v>
      </c>
      <c r="H309" s="12">
        <v>6.8230000000000001E-3</v>
      </c>
      <c r="I309" s="12">
        <v>3.4660000000000002E-4</v>
      </c>
      <c r="J309" s="12">
        <v>7.097E-3</v>
      </c>
      <c r="K309" s="12">
        <v>5.1670000000000007E-11</v>
      </c>
    </row>
    <row r="310" spans="1:11">
      <c r="A310" s="12">
        <v>30097</v>
      </c>
      <c r="B310" s="12" t="s">
        <v>284</v>
      </c>
      <c r="C310" s="12">
        <v>4.6030000000000001E-2</v>
      </c>
      <c r="D310" s="12">
        <v>-2.2390000000000001E-3</v>
      </c>
      <c r="E310" s="12">
        <v>1.3780000000000001E-2</v>
      </c>
      <c r="F310" s="12">
        <v>4.8099999999999997E-2</v>
      </c>
      <c r="G310" s="12">
        <v>6.3079999999999996E-7</v>
      </c>
      <c r="H310" s="12">
        <v>5.2510000000000002E-4</v>
      </c>
      <c r="I310" s="12">
        <v>1.1730000000000001E-4</v>
      </c>
      <c r="J310" s="12">
        <v>5.3799999999999996E-4</v>
      </c>
      <c r="K310" s="12">
        <v>4.6089999999999999E-2</v>
      </c>
    </row>
    <row r="311" spans="1:11">
      <c r="A311" s="12">
        <v>30097</v>
      </c>
      <c r="B311" s="12" t="s">
        <v>171</v>
      </c>
      <c r="C311" s="12">
        <v>4.6030000000000001E-2</v>
      </c>
      <c r="D311" s="12">
        <v>-2.2390000000000001E-3</v>
      </c>
      <c r="E311" s="12">
        <v>-7.9239999999999988E-3</v>
      </c>
      <c r="F311" s="12">
        <v>4.6760000000000003E-2</v>
      </c>
      <c r="G311" s="12">
        <v>2.2269999999999999E-4</v>
      </c>
      <c r="H311" s="12">
        <v>1.1739999999999999E-3</v>
      </c>
      <c r="I311" s="12">
        <v>1.6129999999999999E-4</v>
      </c>
      <c r="J311" s="12">
        <v>1.206E-3</v>
      </c>
      <c r="K311" s="12">
        <v>4.6089999999999999E-2</v>
      </c>
    </row>
    <row r="312" spans="1:11">
      <c r="A312" s="12">
        <v>30097</v>
      </c>
      <c r="B312" s="12" t="s">
        <v>172</v>
      </c>
      <c r="C312" s="12">
        <v>-4.6030000000000001E-2</v>
      </c>
      <c r="D312" s="12">
        <v>2.2390000000000001E-3</v>
      </c>
      <c r="E312" s="12">
        <v>7.9239999999999988E-3</v>
      </c>
      <c r="F312" s="12">
        <v>4.6760000000000003E-2</v>
      </c>
      <c r="G312" s="12">
        <v>-2.2269999999999999E-4</v>
      </c>
      <c r="H312" s="12">
        <v>-1.1739999999999999E-3</v>
      </c>
      <c r="I312" s="12">
        <v>-1.6129999999999999E-4</v>
      </c>
      <c r="J312" s="12">
        <v>1.206E-3</v>
      </c>
      <c r="K312" s="12">
        <v>4.6089999999999999E-2</v>
      </c>
    </row>
    <row r="313" spans="1:11">
      <c r="A313" s="12">
        <v>30097</v>
      </c>
      <c r="B313" s="12" t="s">
        <v>173</v>
      </c>
      <c r="C313" s="12">
        <v>-4.6030000000000001E-2</v>
      </c>
      <c r="D313" s="12">
        <v>2.2390000000000001E-3</v>
      </c>
      <c r="E313" s="12">
        <v>-1.3780000000000001E-2</v>
      </c>
      <c r="F313" s="12">
        <v>4.8099999999999997E-2</v>
      </c>
      <c r="G313" s="12">
        <v>-6.3079999999999996E-7</v>
      </c>
      <c r="H313" s="12">
        <v>-5.2510000000000002E-4</v>
      </c>
      <c r="I313" s="12">
        <v>-1.1730000000000001E-4</v>
      </c>
      <c r="J313" s="12">
        <v>5.3799999999999996E-4</v>
      </c>
      <c r="K313" s="12">
        <v>4.6089999999999999E-2</v>
      </c>
    </row>
    <row r="314" spans="1:11">
      <c r="A314" s="12">
        <v>30097</v>
      </c>
      <c r="B314" s="12" t="s">
        <v>174</v>
      </c>
      <c r="C314" s="12">
        <v>0</v>
      </c>
      <c r="D314" s="12">
        <v>4.147E-2</v>
      </c>
      <c r="E314" s="12">
        <v>-1.5679999999999999E-2</v>
      </c>
      <c r="F314" s="12">
        <v>4.4330000000000001E-2</v>
      </c>
      <c r="G314" s="12">
        <v>-2.4459999999999998E-3</v>
      </c>
      <c r="H314" s="12">
        <v>1.0009999999999999E-4</v>
      </c>
      <c r="I314" s="12">
        <v>1.5889999999999999E-3</v>
      </c>
      <c r="J314" s="12">
        <v>2.918E-3</v>
      </c>
      <c r="K314" s="12">
        <v>4.147E-2</v>
      </c>
    </row>
    <row r="315" spans="1:11">
      <c r="A315" s="12">
        <v>30097</v>
      </c>
      <c r="B315" s="12" t="s">
        <v>175</v>
      </c>
      <c r="C315" s="12">
        <v>-1.355E-12</v>
      </c>
      <c r="D315" s="12">
        <v>4.147E-2</v>
      </c>
      <c r="E315" s="12">
        <v>-3.739E-2</v>
      </c>
      <c r="F315" s="12">
        <v>5.5829999999999998E-2</v>
      </c>
      <c r="G315" s="12">
        <v>-2.2239999999999998E-3</v>
      </c>
      <c r="H315" s="12">
        <v>7.4879999999999999E-4</v>
      </c>
      <c r="I315" s="12">
        <v>1.6329999999999999E-3</v>
      </c>
      <c r="J315" s="12">
        <v>2.859E-3</v>
      </c>
      <c r="K315" s="12">
        <v>4.147E-2</v>
      </c>
    </row>
    <row r="316" spans="1:11">
      <c r="A316" s="12">
        <v>30097</v>
      </c>
      <c r="B316" s="12" t="s">
        <v>176</v>
      </c>
      <c r="C316" s="12">
        <v>0</v>
      </c>
      <c r="D316" s="12">
        <v>-4.147E-2</v>
      </c>
      <c r="E316" s="12">
        <v>3.739E-2</v>
      </c>
      <c r="F316" s="12">
        <v>5.5829999999999998E-2</v>
      </c>
      <c r="G316" s="12">
        <v>2.212E-3</v>
      </c>
      <c r="H316" s="12">
        <v>-7.4929999999999994E-4</v>
      </c>
      <c r="I316" s="12">
        <v>-1.639E-3</v>
      </c>
      <c r="J316" s="12">
        <v>2.8540000000000002E-3</v>
      </c>
      <c r="K316" s="12">
        <v>4.147E-2</v>
      </c>
    </row>
    <row r="317" spans="1:11">
      <c r="A317" s="12">
        <v>30097</v>
      </c>
      <c r="B317" s="12" t="s">
        <v>177</v>
      </c>
      <c r="C317" s="12">
        <v>0</v>
      </c>
      <c r="D317" s="12">
        <v>-4.147E-2</v>
      </c>
      <c r="E317" s="12">
        <v>1.5679999999999999E-2</v>
      </c>
      <c r="F317" s="12">
        <v>4.4330000000000001E-2</v>
      </c>
      <c r="G317" s="12">
        <v>2.4350000000000001E-3</v>
      </c>
      <c r="H317" s="12">
        <v>-1.005E-4</v>
      </c>
      <c r="I317" s="12">
        <v>-1.5950000000000001E-3</v>
      </c>
      <c r="J317" s="12">
        <v>2.9120000000000001E-3</v>
      </c>
      <c r="K317" s="12">
        <v>4.147E-2</v>
      </c>
    </row>
    <row r="318" spans="1:11">
      <c r="A318" s="12">
        <v>30097</v>
      </c>
      <c r="B318" s="12" t="s">
        <v>178</v>
      </c>
      <c r="C318" s="12">
        <v>4.6030000000000001E-2</v>
      </c>
      <c r="D318" s="12">
        <v>1.435E-2</v>
      </c>
      <c r="E318" s="12">
        <v>3.1679999999999998E-3</v>
      </c>
      <c r="F318" s="12">
        <v>4.8320000000000002E-2</v>
      </c>
      <c r="G318" s="12">
        <v>-9.3320000000000002E-4</v>
      </c>
      <c r="H318" s="12">
        <v>6.9479999999999997E-4</v>
      </c>
      <c r="I318" s="12">
        <v>7.6170000000000014E-4</v>
      </c>
      <c r="J318" s="12">
        <v>1.3910000000000001E-3</v>
      </c>
      <c r="K318" s="12">
        <v>4.8219999999999999E-2</v>
      </c>
    </row>
    <row r="319" spans="1:11">
      <c r="A319" s="12">
        <v>30097</v>
      </c>
      <c r="B319" s="12" t="s">
        <v>179</v>
      </c>
      <c r="C319" s="12">
        <v>4.6030000000000001E-2</v>
      </c>
      <c r="D319" s="12">
        <v>1.435E-2</v>
      </c>
      <c r="E319" s="12">
        <v>-1.8540000000000001E-2</v>
      </c>
      <c r="F319" s="12">
        <v>5.1659999999999998E-2</v>
      </c>
      <c r="G319" s="12">
        <v>-7.1120000000000005E-4</v>
      </c>
      <c r="H319" s="12">
        <v>1.3439999999999999E-3</v>
      </c>
      <c r="I319" s="12">
        <v>8.0570000000000001E-4</v>
      </c>
      <c r="J319" s="12">
        <v>1.72E-3</v>
      </c>
      <c r="K319" s="12">
        <v>4.8219999999999999E-2</v>
      </c>
    </row>
    <row r="320" spans="1:11">
      <c r="A320" s="12">
        <v>30097</v>
      </c>
      <c r="B320" s="12" t="s">
        <v>180</v>
      </c>
      <c r="C320" s="12">
        <v>4.6030000000000001E-2</v>
      </c>
      <c r="D320" s="12">
        <v>-1.883E-2</v>
      </c>
      <c r="E320" s="12">
        <v>2.4400000000000002E-2</v>
      </c>
      <c r="F320" s="12">
        <v>5.5389999999999988E-2</v>
      </c>
      <c r="G320" s="12">
        <v>9.3000000000000005E-4</v>
      </c>
      <c r="H320" s="12">
        <v>3.5510000000000001E-4</v>
      </c>
      <c r="I320" s="12">
        <v>-5.2960000000000008E-4</v>
      </c>
      <c r="J320" s="12">
        <v>1.1280000000000001E-3</v>
      </c>
      <c r="K320" s="12">
        <v>4.9730000000000003E-2</v>
      </c>
    </row>
    <row r="321" spans="1:11">
      <c r="A321" s="12">
        <v>30097</v>
      </c>
      <c r="B321" s="12" t="s">
        <v>181</v>
      </c>
      <c r="C321" s="12">
        <v>4.6030000000000001E-2</v>
      </c>
      <c r="D321" s="12">
        <v>-1.883E-2</v>
      </c>
      <c r="E321" s="12">
        <v>2.6900000000000001E-3</v>
      </c>
      <c r="F321" s="12">
        <v>4.9799999999999997E-2</v>
      </c>
      <c r="G321" s="12">
        <v>1.152E-3</v>
      </c>
      <c r="H321" s="12">
        <v>1.0039999999999999E-3</v>
      </c>
      <c r="I321" s="12">
        <v>-4.8559999999999999E-4</v>
      </c>
      <c r="J321" s="12">
        <v>1.603E-3</v>
      </c>
      <c r="K321" s="12">
        <v>4.9730000000000003E-2</v>
      </c>
    </row>
    <row r="322" spans="1:11">
      <c r="A322" s="12">
        <v>30097</v>
      </c>
      <c r="B322" s="12" t="s">
        <v>182</v>
      </c>
      <c r="C322" s="12">
        <v>3.075E-2</v>
      </c>
      <c r="D322" s="12">
        <v>-1.4959999999999999E-3</v>
      </c>
      <c r="E322" s="12">
        <v>9.2189999999999998E-3</v>
      </c>
      <c r="F322" s="12">
        <v>3.2139999999999988E-2</v>
      </c>
      <c r="G322" s="12">
        <v>3.4620000000000002E-7</v>
      </c>
      <c r="H322" s="12">
        <v>3.5040000000000001E-4</v>
      </c>
      <c r="I322" s="12">
        <v>7.8339999999999999E-5</v>
      </c>
      <c r="J322" s="12">
        <v>3.591E-4</v>
      </c>
      <c r="K322" s="12">
        <v>3.0790000000000001E-2</v>
      </c>
    </row>
    <row r="323" spans="1:11">
      <c r="A323" s="12">
        <v>30097</v>
      </c>
      <c r="B323" s="12" t="s">
        <v>183</v>
      </c>
      <c r="C323" s="12">
        <v>3.075E-2</v>
      </c>
      <c r="D323" s="12">
        <v>-1.4959999999999999E-3</v>
      </c>
      <c r="E323" s="12">
        <v>-5.306E-3</v>
      </c>
      <c r="F323" s="12">
        <v>3.124E-2</v>
      </c>
      <c r="G323" s="12">
        <v>1.4899999999999999E-4</v>
      </c>
      <c r="H323" s="12">
        <v>7.8459999999999999E-4</v>
      </c>
      <c r="I323" s="12">
        <v>1.078E-4</v>
      </c>
      <c r="J323" s="12">
        <v>8.0579999999999996E-4</v>
      </c>
      <c r="K323" s="12">
        <v>3.0790000000000001E-2</v>
      </c>
    </row>
    <row r="324" spans="1:11">
      <c r="A324" s="12">
        <v>30097</v>
      </c>
      <c r="B324" s="12" t="s">
        <v>184</v>
      </c>
      <c r="C324" s="12">
        <v>-3.075E-2</v>
      </c>
      <c r="D324" s="12">
        <v>1.4959999999999999E-3</v>
      </c>
      <c r="E324" s="12">
        <v>5.306E-3</v>
      </c>
      <c r="F324" s="12">
        <v>3.124E-2</v>
      </c>
      <c r="G324" s="12">
        <v>-1.4899999999999999E-4</v>
      </c>
      <c r="H324" s="12">
        <v>-7.8459999999999999E-4</v>
      </c>
      <c r="I324" s="12">
        <v>-1.078E-4</v>
      </c>
      <c r="J324" s="12">
        <v>8.0579999999999996E-4</v>
      </c>
      <c r="K324" s="12">
        <v>3.0790000000000001E-2</v>
      </c>
    </row>
    <row r="325" spans="1:11">
      <c r="A325" s="12">
        <v>30097</v>
      </c>
      <c r="B325" s="12" t="s">
        <v>185</v>
      </c>
      <c r="C325" s="12">
        <v>-3.075E-2</v>
      </c>
      <c r="D325" s="12">
        <v>1.4959999999999999E-3</v>
      </c>
      <c r="E325" s="12">
        <v>-9.2189999999999998E-3</v>
      </c>
      <c r="F325" s="12">
        <v>3.2139999999999988E-2</v>
      </c>
      <c r="G325" s="12">
        <v>-3.4620000000000002E-7</v>
      </c>
      <c r="H325" s="12">
        <v>-3.5040000000000001E-4</v>
      </c>
      <c r="I325" s="12">
        <v>-7.8339999999999999E-5</v>
      </c>
      <c r="J325" s="12">
        <v>3.591E-4</v>
      </c>
      <c r="K325" s="12">
        <v>3.0790000000000001E-2</v>
      </c>
    </row>
    <row r="326" spans="1:11">
      <c r="A326" s="12">
        <v>30097</v>
      </c>
      <c r="B326" s="12" t="s">
        <v>186</v>
      </c>
      <c r="C326" s="12">
        <v>0</v>
      </c>
      <c r="D326" s="12">
        <v>2.7689999999999999E-2</v>
      </c>
      <c r="E326" s="12">
        <v>-1.0449999999999999E-2</v>
      </c>
      <c r="F326" s="12">
        <v>2.9590000000000002E-2</v>
      </c>
      <c r="G326" s="12">
        <v>-1.6329999999999999E-3</v>
      </c>
      <c r="H326" s="12">
        <v>6.6279999999999996E-5</v>
      </c>
      <c r="I326" s="12">
        <v>1.0610000000000001E-3</v>
      </c>
      <c r="J326" s="12">
        <v>1.949E-3</v>
      </c>
      <c r="K326" s="12">
        <v>2.7689999999999999E-2</v>
      </c>
    </row>
    <row r="327" spans="1:11">
      <c r="A327" s="12">
        <v>30097</v>
      </c>
      <c r="B327" s="12" t="s">
        <v>187</v>
      </c>
      <c r="C327" s="12">
        <v>0</v>
      </c>
      <c r="D327" s="12">
        <v>2.7689999999999999E-2</v>
      </c>
      <c r="E327" s="12">
        <v>-2.4979999999999999E-2</v>
      </c>
      <c r="F327" s="12">
        <v>3.7289999999999997E-2</v>
      </c>
      <c r="G327" s="12">
        <v>-1.485E-3</v>
      </c>
      <c r="H327" s="12">
        <v>5.0039999999999991E-4</v>
      </c>
      <c r="I327" s="12">
        <v>1.09E-3</v>
      </c>
      <c r="J327" s="12">
        <v>1.9090000000000001E-3</v>
      </c>
      <c r="K327" s="12">
        <v>2.7689999999999999E-2</v>
      </c>
    </row>
    <row r="328" spans="1:11">
      <c r="A328" s="12">
        <v>30097</v>
      </c>
      <c r="B328" s="12" t="s">
        <v>188</v>
      </c>
      <c r="C328" s="12">
        <v>0</v>
      </c>
      <c r="D328" s="12">
        <v>-2.7689999999999999E-2</v>
      </c>
      <c r="E328" s="12">
        <v>2.4979999999999999E-2</v>
      </c>
      <c r="F328" s="12">
        <v>3.7289999999999997E-2</v>
      </c>
      <c r="G328" s="12">
        <v>1.477E-3</v>
      </c>
      <c r="H328" s="12">
        <v>-5.0069999999999997E-4</v>
      </c>
      <c r="I328" s="12">
        <v>-1.0939999999999999E-3</v>
      </c>
      <c r="J328" s="12">
        <v>1.905E-3</v>
      </c>
      <c r="K328" s="12">
        <v>2.7689999999999999E-2</v>
      </c>
    </row>
    <row r="329" spans="1:11">
      <c r="A329" s="12">
        <v>30097</v>
      </c>
      <c r="B329" s="12" t="s">
        <v>189</v>
      </c>
      <c r="C329" s="12">
        <v>0</v>
      </c>
      <c r="D329" s="12">
        <v>-2.7689999999999999E-2</v>
      </c>
      <c r="E329" s="12">
        <v>1.0449999999999999E-2</v>
      </c>
      <c r="F329" s="12">
        <v>2.9590000000000002E-2</v>
      </c>
      <c r="G329" s="12">
        <v>1.6260000000000001E-3</v>
      </c>
      <c r="H329" s="12">
        <v>-6.6569999999999995E-5</v>
      </c>
      <c r="I329" s="12">
        <v>-1.065E-3</v>
      </c>
      <c r="J329" s="12">
        <v>1.9449999999999999E-3</v>
      </c>
      <c r="K329" s="12">
        <v>2.7689999999999999E-2</v>
      </c>
    </row>
    <row r="330" spans="1:11">
      <c r="A330" s="12">
        <v>30097</v>
      </c>
      <c r="B330" s="12" t="s">
        <v>630</v>
      </c>
      <c r="C330" s="12">
        <v>3.075E-2</v>
      </c>
      <c r="D330" s="12">
        <v>9.5790000000000007E-3</v>
      </c>
      <c r="E330" s="12">
        <v>2.1329999999999999E-3</v>
      </c>
      <c r="F330" s="12">
        <v>3.2280000000000003E-2</v>
      </c>
      <c r="G330" s="12">
        <v>-6.2319999999999997E-4</v>
      </c>
      <c r="H330" s="12">
        <v>4.638E-4</v>
      </c>
      <c r="I330" s="12">
        <v>5.0849999999999995E-4</v>
      </c>
      <c r="J330" s="12">
        <v>9.2849999999999996E-4</v>
      </c>
      <c r="K330" s="12">
        <v>3.2210000000000003E-2</v>
      </c>
    </row>
    <row r="331" spans="1:11">
      <c r="A331" s="12">
        <v>30097</v>
      </c>
      <c r="B331" s="12" t="s">
        <v>631</v>
      </c>
      <c r="C331" s="12">
        <v>3.075E-2</v>
      </c>
      <c r="D331" s="12">
        <v>9.5790000000000007E-3</v>
      </c>
      <c r="E331" s="12">
        <v>-1.239E-2</v>
      </c>
      <c r="F331" s="12">
        <v>3.4509999999999999E-2</v>
      </c>
      <c r="G331" s="12">
        <v>-4.7459999999999999E-4</v>
      </c>
      <c r="H331" s="12">
        <v>8.9789999999999987E-4</v>
      </c>
      <c r="I331" s="12">
        <v>5.3799999999999996E-4</v>
      </c>
      <c r="J331" s="12">
        <v>1.1490000000000001E-3</v>
      </c>
      <c r="K331" s="12">
        <v>3.2210000000000003E-2</v>
      </c>
    </row>
    <row r="332" spans="1:11">
      <c r="A332" s="12">
        <v>30097</v>
      </c>
      <c r="B332" s="12" t="s">
        <v>632</v>
      </c>
      <c r="C332" s="12">
        <v>3.075E-2</v>
      </c>
      <c r="D332" s="12">
        <v>-1.257E-2</v>
      </c>
      <c r="E332" s="12">
        <v>1.6310000000000002E-2</v>
      </c>
      <c r="F332" s="12">
        <v>3.7010000000000001E-2</v>
      </c>
      <c r="G332" s="12">
        <v>6.2089999999999997E-4</v>
      </c>
      <c r="H332" s="12">
        <v>2.3699999999999999E-4</v>
      </c>
      <c r="I332" s="12">
        <v>-3.5349999999999997E-4</v>
      </c>
      <c r="J332" s="12">
        <v>7.5279999999999998E-4</v>
      </c>
      <c r="K332" s="12">
        <v>3.322E-2</v>
      </c>
    </row>
    <row r="333" spans="1:11">
      <c r="A333" s="12">
        <v>30097</v>
      </c>
      <c r="B333" s="12" t="s">
        <v>633</v>
      </c>
      <c r="C333" s="12">
        <v>3.075E-2</v>
      </c>
      <c r="D333" s="12">
        <v>-1.257E-2</v>
      </c>
      <c r="E333" s="12">
        <v>1.7799999999999999E-3</v>
      </c>
      <c r="F333" s="12">
        <v>3.3270000000000001E-2</v>
      </c>
      <c r="G333" s="12">
        <v>7.695E-4</v>
      </c>
      <c r="H333" s="12">
        <v>6.711E-4</v>
      </c>
      <c r="I333" s="12">
        <v>-3.2410000000000002E-4</v>
      </c>
      <c r="J333" s="12">
        <v>1.0709999999999999E-3</v>
      </c>
      <c r="K333" s="12">
        <v>3.322E-2</v>
      </c>
    </row>
    <row r="334" spans="1:11">
      <c r="A334" s="12">
        <v>30097</v>
      </c>
      <c r="B334" s="12" t="s">
        <v>285</v>
      </c>
      <c r="C334" s="12">
        <v>0</v>
      </c>
      <c r="D334" s="12">
        <v>-3.743E-11</v>
      </c>
      <c r="E334" s="12">
        <v>1.5209999999999999E-7</v>
      </c>
      <c r="F334" s="12">
        <v>1.5209999999999999E-7</v>
      </c>
      <c r="G334" s="12">
        <v>2.6949999999999999E-4</v>
      </c>
      <c r="H334" s="12">
        <v>6.5450000000000005E-5</v>
      </c>
      <c r="I334" s="12">
        <v>-7.5769999999999996E-6</v>
      </c>
      <c r="J334" s="12">
        <v>2.7740000000000002E-4</v>
      </c>
      <c r="K334" s="12">
        <v>3.7440000000000002E-11</v>
      </c>
    </row>
    <row r="335" spans="1:11">
      <c r="A335" s="12">
        <v>30097</v>
      </c>
      <c r="B335" s="12" t="s">
        <v>190</v>
      </c>
      <c r="C335" s="12">
        <v>1.5839999999999999E-12</v>
      </c>
      <c r="D335" s="12">
        <v>3.4899999999999997E-11</v>
      </c>
      <c r="E335" s="12">
        <v>-1.3869999999999999E-7</v>
      </c>
      <c r="F335" s="12">
        <v>1.3869999999999999E-7</v>
      </c>
      <c r="G335" s="12">
        <v>-2.4570000000000001E-4</v>
      </c>
      <c r="H335" s="12">
        <v>-5.9679999999999998E-5</v>
      </c>
      <c r="I335" s="12">
        <v>6.9079999999999998E-6</v>
      </c>
      <c r="J335" s="12">
        <v>2.5290000000000002E-4</v>
      </c>
      <c r="K335" s="12">
        <v>3.4939999999999998E-11</v>
      </c>
    </row>
    <row r="336" spans="1:11">
      <c r="A336" s="12">
        <v>30097</v>
      </c>
      <c r="B336" s="12" t="s">
        <v>191</v>
      </c>
      <c r="C336" s="12">
        <v>0</v>
      </c>
      <c r="D336" s="12">
        <v>-4.0300000000000004E-12</v>
      </c>
      <c r="E336" s="12">
        <v>-2.6679999999999998E-7</v>
      </c>
      <c r="F336" s="12">
        <v>2.6679999999999998E-7</v>
      </c>
      <c r="G336" s="12">
        <v>4.5550000000000001E-4</v>
      </c>
      <c r="H336" s="12">
        <v>-5.4320000000000002E-5</v>
      </c>
      <c r="I336" s="12">
        <v>7.3629999999999998E-5</v>
      </c>
      <c r="J336" s="12">
        <v>4.6460000000000002E-4</v>
      </c>
      <c r="K336" s="12">
        <v>4.0319999999999998E-12</v>
      </c>
    </row>
    <row r="337" spans="1:11">
      <c r="A337" s="12">
        <v>30097</v>
      </c>
      <c r="B337" s="12" t="s">
        <v>192</v>
      </c>
      <c r="C337" s="12">
        <v>0</v>
      </c>
      <c r="D337" s="12">
        <v>9.9999999999999994E-12</v>
      </c>
      <c r="E337" s="12">
        <v>6.6690000000000002E-7</v>
      </c>
      <c r="F337" s="12">
        <v>6.6690000000000002E-7</v>
      </c>
      <c r="G337" s="12">
        <v>-1.139E-3</v>
      </c>
      <c r="H337" s="12">
        <v>1.3579999999999999E-4</v>
      </c>
      <c r="I337" s="12">
        <v>-1.841E-4</v>
      </c>
      <c r="J337" s="12">
        <v>1.1620000000000001E-3</v>
      </c>
      <c r="K337" s="12">
        <v>1.004E-11</v>
      </c>
    </row>
    <row r="338" spans="1:11">
      <c r="A338" s="12">
        <v>30097</v>
      </c>
      <c r="B338" s="12" t="s">
        <v>193</v>
      </c>
      <c r="C338" s="12">
        <v>0</v>
      </c>
      <c r="D338" s="12">
        <v>0</v>
      </c>
      <c r="E338" s="12">
        <v>-2.35E-7</v>
      </c>
      <c r="F338" s="12">
        <v>2.35E-7</v>
      </c>
      <c r="G338" s="12">
        <v>-1.271E-5</v>
      </c>
      <c r="H338" s="12">
        <v>-2.5329999999999998E-4</v>
      </c>
      <c r="I338" s="12">
        <v>-6.37E-6</v>
      </c>
      <c r="J338" s="12">
        <v>2.5369999999999999E-4</v>
      </c>
      <c r="K338" s="12">
        <v>0</v>
      </c>
    </row>
    <row r="339" spans="1:11">
      <c r="A339" s="12">
        <v>30097</v>
      </c>
      <c r="B339" s="12" t="s">
        <v>194</v>
      </c>
      <c r="C339" s="12">
        <v>0</v>
      </c>
      <c r="D339" s="12">
        <v>0</v>
      </c>
      <c r="E339" s="12">
        <v>2.35E-7</v>
      </c>
      <c r="F339" s="12">
        <v>2.35E-7</v>
      </c>
      <c r="G339" s="12">
        <v>1.271E-5</v>
      </c>
      <c r="H339" s="12">
        <v>2.5329999999999998E-4</v>
      </c>
      <c r="I339" s="12">
        <v>6.37E-6</v>
      </c>
      <c r="J339" s="12">
        <v>2.5369999999999999E-4</v>
      </c>
      <c r="K339" s="12">
        <v>0</v>
      </c>
    </row>
    <row r="340" spans="1:11">
      <c r="A340" s="12">
        <v>30097</v>
      </c>
      <c r="B340" s="12" t="s">
        <v>195</v>
      </c>
      <c r="C340" s="12">
        <v>0</v>
      </c>
      <c r="D340" s="12">
        <v>2.2929999999999999E-11</v>
      </c>
      <c r="E340" s="12">
        <v>-3.9459999999999997E-8</v>
      </c>
      <c r="F340" s="12">
        <v>3.9459999999999997E-8</v>
      </c>
      <c r="G340" s="12">
        <v>-2.0579999999999999E-5</v>
      </c>
      <c r="H340" s="12">
        <v>-1.604E-4</v>
      </c>
      <c r="I340" s="12">
        <v>9.696E-6</v>
      </c>
      <c r="J340" s="12">
        <v>1.6200000000000001E-4</v>
      </c>
      <c r="K340" s="12">
        <v>2.2929999999999999E-11</v>
      </c>
    </row>
    <row r="341" spans="1:11">
      <c r="A341" s="12">
        <v>30097</v>
      </c>
      <c r="B341" s="12" t="s">
        <v>196</v>
      </c>
      <c r="C341" s="12">
        <v>0</v>
      </c>
      <c r="D341" s="12">
        <v>-2.2929999999999999E-11</v>
      </c>
      <c r="E341" s="12">
        <v>3.9459999999999997E-8</v>
      </c>
      <c r="F341" s="12">
        <v>3.9459999999999997E-8</v>
      </c>
      <c r="G341" s="12">
        <v>2.0579999999999999E-5</v>
      </c>
      <c r="H341" s="12">
        <v>1.604E-4</v>
      </c>
      <c r="I341" s="12">
        <v>-9.696E-6</v>
      </c>
      <c r="J341" s="12">
        <v>1.6200000000000001E-4</v>
      </c>
      <c r="K341" s="12">
        <v>2.2929999999999999E-11</v>
      </c>
    </row>
    <row r="342" spans="1:11">
      <c r="A342" s="12">
        <v>30097</v>
      </c>
      <c r="B342" s="12" t="s">
        <v>197</v>
      </c>
      <c r="C342" s="12">
        <v>0</v>
      </c>
      <c r="D342" s="12">
        <v>-2.303E-11</v>
      </c>
      <c r="E342" s="12">
        <v>-1.053E-7</v>
      </c>
      <c r="F342" s="12">
        <v>1.053E-7</v>
      </c>
      <c r="G342" s="12">
        <v>2.1670000000000001E-5</v>
      </c>
      <c r="H342" s="12">
        <v>-1.583E-4</v>
      </c>
      <c r="I342" s="12">
        <v>-8.6449999999999994E-6</v>
      </c>
      <c r="J342" s="12">
        <v>1.6000000000000001E-4</v>
      </c>
      <c r="K342" s="12">
        <v>2.303E-11</v>
      </c>
    </row>
    <row r="343" spans="1:11">
      <c r="A343" s="12">
        <v>30097</v>
      </c>
      <c r="B343" s="12" t="s">
        <v>198</v>
      </c>
      <c r="C343" s="12">
        <v>0</v>
      </c>
      <c r="D343" s="12">
        <v>2.303E-11</v>
      </c>
      <c r="E343" s="12">
        <v>1.053E-7</v>
      </c>
      <c r="F343" s="12">
        <v>1.053E-7</v>
      </c>
      <c r="G343" s="12">
        <v>-2.1670000000000001E-5</v>
      </c>
      <c r="H343" s="12">
        <v>1.583E-4</v>
      </c>
      <c r="I343" s="12">
        <v>8.6449999999999994E-6</v>
      </c>
      <c r="J343" s="12">
        <v>1.6000000000000001E-4</v>
      </c>
      <c r="K343" s="12">
        <v>2.303E-11</v>
      </c>
    </row>
    <row r="344" spans="1:11">
      <c r="A344" s="12">
        <v>30097</v>
      </c>
      <c r="B344" s="12" t="s">
        <v>199</v>
      </c>
      <c r="C344" s="12">
        <v>0</v>
      </c>
      <c r="D344" s="12">
        <v>0</v>
      </c>
      <c r="E344" s="12">
        <v>4.4139999999999999E-9</v>
      </c>
      <c r="F344" s="12">
        <v>4.4139999999999999E-9</v>
      </c>
      <c r="G344" s="12">
        <v>-1.8139999999999999E-6</v>
      </c>
      <c r="H344" s="12">
        <v>-5.0609999999999998E-5</v>
      </c>
      <c r="I344" s="12">
        <v>-1.209E-6</v>
      </c>
      <c r="J344" s="12">
        <v>5.0659999999999999E-5</v>
      </c>
      <c r="K344" s="12">
        <v>0</v>
      </c>
    </row>
    <row r="345" spans="1:11">
      <c r="A345" s="12">
        <v>30097</v>
      </c>
      <c r="B345" s="12" t="s">
        <v>200</v>
      </c>
      <c r="C345" s="12">
        <v>0</v>
      </c>
      <c r="D345" s="12">
        <v>0</v>
      </c>
      <c r="E345" s="12">
        <v>-4.4139999999999999E-9</v>
      </c>
      <c r="F345" s="12">
        <v>4.4139999999999999E-9</v>
      </c>
      <c r="G345" s="12">
        <v>1.8139999999999999E-6</v>
      </c>
      <c r="H345" s="12">
        <v>5.0609999999999998E-5</v>
      </c>
      <c r="I345" s="12">
        <v>1.209E-6</v>
      </c>
      <c r="J345" s="12">
        <v>5.0659999999999999E-5</v>
      </c>
      <c r="K345" s="12">
        <v>0</v>
      </c>
    </row>
    <row r="346" spans="1:11">
      <c r="A346" s="12">
        <v>30097</v>
      </c>
      <c r="B346" s="12" t="s">
        <v>201</v>
      </c>
      <c r="C346" s="12">
        <v>0</v>
      </c>
      <c r="D346" s="12">
        <v>-7.5410000000000001E-11</v>
      </c>
      <c r="E346" s="12">
        <v>3.4589999999999999E-5</v>
      </c>
      <c r="F346" s="12">
        <v>3.4589999999999999E-5</v>
      </c>
      <c r="G346" s="12">
        <v>3.8819999999999998E-5</v>
      </c>
      <c r="H346" s="12">
        <v>4.2069999999999997E-6</v>
      </c>
      <c r="I346" s="12">
        <v>-2.608E-4</v>
      </c>
      <c r="J346" s="12">
        <v>2.6370000000000001E-4</v>
      </c>
      <c r="K346" s="12">
        <v>7.5410000000000001E-11</v>
      </c>
    </row>
    <row r="347" spans="1:11">
      <c r="A347" s="12">
        <v>30097</v>
      </c>
      <c r="B347" s="12" t="s">
        <v>202</v>
      </c>
      <c r="C347" s="12">
        <v>0</v>
      </c>
      <c r="D347" s="12">
        <v>5.8969999999999991E-11</v>
      </c>
      <c r="E347" s="12">
        <v>8.9640000000000001E-8</v>
      </c>
      <c r="F347" s="12">
        <v>8.9640000000000001E-8</v>
      </c>
      <c r="G347" s="12">
        <v>-5.5040000000000002E-5</v>
      </c>
      <c r="H347" s="12">
        <v>2.5359999999999998E-4</v>
      </c>
      <c r="I347" s="12">
        <v>2.254E-4</v>
      </c>
      <c r="J347" s="12">
        <v>3.4370000000000001E-4</v>
      </c>
      <c r="K347" s="12">
        <v>5.8969999999999991E-11</v>
      </c>
    </row>
    <row r="348" spans="1:11">
      <c r="A348" s="12">
        <v>30097</v>
      </c>
      <c r="B348" s="12" t="s">
        <v>203</v>
      </c>
      <c r="C348" s="12">
        <v>0</v>
      </c>
      <c r="D348" s="12">
        <v>0</v>
      </c>
      <c r="E348" s="12">
        <v>4.3440000000000003E-7</v>
      </c>
      <c r="F348" s="12">
        <v>4.3440000000000003E-7</v>
      </c>
      <c r="G348" s="12">
        <v>-3.2550000000000002E-6</v>
      </c>
      <c r="H348" s="12">
        <v>9.5629999999999988E-4</v>
      </c>
      <c r="I348" s="12">
        <v>-3.1530000000000001E-6</v>
      </c>
      <c r="J348" s="12">
        <v>9.5629999999999988E-4</v>
      </c>
      <c r="K348" s="12">
        <v>0</v>
      </c>
    </row>
    <row r="349" spans="1:11">
      <c r="A349" s="12">
        <v>30097</v>
      </c>
      <c r="B349" s="12" t="s">
        <v>204</v>
      </c>
      <c r="C349" s="12">
        <v>0</v>
      </c>
      <c r="D349" s="12">
        <v>0</v>
      </c>
      <c r="E349" s="12">
        <v>-4.3440000000000003E-7</v>
      </c>
      <c r="F349" s="12">
        <v>4.3440000000000003E-7</v>
      </c>
      <c r="G349" s="12">
        <v>3.2550000000000002E-6</v>
      </c>
      <c r="H349" s="12">
        <v>-9.5629999999999988E-4</v>
      </c>
      <c r="I349" s="12">
        <v>3.1530000000000001E-6</v>
      </c>
      <c r="J349" s="12">
        <v>9.5629999999999988E-4</v>
      </c>
      <c r="K349" s="12">
        <v>0</v>
      </c>
    </row>
    <row r="350" spans="1:11">
      <c r="A350" s="12">
        <v>30097</v>
      </c>
      <c r="B350" s="12" t="s">
        <v>205</v>
      </c>
      <c r="C350" s="12">
        <v>0</v>
      </c>
      <c r="D350" s="12">
        <v>-1.7300000000000001E-11</v>
      </c>
      <c r="E350" s="12">
        <v>2.1480000000000001E-8</v>
      </c>
      <c r="F350" s="12">
        <v>2.1480000000000001E-8</v>
      </c>
      <c r="G350" s="12">
        <v>5.6260000000000001E-4</v>
      </c>
      <c r="H350" s="12">
        <v>2.219E-4</v>
      </c>
      <c r="I350" s="12">
        <v>7.7349999999999996E-5</v>
      </c>
      <c r="J350" s="12">
        <v>6.0970000000000002E-4</v>
      </c>
      <c r="K350" s="12">
        <v>1.7300000000000001E-11</v>
      </c>
    </row>
    <row r="351" spans="1:11">
      <c r="A351" s="12">
        <v>30097</v>
      </c>
      <c r="B351" s="12" t="s">
        <v>206</v>
      </c>
      <c r="C351" s="12">
        <v>1.4689999999999999E-12</v>
      </c>
      <c r="D351" s="12">
        <v>2.2380000000000001E-11</v>
      </c>
      <c r="E351" s="12">
        <v>3.8340000000000011E-7</v>
      </c>
      <c r="F351" s="12">
        <v>3.8340000000000011E-7</v>
      </c>
      <c r="G351" s="12">
        <v>-1.238E-3</v>
      </c>
      <c r="H351" s="12">
        <v>-1.384E-4</v>
      </c>
      <c r="I351" s="12">
        <v>-1.8799999999999999E-4</v>
      </c>
      <c r="J351" s="12">
        <v>1.2589999999999999E-3</v>
      </c>
      <c r="K351" s="12">
        <v>2.243E-11</v>
      </c>
    </row>
    <row r="352" spans="1:11">
      <c r="A352" s="12">
        <v>30097</v>
      </c>
      <c r="B352" s="12" t="s">
        <v>207</v>
      </c>
      <c r="C352" s="12">
        <v>0</v>
      </c>
      <c r="D352" s="12">
        <v>-4.0579999999999997E-11</v>
      </c>
      <c r="E352" s="12">
        <v>1.283E-7</v>
      </c>
      <c r="F352" s="12">
        <v>1.283E-7</v>
      </c>
      <c r="G352" s="12">
        <v>6.2070000000000007E-4</v>
      </c>
      <c r="H352" s="12">
        <v>2.1469999999999999E-4</v>
      </c>
      <c r="I352" s="12">
        <v>5.2420000000000003E-5</v>
      </c>
      <c r="J352" s="12">
        <v>6.5879999999999997E-4</v>
      </c>
      <c r="K352" s="12">
        <v>4.0589999999999999E-11</v>
      </c>
    </row>
    <row r="353" spans="1:11">
      <c r="A353" s="12">
        <v>30097</v>
      </c>
      <c r="B353" s="12" t="s">
        <v>208</v>
      </c>
      <c r="C353" s="12">
        <v>2.2699999999999998E-12</v>
      </c>
      <c r="D353" s="12">
        <v>4.2530000000000001E-11</v>
      </c>
      <c r="E353" s="12">
        <v>1.8519999999999999E-7</v>
      </c>
      <c r="F353" s="12">
        <v>1.8519999999999999E-7</v>
      </c>
      <c r="G353" s="12">
        <v>-1.109E-3</v>
      </c>
      <c r="H353" s="12">
        <v>-1.4779999999999999E-4</v>
      </c>
      <c r="I353" s="12">
        <v>-1.359E-4</v>
      </c>
      <c r="J353" s="12">
        <v>1.127E-3</v>
      </c>
      <c r="K353" s="12">
        <v>4.2589999999999998E-11</v>
      </c>
    </row>
    <row r="354" spans="1:11">
      <c r="A354" s="12">
        <v>30097</v>
      </c>
      <c r="B354" s="12" t="s">
        <v>209</v>
      </c>
      <c r="C354" s="12">
        <v>0</v>
      </c>
      <c r="D354" s="12">
        <v>-1.7289999999999999E-11</v>
      </c>
      <c r="E354" s="12">
        <v>2.302E-8</v>
      </c>
      <c r="F354" s="12">
        <v>2.302E-8</v>
      </c>
      <c r="G354" s="12">
        <v>5.6189999999999994E-4</v>
      </c>
      <c r="H354" s="12">
        <v>2.042E-4</v>
      </c>
      <c r="I354" s="12">
        <v>7.6920000000000002E-5</v>
      </c>
      <c r="J354" s="12">
        <v>6.0279999999999991E-4</v>
      </c>
      <c r="K354" s="12">
        <v>1.7289999999999999E-11</v>
      </c>
    </row>
    <row r="355" spans="1:11">
      <c r="A355" s="12">
        <v>30097</v>
      </c>
      <c r="B355" s="12" t="s">
        <v>210</v>
      </c>
      <c r="C355" s="12">
        <v>1.4790000000000001E-12</v>
      </c>
      <c r="D355" s="12">
        <v>2.2369999999999999E-11</v>
      </c>
      <c r="E355" s="12">
        <v>3.8179999999999999E-7</v>
      </c>
      <c r="F355" s="12">
        <v>3.8179999999999999E-7</v>
      </c>
      <c r="G355" s="12">
        <v>-1.237E-3</v>
      </c>
      <c r="H355" s="12">
        <v>-1.2070000000000001E-4</v>
      </c>
      <c r="I355" s="12">
        <v>-1.8760000000000001E-4</v>
      </c>
      <c r="J355" s="12">
        <v>1.2570000000000001E-3</v>
      </c>
      <c r="K355" s="12">
        <v>2.2419999999999999E-11</v>
      </c>
    </row>
    <row r="356" spans="1:11">
      <c r="A356" s="12">
        <v>30097</v>
      </c>
      <c r="B356" s="12" t="s">
        <v>211</v>
      </c>
      <c r="C356" s="12">
        <v>0</v>
      </c>
      <c r="D356" s="12">
        <v>-4.0549999999999998E-11</v>
      </c>
      <c r="E356" s="12">
        <v>1.3269999999999999E-7</v>
      </c>
      <c r="F356" s="12">
        <v>1.3269999999999999E-7</v>
      </c>
      <c r="G356" s="12">
        <v>6.1879999999999997E-4</v>
      </c>
      <c r="H356" s="12">
        <v>1.641E-4</v>
      </c>
      <c r="I356" s="12">
        <v>5.1209999999999999E-5</v>
      </c>
      <c r="J356" s="12">
        <v>6.4229999999999995E-4</v>
      </c>
      <c r="K356" s="12">
        <v>4.0570000000000002E-11</v>
      </c>
    </row>
    <row r="357" spans="1:11">
      <c r="A357" s="12">
        <v>30097</v>
      </c>
      <c r="B357" s="12" t="s">
        <v>212</v>
      </c>
      <c r="C357" s="12">
        <v>2.2990000000000002E-12</v>
      </c>
      <c r="D357" s="12">
        <v>4.2500000000000002E-11</v>
      </c>
      <c r="E357" s="12">
        <v>1.808E-7</v>
      </c>
      <c r="F357" s="12">
        <v>1.808E-7</v>
      </c>
      <c r="G357" s="12">
        <v>-1.108E-3</v>
      </c>
      <c r="H357" s="12">
        <v>-9.7219999999999994E-5</v>
      </c>
      <c r="I357" s="12">
        <v>-1.3469999999999999E-4</v>
      </c>
      <c r="J357" s="12">
        <v>1.1199999999999999E-3</v>
      </c>
      <c r="K357" s="12">
        <v>4.256E-11</v>
      </c>
    </row>
    <row r="358" spans="1:11">
      <c r="A358" s="12">
        <v>30097</v>
      </c>
      <c r="B358" s="12" t="s">
        <v>213</v>
      </c>
      <c r="C358" s="12">
        <v>0</v>
      </c>
      <c r="D358" s="12">
        <v>-1.7089999999999999E-11</v>
      </c>
      <c r="E358" s="12">
        <v>1.751E-7</v>
      </c>
      <c r="F358" s="12">
        <v>1.751E-7</v>
      </c>
      <c r="G358" s="12">
        <v>5.6079999999999997E-4</v>
      </c>
      <c r="H358" s="12">
        <v>5.3889999999999993E-4</v>
      </c>
      <c r="I358" s="12">
        <v>7.5820000000000003E-5</v>
      </c>
      <c r="J358" s="12">
        <v>7.8150000000000008E-4</v>
      </c>
      <c r="K358" s="12">
        <v>1.7100000000000001E-11</v>
      </c>
    </row>
    <row r="359" spans="1:11">
      <c r="A359" s="12">
        <v>30097</v>
      </c>
      <c r="B359" s="12" t="s">
        <v>214</v>
      </c>
      <c r="C359" s="12">
        <v>1.5480000000000001E-12</v>
      </c>
      <c r="D359" s="12">
        <v>2.2180000000000001E-11</v>
      </c>
      <c r="E359" s="12">
        <v>2.2980000000000001E-7</v>
      </c>
      <c r="F359" s="12">
        <v>2.2980000000000001E-7</v>
      </c>
      <c r="G359" s="12">
        <v>-1.2359999999999999E-3</v>
      </c>
      <c r="H359" s="12">
        <v>-4.5540000000000001E-4</v>
      </c>
      <c r="I359" s="12">
        <v>-1.8650000000000001E-4</v>
      </c>
      <c r="J359" s="12">
        <v>1.33E-3</v>
      </c>
      <c r="K359" s="12">
        <v>2.223E-11</v>
      </c>
    </row>
    <row r="360" spans="1:11">
      <c r="A360" s="12">
        <v>30097</v>
      </c>
      <c r="B360" s="12" t="s">
        <v>215</v>
      </c>
      <c r="C360" s="12">
        <v>0</v>
      </c>
      <c r="D360" s="12">
        <v>-1.7100000000000001E-11</v>
      </c>
      <c r="E360" s="12">
        <v>1.7350000000000001E-7</v>
      </c>
      <c r="F360" s="12">
        <v>1.7350000000000001E-7</v>
      </c>
      <c r="G360" s="12">
        <v>5.6139999999999998E-4</v>
      </c>
      <c r="H360" s="12">
        <v>5.5659999999999998E-4</v>
      </c>
      <c r="I360" s="12">
        <v>7.6240000000000002E-5</v>
      </c>
      <c r="J360" s="12">
        <v>7.9429999999999995E-4</v>
      </c>
      <c r="K360" s="12">
        <v>1.711E-11</v>
      </c>
    </row>
    <row r="361" spans="1:11">
      <c r="A361" s="12">
        <v>30097</v>
      </c>
      <c r="B361" s="12" t="s">
        <v>216</v>
      </c>
      <c r="C361" s="12">
        <v>1.5379999999999999E-12</v>
      </c>
      <c r="D361" s="12">
        <v>2.219E-11</v>
      </c>
      <c r="E361" s="12">
        <v>2.3130000000000001E-7</v>
      </c>
      <c r="F361" s="12">
        <v>2.3130000000000001E-7</v>
      </c>
      <c r="G361" s="12">
        <v>-1.2359999999999999E-3</v>
      </c>
      <c r="H361" s="12">
        <v>-4.7310000000000001E-4</v>
      </c>
      <c r="I361" s="12">
        <v>-1.8689999999999999E-4</v>
      </c>
      <c r="J361" s="12">
        <v>1.3370000000000001E-3</v>
      </c>
      <c r="K361" s="12">
        <v>2.2239999999999999E-11</v>
      </c>
    </row>
    <row r="362" spans="1:11">
      <c r="A362" s="12">
        <v>30097</v>
      </c>
      <c r="B362" s="12" t="s">
        <v>217</v>
      </c>
      <c r="C362" s="12">
        <v>-1.153E-12</v>
      </c>
      <c r="D362" s="12">
        <v>-3.9990000000000002E-11</v>
      </c>
      <c r="E362" s="12">
        <v>5.6710000000000004E-7</v>
      </c>
      <c r="F362" s="12">
        <v>5.6710000000000004E-7</v>
      </c>
      <c r="G362" s="12">
        <v>6.1560000000000011E-4</v>
      </c>
      <c r="H362" s="12">
        <v>1.1199999999999999E-3</v>
      </c>
      <c r="I362" s="12">
        <v>4.8059999999999997E-5</v>
      </c>
      <c r="J362" s="12">
        <v>1.279E-3</v>
      </c>
      <c r="K362" s="12">
        <v>4.0009999999999999E-11</v>
      </c>
    </row>
    <row r="363" spans="1:11">
      <c r="A363" s="12">
        <v>30097</v>
      </c>
      <c r="B363" s="12" t="s">
        <v>218</v>
      </c>
      <c r="C363" s="12">
        <v>2.4950000000000002E-12</v>
      </c>
      <c r="D363" s="12">
        <v>4.1939999999999999E-11</v>
      </c>
      <c r="E363" s="12">
        <v>-2.5359999999999999E-7</v>
      </c>
      <c r="F363" s="12">
        <v>2.5359999999999999E-7</v>
      </c>
      <c r="G363" s="12">
        <v>-1.1039999999999999E-3</v>
      </c>
      <c r="H363" s="12">
        <v>-1.054E-3</v>
      </c>
      <c r="I363" s="12">
        <v>-1.316E-4</v>
      </c>
      <c r="J363" s="12">
        <v>1.5319999999999999E-3</v>
      </c>
      <c r="K363" s="12">
        <v>4.2009999999999999E-11</v>
      </c>
    </row>
    <row r="364" spans="1:11">
      <c r="A364" s="12">
        <v>30097</v>
      </c>
      <c r="B364" s="12" t="s">
        <v>219</v>
      </c>
      <c r="C364" s="12">
        <v>-1.1240000000000001E-12</v>
      </c>
      <c r="D364" s="12">
        <v>-4.0020000000000001E-11</v>
      </c>
      <c r="E364" s="12">
        <v>5.6270000000000003E-7</v>
      </c>
      <c r="F364" s="12">
        <v>5.6270000000000003E-7</v>
      </c>
      <c r="G364" s="12">
        <v>6.1739999999999994E-4</v>
      </c>
      <c r="H364" s="12">
        <v>1.1709999999999999E-3</v>
      </c>
      <c r="I364" s="12">
        <v>4.9270000000000001E-5</v>
      </c>
      <c r="J364" s="12">
        <v>1.325E-3</v>
      </c>
      <c r="K364" s="12">
        <v>4.0030000000000003E-11</v>
      </c>
    </row>
    <row r="365" spans="1:11">
      <c r="A365" s="12">
        <v>30097</v>
      </c>
      <c r="B365" s="12" t="s">
        <v>220</v>
      </c>
      <c r="C365" s="12">
        <v>2.4660000000000002E-12</v>
      </c>
      <c r="D365" s="12">
        <v>4.1960000000000003E-11</v>
      </c>
      <c r="E365" s="12">
        <v>-2.4919999999999998E-7</v>
      </c>
      <c r="F365" s="12">
        <v>2.4919999999999998E-7</v>
      </c>
      <c r="G365" s="12">
        <v>-1.106E-3</v>
      </c>
      <c r="H365" s="12">
        <v>-1.1039999999999999E-3</v>
      </c>
      <c r="I365" s="12">
        <v>-1.328E-4</v>
      </c>
      <c r="J365" s="12">
        <v>1.5690000000000001E-3</v>
      </c>
      <c r="K365" s="12">
        <v>4.2039999999999998E-11</v>
      </c>
    </row>
    <row r="366" spans="1:11">
      <c r="A366" s="12">
        <v>30097</v>
      </c>
      <c r="B366" s="12" t="s">
        <v>221</v>
      </c>
      <c r="C366" s="12">
        <v>0</v>
      </c>
      <c r="D366" s="12">
        <v>-4.0259999999999998E-11</v>
      </c>
      <c r="E366" s="12">
        <v>3.4499999999999998E-5</v>
      </c>
      <c r="F366" s="12">
        <v>3.4499999999999998E-5</v>
      </c>
      <c r="G366" s="12">
        <v>-6.7749999999999993E-5</v>
      </c>
      <c r="H366" s="12">
        <v>-1.771E-4</v>
      </c>
      <c r="I366" s="12">
        <v>-2.4869999999999997E-4</v>
      </c>
      <c r="J366" s="12">
        <v>3.1270000000000001E-4</v>
      </c>
      <c r="K366" s="12">
        <v>4.027E-11</v>
      </c>
    </row>
    <row r="367" spans="1:11">
      <c r="A367" s="12">
        <v>30097</v>
      </c>
      <c r="B367" s="12" t="s">
        <v>222</v>
      </c>
      <c r="C367" s="12">
        <v>0</v>
      </c>
      <c r="D367" s="12">
        <v>4.8150000000000003E-11</v>
      </c>
      <c r="E367" s="12">
        <v>-6.4239999999999998E-8</v>
      </c>
      <c r="F367" s="12">
        <v>6.4239999999999998E-8</v>
      </c>
      <c r="G367" s="12">
        <v>-1.194E-4</v>
      </c>
      <c r="H367" s="12">
        <v>7.4350000000000005E-5</v>
      </c>
      <c r="I367" s="12">
        <v>2.1919999999999999E-4</v>
      </c>
      <c r="J367" s="12">
        <v>2.6039999999999999E-4</v>
      </c>
      <c r="K367" s="12">
        <v>4.8159999999999998E-11</v>
      </c>
    </row>
    <row r="368" spans="1:11">
      <c r="A368" s="12">
        <v>30097</v>
      </c>
      <c r="B368" s="12" t="s">
        <v>223</v>
      </c>
      <c r="C368" s="12">
        <v>1.8340000000000001E-12</v>
      </c>
      <c r="D368" s="12">
        <v>-4.4560000000000004E-12</v>
      </c>
      <c r="E368" s="12">
        <v>2.5769999999999999E-5</v>
      </c>
      <c r="F368" s="12">
        <v>2.5769999999999999E-5</v>
      </c>
      <c r="G368" s="12">
        <v>-2.32E-4</v>
      </c>
      <c r="H368" s="12">
        <v>-1.7689999999999999E-4</v>
      </c>
      <c r="I368" s="12">
        <v>-1.8139999999999999E-4</v>
      </c>
      <c r="J368" s="12">
        <v>3.435E-4</v>
      </c>
      <c r="K368" s="12">
        <v>4.8190000000000004E-12</v>
      </c>
    </row>
    <row r="369" spans="1:11">
      <c r="A369" s="12">
        <v>30097</v>
      </c>
      <c r="B369" s="12" t="s">
        <v>224</v>
      </c>
      <c r="C369" s="12">
        <v>1.693E-12</v>
      </c>
      <c r="D369" s="12">
        <v>6.1859999999999994E-11</v>
      </c>
      <c r="E369" s="12">
        <v>-1.505E-7</v>
      </c>
      <c r="F369" s="12">
        <v>1.505E-7</v>
      </c>
      <c r="G369" s="12">
        <v>-2.7070000000000002E-4</v>
      </c>
      <c r="H369" s="12">
        <v>1.1749999999999999E-5</v>
      </c>
      <c r="I369" s="12">
        <v>1.695E-4</v>
      </c>
      <c r="J369" s="12">
        <v>3.1960000000000002E-4</v>
      </c>
      <c r="K369" s="12">
        <v>6.1879999999999997E-11</v>
      </c>
    </row>
    <row r="370" spans="1:11">
      <c r="A370" s="12">
        <v>30097</v>
      </c>
      <c r="B370" s="12" t="s">
        <v>225</v>
      </c>
      <c r="C370" s="12">
        <v>0</v>
      </c>
      <c r="D370" s="12">
        <v>-4.027E-11</v>
      </c>
      <c r="E370" s="12">
        <v>3.4499999999999998E-5</v>
      </c>
      <c r="F370" s="12">
        <v>3.4499999999999998E-5</v>
      </c>
      <c r="G370" s="12">
        <v>-6.7119999999999994E-5</v>
      </c>
      <c r="H370" s="12">
        <v>-1.594E-4</v>
      </c>
      <c r="I370" s="12">
        <v>-2.4830000000000002E-4</v>
      </c>
      <c r="J370" s="12">
        <v>3.0259999999999998E-4</v>
      </c>
      <c r="K370" s="12">
        <v>4.0280000000000002E-11</v>
      </c>
    </row>
    <row r="371" spans="1:11">
      <c r="A371" s="12">
        <v>30097</v>
      </c>
      <c r="B371" s="12" t="s">
        <v>226</v>
      </c>
      <c r="C371" s="12">
        <v>0</v>
      </c>
      <c r="D371" s="12">
        <v>4.8139999999999988E-11</v>
      </c>
      <c r="E371" s="12">
        <v>-6.5789999999999996E-8</v>
      </c>
      <c r="F371" s="12">
        <v>6.5789999999999996E-8</v>
      </c>
      <c r="G371" s="12">
        <v>-1.187E-4</v>
      </c>
      <c r="H371" s="12">
        <v>9.2059999999999996E-5</v>
      </c>
      <c r="I371" s="12">
        <v>2.196E-4</v>
      </c>
      <c r="J371" s="12">
        <v>2.6610000000000002E-4</v>
      </c>
      <c r="K371" s="12">
        <v>4.8150000000000003E-11</v>
      </c>
    </row>
    <row r="372" spans="1:11">
      <c r="A372" s="12">
        <v>30097</v>
      </c>
      <c r="B372" s="12" t="s">
        <v>227</v>
      </c>
      <c r="C372" s="12">
        <v>1.8640000000000001E-12</v>
      </c>
      <c r="D372" s="12">
        <v>-4.4819999999999997E-12</v>
      </c>
      <c r="E372" s="12">
        <v>2.5769999999999999E-5</v>
      </c>
      <c r="F372" s="12">
        <v>2.5769999999999999E-5</v>
      </c>
      <c r="G372" s="12">
        <v>-2.3020000000000001E-4</v>
      </c>
      <c r="H372" s="12">
        <v>-1.262E-4</v>
      </c>
      <c r="I372" s="12">
        <v>-1.8019999999999999E-4</v>
      </c>
      <c r="J372" s="12">
        <v>3.1839999999999999E-4</v>
      </c>
      <c r="K372" s="12">
        <v>4.8540000000000001E-12</v>
      </c>
    </row>
    <row r="373" spans="1:11">
      <c r="A373" s="12">
        <v>30097</v>
      </c>
      <c r="B373" s="12" t="s">
        <v>228</v>
      </c>
      <c r="C373" s="12">
        <v>1.7219999999999999E-12</v>
      </c>
      <c r="D373" s="12">
        <v>6.1829999999999995E-11</v>
      </c>
      <c r="E373" s="12">
        <v>-1.5489999999999999E-7</v>
      </c>
      <c r="F373" s="12">
        <v>1.5489999999999999E-7</v>
      </c>
      <c r="G373" s="12">
        <v>-2.6889999999999998E-4</v>
      </c>
      <c r="H373" s="12">
        <v>6.2360000000000006E-5</v>
      </c>
      <c r="I373" s="12">
        <v>1.707E-4</v>
      </c>
      <c r="J373" s="12">
        <v>3.2459999999999998E-4</v>
      </c>
      <c r="K373" s="12">
        <v>6.1849999999999998E-11</v>
      </c>
    </row>
    <row r="374" spans="1:11">
      <c r="A374" s="12">
        <v>30097</v>
      </c>
      <c r="B374" s="12" t="s">
        <v>229</v>
      </c>
      <c r="C374" s="12">
        <v>1.2709999999999999E-12</v>
      </c>
      <c r="D374" s="12">
        <v>-5.3189999999999999E-11</v>
      </c>
      <c r="E374" s="12">
        <v>3.5200000000000002E-5</v>
      </c>
      <c r="F374" s="12">
        <v>3.5200000000000002E-5</v>
      </c>
      <c r="G374" s="12">
        <v>-1.186E-3</v>
      </c>
      <c r="H374" s="12">
        <v>1.1909999999999999E-4</v>
      </c>
      <c r="I374" s="12">
        <v>-4.4250000000000002E-4</v>
      </c>
      <c r="J374" s="12">
        <v>1.271E-3</v>
      </c>
      <c r="K374" s="12">
        <v>5.3200000000000001E-11</v>
      </c>
    </row>
    <row r="375" spans="1:11">
      <c r="A375" s="12">
        <v>30097</v>
      </c>
      <c r="B375" s="12" t="s">
        <v>230</v>
      </c>
      <c r="C375" s="12">
        <v>1.462E-12</v>
      </c>
      <c r="D375" s="12">
        <v>8.1189999999999993E-11</v>
      </c>
      <c r="E375" s="12">
        <v>7.0799999999999993E-7</v>
      </c>
      <c r="F375" s="12">
        <v>7.0799999999999993E-7</v>
      </c>
      <c r="G375" s="12">
        <v>-1.2800000000000001E-3</v>
      </c>
      <c r="H375" s="12">
        <v>3.6850000000000001E-4</v>
      </c>
      <c r="I375" s="12">
        <v>4.3760000000000001E-5</v>
      </c>
      <c r="J375" s="12">
        <v>1.333E-3</v>
      </c>
      <c r="K375" s="12">
        <v>8.1200000000000001E-11</v>
      </c>
    </row>
    <row r="376" spans="1:11">
      <c r="A376" s="12">
        <v>30097</v>
      </c>
      <c r="B376" s="12" t="s">
        <v>231</v>
      </c>
      <c r="C376" s="12">
        <v>2.122E-12</v>
      </c>
      <c r="D376" s="12">
        <v>-1.4149999999999999E-11</v>
      </c>
      <c r="E376" s="12">
        <v>2.6299999999999999E-5</v>
      </c>
      <c r="F376" s="12">
        <v>2.6299999999999999E-5</v>
      </c>
      <c r="G376" s="12">
        <v>-1.0709999999999999E-3</v>
      </c>
      <c r="H376" s="12">
        <v>4.5330000000000001E-5</v>
      </c>
      <c r="I376" s="12">
        <v>-3.2670000000000003E-4</v>
      </c>
      <c r="J376" s="12">
        <v>1.1199999999999999E-3</v>
      </c>
      <c r="K376" s="12">
        <v>1.431E-11</v>
      </c>
    </row>
    <row r="377" spans="1:11">
      <c r="A377" s="12">
        <v>30097</v>
      </c>
      <c r="B377" s="12" t="s">
        <v>232</v>
      </c>
      <c r="C377" s="12">
        <v>2.2650000000000001E-12</v>
      </c>
      <c r="D377" s="12">
        <v>8.6629999999999989E-11</v>
      </c>
      <c r="E377" s="12">
        <v>4.2870000000000002E-7</v>
      </c>
      <c r="F377" s="12">
        <v>4.2870000000000002E-7</v>
      </c>
      <c r="G377" s="12">
        <v>-1.1410000000000001E-3</v>
      </c>
      <c r="H377" s="12">
        <v>2.3240000000000001E-4</v>
      </c>
      <c r="I377" s="12">
        <v>3.7920000000000003E-5</v>
      </c>
      <c r="J377" s="12">
        <v>1.165E-3</v>
      </c>
      <c r="K377" s="12">
        <v>8.6660000000000001E-11</v>
      </c>
    </row>
    <row r="378" spans="1:11">
      <c r="A378" s="12">
        <v>30097</v>
      </c>
      <c r="B378" s="12" t="s">
        <v>429</v>
      </c>
      <c r="C378" s="12">
        <v>-1.0220000000000001E-12</v>
      </c>
      <c r="D378" s="12">
        <v>-4.6610000000000001E-11</v>
      </c>
      <c r="E378" s="12">
        <v>1.8939999999999999E-7</v>
      </c>
      <c r="F378" s="12">
        <v>1.8939999999999999E-7</v>
      </c>
      <c r="G378" s="12">
        <v>3.3550000000000002E-4</v>
      </c>
      <c r="H378" s="12">
        <v>8.1500000000000002E-5</v>
      </c>
      <c r="I378" s="12">
        <v>-9.4339999999999998E-6</v>
      </c>
      <c r="J378" s="12">
        <v>3.4539999999999999E-4</v>
      </c>
      <c r="K378" s="12">
        <v>4.6620000000000003E-11</v>
      </c>
    </row>
    <row r="379" spans="1:11">
      <c r="A379" s="12">
        <v>30097</v>
      </c>
      <c r="B379" s="12" t="s">
        <v>430</v>
      </c>
      <c r="C379" s="12">
        <v>2.0100000000000001E-12</v>
      </c>
      <c r="D379" s="12">
        <v>4.4290000000000003E-11</v>
      </c>
      <c r="E379" s="12">
        <v>-1.7599999999999999E-7</v>
      </c>
      <c r="F379" s="12">
        <v>1.7599999999999999E-7</v>
      </c>
      <c r="G379" s="12">
        <v>-3.1169999999999999E-4</v>
      </c>
      <c r="H379" s="12">
        <v>-7.572E-5</v>
      </c>
      <c r="I379" s="12">
        <v>8.7660000000000004E-6</v>
      </c>
      <c r="J379" s="12">
        <v>3.2089999999999989E-4</v>
      </c>
      <c r="K379" s="12">
        <v>4.4329999999999997E-11</v>
      </c>
    </row>
    <row r="380" spans="1:11">
      <c r="A380" s="12">
        <v>30097</v>
      </c>
      <c r="B380" s="12" t="s">
        <v>431</v>
      </c>
      <c r="C380" s="12">
        <v>0</v>
      </c>
      <c r="D380" s="12">
        <v>-4.0300000000000004E-12</v>
      </c>
      <c r="E380" s="12">
        <v>-2.6679999999999998E-7</v>
      </c>
      <c r="F380" s="12">
        <v>2.6679999999999998E-7</v>
      </c>
      <c r="G380" s="12">
        <v>4.5550000000000001E-4</v>
      </c>
      <c r="H380" s="12">
        <v>-5.4320000000000002E-5</v>
      </c>
      <c r="I380" s="12">
        <v>7.3629999999999998E-5</v>
      </c>
      <c r="J380" s="12">
        <v>4.6460000000000002E-4</v>
      </c>
      <c r="K380" s="12">
        <v>4.0319999999999998E-12</v>
      </c>
    </row>
    <row r="381" spans="1:11">
      <c r="A381" s="12">
        <v>30097</v>
      </c>
      <c r="B381" s="12" t="s">
        <v>233</v>
      </c>
      <c r="C381" s="12">
        <v>0</v>
      </c>
      <c r="D381" s="12">
        <v>9.9999999999999994E-12</v>
      </c>
      <c r="E381" s="12">
        <v>6.6690000000000002E-7</v>
      </c>
      <c r="F381" s="12">
        <v>6.6690000000000002E-7</v>
      </c>
      <c r="G381" s="12">
        <v>-1.139E-3</v>
      </c>
      <c r="H381" s="12">
        <v>1.3579999999999999E-4</v>
      </c>
      <c r="I381" s="12">
        <v>-1.841E-4</v>
      </c>
      <c r="J381" s="12">
        <v>1.1620000000000001E-3</v>
      </c>
      <c r="K381" s="12">
        <v>1.004E-11</v>
      </c>
    </row>
    <row r="382" spans="1:11">
      <c r="A382" s="12">
        <v>30097</v>
      </c>
      <c r="B382" s="12" t="s">
        <v>234</v>
      </c>
      <c r="C382" s="12">
        <v>0</v>
      </c>
      <c r="D382" s="12">
        <v>0</v>
      </c>
      <c r="E382" s="12">
        <v>-2.35E-7</v>
      </c>
      <c r="F382" s="12">
        <v>2.35E-7</v>
      </c>
      <c r="G382" s="12">
        <v>-1.271E-5</v>
      </c>
      <c r="H382" s="12">
        <v>-2.5329999999999998E-4</v>
      </c>
      <c r="I382" s="12">
        <v>-6.37E-6</v>
      </c>
      <c r="J382" s="12">
        <v>2.5369999999999999E-4</v>
      </c>
      <c r="K382" s="12">
        <v>0</v>
      </c>
    </row>
    <row r="383" spans="1:11">
      <c r="A383" s="12">
        <v>30097</v>
      </c>
      <c r="B383" s="12" t="s">
        <v>286</v>
      </c>
      <c r="C383" s="12">
        <v>0</v>
      </c>
      <c r="D383" s="12">
        <v>0</v>
      </c>
      <c r="E383" s="12">
        <v>2.35E-7</v>
      </c>
      <c r="F383" s="12">
        <v>2.35E-7</v>
      </c>
      <c r="G383" s="12">
        <v>1.271E-5</v>
      </c>
      <c r="H383" s="12">
        <v>2.5329999999999998E-4</v>
      </c>
      <c r="I383" s="12">
        <v>6.37E-6</v>
      </c>
      <c r="J383" s="12">
        <v>2.5369999999999999E-4</v>
      </c>
      <c r="K383" s="12">
        <v>0</v>
      </c>
    </row>
    <row r="384" spans="1:11">
      <c r="A384" s="12">
        <v>30097</v>
      </c>
      <c r="B384" s="12" t="s">
        <v>287</v>
      </c>
      <c r="C384" s="12">
        <v>0</v>
      </c>
      <c r="D384" s="12">
        <v>-2.2929999999999999E-11</v>
      </c>
      <c r="E384" s="12">
        <v>3.9459999999999997E-8</v>
      </c>
      <c r="F384" s="12">
        <v>3.9459999999999997E-8</v>
      </c>
      <c r="G384" s="12">
        <v>2.0579999999999999E-5</v>
      </c>
      <c r="H384" s="12">
        <v>1.604E-4</v>
      </c>
      <c r="I384" s="12">
        <v>-9.696E-6</v>
      </c>
      <c r="J384" s="12">
        <v>1.6200000000000001E-4</v>
      </c>
      <c r="K384" s="12">
        <v>2.2929999999999999E-11</v>
      </c>
    </row>
    <row r="385" spans="1:11">
      <c r="A385" s="12">
        <v>30097</v>
      </c>
      <c r="B385" s="12" t="s">
        <v>288</v>
      </c>
      <c r="C385" s="12">
        <v>0</v>
      </c>
      <c r="D385" s="12">
        <v>2.2929999999999999E-11</v>
      </c>
      <c r="E385" s="12">
        <v>-3.9459999999999997E-8</v>
      </c>
      <c r="F385" s="12">
        <v>3.9459999999999997E-8</v>
      </c>
      <c r="G385" s="12">
        <v>-2.0579999999999999E-5</v>
      </c>
      <c r="H385" s="12">
        <v>-1.604E-4</v>
      </c>
      <c r="I385" s="12">
        <v>9.696E-6</v>
      </c>
      <c r="J385" s="12">
        <v>1.6200000000000001E-4</v>
      </c>
      <c r="K385" s="12">
        <v>2.2929999999999999E-11</v>
      </c>
    </row>
    <row r="386" spans="1:11">
      <c r="A386" s="12">
        <v>30097</v>
      </c>
      <c r="B386" s="12" t="s">
        <v>289</v>
      </c>
      <c r="C386" s="12">
        <v>0</v>
      </c>
      <c r="D386" s="12">
        <v>2.303E-11</v>
      </c>
      <c r="E386" s="12">
        <v>1.053E-7</v>
      </c>
      <c r="F386" s="12">
        <v>1.053E-7</v>
      </c>
      <c r="G386" s="12">
        <v>-2.1670000000000001E-5</v>
      </c>
      <c r="H386" s="12">
        <v>1.583E-4</v>
      </c>
      <c r="I386" s="12">
        <v>8.6449999999999994E-6</v>
      </c>
      <c r="J386" s="12">
        <v>1.6000000000000001E-4</v>
      </c>
      <c r="K386" s="12">
        <v>2.303E-11</v>
      </c>
    </row>
    <row r="387" spans="1:11">
      <c r="A387" s="12">
        <v>30097</v>
      </c>
      <c r="B387" s="12" t="s">
        <v>290</v>
      </c>
      <c r="C387" s="12">
        <v>0</v>
      </c>
      <c r="D387" s="12">
        <v>-2.303E-11</v>
      </c>
      <c r="E387" s="12">
        <v>-1.053E-7</v>
      </c>
      <c r="F387" s="12">
        <v>1.053E-7</v>
      </c>
      <c r="G387" s="12">
        <v>2.1670000000000001E-5</v>
      </c>
      <c r="H387" s="12">
        <v>-1.583E-4</v>
      </c>
      <c r="I387" s="12">
        <v>-8.6449999999999994E-6</v>
      </c>
      <c r="J387" s="12">
        <v>1.6000000000000001E-4</v>
      </c>
      <c r="K387" s="12">
        <v>2.303E-11</v>
      </c>
    </row>
    <row r="388" spans="1:11">
      <c r="A388" s="12">
        <v>30097</v>
      </c>
      <c r="B388" s="12" t="s">
        <v>291</v>
      </c>
      <c r="C388" s="12">
        <v>0</v>
      </c>
      <c r="D388" s="12">
        <v>0</v>
      </c>
      <c r="E388" s="12">
        <v>4.4139999999999999E-9</v>
      </c>
      <c r="F388" s="12">
        <v>4.4139999999999999E-9</v>
      </c>
      <c r="G388" s="12">
        <v>-1.8139999999999999E-6</v>
      </c>
      <c r="H388" s="12">
        <v>-5.0609999999999998E-5</v>
      </c>
      <c r="I388" s="12">
        <v>-1.209E-6</v>
      </c>
      <c r="J388" s="12">
        <v>5.0659999999999999E-5</v>
      </c>
      <c r="K388" s="12">
        <v>0</v>
      </c>
    </row>
    <row r="389" spans="1:11">
      <c r="A389" s="12">
        <v>30097</v>
      </c>
      <c r="B389" s="12" t="s">
        <v>292</v>
      </c>
      <c r="C389" s="12">
        <v>0</v>
      </c>
      <c r="D389" s="12">
        <v>0</v>
      </c>
      <c r="E389" s="12">
        <v>-4.4139999999999999E-9</v>
      </c>
      <c r="F389" s="12">
        <v>4.4139999999999999E-9</v>
      </c>
      <c r="G389" s="12">
        <v>1.8139999999999999E-6</v>
      </c>
      <c r="H389" s="12">
        <v>5.0609999999999998E-5</v>
      </c>
      <c r="I389" s="12">
        <v>1.209E-6</v>
      </c>
      <c r="J389" s="12">
        <v>5.0659999999999999E-5</v>
      </c>
      <c r="K389" s="12">
        <v>0</v>
      </c>
    </row>
    <row r="390" spans="1:11">
      <c r="A390" s="12">
        <v>30097</v>
      </c>
      <c r="B390" s="12" t="s">
        <v>293</v>
      </c>
      <c r="C390" s="12">
        <v>0</v>
      </c>
      <c r="D390" s="12">
        <v>-7.5410000000000001E-11</v>
      </c>
      <c r="E390" s="12">
        <v>3.4589999999999999E-5</v>
      </c>
      <c r="F390" s="12">
        <v>3.4589999999999999E-5</v>
      </c>
      <c r="G390" s="12">
        <v>3.8819999999999998E-5</v>
      </c>
      <c r="H390" s="12">
        <v>4.2069999999999997E-6</v>
      </c>
      <c r="I390" s="12">
        <v>-2.608E-4</v>
      </c>
      <c r="J390" s="12">
        <v>2.6370000000000001E-4</v>
      </c>
      <c r="K390" s="12">
        <v>7.5410000000000001E-11</v>
      </c>
    </row>
    <row r="391" spans="1:11">
      <c r="A391" s="12">
        <v>30097</v>
      </c>
      <c r="B391" s="12" t="s">
        <v>294</v>
      </c>
      <c r="C391" s="12">
        <v>0</v>
      </c>
      <c r="D391" s="12">
        <v>5.8969999999999991E-11</v>
      </c>
      <c r="E391" s="12">
        <v>8.9640000000000001E-8</v>
      </c>
      <c r="F391" s="12">
        <v>8.9640000000000001E-8</v>
      </c>
      <c r="G391" s="12">
        <v>-5.5040000000000002E-5</v>
      </c>
      <c r="H391" s="12">
        <v>2.5359999999999998E-4</v>
      </c>
      <c r="I391" s="12">
        <v>2.254E-4</v>
      </c>
      <c r="J391" s="12">
        <v>3.4370000000000001E-4</v>
      </c>
      <c r="K391" s="12">
        <v>5.8969999999999991E-11</v>
      </c>
    </row>
    <row r="392" spans="1:11">
      <c r="A392" s="12">
        <v>30097</v>
      </c>
      <c r="B392" s="12" t="s">
        <v>295</v>
      </c>
      <c r="C392" s="12">
        <v>0</v>
      </c>
      <c r="D392" s="12">
        <v>0</v>
      </c>
      <c r="E392" s="12">
        <v>-4.3440000000000003E-7</v>
      </c>
      <c r="F392" s="12">
        <v>4.3440000000000003E-7</v>
      </c>
      <c r="G392" s="12">
        <v>3.2550000000000002E-6</v>
      </c>
      <c r="H392" s="12">
        <v>-9.5629999999999988E-4</v>
      </c>
      <c r="I392" s="12">
        <v>3.1530000000000001E-6</v>
      </c>
      <c r="J392" s="12">
        <v>9.5629999999999988E-4</v>
      </c>
      <c r="K392" s="12">
        <v>0</v>
      </c>
    </row>
    <row r="393" spans="1:11">
      <c r="A393" s="12">
        <v>30097</v>
      </c>
      <c r="B393" s="12" t="s">
        <v>296</v>
      </c>
      <c r="C393" s="12">
        <v>0</v>
      </c>
      <c r="D393" s="12">
        <v>0</v>
      </c>
      <c r="E393" s="12">
        <v>4.3440000000000003E-7</v>
      </c>
      <c r="F393" s="12">
        <v>4.3440000000000003E-7</v>
      </c>
      <c r="G393" s="12">
        <v>-3.2550000000000002E-6</v>
      </c>
      <c r="H393" s="12">
        <v>9.5629999999999988E-4</v>
      </c>
      <c r="I393" s="12">
        <v>-3.1530000000000001E-6</v>
      </c>
      <c r="J393" s="12">
        <v>9.5629999999999988E-4</v>
      </c>
      <c r="K393" s="12">
        <v>0</v>
      </c>
    </row>
    <row r="394" spans="1:11">
      <c r="A394" s="12">
        <v>30097</v>
      </c>
      <c r="B394" s="12" t="s">
        <v>235</v>
      </c>
      <c r="C394" s="12">
        <v>0</v>
      </c>
      <c r="D394" s="12">
        <v>-2.0509999999999999E-11</v>
      </c>
      <c r="E394" s="12">
        <v>3.4530000000000012E-8</v>
      </c>
      <c r="F394" s="12">
        <v>3.4530000000000012E-8</v>
      </c>
      <c r="G394" s="12">
        <v>5.8569999999999998E-4</v>
      </c>
      <c r="H394" s="12">
        <v>2.275E-4</v>
      </c>
      <c r="I394" s="12">
        <v>7.6699999999999994E-5</v>
      </c>
      <c r="J394" s="12">
        <v>6.3299999999999999E-4</v>
      </c>
      <c r="K394" s="12">
        <v>2.0509999999999999E-11</v>
      </c>
    </row>
    <row r="395" spans="1:11">
      <c r="A395" s="12">
        <v>30097</v>
      </c>
      <c r="B395" s="12" t="s">
        <v>236</v>
      </c>
      <c r="C395" s="12">
        <v>1.618E-12</v>
      </c>
      <c r="D395" s="12">
        <v>2.567E-11</v>
      </c>
      <c r="E395" s="12">
        <v>3.7029999999999997E-7</v>
      </c>
      <c r="F395" s="12">
        <v>3.7029999999999997E-7</v>
      </c>
      <c r="G395" s="12">
        <v>-1.261E-3</v>
      </c>
      <c r="H395" s="12">
        <v>-1.44E-4</v>
      </c>
      <c r="I395" s="12">
        <v>-1.874E-4</v>
      </c>
      <c r="J395" s="12">
        <v>1.2830000000000001E-3</v>
      </c>
      <c r="K395" s="12">
        <v>2.5719999999999999E-11</v>
      </c>
    </row>
    <row r="396" spans="1:11">
      <c r="A396" s="12">
        <v>30097</v>
      </c>
      <c r="B396" s="12" t="s">
        <v>237</v>
      </c>
      <c r="C396" s="12">
        <v>-1.1289999999999999E-12</v>
      </c>
      <c r="D396" s="12">
        <v>-4.9750000000000003E-11</v>
      </c>
      <c r="E396" s="12">
        <v>1.656E-7</v>
      </c>
      <c r="F396" s="12">
        <v>1.656E-7</v>
      </c>
      <c r="G396" s="12">
        <v>6.8670000000000005E-4</v>
      </c>
      <c r="H396" s="12">
        <v>2.308E-4</v>
      </c>
      <c r="I396" s="12">
        <v>5.0569999999999999E-5</v>
      </c>
      <c r="J396" s="12">
        <v>7.2620000000000009E-4</v>
      </c>
      <c r="K396" s="12">
        <v>4.9770000000000013E-11</v>
      </c>
    </row>
    <row r="397" spans="1:11">
      <c r="A397" s="12">
        <v>30097</v>
      </c>
      <c r="B397" s="12" t="s">
        <v>238</v>
      </c>
      <c r="C397" s="12">
        <v>2.6959999999999998E-12</v>
      </c>
      <c r="D397" s="12">
        <v>5.1909999999999992E-11</v>
      </c>
      <c r="E397" s="12">
        <v>1.4789999999999999E-7</v>
      </c>
      <c r="F397" s="12">
        <v>1.4789999999999999E-7</v>
      </c>
      <c r="G397" s="12">
        <v>-1.175E-3</v>
      </c>
      <c r="H397" s="12">
        <v>-1.639E-4</v>
      </c>
      <c r="I397" s="12">
        <v>-1.3410000000000001E-4</v>
      </c>
      <c r="J397" s="12">
        <v>1.194E-3</v>
      </c>
      <c r="K397" s="12">
        <v>5.1979999999999998E-11</v>
      </c>
    </row>
    <row r="398" spans="1:11">
      <c r="A398" s="12">
        <v>30097</v>
      </c>
      <c r="B398" s="12" t="s">
        <v>239</v>
      </c>
      <c r="C398" s="12">
        <v>0</v>
      </c>
      <c r="D398" s="12">
        <v>-2.05E-11</v>
      </c>
      <c r="E398" s="12">
        <v>3.6069999999999998E-8</v>
      </c>
      <c r="F398" s="12">
        <v>3.6069999999999998E-8</v>
      </c>
      <c r="G398" s="12">
        <v>5.8500000000000002E-4</v>
      </c>
      <c r="H398" s="12">
        <v>2.098E-4</v>
      </c>
      <c r="I398" s="12">
        <v>7.627E-5</v>
      </c>
      <c r="J398" s="12">
        <v>6.2620000000000004E-4</v>
      </c>
      <c r="K398" s="12">
        <v>2.05E-11</v>
      </c>
    </row>
    <row r="399" spans="1:11">
      <c r="A399" s="12">
        <v>30097</v>
      </c>
      <c r="B399" s="12" t="s">
        <v>240</v>
      </c>
      <c r="C399" s="12">
        <v>1.6279999999999999E-12</v>
      </c>
      <c r="D399" s="12">
        <v>2.5659999999999999E-11</v>
      </c>
      <c r="E399" s="12">
        <v>3.6880000000000002E-7</v>
      </c>
      <c r="F399" s="12">
        <v>3.6880000000000002E-7</v>
      </c>
      <c r="G399" s="12">
        <v>-1.2600000000000001E-3</v>
      </c>
      <c r="H399" s="12">
        <v>-1.2630000000000001E-4</v>
      </c>
      <c r="I399" s="12">
        <v>-1.8699999999999999E-4</v>
      </c>
      <c r="J399" s="12">
        <v>1.2800000000000001E-3</v>
      </c>
      <c r="K399" s="12">
        <v>2.5710000000000001E-11</v>
      </c>
    </row>
    <row r="400" spans="1:11">
      <c r="A400" s="12">
        <v>30097</v>
      </c>
      <c r="B400" s="12" t="s">
        <v>241</v>
      </c>
      <c r="C400" s="12">
        <v>-1.1579999999999999E-12</v>
      </c>
      <c r="D400" s="12">
        <v>-4.9729999999999999E-11</v>
      </c>
      <c r="E400" s="12">
        <v>1.6999999999999999E-7</v>
      </c>
      <c r="F400" s="12">
        <v>1.6999999999999999E-7</v>
      </c>
      <c r="G400" s="12">
        <v>6.8490000000000001E-4</v>
      </c>
      <c r="H400" s="12">
        <v>1.8019999999999999E-4</v>
      </c>
      <c r="I400" s="12">
        <v>4.9360000000000002E-5</v>
      </c>
      <c r="J400" s="12">
        <v>7.0990000000000007E-4</v>
      </c>
      <c r="K400" s="12">
        <v>4.9740000000000001E-11</v>
      </c>
    </row>
    <row r="401" spans="1:11">
      <c r="A401" s="12">
        <v>30097</v>
      </c>
      <c r="B401" s="12" t="s">
        <v>242</v>
      </c>
      <c r="C401" s="12">
        <v>2.7249999999999998E-12</v>
      </c>
      <c r="D401" s="12">
        <v>5.1890000000000001E-11</v>
      </c>
      <c r="E401" s="12">
        <v>1.4350000000000001E-7</v>
      </c>
      <c r="F401" s="12">
        <v>1.4350000000000001E-7</v>
      </c>
      <c r="G401" s="12">
        <v>-1.1739999999999999E-3</v>
      </c>
      <c r="H401" s="12">
        <v>-1.133E-4</v>
      </c>
      <c r="I401" s="12">
        <v>-1.329E-4</v>
      </c>
      <c r="J401" s="12">
        <v>1.1869999999999999E-3</v>
      </c>
      <c r="K401" s="12">
        <v>5.1960000000000001E-11</v>
      </c>
    </row>
    <row r="402" spans="1:11">
      <c r="A402" s="12">
        <v>30097</v>
      </c>
      <c r="B402" s="12" t="s">
        <v>243</v>
      </c>
      <c r="C402" s="12">
        <v>0</v>
      </c>
      <c r="D402" s="12">
        <v>-2.03E-11</v>
      </c>
      <c r="E402" s="12">
        <v>1.881E-7</v>
      </c>
      <c r="F402" s="12">
        <v>1.881E-7</v>
      </c>
      <c r="G402" s="12">
        <v>5.8389999999999994E-4</v>
      </c>
      <c r="H402" s="12">
        <v>5.4450000000000006E-4</v>
      </c>
      <c r="I402" s="12">
        <v>7.517E-5</v>
      </c>
      <c r="J402" s="12">
        <v>8.0199999999999998E-4</v>
      </c>
      <c r="K402" s="12">
        <v>2.0309999999999999E-11</v>
      </c>
    </row>
    <row r="403" spans="1:11">
      <c r="A403" s="12">
        <v>30097</v>
      </c>
      <c r="B403" s="12" t="s">
        <v>244</v>
      </c>
      <c r="C403" s="12">
        <v>1.6969999999999999E-12</v>
      </c>
      <c r="D403" s="12">
        <v>2.5459999999999999E-11</v>
      </c>
      <c r="E403" s="12">
        <v>2.167E-7</v>
      </c>
      <c r="F403" s="12">
        <v>2.167E-7</v>
      </c>
      <c r="G403" s="12">
        <v>-1.2589999999999999E-3</v>
      </c>
      <c r="H403" s="12">
        <v>-4.6099999999999998E-4</v>
      </c>
      <c r="I403" s="12">
        <v>-1.8579999999999999E-4</v>
      </c>
      <c r="J403" s="12">
        <v>1.353E-3</v>
      </c>
      <c r="K403" s="12">
        <v>2.552E-11</v>
      </c>
    </row>
    <row r="404" spans="1:11">
      <c r="A404" s="12">
        <v>30097</v>
      </c>
      <c r="B404" s="12" t="s">
        <v>245</v>
      </c>
      <c r="C404" s="12">
        <v>0</v>
      </c>
      <c r="D404" s="12">
        <v>-2.0309999999999999E-11</v>
      </c>
      <c r="E404" s="12">
        <v>1.8659999999999999E-7</v>
      </c>
      <c r="F404" s="12">
        <v>1.8659999999999999E-7</v>
      </c>
      <c r="G404" s="12">
        <v>5.8449999999999995E-4</v>
      </c>
      <c r="H404" s="12">
        <v>5.6229999999999995E-4</v>
      </c>
      <c r="I404" s="12">
        <v>7.559E-5</v>
      </c>
      <c r="J404" s="12">
        <v>8.1460000000000007E-4</v>
      </c>
      <c r="K404" s="12">
        <v>2.0320000000000001E-11</v>
      </c>
    </row>
    <row r="405" spans="1:11">
      <c r="A405" s="12">
        <v>30097</v>
      </c>
      <c r="B405" s="12" t="s">
        <v>246</v>
      </c>
      <c r="C405" s="12">
        <v>1.687E-12</v>
      </c>
      <c r="D405" s="12">
        <v>2.547E-11</v>
      </c>
      <c r="E405" s="12">
        <v>2.1829999999999999E-7</v>
      </c>
      <c r="F405" s="12">
        <v>2.1829999999999999E-7</v>
      </c>
      <c r="G405" s="12">
        <v>-1.2600000000000001E-3</v>
      </c>
      <c r="H405" s="12">
        <v>-4.7879999999999998E-4</v>
      </c>
      <c r="I405" s="12">
        <v>-1.863E-4</v>
      </c>
      <c r="J405" s="12">
        <v>1.3600000000000001E-3</v>
      </c>
      <c r="K405" s="12">
        <v>2.5530000000000001E-11</v>
      </c>
    </row>
    <row r="406" spans="1:11">
      <c r="A406" s="12">
        <v>30097</v>
      </c>
      <c r="B406" s="12" t="s">
        <v>247</v>
      </c>
      <c r="C406" s="12">
        <v>-1.3540000000000001E-12</v>
      </c>
      <c r="D406" s="12">
        <v>-4.9159999999999988E-11</v>
      </c>
      <c r="E406" s="12">
        <v>6.0439999999999999E-7</v>
      </c>
      <c r="F406" s="12">
        <v>6.0439999999999999E-7</v>
      </c>
      <c r="G406" s="12">
        <v>6.8159999999999998E-4</v>
      </c>
      <c r="H406" s="12">
        <v>1.1360000000000001E-3</v>
      </c>
      <c r="I406" s="12">
        <v>4.6199999999999998E-5</v>
      </c>
      <c r="J406" s="12">
        <v>1.3259999999999999E-3</v>
      </c>
      <c r="K406" s="12">
        <v>4.9179999999999998E-11</v>
      </c>
    </row>
    <row r="407" spans="1:11">
      <c r="A407" s="12">
        <v>30097</v>
      </c>
      <c r="B407" s="12" t="s">
        <v>248</v>
      </c>
      <c r="C407" s="12">
        <v>2.921000000000001E-12</v>
      </c>
      <c r="D407" s="12">
        <v>5.1319999999999997E-11</v>
      </c>
      <c r="E407" s="12">
        <v>-2.9089999999999999E-7</v>
      </c>
      <c r="F407" s="12">
        <v>2.9089999999999999E-7</v>
      </c>
      <c r="G407" s="12">
        <v>-1.17E-3</v>
      </c>
      <c r="H407" s="12">
        <v>-1.07E-3</v>
      </c>
      <c r="I407" s="12">
        <v>-1.2970000000000001E-4</v>
      </c>
      <c r="J407" s="12">
        <v>1.591E-3</v>
      </c>
      <c r="K407" s="12">
        <v>5.1399999999999998E-11</v>
      </c>
    </row>
    <row r="408" spans="1:11">
      <c r="A408" s="12">
        <v>30097</v>
      </c>
      <c r="B408" s="12" t="s">
        <v>249</v>
      </c>
      <c r="C408" s="12">
        <v>-1.3249999999999999E-12</v>
      </c>
      <c r="D408" s="12">
        <v>-4.919E-11</v>
      </c>
      <c r="E408" s="12">
        <v>5.9999999999999997E-7</v>
      </c>
      <c r="F408" s="12">
        <v>5.9999999999999997E-7</v>
      </c>
      <c r="G408" s="12">
        <v>6.8339999999999991E-4</v>
      </c>
      <c r="H408" s="12">
        <v>1.1869999999999999E-3</v>
      </c>
      <c r="I408" s="12">
        <v>4.7410000000000002E-5</v>
      </c>
      <c r="J408" s="12">
        <v>1.371E-3</v>
      </c>
      <c r="K408" s="12">
        <v>4.9209999999999997E-11</v>
      </c>
    </row>
    <row r="409" spans="1:11">
      <c r="A409" s="12">
        <v>30097</v>
      </c>
      <c r="B409" s="12" t="s">
        <v>250</v>
      </c>
      <c r="C409" s="12">
        <v>2.8920000000000002E-12</v>
      </c>
      <c r="D409" s="12">
        <v>5.1350000000000002E-11</v>
      </c>
      <c r="E409" s="12">
        <v>-2.8640000000000002E-7</v>
      </c>
      <c r="F409" s="12">
        <v>2.8640000000000002E-7</v>
      </c>
      <c r="G409" s="12">
        <v>-1.1720000000000001E-3</v>
      </c>
      <c r="H409" s="12">
        <v>-1.1199999999999999E-3</v>
      </c>
      <c r="I409" s="12">
        <v>-1.3090000000000001E-4</v>
      </c>
      <c r="J409" s="12">
        <v>1.627E-3</v>
      </c>
      <c r="K409" s="12">
        <v>5.1429999999999997E-11</v>
      </c>
    </row>
    <row r="410" spans="1:11">
      <c r="A410" s="12">
        <v>30097</v>
      </c>
      <c r="B410" s="12" t="s">
        <v>251</v>
      </c>
      <c r="C410" s="12">
        <v>1.0369999999999999E-12</v>
      </c>
      <c r="D410" s="12">
        <v>-3.6979999999999998E-11</v>
      </c>
      <c r="E410" s="12">
        <v>3.4480000000000002E-5</v>
      </c>
      <c r="F410" s="12">
        <v>3.4480000000000002E-5</v>
      </c>
      <c r="G410" s="12">
        <v>-9.0870000000000002E-5</v>
      </c>
      <c r="H410" s="12">
        <v>-1.827E-4</v>
      </c>
      <c r="I410" s="12">
        <v>-2.4800000000000001E-4</v>
      </c>
      <c r="J410" s="12">
        <v>3.212E-4</v>
      </c>
      <c r="K410" s="12">
        <v>3.699E-11</v>
      </c>
    </row>
    <row r="411" spans="1:11">
      <c r="A411" s="12">
        <v>30097</v>
      </c>
      <c r="B411" s="12" t="s">
        <v>252</v>
      </c>
      <c r="C411" s="12">
        <v>0</v>
      </c>
      <c r="D411" s="12">
        <v>5.1439999999999999E-11</v>
      </c>
      <c r="E411" s="12">
        <v>-7.7289999999999999E-8</v>
      </c>
      <c r="F411" s="12">
        <v>7.7289999999999999E-8</v>
      </c>
      <c r="G411" s="12">
        <v>-1.4249999999999999E-4</v>
      </c>
      <c r="H411" s="12">
        <v>6.8739999999999996E-5</v>
      </c>
      <c r="I411" s="12">
        <v>2.198E-4</v>
      </c>
      <c r="J411" s="12">
        <v>2.7080000000000002E-4</v>
      </c>
      <c r="K411" s="12">
        <v>5.1439999999999999E-11</v>
      </c>
    </row>
    <row r="412" spans="1:11">
      <c r="A412" s="12">
        <v>30097</v>
      </c>
      <c r="B412" s="12" t="s">
        <v>253</v>
      </c>
      <c r="C412" s="12">
        <v>2.2600000000000001E-12</v>
      </c>
      <c r="D412" s="12">
        <v>4.9260000000000006E-12</v>
      </c>
      <c r="E412" s="12">
        <v>2.5729999999999999E-5</v>
      </c>
      <c r="F412" s="12">
        <v>2.5729999999999999E-5</v>
      </c>
      <c r="G412" s="12">
        <v>-2.9809999999999998E-4</v>
      </c>
      <c r="H412" s="12">
        <v>-1.929E-4</v>
      </c>
      <c r="I412" s="12">
        <v>-1.796E-4</v>
      </c>
      <c r="J412" s="12">
        <v>3.9790000000000002E-4</v>
      </c>
      <c r="K412" s="12">
        <v>5.4199999999999991E-12</v>
      </c>
    </row>
    <row r="413" spans="1:11">
      <c r="A413" s="12">
        <v>30097</v>
      </c>
      <c r="B413" s="12" t="s">
        <v>254</v>
      </c>
      <c r="C413" s="12">
        <v>2.1190000000000002E-12</v>
      </c>
      <c r="D413" s="12">
        <v>7.1239999999999991E-11</v>
      </c>
      <c r="E413" s="12">
        <v>-1.878E-7</v>
      </c>
      <c r="F413" s="12">
        <v>1.878E-7</v>
      </c>
      <c r="G413" s="12">
        <v>-3.3680000000000011E-4</v>
      </c>
      <c r="H413" s="12">
        <v>-4.2919999999999997E-6</v>
      </c>
      <c r="I413" s="12">
        <v>1.7129999999999999E-4</v>
      </c>
      <c r="J413" s="12">
        <v>3.7790000000000002E-4</v>
      </c>
      <c r="K413" s="12">
        <v>7.126999999999999E-11</v>
      </c>
    </row>
    <row r="414" spans="1:11">
      <c r="A414" s="12">
        <v>30097</v>
      </c>
      <c r="B414" s="12" t="s">
        <v>255</v>
      </c>
      <c r="C414" s="12">
        <v>1.0470000000000001E-12</v>
      </c>
      <c r="D414" s="12">
        <v>-3.699E-11</v>
      </c>
      <c r="E414" s="12">
        <v>3.4480000000000002E-5</v>
      </c>
      <c r="F414" s="12">
        <v>3.4480000000000002E-5</v>
      </c>
      <c r="G414" s="12">
        <v>-9.0229999999999995E-5</v>
      </c>
      <c r="H414" s="12">
        <v>-1.65E-4</v>
      </c>
      <c r="I414" s="12">
        <v>-2.476E-4</v>
      </c>
      <c r="J414" s="12">
        <v>3.1090000000000002E-4</v>
      </c>
      <c r="K414" s="12">
        <v>3.7000000000000001E-11</v>
      </c>
    </row>
    <row r="415" spans="1:11">
      <c r="A415" s="12">
        <v>30097</v>
      </c>
      <c r="B415" s="12" t="s">
        <v>256</v>
      </c>
      <c r="C415" s="12">
        <v>0</v>
      </c>
      <c r="D415" s="12">
        <v>5.1429999999999997E-11</v>
      </c>
      <c r="E415" s="12">
        <v>-7.8829999999999985E-8</v>
      </c>
      <c r="F415" s="12">
        <v>7.8829999999999985E-8</v>
      </c>
      <c r="G415" s="12">
        <v>-1.418E-4</v>
      </c>
      <c r="H415" s="12">
        <v>8.6450000000000001E-5</v>
      </c>
      <c r="I415" s="12">
        <v>2.2029999999999999E-4</v>
      </c>
      <c r="J415" s="12">
        <v>2.7589999999999998E-4</v>
      </c>
      <c r="K415" s="12">
        <v>5.1429999999999997E-11</v>
      </c>
    </row>
    <row r="416" spans="1:11">
      <c r="A416" s="12">
        <v>30097</v>
      </c>
      <c r="B416" s="12" t="s">
        <v>257</v>
      </c>
      <c r="C416" s="12">
        <v>2.289E-12</v>
      </c>
      <c r="D416" s="12">
        <v>4.8999999999999997E-12</v>
      </c>
      <c r="E416" s="12">
        <v>2.5729999999999999E-5</v>
      </c>
      <c r="F416" s="12">
        <v>2.5729999999999999E-5</v>
      </c>
      <c r="G416" s="12">
        <v>-2.9619999999999999E-4</v>
      </c>
      <c r="H416" s="12">
        <v>-1.4229999999999999E-4</v>
      </c>
      <c r="I416" s="12">
        <v>-1.784E-4</v>
      </c>
      <c r="J416" s="12">
        <v>3.7389999999999998E-4</v>
      </c>
      <c r="K416" s="12">
        <v>5.4090000000000001E-12</v>
      </c>
    </row>
    <row r="417" spans="1:11">
      <c r="A417" s="12">
        <v>30097</v>
      </c>
      <c r="B417" s="12" t="s">
        <v>258</v>
      </c>
      <c r="C417" s="12">
        <v>2.1480000000000001E-12</v>
      </c>
      <c r="D417" s="12">
        <v>7.1209999999999992E-11</v>
      </c>
      <c r="E417" s="12">
        <v>-1.9219999999999999E-7</v>
      </c>
      <c r="F417" s="12">
        <v>1.9219999999999999E-7</v>
      </c>
      <c r="G417" s="12">
        <v>-3.3490000000000001E-4</v>
      </c>
      <c r="H417" s="12">
        <v>4.6319999999999997E-5</v>
      </c>
      <c r="I417" s="12">
        <v>1.7259999999999999E-4</v>
      </c>
      <c r="J417" s="12">
        <v>3.7960000000000001E-4</v>
      </c>
      <c r="K417" s="12">
        <v>7.1239999999999991E-11</v>
      </c>
    </row>
    <row r="418" spans="1:11">
      <c r="A418" s="12">
        <v>30097</v>
      </c>
      <c r="B418" s="12" t="s">
        <v>259</v>
      </c>
      <c r="C418" s="12">
        <v>1.42E-12</v>
      </c>
      <c r="D418" s="12">
        <v>-4.9899999999999997E-11</v>
      </c>
      <c r="E418" s="12">
        <v>3.519E-5</v>
      </c>
      <c r="F418" s="12">
        <v>3.519E-5</v>
      </c>
      <c r="G418" s="12">
        <v>-1.209E-3</v>
      </c>
      <c r="H418" s="12">
        <v>1.1349999999999999E-4</v>
      </c>
      <c r="I418" s="12">
        <v>-4.4180000000000001E-4</v>
      </c>
      <c r="J418" s="12">
        <v>1.292E-3</v>
      </c>
      <c r="K418" s="12">
        <v>4.9920000000000001E-11</v>
      </c>
    </row>
    <row r="419" spans="1:11">
      <c r="A419" s="12">
        <v>30097</v>
      </c>
      <c r="B419" s="12" t="s">
        <v>260</v>
      </c>
      <c r="C419" s="12">
        <v>1.6109999999999999E-12</v>
      </c>
      <c r="D419" s="12">
        <v>8.4469999999999994E-11</v>
      </c>
      <c r="E419" s="12">
        <v>6.948999999999999E-7</v>
      </c>
      <c r="F419" s="12">
        <v>6.948999999999999E-7</v>
      </c>
      <c r="G419" s="12">
        <v>-1.3029999999999999E-3</v>
      </c>
      <c r="H419" s="12">
        <v>3.6289999999999988E-4</v>
      </c>
      <c r="I419" s="12">
        <v>4.4409999999999997E-5</v>
      </c>
      <c r="J419" s="12">
        <v>1.353E-3</v>
      </c>
      <c r="K419" s="12">
        <v>8.4489999999999997E-11</v>
      </c>
    </row>
    <row r="420" spans="1:11">
      <c r="A420" s="12">
        <v>30097</v>
      </c>
      <c r="B420" s="12" t="s">
        <v>261</v>
      </c>
      <c r="C420" s="12">
        <v>2.547E-12</v>
      </c>
      <c r="D420" s="12">
        <v>-4.7659999999999997E-12</v>
      </c>
      <c r="E420" s="12">
        <v>2.6259999999999999E-5</v>
      </c>
      <c r="F420" s="12">
        <v>2.6259999999999999E-5</v>
      </c>
      <c r="G420" s="12">
        <v>-1.137E-3</v>
      </c>
      <c r="H420" s="12">
        <v>2.9289999999999999E-5</v>
      </c>
      <c r="I420" s="12">
        <v>-3.2489999999999998E-4</v>
      </c>
      <c r="J420" s="12">
        <v>1.183E-3</v>
      </c>
      <c r="K420" s="12">
        <v>5.404E-12</v>
      </c>
    </row>
    <row r="421" spans="1:11">
      <c r="A421" s="12">
        <v>30097</v>
      </c>
      <c r="B421" s="12" t="s">
        <v>262</v>
      </c>
      <c r="C421" s="12">
        <v>2.691000000000001E-12</v>
      </c>
      <c r="D421" s="12">
        <v>9.601E-11</v>
      </c>
      <c r="E421" s="12">
        <v>3.9140000000000002E-7</v>
      </c>
      <c r="F421" s="12">
        <v>3.9140000000000002E-7</v>
      </c>
      <c r="G421" s="12">
        <v>-1.207E-3</v>
      </c>
      <c r="H421" s="12">
        <v>2.163E-4</v>
      </c>
      <c r="I421" s="12">
        <v>3.977E-5</v>
      </c>
      <c r="J421" s="12">
        <v>1.227E-3</v>
      </c>
      <c r="K421" s="12">
        <v>9.6049999999999994E-11</v>
      </c>
    </row>
    <row r="422" spans="1:11">
      <c r="A422" s="12">
        <v>30097</v>
      </c>
      <c r="B422" s="12" t="s">
        <v>263</v>
      </c>
      <c r="C422" s="12">
        <v>0</v>
      </c>
      <c r="D422" s="12">
        <v>-2.6799999999999999E-12</v>
      </c>
      <c r="E422" s="12">
        <v>-1.0959999999999999E-2</v>
      </c>
      <c r="F422" s="12">
        <v>1.0959999999999999E-2</v>
      </c>
      <c r="G422" s="12">
        <v>9.3070000000000002E-4</v>
      </c>
      <c r="H422" s="12">
        <v>2.27E-5</v>
      </c>
      <c r="I422" s="12">
        <v>7.4270000000000006E-5</v>
      </c>
      <c r="J422" s="12">
        <v>9.3399999999999993E-4</v>
      </c>
      <c r="K422" s="12">
        <v>2.6799999999999999E-12</v>
      </c>
    </row>
    <row r="423" spans="1:11">
      <c r="A423" s="12">
        <v>30097</v>
      </c>
      <c r="B423" s="12" t="s">
        <v>264</v>
      </c>
      <c r="C423" s="12">
        <v>-3.0549999999999998E-12</v>
      </c>
      <c r="D423" s="12">
        <v>-1.6899999999999999E-7</v>
      </c>
      <c r="E423" s="12">
        <v>1.843E-3</v>
      </c>
      <c r="F423" s="12">
        <v>1.843E-3</v>
      </c>
      <c r="G423" s="12">
        <v>1.628E-4</v>
      </c>
      <c r="H423" s="12">
        <v>4.3109999999999999E-5</v>
      </c>
      <c r="I423" s="12">
        <v>-1.4070000000000001E-7</v>
      </c>
      <c r="J423" s="12">
        <v>1.684E-4</v>
      </c>
      <c r="K423" s="12">
        <v>1.6899999999999999E-7</v>
      </c>
    </row>
    <row r="424" spans="1:11">
      <c r="A424" s="12">
        <v>30097</v>
      </c>
      <c r="B424" s="12" t="s">
        <v>265</v>
      </c>
      <c r="C424" s="12">
        <v>-2.857E-12</v>
      </c>
      <c r="D424" s="12">
        <v>-1.6899999999999999E-7</v>
      </c>
      <c r="E424" s="12">
        <v>-8.0210000000000004E-2</v>
      </c>
      <c r="F424" s="12">
        <v>8.0210000000000004E-2</v>
      </c>
      <c r="G424" s="12">
        <v>1.1379999999999999E-3</v>
      </c>
      <c r="H424" s="12">
        <v>1.7730000000000001E-3</v>
      </c>
      <c r="I424" s="12">
        <v>5.664E-5</v>
      </c>
      <c r="J424" s="12">
        <v>2.1080000000000001E-3</v>
      </c>
      <c r="K424" s="12">
        <v>1.6899999999999999E-7</v>
      </c>
    </row>
    <row r="425" spans="1:11">
      <c r="A425" s="12">
        <v>30097</v>
      </c>
      <c r="B425" s="12" t="s">
        <v>266</v>
      </c>
      <c r="C425" s="12">
        <v>-2.8539999999999989E-12</v>
      </c>
      <c r="D425" s="12">
        <v>-1.6899999999999999E-7</v>
      </c>
      <c r="E425" s="12">
        <v>-8.0350000000000005E-2</v>
      </c>
      <c r="F425" s="12">
        <v>8.0350000000000005E-2</v>
      </c>
      <c r="G425" s="12">
        <v>1.1379999999999999E-3</v>
      </c>
      <c r="H425" s="12">
        <v>1.774E-3</v>
      </c>
      <c r="I425" s="12">
        <v>5.6789999999999997E-5</v>
      </c>
      <c r="J425" s="12">
        <v>2.1080000000000001E-3</v>
      </c>
      <c r="K425" s="12">
        <v>1.6899999999999999E-7</v>
      </c>
    </row>
    <row r="426" spans="1:11">
      <c r="A426" s="12">
        <v>30097</v>
      </c>
      <c r="B426" s="12" t="s">
        <v>571</v>
      </c>
      <c r="C426" s="12">
        <v>-2.0860000000000002E-12</v>
      </c>
      <c r="D426" s="12">
        <v>-1.6899999999999999E-7</v>
      </c>
      <c r="E426" s="12">
        <v>-0.18140000000000001</v>
      </c>
      <c r="F426" s="12">
        <v>0.18140000000000001</v>
      </c>
      <c r="G426" s="12">
        <v>1.5269999999999999E-3</v>
      </c>
      <c r="H426" s="12">
        <v>4.9969999999999997E-3</v>
      </c>
      <c r="I426" s="12">
        <v>1.6880000000000001E-4</v>
      </c>
      <c r="J426" s="12">
        <v>5.2270000000000007E-3</v>
      </c>
      <c r="K426" s="12">
        <v>1.6899999999999999E-7</v>
      </c>
    </row>
    <row r="427" spans="1:11">
      <c r="A427" s="12">
        <v>30097</v>
      </c>
      <c r="B427" s="12" t="s">
        <v>575</v>
      </c>
      <c r="C427" s="12">
        <v>0</v>
      </c>
      <c r="D427" s="12">
        <v>-1.9909999999999999E-12</v>
      </c>
      <c r="E427" s="12">
        <v>4.1789999999999992E-8</v>
      </c>
      <c r="F427" s="12">
        <v>4.1789999999999992E-8</v>
      </c>
      <c r="G427" s="12">
        <v>4.1739999999999997E-5</v>
      </c>
      <c r="H427" s="12">
        <v>2.1910000000000001E-4</v>
      </c>
      <c r="I427" s="12">
        <v>2.0740000000000001E-5</v>
      </c>
      <c r="J427" s="12">
        <v>2.24E-4</v>
      </c>
      <c r="K427" s="12">
        <v>2.209E-12</v>
      </c>
    </row>
    <row r="428" spans="1:11">
      <c r="A428" s="12">
        <v>30097</v>
      </c>
      <c r="B428" s="12" t="s">
        <v>577</v>
      </c>
      <c r="C428" s="12">
        <v>0</v>
      </c>
      <c r="D428" s="12">
        <v>0</v>
      </c>
      <c r="E428" s="12">
        <v>-1.3960000000000001E-8</v>
      </c>
      <c r="F428" s="12">
        <v>1.3960000000000001E-8</v>
      </c>
      <c r="G428" s="12">
        <v>-1.394E-5</v>
      </c>
      <c r="H428" s="12">
        <v>-7.3200000000000004E-5</v>
      </c>
      <c r="I428" s="12">
        <v>-6.9270000000000008E-6</v>
      </c>
      <c r="J428" s="12">
        <v>7.4839999999999995E-5</v>
      </c>
      <c r="K428" s="12">
        <v>0</v>
      </c>
    </row>
    <row r="429" spans="1:11">
      <c r="A429" s="12">
        <v>30097</v>
      </c>
      <c r="B429" s="12" t="s">
        <v>579</v>
      </c>
      <c r="C429" s="12">
        <v>-2.0860000000000002E-12</v>
      </c>
      <c r="D429" s="12">
        <v>-1.6899999999999999E-7</v>
      </c>
      <c r="E429" s="12">
        <v>-0.18140000000000001</v>
      </c>
      <c r="F429" s="12">
        <v>0.18140000000000001</v>
      </c>
      <c r="G429" s="12">
        <v>1.5269999999999999E-3</v>
      </c>
      <c r="H429" s="12">
        <v>4.9969999999999997E-3</v>
      </c>
      <c r="I429" s="12">
        <v>1.6880000000000001E-4</v>
      </c>
      <c r="J429" s="12">
        <v>5.2270000000000007E-3</v>
      </c>
      <c r="K429" s="12">
        <v>1.6899999999999999E-7</v>
      </c>
    </row>
    <row r="430" spans="1:11">
      <c r="A430" s="12">
        <v>30097</v>
      </c>
      <c r="B430" s="12" t="s">
        <v>585</v>
      </c>
      <c r="C430" s="12">
        <v>0</v>
      </c>
      <c r="D430" s="12">
        <v>-1.9909999999999999E-12</v>
      </c>
      <c r="E430" s="12">
        <v>4.1789999999999992E-8</v>
      </c>
      <c r="F430" s="12">
        <v>4.1789999999999992E-8</v>
      </c>
      <c r="G430" s="12">
        <v>4.1739999999999997E-5</v>
      </c>
      <c r="H430" s="12">
        <v>2.1910000000000001E-4</v>
      </c>
      <c r="I430" s="12">
        <v>2.0740000000000001E-5</v>
      </c>
      <c r="J430" s="12">
        <v>2.24E-4</v>
      </c>
      <c r="K430" s="12">
        <v>2.209E-12</v>
      </c>
    </row>
    <row r="431" spans="1:11">
      <c r="A431" s="12">
        <v>30097</v>
      </c>
      <c r="B431" s="12" t="s">
        <v>587</v>
      </c>
      <c r="C431" s="12">
        <v>0</v>
      </c>
      <c r="D431" s="12">
        <v>0</v>
      </c>
      <c r="E431" s="12">
        <v>-1.3960000000000001E-8</v>
      </c>
      <c r="F431" s="12">
        <v>1.3960000000000001E-8</v>
      </c>
      <c r="G431" s="12">
        <v>-1.394E-5</v>
      </c>
      <c r="H431" s="12">
        <v>-7.3200000000000004E-5</v>
      </c>
      <c r="I431" s="12">
        <v>-6.9270000000000008E-6</v>
      </c>
      <c r="J431" s="12">
        <v>7.4839999999999995E-5</v>
      </c>
      <c r="K431" s="12">
        <v>0</v>
      </c>
    </row>
    <row r="432" spans="1:11">
      <c r="A432" s="12">
        <v>30097</v>
      </c>
      <c r="B432" s="12" t="s">
        <v>781</v>
      </c>
      <c r="C432" s="12">
        <v>0</v>
      </c>
      <c r="D432" s="12">
        <v>0</v>
      </c>
      <c r="E432" s="12">
        <v>0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</row>
    <row r="433" spans="1:11">
      <c r="A433" s="12">
        <v>30097</v>
      </c>
      <c r="B433" s="12" t="s">
        <v>783</v>
      </c>
      <c r="C433" s="12">
        <v>0</v>
      </c>
      <c r="D433" s="12">
        <v>0</v>
      </c>
      <c r="E433" s="12">
        <v>0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</row>
    <row r="434" spans="1:11">
      <c r="A434" s="12">
        <v>30097</v>
      </c>
      <c r="B434" s="12" t="s">
        <v>785</v>
      </c>
      <c r="C434" s="12">
        <v>0</v>
      </c>
      <c r="D434" s="12">
        <v>-2.9980000000000002E-7</v>
      </c>
      <c r="E434" s="12">
        <v>7.0560000000000006E-3</v>
      </c>
      <c r="F434" s="12">
        <v>7.0560000000000006E-3</v>
      </c>
      <c r="G434" s="12">
        <v>-2.0270000000000001E-5</v>
      </c>
      <c r="H434" s="12">
        <v>9.3280000000000001E-5</v>
      </c>
      <c r="I434" s="12">
        <v>-1.6699999999999999E-5</v>
      </c>
      <c r="J434" s="12">
        <v>9.6910000000000006E-5</v>
      </c>
      <c r="K434" s="12">
        <v>2.9980000000000002E-7</v>
      </c>
    </row>
    <row r="435" spans="1:11">
      <c r="A435" s="12">
        <v>30097</v>
      </c>
      <c r="B435" s="12" t="s">
        <v>787</v>
      </c>
      <c r="C435" s="12">
        <v>0</v>
      </c>
      <c r="D435" s="12">
        <v>-2.9980000000000002E-7</v>
      </c>
      <c r="E435" s="12">
        <v>7.4709999999999993E-3</v>
      </c>
      <c r="F435" s="12">
        <v>7.4709999999999993E-3</v>
      </c>
      <c r="G435" s="12">
        <v>5.8470000000000001E-5</v>
      </c>
      <c r="H435" s="12">
        <v>1.016E-4</v>
      </c>
      <c r="I435" s="12">
        <v>-1.47E-5</v>
      </c>
      <c r="J435" s="12">
        <v>1.181E-4</v>
      </c>
      <c r="K435" s="12">
        <v>2.9980000000000002E-7</v>
      </c>
    </row>
    <row r="436" spans="1:11">
      <c r="A436" s="12">
        <v>30097</v>
      </c>
      <c r="B436" s="12" t="s">
        <v>789</v>
      </c>
      <c r="C436" s="12">
        <v>0</v>
      </c>
      <c r="D436" s="12">
        <v>-2.9980000000000002E-7</v>
      </c>
      <c r="E436" s="12">
        <v>7.4709999999999993E-3</v>
      </c>
      <c r="F436" s="12">
        <v>7.4709999999999993E-3</v>
      </c>
      <c r="G436" s="12">
        <v>5.8470000000000001E-5</v>
      </c>
      <c r="H436" s="12">
        <v>1.016E-4</v>
      </c>
      <c r="I436" s="12">
        <v>-1.47E-5</v>
      </c>
      <c r="J436" s="12">
        <v>1.181E-4</v>
      </c>
      <c r="K436" s="12">
        <v>2.9980000000000002E-7</v>
      </c>
    </row>
    <row r="437" spans="1:11">
      <c r="A437" s="12">
        <v>30097</v>
      </c>
      <c r="B437" s="12" t="s">
        <v>791</v>
      </c>
      <c r="C437" s="12">
        <v>-1.6319999999999999E-12</v>
      </c>
      <c r="D437" s="12">
        <v>-2.9980000000000002E-7</v>
      </c>
      <c r="E437" s="12">
        <v>3.3939999999999998E-2</v>
      </c>
      <c r="F437" s="12">
        <v>3.3939999999999998E-2</v>
      </c>
      <c r="G437" s="12">
        <v>1.5849999999999999E-5</v>
      </c>
      <c r="H437" s="12">
        <v>2.5050000000000002E-4</v>
      </c>
      <c r="I437" s="12">
        <v>-4.9339999999999999E-5</v>
      </c>
      <c r="J437" s="12">
        <v>2.5579999999999998E-4</v>
      </c>
      <c r="K437" s="12">
        <v>2.9980000000000002E-7</v>
      </c>
    </row>
    <row r="438" spans="1:11">
      <c r="A438" s="12">
        <v>30097</v>
      </c>
      <c r="B438" s="12" t="s">
        <v>793</v>
      </c>
      <c r="C438" s="12">
        <v>-2.159E-12</v>
      </c>
      <c r="D438" s="12">
        <v>-1.6899999999999999E-7</v>
      </c>
      <c r="E438" s="12">
        <v>8.987E-4</v>
      </c>
      <c r="F438" s="12">
        <v>8.987E-4</v>
      </c>
      <c r="G438" s="12">
        <v>7.6870000000000001E-5</v>
      </c>
      <c r="H438" s="12">
        <v>3.3040000000000002E-5</v>
      </c>
      <c r="I438" s="12">
        <v>-1.5999999999999999E-6</v>
      </c>
      <c r="J438" s="12">
        <v>8.3679999999999998E-5</v>
      </c>
      <c r="K438" s="12">
        <v>1.6899999999999999E-7</v>
      </c>
    </row>
    <row r="439" spans="1:11">
      <c r="A439" s="12">
        <v>30097</v>
      </c>
      <c r="B439" s="12" t="s">
        <v>795</v>
      </c>
      <c r="C439" s="12">
        <v>-2.0749999999999999E-12</v>
      </c>
      <c r="D439" s="12">
        <v>-1.6899999999999999E-7</v>
      </c>
      <c r="E439" s="12">
        <v>4.1540000000000001E-4</v>
      </c>
      <c r="F439" s="12">
        <v>4.1540000000000001E-4</v>
      </c>
      <c r="G439" s="12">
        <v>1.4530000000000001E-4</v>
      </c>
      <c r="H439" s="12">
        <v>2.8010000000000001E-5</v>
      </c>
      <c r="I439" s="12">
        <v>1.9069999999999999E-6</v>
      </c>
      <c r="J439" s="12">
        <v>1.4799999999999999E-4</v>
      </c>
      <c r="K439" s="12">
        <v>1.6899999999999999E-7</v>
      </c>
    </row>
    <row r="440" spans="1:11">
      <c r="A440" s="12">
        <v>30097</v>
      </c>
      <c r="B440" s="12" t="s">
        <v>797</v>
      </c>
      <c r="C440" s="12">
        <v>-2.0749999999999999E-12</v>
      </c>
      <c r="D440" s="12">
        <v>-1.6899999999999999E-7</v>
      </c>
      <c r="E440" s="12">
        <v>4.1540000000000001E-4</v>
      </c>
      <c r="F440" s="12">
        <v>4.1540000000000001E-4</v>
      </c>
      <c r="G440" s="12">
        <v>1.4530000000000001E-4</v>
      </c>
      <c r="H440" s="12">
        <v>2.8010000000000001E-5</v>
      </c>
      <c r="I440" s="12">
        <v>1.9069999999999999E-6</v>
      </c>
      <c r="J440" s="12">
        <v>1.4799999999999999E-4</v>
      </c>
      <c r="K440" s="12">
        <v>1.6899999999999999E-7</v>
      </c>
    </row>
    <row r="441" spans="1:11">
      <c r="A441" s="12">
        <v>30097</v>
      </c>
      <c r="B441" s="12" t="s">
        <v>799</v>
      </c>
      <c r="C441" s="12">
        <v>-3.395E-12</v>
      </c>
      <c r="D441" s="12">
        <v>-1.6899999999999999E-7</v>
      </c>
      <c r="E441" s="12">
        <v>-3.2550000000000003E-2</v>
      </c>
      <c r="F441" s="12">
        <v>3.2550000000000003E-2</v>
      </c>
      <c r="G441" s="12">
        <v>2.1800000000000001E-4</v>
      </c>
      <c r="H441" s="12">
        <v>-1.9589999999999999E-4</v>
      </c>
      <c r="I441" s="12">
        <v>5.0930000000000002E-5</v>
      </c>
      <c r="J441" s="12">
        <v>2.9750000000000002E-4</v>
      </c>
      <c r="K441" s="12">
        <v>1.6899999999999999E-7</v>
      </c>
    </row>
    <row r="442" spans="1:11">
      <c r="A442" s="12">
        <v>30097</v>
      </c>
      <c r="B442" s="12" t="s">
        <v>801</v>
      </c>
      <c r="C442" s="12">
        <v>-3.0540000000000001E-12</v>
      </c>
      <c r="D442" s="12">
        <v>-1.6899999999999999E-7</v>
      </c>
      <c r="E442" s="12">
        <v>1.9910000000000001E-3</v>
      </c>
      <c r="F442" s="12">
        <v>1.9910000000000001E-3</v>
      </c>
      <c r="G442" s="12">
        <v>1.4190000000000001E-4</v>
      </c>
      <c r="H442" s="12">
        <v>4.1940000000000002E-5</v>
      </c>
      <c r="I442" s="12">
        <v>-9.9669999999999992E-7</v>
      </c>
      <c r="J442" s="12">
        <v>1.4789999999999999E-4</v>
      </c>
      <c r="K442" s="12">
        <v>1.6899999999999999E-7</v>
      </c>
    </row>
    <row r="443" spans="1:11">
      <c r="A443" s="12">
        <v>30097</v>
      </c>
      <c r="B443" s="12" t="s">
        <v>803</v>
      </c>
      <c r="C443" s="12">
        <v>-3.0549999999999998E-12</v>
      </c>
      <c r="D443" s="12">
        <v>-1.6899999999999999E-7</v>
      </c>
      <c r="E443" s="12">
        <v>1.843E-3</v>
      </c>
      <c r="F443" s="12">
        <v>1.843E-3</v>
      </c>
      <c r="G443" s="12">
        <v>1.628E-4</v>
      </c>
      <c r="H443" s="12">
        <v>4.3109999999999999E-5</v>
      </c>
      <c r="I443" s="12">
        <v>-1.4070000000000001E-7</v>
      </c>
      <c r="J443" s="12">
        <v>1.684E-4</v>
      </c>
      <c r="K443" s="12">
        <v>1.6899999999999999E-7</v>
      </c>
    </row>
    <row r="444" spans="1:11">
      <c r="A444" s="12">
        <v>31306</v>
      </c>
      <c r="B444" s="12" t="s">
        <v>640</v>
      </c>
      <c r="C444" s="12">
        <v>91.89</v>
      </c>
      <c r="D444" s="12">
        <v>-5.41</v>
      </c>
      <c r="E444" s="12">
        <v>-0.1696</v>
      </c>
      <c r="F444" s="12">
        <v>92.05</v>
      </c>
      <c r="G444" s="12">
        <v>-1.271E-3</v>
      </c>
      <c r="H444" s="12">
        <v>-4.8279999999999998E-3</v>
      </c>
      <c r="I444" s="12">
        <v>2.197E-4</v>
      </c>
      <c r="J444" s="12">
        <v>4.9969999999999997E-3</v>
      </c>
      <c r="K444" s="12">
        <v>92.04</v>
      </c>
    </row>
    <row r="445" spans="1:11">
      <c r="A445" s="12">
        <v>31306</v>
      </c>
      <c r="B445" s="12" t="s">
        <v>641</v>
      </c>
      <c r="C445" s="12">
        <v>0</v>
      </c>
      <c r="D445" s="12">
        <v>0</v>
      </c>
      <c r="E445" s="12">
        <v>0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</row>
    <row r="446" spans="1:11">
      <c r="A446" s="12">
        <v>31306</v>
      </c>
      <c r="B446" s="12" t="s">
        <v>642</v>
      </c>
      <c r="C446" s="12">
        <v>27.12</v>
      </c>
      <c r="D446" s="12">
        <v>-0.30659999999999998</v>
      </c>
      <c r="E446" s="12">
        <v>-4.9739999999999999E-2</v>
      </c>
      <c r="F446" s="12">
        <v>27.12</v>
      </c>
      <c r="G446" s="12">
        <v>-1.5330000000000001E-4</v>
      </c>
      <c r="H446" s="12">
        <v>-1.359E-3</v>
      </c>
      <c r="I446" s="12">
        <v>3.612E-5</v>
      </c>
      <c r="J446" s="12">
        <v>1.3680000000000001E-3</v>
      </c>
      <c r="K446" s="12">
        <v>27.12</v>
      </c>
    </row>
    <row r="447" spans="1:11">
      <c r="A447" s="12">
        <v>31306</v>
      </c>
      <c r="B447" s="12" t="s">
        <v>643</v>
      </c>
      <c r="C447" s="12">
        <v>15.66</v>
      </c>
      <c r="D447" s="12">
        <v>-0.17280000000000001</v>
      </c>
      <c r="E447" s="12">
        <v>-2.6550000000000001E-2</v>
      </c>
      <c r="F447" s="12">
        <v>15.66</v>
      </c>
      <c r="G447" s="12">
        <v>-8.3490000000000002E-5</v>
      </c>
      <c r="H447" s="12">
        <v>-8.9829999999999988E-4</v>
      </c>
      <c r="I447" s="12">
        <v>2.548E-5</v>
      </c>
      <c r="J447" s="12">
        <v>9.0259999999999993E-4</v>
      </c>
      <c r="K447" s="12">
        <v>15.66</v>
      </c>
    </row>
    <row r="448" spans="1:11">
      <c r="A448" s="12">
        <v>31306</v>
      </c>
      <c r="B448" s="12" t="s">
        <v>644</v>
      </c>
      <c r="C448" s="12">
        <v>9.5289999999999999</v>
      </c>
      <c r="D448" s="12">
        <v>-1.373</v>
      </c>
      <c r="E448" s="12">
        <v>-1.7999999999999999E-2</v>
      </c>
      <c r="F448" s="12">
        <v>9.6270000000000007</v>
      </c>
      <c r="G448" s="12">
        <v>-2.7129999999999998E-4</v>
      </c>
      <c r="H448" s="12">
        <v>-5.0469999999999996E-4</v>
      </c>
      <c r="I448" s="12">
        <v>3.1220000000000003E-5</v>
      </c>
      <c r="J448" s="12">
        <v>5.7390000000000002E-4</v>
      </c>
      <c r="K448" s="12">
        <v>9.6270000000000007</v>
      </c>
    </row>
    <row r="449" spans="1:11">
      <c r="A449" s="12">
        <v>31306</v>
      </c>
      <c r="B449" s="12" t="s">
        <v>645</v>
      </c>
      <c r="C449" s="12">
        <v>3.51</v>
      </c>
      <c r="D449" s="12">
        <v>-0.7681</v>
      </c>
      <c r="E449" s="12">
        <v>-6.3299999999999997E-3</v>
      </c>
      <c r="F449" s="12">
        <v>3.593</v>
      </c>
      <c r="G449" s="12">
        <v>-1.5870000000000001E-4</v>
      </c>
      <c r="H449" s="12">
        <v>-1.7119999999999999E-4</v>
      </c>
      <c r="I449" s="12">
        <v>1.0329999999999999E-5</v>
      </c>
      <c r="J449" s="12">
        <v>2.3369999999999999E-4</v>
      </c>
      <c r="K449" s="12">
        <v>3.593</v>
      </c>
    </row>
    <row r="450" spans="1:11">
      <c r="A450" s="12">
        <v>31306</v>
      </c>
      <c r="B450" s="12" t="s">
        <v>646</v>
      </c>
      <c r="C450" s="12">
        <v>5.3370000000000006</v>
      </c>
      <c r="D450" s="12">
        <v>-6.6659999999999997E-2</v>
      </c>
      <c r="E450" s="12">
        <v>-8.763E-3</v>
      </c>
      <c r="F450" s="12">
        <v>5.3370000000000006</v>
      </c>
      <c r="G450" s="12">
        <v>-3.6149999999999998E-5</v>
      </c>
      <c r="H450" s="12">
        <v>-1.9909999999999999E-4</v>
      </c>
      <c r="I450" s="12">
        <v>9.9010000000000006E-6</v>
      </c>
      <c r="J450" s="12">
        <v>2.0259999999999999E-4</v>
      </c>
      <c r="K450" s="12">
        <v>5.3370000000000006</v>
      </c>
    </row>
    <row r="451" spans="1:11">
      <c r="A451" s="12">
        <v>31306</v>
      </c>
      <c r="B451" s="12" t="s">
        <v>647</v>
      </c>
      <c r="C451" s="12">
        <v>9.6050000000000004</v>
      </c>
      <c r="D451" s="12">
        <v>-0.81869999999999998</v>
      </c>
      <c r="E451" s="12">
        <v>-1.6799999999999999E-2</v>
      </c>
      <c r="F451" s="12">
        <v>9.64</v>
      </c>
      <c r="G451" s="12">
        <v>-1.739E-4</v>
      </c>
      <c r="H451" s="12">
        <v>-5.0210000000000001E-4</v>
      </c>
      <c r="I451" s="12">
        <v>3.4409999999999998E-5</v>
      </c>
      <c r="J451" s="12">
        <v>5.3249999999999999E-4</v>
      </c>
      <c r="K451" s="12">
        <v>9.64</v>
      </c>
    </row>
    <row r="452" spans="1:11">
      <c r="A452" s="12">
        <v>31306</v>
      </c>
      <c r="B452" s="12" t="s">
        <v>648</v>
      </c>
      <c r="C452" s="12">
        <v>22.22</v>
      </c>
      <c r="D452" s="12">
        <v>-1.9219999999999999</v>
      </c>
      <c r="E452" s="12">
        <v>-3.9010000000000003E-2</v>
      </c>
      <c r="F452" s="12">
        <v>22.3</v>
      </c>
      <c r="G452" s="12">
        <v>-4.0759999999999999E-4</v>
      </c>
      <c r="H452" s="12">
        <v>-1.1620000000000001E-3</v>
      </c>
      <c r="I452" s="12">
        <v>7.839E-5</v>
      </c>
      <c r="J452" s="12">
        <v>1.2340000000000001E-3</v>
      </c>
      <c r="K452" s="12">
        <v>22.3</v>
      </c>
    </row>
    <row r="453" spans="1:11">
      <c r="A453" s="12">
        <v>31306</v>
      </c>
      <c r="B453" s="12" t="s">
        <v>649</v>
      </c>
      <c r="C453" s="12">
        <v>0.95220000000000005</v>
      </c>
      <c r="D453" s="12">
        <v>-5.2590000000000007E-3</v>
      </c>
      <c r="E453" s="12">
        <v>-7.9819999999999995E-3</v>
      </c>
      <c r="F453" s="12">
        <v>0.95230000000000004</v>
      </c>
      <c r="G453" s="12">
        <v>2.2709999999999999E-6</v>
      </c>
      <c r="H453" s="12">
        <v>-1.415E-4</v>
      </c>
      <c r="I453" s="12">
        <v>-3.089E-6</v>
      </c>
      <c r="J453" s="12">
        <v>1.415E-4</v>
      </c>
      <c r="K453" s="12">
        <v>0.95230000000000004</v>
      </c>
    </row>
    <row r="454" spans="1:11">
      <c r="A454" s="12">
        <v>31306</v>
      </c>
      <c r="B454" s="12" t="s">
        <v>610</v>
      </c>
      <c r="C454" s="12">
        <v>33.97</v>
      </c>
      <c r="D454" s="12">
        <v>-2.9750000000000001</v>
      </c>
      <c r="E454" s="12">
        <v>-5.9769999999999997E-2</v>
      </c>
      <c r="F454" s="12">
        <v>34.1</v>
      </c>
      <c r="G454" s="12">
        <v>-6.2910000000000006E-4</v>
      </c>
      <c r="H454" s="12">
        <v>-1.7650000000000001E-3</v>
      </c>
      <c r="I454" s="12">
        <v>1.225E-4</v>
      </c>
      <c r="J454" s="12">
        <v>1.8779999999999999E-3</v>
      </c>
      <c r="K454" s="12">
        <v>34.1</v>
      </c>
    </row>
    <row r="455" spans="1:11">
      <c r="A455" s="12">
        <v>31306</v>
      </c>
      <c r="B455" s="12" t="s">
        <v>611</v>
      </c>
      <c r="C455" s="12">
        <v>26.97</v>
      </c>
      <c r="D455" s="12">
        <v>-2.3620000000000001</v>
      </c>
      <c r="E455" s="12">
        <v>-4.7460000000000002E-2</v>
      </c>
      <c r="F455" s="12">
        <v>27.07</v>
      </c>
      <c r="G455" s="12">
        <v>-4.9950000000000005E-4</v>
      </c>
      <c r="H455" s="12">
        <v>-1.402E-3</v>
      </c>
      <c r="I455" s="12">
        <v>9.7239999999999997E-5</v>
      </c>
      <c r="J455" s="12">
        <v>1.4909999999999999E-3</v>
      </c>
      <c r="K455" s="12">
        <v>27.07</v>
      </c>
    </row>
    <row r="456" spans="1:11">
      <c r="A456" s="12">
        <v>31306</v>
      </c>
      <c r="B456" s="12" t="s">
        <v>612</v>
      </c>
      <c r="C456" s="12">
        <v>2.907</v>
      </c>
      <c r="D456" s="12">
        <v>-0.12509999999999999</v>
      </c>
      <c r="E456" s="12">
        <v>-5.0990000000000002E-3</v>
      </c>
      <c r="F456" s="12">
        <v>2.91</v>
      </c>
      <c r="G456" s="12">
        <v>-3.2030000000000003E-5</v>
      </c>
      <c r="H456" s="12">
        <v>-1.528E-4</v>
      </c>
      <c r="I456" s="12">
        <v>7.0439999999999998E-6</v>
      </c>
      <c r="J456" s="12">
        <v>1.563E-4</v>
      </c>
      <c r="K456" s="12">
        <v>2.91</v>
      </c>
    </row>
    <row r="457" spans="1:11">
      <c r="A457" s="12">
        <v>31306</v>
      </c>
      <c r="B457" s="12" t="s">
        <v>613</v>
      </c>
      <c r="C457" s="12">
        <v>6.4279999999999999</v>
      </c>
      <c r="D457" s="12">
        <v>-0.49340000000000001</v>
      </c>
      <c r="E457" s="12">
        <v>-1.1339999999999999E-2</v>
      </c>
      <c r="F457" s="12">
        <v>6.4470000000000001</v>
      </c>
      <c r="G457" s="12">
        <v>-1.066E-4</v>
      </c>
      <c r="H457" s="12">
        <v>-3.3720000000000001E-4</v>
      </c>
      <c r="I457" s="12">
        <v>2.2860000000000001E-5</v>
      </c>
      <c r="J457" s="12">
        <v>3.5429999999999999E-4</v>
      </c>
      <c r="K457" s="12">
        <v>6.4470000000000001</v>
      </c>
    </row>
    <row r="458" spans="1:11">
      <c r="A458" s="12">
        <v>31306</v>
      </c>
      <c r="B458" s="12" t="s">
        <v>650</v>
      </c>
      <c r="C458" s="12">
        <v>0.30249999999999999</v>
      </c>
      <c r="D458" s="12">
        <v>2.751E-2</v>
      </c>
      <c r="E458" s="12">
        <v>-4.4450000000000003E-5</v>
      </c>
      <c r="F458" s="12">
        <v>0.30380000000000001</v>
      </c>
      <c r="G458" s="12">
        <v>-6.1139999999999998E-7</v>
      </c>
      <c r="H458" s="12">
        <v>1.4919999999999999E-5</v>
      </c>
      <c r="I458" s="12">
        <v>-5.2950000000000001E-6</v>
      </c>
      <c r="J458" s="12">
        <v>1.5849999999999999E-5</v>
      </c>
      <c r="K458" s="12">
        <v>0.30380000000000001</v>
      </c>
    </row>
    <row r="459" spans="1:11">
      <c r="A459" s="12">
        <v>31306</v>
      </c>
      <c r="B459" s="12" t="s">
        <v>651</v>
      </c>
      <c r="C459" s="12">
        <v>0.2021</v>
      </c>
      <c r="D459" s="12">
        <v>1.8380000000000001E-2</v>
      </c>
      <c r="E459" s="12">
        <v>-2.972E-5</v>
      </c>
      <c r="F459" s="12">
        <v>0.20300000000000001</v>
      </c>
      <c r="G459" s="12">
        <v>-4.0830000000000002E-7</v>
      </c>
      <c r="H459" s="12">
        <v>9.9720000000000004E-6</v>
      </c>
      <c r="I459" s="12">
        <v>-3.5370000000000002E-6</v>
      </c>
      <c r="J459" s="12">
        <v>1.059E-5</v>
      </c>
      <c r="K459" s="12">
        <v>0.20300000000000001</v>
      </c>
    </row>
    <row r="460" spans="1:11">
      <c r="A460" s="12">
        <v>31306</v>
      </c>
      <c r="B460" s="12" t="s">
        <v>652</v>
      </c>
      <c r="C460" s="12">
        <v>3.7519999999999998</v>
      </c>
      <c r="D460" s="12">
        <v>0.62960000000000005</v>
      </c>
      <c r="E460" s="12">
        <v>-8.1400000000000005E-4</v>
      </c>
      <c r="F460" s="12">
        <v>3.8039999999999998</v>
      </c>
      <c r="G460" s="12">
        <v>4.8350000000000003E-5</v>
      </c>
      <c r="H460" s="12">
        <v>1.685E-4</v>
      </c>
      <c r="I460" s="12">
        <v>-6.6359999999999995E-5</v>
      </c>
      <c r="J460" s="12">
        <v>1.875E-4</v>
      </c>
      <c r="K460" s="12">
        <v>3.8039999999999998</v>
      </c>
    </row>
    <row r="461" spans="1:11">
      <c r="A461" s="12">
        <v>31306</v>
      </c>
      <c r="B461" s="12" t="s">
        <v>653</v>
      </c>
      <c r="C461" s="12">
        <v>2.5099999999999998</v>
      </c>
      <c r="D461" s="12">
        <v>0.42120000000000002</v>
      </c>
      <c r="E461" s="12">
        <v>-5.4479999999999991E-4</v>
      </c>
      <c r="F461" s="12">
        <v>2.5449999999999999</v>
      </c>
      <c r="G461" s="12">
        <v>3.2339999999999999E-5</v>
      </c>
      <c r="H461" s="12">
        <v>1.128E-4</v>
      </c>
      <c r="I461" s="12">
        <v>-4.4400000000000002E-5</v>
      </c>
      <c r="J461" s="12">
        <v>1.2540000000000001E-4</v>
      </c>
      <c r="K461" s="12">
        <v>2.5449999999999999</v>
      </c>
    </row>
    <row r="462" spans="1:11">
      <c r="A462" s="12">
        <v>31306</v>
      </c>
      <c r="B462" s="12" t="s">
        <v>654</v>
      </c>
      <c r="C462" s="12">
        <v>1.577</v>
      </c>
      <c r="D462" s="12">
        <v>0.15079999999999999</v>
      </c>
      <c r="E462" s="12">
        <v>2.141E-4</v>
      </c>
      <c r="F462" s="12">
        <v>1.5840000000000001</v>
      </c>
      <c r="G462" s="12">
        <v>1.962E-6</v>
      </c>
      <c r="H462" s="12">
        <v>6.9820000000000002E-6</v>
      </c>
      <c r="I462" s="12">
        <v>-2.9260000000000001E-5</v>
      </c>
      <c r="J462" s="12">
        <v>3.0150000000000001E-5</v>
      </c>
      <c r="K462" s="12">
        <v>1.5840000000000001</v>
      </c>
    </row>
    <row r="463" spans="1:11">
      <c r="A463" s="12">
        <v>31306</v>
      </c>
      <c r="B463" s="12" t="s">
        <v>655</v>
      </c>
      <c r="C463" s="12">
        <v>1.0580000000000001</v>
      </c>
      <c r="D463" s="12">
        <v>0.1012</v>
      </c>
      <c r="E463" s="12">
        <v>1.437E-4</v>
      </c>
      <c r="F463" s="12">
        <v>1.0629999999999999</v>
      </c>
      <c r="G463" s="12">
        <v>1.3170000000000001E-6</v>
      </c>
      <c r="H463" s="12">
        <v>4.6860000000000014E-6</v>
      </c>
      <c r="I463" s="12">
        <v>-1.9640000000000002E-5</v>
      </c>
      <c r="J463" s="12">
        <v>2.0230000000000001E-5</v>
      </c>
      <c r="K463" s="12">
        <v>1.0629999999999999</v>
      </c>
    </row>
    <row r="464" spans="1:11">
      <c r="A464" s="12">
        <v>31306</v>
      </c>
      <c r="B464" s="12" t="s">
        <v>656</v>
      </c>
      <c r="C464" s="12">
        <v>-2.0379999999999999E-2</v>
      </c>
      <c r="D464" s="12">
        <v>6.0439999999999996</v>
      </c>
      <c r="E464" s="12">
        <v>2.4479999999999998E-2</v>
      </c>
      <c r="F464" s="12">
        <v>6.0439999999999996</v>
      </c>
      <c r="G464" s="12">
        <v>-2.3059999999999999E-4</v>
      </c>
      <c r="H464" s="12">
        <v>2.8190000000000002E-4</v>
      </c>
      <c r="I464" s="12">
        <v>-6.7449999999999997E-4</v>
      </c>
      <c r="J464" s="12">
        <v>7.6650000000000004E-4</v>
      </c>
      <c r="K464" s="12">
        <v>6.0439999999999996</v>
      </c>
    </row>
    <row r="465" spans="1:11">
      <c r="A465" s="12">
        <v>31306</v>
      </c>
      <c r="B465" s="12" t="s">
        <v>657</v>
      </c>
      <c r="C465" s="12">
        <v>1.848E-2</v>
      </c>
      <c r="D465" s="12">
        <v>-6.0710000000000006</v>
      </c>
      <c r="E465" s="12">
        <v>-2.4479999999999998E-2</v>
      </c>
      <c r="F465" s="12">
        <v>6.0710000000000006</v>
      </c>
      <c r="G465" s="12">
        <v>2.253E-4</v>
      </c>
      <c r="H465" s="12">
        <v>-2.8140000000000001E-4</v>
      </c>
      <c r="I465" s="12">
        <v>6.7429999999999996E-4</v>
      </c>
      <c r="J465" s="12">
        <v>7.6459999999999994E-4</v>
      </c>
      <c r="K465" s="12">
        <v>6.0710000000000006</v>
      </c>
    </row>
    <row r="466" spans="1:11">
      <c r="A466" s="12">
        <v>31306</v>
      </c>
      <c r="B466" s="12" t="s">
        <v>658</v>
      </c>
      <c r="C466" s="12">
        <v>-1.363E-2</v>
      </c>
      <c r="D466" s="12">
        <v>4.0419999999999998</v>
      </c>
      <c r="E466" s="12">
        <v>1.6369999999999999E-2</v>
      </c>
      <c r="F466" s="12">
        <v>4.0419999999999998</v>
      </c>
      <c r="G466" s="12">
        <v>-1.5420000000000001E-4</v>
      </c>
      <c r="H466" s="12">
        <v>1.885E-4</v>
      </c>
      <c r="I466" s="12">
        <v>-4.5100000000000001E-4</v>
      </c>
      <c r="J466" s="12">
        <v>5.1250000000000004E-4</v>
      </c>
      <c r="K466" s="12">
        <v>4.0419999999999998</v>
      </c>
    </row>
    <row r="467" spans="1:11">
      <c r="A467" s="12">
        <v>31306</v>
      </c>
      <c r="B467" s="12" t="s">
        <v>659</v>
      </c>
      <c r="C467" s="12">
        <v>1.2359999999999999E-2</v>
      </c>
      <c r="D467" s="12">
        <v>-4.0590000000000002</v>
      </c>
      <c r="E467" s="12">
        <v>-1.6369999999999999E-2</v>
      </c>
      <c r="F467" s="12">
        <v>4.0590000000000002</v>
      </c>
      <c r="G467" s="12">
        <v>1.506E-4</v>
      </c>
      <c r="H467" s="12">
        <v>-1.8819999999999999E-4</v>
      </c>
      <c r="I467" s="12">
        <v>4.5090000000000001E-4</v>
      </c>
      <c r="J467" s="12">
        <v>5.1119999999999996E-4</v>
      </c>
      <c r="K467" s="12">
        <v>4.0590000000000002</v>
      </c>
    </row>
    <row r="468" spans="1:11">
      <c r="A468" s="12">
        <v>31306</v>
      </c>
      <c r="B468" s="12" t="s">
        <v>660</v>
      </c>
      <c r="C468" s="12">
        <v>-2.4539999999999999E-2</v>
      </c>
      <c r="D468" s="12">
        <v>4.2080000000000002</v>
      </c>
      <c r="E468" s="12">
        <v>1.212E-3</v>
      </c>
      <c r="F468" s="12">
        <v>4.2080000000000002</v>
      </c>
      <c r="G468" s="12">
        <v>1.4660000000000001E-4</v>
      </c>
      <c r="H468" s="12">
        <v>1.2459999999999999E-4</v>
      </c>
      <c r="I468" s="12">
        <v>-3.4670000000000002E-4</v>
      </c>
      <c r="J468" s="12">
        <v>3.9649999999999999E-4</v>
      </c>
      <c r="K468" s="12">
        <v>4.2080000000000002</v>
      </c>
    </row>
    <row r="469" spans="1:11">
      <c r="A469" s="12">
        <v>31306</v>
      </c>
      <c r="B469" s="12" t="s">
        <v>661</v>
      </c>
      <c r="C469" s="12">
        <v>1.7799999999999999E-3</v>
      </c>
      <c r="D469" s="12">
        <v>-4.0890000000000004</v>
      </c>
      <c r="E469" s="12">
        <v>-1.212E-3</v>
      </c>
      <c r="F469" s="12">
        <v>4.0890000000000004</v>
      </c>
      <c r="G469" s="12">
        <v>-1.3009999999999999E-4</v>
      </c>
      <c r="H469" s="12">
        <v>-1.2459999999999999E-4</v>
      </c>
      <c r="I469" s="12">
        <v>3.4059999999999998E-4</v>
      </c>
      <c r="J469" s="12">
        <v>3.8519999999999998E-4</v>
      </c>
      <c r="K469" s="12">
        <v>4.0890000000000004</v>
      </c>
    </row>
    <row r="470" spans="1:11">
      <c r="A470" s="12">
        <v>31306</v>
      </c>
      <c r="B470" s="12" t="s">
        <v>662</v>
      </c>
      <c r="C470" s="12">
        <v>-1.6400000000000001E-2</v>
      </c>
      <c r="D470" s="12">
        <v>2.8119999999999998</v>
      </c>
      <c r="E470" s="12">
        <v>8.1010000000000012E-4</v>
      </c>
      <c r="F470" s="12">
        <v>2.8119999999999998</v>
      </c>
      <c r="G470" s="12">
        <v>9.7940000000000001E-5</v>
      </c>
      <c r="H470" s="12">
        <v>8.3269999999999994E-5</v>
      </c>
      <c r="I470" s="12">
        <v>-2.318E-4</v>
      </c>
      <c r="J470" s="12">
        <v>2.6499999999999999E-4</v>
      </c>
      <c r="K470" s="12">
        <v>2.8119999999999998</v>
      </c>
    </row>
    <row r="471" spans="1:11">
      <c r="A471" s="12">
        <v>31306</v>
      </c>
      <c r="B471" s="12" t="s">
        <v>663</v>
      </c>
      <c r="C471" s="12">
        <v>1.186E-3</v>
      </c>
      <c r="D471" s="12">
        <v>-2.7320000000000002</v>
      </c>
      <c r="E471" s="12">
        <v>-8.1010000000000012E-4</v>
      </c>
      <c r="F471" s="12">
        <v>2.7320000000000002</v>
      </c>
      <c r="G471" s="12">
        <v>-8.6890000000000003E-5</v>
      </c>
      <c r="H471" s="12">
        <v>-8.3289999999999997E-5</v>
      </c>
      <c r="I471" s="12">
        <v>2.2770000000000001E-4</v>
      </c>
      <c r="J471" s="12">
        <v>2.5750000000000002E-4</v>
      </c>
      <c r="K471" s="12">
        <v>2.7320000000000002</v>
      </c>
    </row>
    <row r="472" spans="1:11">
      <c r="A472" s="12">
        <v>31306</v>
      </c>
      <c r="B472" s="12" t="s">
        <v>664</v>
      </c>
      <c r="C472" s="12">
        <v>-6.2020000000000008</v>
      </c>
      <c r="D472" s="12">
        <v>0.5212</v>
      </c>
      <c r="E472" s="12">
        <v>1.085E-2</v>
      </c>
      <c r="F472" s="12">
        <v>6.2240000000000002</v>
      </c>
      <c r="G472" s="12">
        <v>1.11E-4</v>
      </c>
      <c r="H472" s="12">
        <v>3.2440000000000002E-4</v>
      </c>
      <c r="I472" s="12">
        <v>-2.1990000000000001E-5</v>
      </c>
      <c r="J472" s="12">
        <v>3.4360000000000011E-4</v>
      </c>
      <c r="K472" s="12">
        <v>6.2240000000000002</v>
      </c>
    </row>
    <row r="473" spans="1:11">
      <c r="A473" s="12">
        <v>31306</v>
      </c>
      <c r="B473" s="12" t="s">
        <v>665</v>
      </c>
      <c r="C473" s="12">
        <v>-4.1500000000000004</v>
      </c>
      <c r="D473" s="12">
        <v>0.3488</v>
      </c>
      <c r="E473" s="12">
        <v>7.2629999999999986E-3</v>
      </c>
      <c r="F473" s="12">
        <v>4.165</v>
      </c>
      <c r="G473" s="12">
        <v>7.4300000000000004E-5</v>
      </c>
      <c r="H473" s="12">
        <v>2.1709999999999999E-4</v>
      </c>
      <c r="I473" s="12">
        <v>-1.471E-5</v>
      </c>
      <c r="J473" s="12">
        <v>2.299E-4</v>
      </c>
      <c r="K473" s="12">
        <v>4.165</v>
      </c>
    </row>
    <row r="474" spans="1:11">
      <c r="A474" s="12">
        <v>31306</v>
      </c>
      <c r="B474" s="12" t="s">
        <v>666</v>
      </c>
      <c r="C474" s="12">
        <v>0.2979</v>
      </c>
      <c r="D474" s="12">
        <v>2.785E-2</v>
      </c>
      <c r="E474" s="12">
        <v>-2.527E-5</v>
      </c>
      <c r="F474" s="12">
        <v>0.29920000000000002</v>
      </c>
      <c r="G474" s="12">
        <v>-4.8680000000000003E-8</v>
      </c>
      <c r="H474" s="12">
        <v>6.5460000000000014E-6</v>
      </c>
      <c r="I474" s="12">
        <v>-5.3970000000000002E-6</v>
      </c>
      <c r="J474" s="12">
        <v>8.4840000000000004E-6</v>
      </c>
      <c r="K474" s="12">
        <v>0.29920000000000002</v>
      </c>
    </row>
    <row r="475" spans="1:11">
      <c r="A475" s="12">
        <v>31306</v>
      </c>
      <c r="B475" s="12" t="s">
        <v>667</v>
      </c>
      <c r="C475" s="12">
        <v>0.1905</v>
      </c>
      <c r="D475" s="12">
        <v>1.7809999999999999E-2</v>
      </c>
      <c r="E475" s="12">
        <v>-1.6160000000000001E-5</v>
      </c>
      <c r="F475" s="12">
        <v>0.1913</v>
      </c>
      <c r="G475" s="12">
        <v>-3.1119999999999997E-8</v>
      </c>
      <c r="H475" s="12">
        <v>4.1860000000000002E-6</v>
      </c>
      <c r="I475" s="12">
        <v>-3.4510000000000001E-6</v>
      </c>
      <c r="J475" s="12">
        <v>5.4249999999999997E-6</v>
      </c>
      <c r="K475" s="12">
        <v>0.1913</v>
      </c>
    </row>
    <row r="476" spans="1:11">
      <c r="A476" s="12">
        <v>31306</v>
      </c>
      <c r="B476" s="12" t="s">
        <v>668</v>
      </c>
      <c r="C476" s="12">
        <v>-9.341000000000001E-4</v>
      </c>
      <c r="D476" s="12">
        <v>0.29420000000000002</v>
      </c>
      <c r="E476" s="12">
        <v>8.4590000000000002E-4</v>
      </c>
      <c r="F476" s="12">
        <v>0.29420000000000002</v>
      </c>
      <c r="G476" s="12">
        <v>-2.3800000000000001E-6</v>
      </c>
      <c r="H476" s="12">
        <v>1.56E-5</v>
      </c>
      <c r="I476" s="12">
        <v>-3.7379999999999998E-5</v>
      </c>
      <c r="J476" s="12">
        <v>4.057E-5</v>
      </c>
      <c r="K476" s="12">
        <v>0.29420000000000002</v>
      </c>
    </row>
    <row r="477" spans="1:11">
      <c r="A477" s="12">
        <v>31306</v>
      </c>
      <c r="B477" s="12" t="s">
        <v>669</v>
      </c>
      <c r="C477" s="12">
        <v>-5.9729999999999994E-4</v>
      </c>
      <c r="D477" s="12">
        <v>0.18809999999999999</v>
      </c>
      <c r="E477" s="12">
        <v>5.4089999999999997E-4</v>
      </c>
      <c r="F477" s="12">
        <v>0.18809999999999999</v>
      </c>
      <c r="G477" s="12">
        <v>-1.522E-6</v>
      </c>
      <c r="H477" s="12">
        <v>9.9729999999999992E-6</v>
      </c>
      <c r="I477" s="12">
        <v>-2.3900000000000002E-5</v>
      </c>
      <c r="J477" s="12">
        <v>2.5939999999999999E-5</v>
      </c>
      <c r="K477" s="12">
        <v>0.18809999999999999</v>
      </c>
    </row>
    <row r="478" spans="1:11">
      <c r="A478" s="12">
        <v>31306</v>
      </c>
      <c r="B478" s="12" t="s">
        <v>529</v>
      </c>
      <c r="C478" s="12">
        <v>131.30000000000001</v>
      </c>
      <c r="D478" s="12">
        <v>-12.01</v>
      </c>
      <c r="E478" s="12">
        <v>-1.3479999999999999E-7</v>
      </c>
      <c r="F478" s="12">
        <v>131.9</v>
      </c>
      <c r="G478" s="12">
        <v>2.4560000000000001E-4</v>
      </c>
      <c r="H478" s="12">
        <v>6.0229999999999998E-5</v>
      </c>
      <c r="I478" s="12">
        <v>7.131E-6</v>
      </c>
      <c r="J478" s="12">
        <v>2.5300000000000002E-4</v>
      </c>
      <c r="K478" s="12">
        <v>131.9</v>
      </c>
    </row>
    <row r="479" spans="1:11">
      <c r="A479" s="12">
        <v>31306</v>
      </c>
      <c r="B479" s="12" t="s">
        <v>527</v>
      </c>
      <c r="C479" s="12">
        <v>-144</v>
      </c>
      <c r="D479" s="12">
        <v>13.17</v>
      </c>
      <c r="E479" s="12">
        <v>1.4789999999999999E-7</v>
      </c>
      <c r="F479" s="12">
        <v>144.6</v>
      </c>
      <c r="G479" s="12">
        <v>-2.6939999999999999E-4</v>
      </c>
      <c r="H479" s="12">
        <v>-6.6050000000000006E-5</v>
      </c>
      <c r="I479" s="12">
        <v>-7.8210000000000002E-6</v>
      </c>
      <c r="J479" s="12">
        <v>2.7750000000000002E-4</v>
      </c>
      <c r="K479" s="12">
        <v>144.6</v>
      </c>
    </row>
    <row r="480" spans="1:11">
      <c r="A480" s="12">
        <v>31306</v>
      </c>
      <c r="B480" s="12" t="s">
        <v>533</v>
      </c>
      <c r="C480" s="12">
        <v>34.549999999999997</v>
      </c>
      <c r="D480" s="12">
        <v>3.0979999999999999</v>
      </c>
      <c r="E480" s="12">
        <v>6.6620000000000008E-7</v>
      </c>
      <c r="F480" s="12">
        <v>34.69</v>
      </c>
      <c r="G480" s="12">
        <v>1.139E-3</v>
      </c>
      <c r="H480" s="12">
        <v>-1.3579999999999999E-4</v>
      </c>
      <c r="I480" s="12">
        <v>-1.8420000000000001E-4</v>
      </c>
      <c r="J480" s="12">
        <v>1.1620000000000001E-3</v>
      </c>
      <c r="K480" s="12">
        <v>34.69</v>
      </c>
    </row>
    <row r="481" spans="1:11">
      <c r="A481" s="12">
        <v>31306</v>
      </c>
      <c r="B481" s="12" t="s">
        <v>531</v>
      </c>
      <c r="C481" s="12">
        <v>-13.82</v>
      </c>
      <c r="D481" s="12">
        <v>-1.2390000000000001</v>
      </c>
      <c r="E481" s="12">
        <v>-2.6650000000000001E-7</v>
      </c>
      <c r="F481" s="12">
        <v>13.88</v>
      </c>
      <c r="G481" s="12">
        <v>-4.5550000000000001E-4</v>
      </c>
      <c r="H481" s="12">
        <v>5.4320000000000002E-5</v>
      </c>
      <c r="I481" s="12">
        <v>7.3670000000000004E-5</v>
      </c>
      <c r="J481" s="12">
        <v>4.6460000000000002E-4</v>
      </c>
      <c r="K481" s="12">
        <v>13.88</v>
      </c>
    </row>
    <row r="482" spans="1:11">
      <c r="A482" s="12">
        <v>31306</v>
      </c>
      <c r="B482" s="12" t="s">
        <v>535</v>
      </c>
      <c r="C482" s="12">
        <v>-1.8280000000000001</v>
      </c>
      <c r="D482" s="12">
        <v>2.8639999999999999E-2</v>
      </c>
      <c r="E482" s="12">
        <v>-2.3519999999999999E-7</v>
      </c>
      <c r="F482" s="12">
        <v>1.8280000000000001</v>
      </c>
      <c r="G482" s="12">
        <v>1.272E-5</v>
      </c>
      <c r="H482" s="12">
        <v>2.5329999999999998E-4</v>
      </c>
      <c r="I482" s="12">
        <v>-6.3739999999999986E-6</v>
      </c>
      <c r="J482" s="12">
        <v>2.5369999999999999E-4</v>
      </c>
      <c r="K482" s="12">
        <v>1.8280000000000001</v>
      </c>
    </row>
    <row r="483" spans="1:11">
      <c r="A483" s="12">
        <v>31306</v>
      </c>
      <c r="B483" s="12" t="s">
        <v>539</v>
      </c>
      <c r="C483" s="12">
        <v>-1.0820000000000001</v>
      </c>
      <c r="D483" s="12">
        <v>4.5409999999999999E-3</v>
      </c>
      <c r="E483" s="12">
        <v>-7.7460000000000007E-8</v>
      </c>
      <c r="F483" s="12">
        <v>1.0820000000000001</v>
      </c>
      <c r="G483" s="12">
        <v>-2.1670000000000001E-5</v>
      </c>
      <c r="H483" s="12">
        <v>1.583E-4</v>
      </c>
      <c r="I483" s="12">
        <v>-8.6489999999999997E-6</v>
      </c>
      <c r="J483" s="12">
        <v>1.6000000000000001E-4</v>
      </c>
      <c r="K483" s="12">
        <v>1.0820000000000001</v>
      </c>
    </row>
    <row r="484" spans="1:11">
      <c r="A484" s="12">
        <v>31306</v>
      </c>
      <c r="B484" s="12" t="s">
        <v>544</v>
      </c>
      <c r="C484" s="12">
        <v>0.38669999999999999</v>
      </c>
      <c r="D484" s="12">
        <v>-2.2910000000000001E-3</v>
      </c>
      <c r="E484" s="12">
        <v>-4.4239999999999996E-9</v>
      </c>
      <c r="F484" s="12">
        <v>0.38669999999999999</v>
      </c>
      <c r="G484" s="12">
        <v>-1.8139999999999999E-6</v>
      </c>
      <c r="H484" s="12">
        <v>-5.0609999999999998E-5</v>
      </c>
      <c r="I484" s="12">
        <v>1.209E-6</v>
      </c>
      <c r="J484" s="12">
        <v>5.0649999999999998E-5</v>
      </c>
      <c r="K484" s="12">
        <v>0.38669999999999999</v>
      </c>
    </row>
    <row r="485" spans="1:11">
      <c r="A485" s="12">
        <v>31306</v>
      </c>
      <c r="B485" s="12" t="s">
        <v>546</v>
      </c>
      <c r="C485" s="12">
        <v>9.1199999999999992</v>
      </c>
      <c r="D485" s="12">
        <v>-0.88129999999999997</v>
      </c>
      <c r="E485" s="12">
        <v>3.4610000000000002E-5</v>
      </c>
      <c r="F485" s="12">
        <v>9.1620000000000008</v>
      </c>
      <c r="G485" s="12">
        <v>5.4769999999999999E-5</v>
      </c>
      <c r="H485" s="12">
        <v>-2.5339999999999998E-4</v>
      </c>
      <c r="I485" s="12">
        <v>2.2469999999999999E-4</v>
      </c>
      <c r="J485" s="12">
        <v>3.4309999999999999E-4</v>
      </c>
      <c r="K485" s="12">
        <v>9.1620000000000008</v>
      </c>
    </row>
    <row r="486" spans="1:11">
      <c r="A486" s="12">
        <v>31306</v>
      </c>
      <c r="B486" s="12" t="s">
        <v>548</v>
      </c>
      <c r="C486" s="12">
        <v>9.1270000000000007</v>
      </c>
      <c r="D486" s="12">
        <v>-0.88019999999999998</v>
      </c>
      <c r="E486" s="12">
        <v>6.1550000000000005E-8</v>
      </c>
      <c r="F486" s="12">
        <v>9.1690000000000005</v>
      </c>
      <c r="G486" s="12">
        <v>-4.2910000000000001E-5</v>
      </c>
      <c r="H486" s="12">
        <v>-5.699E-6</v>
      </c>
      <c r="I486" s="12">
        <v>-2.6239999999999998E-4</v>
      </c>
      <c r="J486" s="12">
        <v>2.6600000000000001E-4</v>
      </c>
      <c r="K486" s="12">
        <v>9.1690000000000005</v>
      </c>
    </row>
    <row r="487" spans="1:11">
      <c r="A487" s="12">
        <v>31306</v>
      </c>
      <c r="B487" s="12" t="s">
        <v>614</v>
      </c>
      <c r="C487" s="12">
        <v>-6.49</v>
      </c>
      <c r="D487" s="12">
        <v>2.545E-2</v>
      </c>
      <c r="E487" s="12">
        <v>-4.3319999999999999E-7</v>
      </c>
      <c r="F487" s="12">
        <v>6.49</v>
      </c>
      <c r="G487" s="12">
        <v>-3.252E-6</v>
      </c>
      <c r="H487" s="12">
        <v>9.5629999999999988E-4</v>
      </c>
      <c r="I487" s="12">
        <v>3.1530000000000001E-6</v>
      </c>
      <c r="J487" s="12">
        <v>9.5629999999999988E-4</v>
      </c>
      <c r="K487" s="12">
        <v>6.49</v>
      </c>
    </row>
    <row r="488" spans="1:11">
      <c r="A488" s="12">
        <v>31306</v>
      </c>
      <c r="B488" s="12" t="s">
        <v>615</v>
      </c>
      <c r="C488" s="12">
        <v>-1.0820000000000001</v>
      </c>
      <c r="D488" s="12">
        <v>3.9410000000000001E-3</v>
      </c>
      <c r="E488" s="12">
        <v>-6.6950000000000001E-8</v>
      </c>
      <c r="F488" s="12">
        <v>1.0820000000000001</v>
      </c>
      <c r="G488" s="12">
        <v>2.0579999999999999E-5</v>
      </c>
      <c r="H488" s="12">
        <v>1.604E-4</v>
      </c>
      <c r="I488" s="12">
        <v>9.7000000000000003E-6</v>
      </c>
      <c r="J488" s="12">
        <v>1.6200000000000001E-4</v>
      </c>
      <c r="K488" s="12">
        <v>1.0820000000000001</v>
      </c>
    </row>
    <row r="489" spans="1:11">
      <c r="A489" s="12">
        <v>31306</v>
      </c>
      <c r="B489" s="12" t="s">
        <v>670</v>
      </c>
      <c r="C489" s="12">
        <v>6.1179999999999994</v>
      </c>
      <c r="D489" s="12">
        <v>-5.2420000000000009</v>
      </c>
      <c r="E489" s="12">
        <v>-2.3560000000000001E-2</v>
      </c>
      <c r="F489" s="12">
        <v>8.0560000000000009</v>
      </c>
      <c r="G489" s="12">
        <v>-8.1589999999999994E-4</v>
      </c>
      <c r="H489" s="12">
        <v>-1.0839999999999999E-3</v>
      </c>
      <c r="I489" s="12">
        <v>2.968E-5</v>
      </c>
      <c r="J489" s="12">
        <v>1.3569999999999999E-3</v>
      </c>
      <c r="K489" s="12">
        <v>8.0560000000000009</v>
      </c>
    </row>
    <row r="490" spans="1:11">
      <c r="A490" s="12">
        <v>31306</v>
      </c>
      <c r="B490" s="12" t="s">
        <v>671</v>
      </c>
      <c r="C490" s="12">
        <v>1.734</v>
      </c>
      <c r="D490" s="12">
        <v>-5.399</v>
      </c>
      <c r="E490" s="12">
        <v>-1.0959999999999999E-2</v>
      </c>
      <c r="F490" s="12">
        <v>5.6710000000000003</v>
      </c>
      <c r="G490" s="12">
        <v>-9.3070000000000002E-4</v>
      </c>
      <c r="H490" s="12">
        <v>-2.2730000000000001E-5</v>
      </c>
      <c r="I490" s="12">
        <v>7.4270000000000006E-5</v>
      </c>
      <c r="J490" s="12">
        <v>9.3399999999999993E-4</v>
      </c>
      <c r="K490" s="12">
        <v>5.6710000000000003</v>
      </c>
    </row>
    <row r="491" spans="1:11">
      <c r="A491" s="12">
        <v>31306</v>
      </c>
      <c r="B491" s="12" t="s">
        <v>672</v>
      </c>
      <c r="C491" s="12">
        <v>0</v>
      </c>
      <c r="D491" s="12">
        <v>0</v>
      </c>
      <c r="E491" s="12">
        <v>0</v>
      </c>
      <c r="F491" s="12">
        <v>0</v>
      </c>
      <c r="G491" s="12">
        <v>0</v>
      </c>
      <c r="H491" s="12">
        <v>0</v>
      </c>
      <c r="I491" s="12">
        <v>0</v>
      </c>
      <c r="J491" s="12">
        <v>0</v>
      </c>
      <c r="K491" s="12">
        <v>0</v>
      </c>
    </row>
    <row r="492" spans="1:11">
      <c r="A492" s="12">
        <v>31306</v>
      </c>
      <c r="B492" s="12" t="s">
        <v>673</v>
      </c>
      <c r="C492" s="12">
        <v>0</v>
      </c>
      <c r="D492" s="12">
        <v>0</v>
      </c>
      <c r="E492" s="12">
        <v>0</v>
      </c>
      <c r="F492" s="12">
        <v>0</v>
      </c>
      <c r="G492" s="12">
        <v>0</v>
      </c>
      <c r="H492" s="12">
        <v>0</v>
      </c>
      <c r="I492" s="12">
        <v>0</v>
      </c>
      <c r="J492" s="12">
        <v>0</v>
      </c>
      <c r="K492" s="12">
        <v>0</v>
      </c>
    </row>
    <row r="493" spans="1:11">
      <c r="A493" s="12">
        <v>31306</v>
      </c>
      <c r="B493" s="12" t="s">
        <v>674</v>
      </c>
      <c r="C493" s="12">
        <v>0</v>
      </c>
      <c r="D493" s="12">
        <v>0</v>
      </c>
      <c r="E493" s="12">
        <v>0</v>
      </c>
      <c r="F493" s="12">
        <v>0</v>
      </c>
      <c r="G493" s="12">
        <v>0</v>
      </c>
      <c r="H493" s="12">
        <v>0</v>
      </c>
      <c r="I493" s="12">
        <v>0</v>
      </c>
      <c r="J493" s="12">
        <v>0</v>
      </c>
      <c r="K493" s="12">
        <v>0</v>
      </c>
    </row>
    <row r="494" spans="1:11">
      <c r="A494" s="12">
        <v>31306</v>
      </c>
      <c r="B494" s="12" t="s">
        <v>675</v>
      </c>
      <c r="C494" s="12">
        <v>0.33169999999999999</v>
      </c>
      <c r="D494" s="12">
        <v>4.0770000000000001E-2</v>
      </c>
      <c r="E494" s="12">
        <v>7.0560000000000006E-3</v>
      </c>
      <c r="F494" s="12">
        <v>0.3342</v>
      </c>
      <c r="G494" s="12">
        <v>2.0360000000000002E-5</v>
      </c>
      <c r="H494" s="12">
        <v>-9.3430000000000005E-5</v>
      </c>
      <c r="I494" s="12">
        <v>-1.6710000000000001E-5</v>
      </c>
      <c r="J494" s="12">
        <v>9.7079999999999999E-5</v>
      </c>
      <c r="K494" s="12">
        <v>0.33410000000000001</v>
      </c>
    </row>
    <row r="495" spans="1:11">
      <c r="A495" s="12">
        <v>31306</v>
      </c>
      <c r="B495" s="12" t="s">
        <v>676</v>
      </c>
      <c r="C495" s="12">
        <v>4.9200000000000001E-2</v>
      </c>
      <c r="D495" s="12">
        <v>-0.41810000000000003</v>
      </c>
      <c r="E495" s="12">
        <v>4.1510000000000001E-4</v>
      </c>
      <c r="F495" s="12">
        <v>0.4209</v>
      </c>
      <c r="G495" s="12">
        <v>-7.8750000000000003E-5</v>
      </c>
      <c r="H495" s="12">
        <v>-8.322000000000001E-6</v>
      </c>
      <c r="I495" s="12">
        <v>1.9879999999999999E-6</v>
      </c>
      <c r="J495" s="12">
        <v>7.9220000000000004E-5</v>
      </c>
      <c r="K495" s="12">
        <v>0.4209</v>
      </c>
    </row>
    <row r="496" spans="1:11">
      <c r="A496" s="12">
        <v>31306</v>
      </c>
      <c r="B496" s="12" t="s">
        <v>677</v>
      </c>
      <c r="C496" s="12">
        <v>0</v>
      </c>
      <c r="D496" s="12">
        <v>0</v>
      </c>
      <c r="E496" s="12">
        <v>0</v>
      </c>
      <c r="F496" s="12">
        <v>0</v>
      </c>
      <c r="G496" s="12">
        <v>0</v>
      </c>
      <c r="H496" s="12">
        <v>0</v>
      </c>
      <c r="I496" s="12">
        <v>0</v>
      </c>
      <c r="J496" s="12">
        <v>0</v>
      </c>
      <c r="K496" s="12">
        <v>0</v>
      </c>
    </row>
    <row r="497" spans="1:11">
      <c r="A497" s="12">
        <v>31306</v>
      </c>
      <c r="B497" s="12" t="s">
        <v>678</v>
      </c>
      <c r="C497" s="12">
        <v>0.42580000000000001</v>
      </c>
      <c r="D497" s="12">
        <v>6.3079999999999997E-2</v>
      </c>
      <c r="E497" s="12">
        <v>2.647E-2</v>
      </c>
      <c r="F497" s="12">
        <v>0.43120000000000003</v>
      </c>
      <c r="G497" s="12">
        <v>4.2670000000000003E-5</v>
      </c>
      <c r="H497" s="12">
        <v>-1.4909999999999999E-4</v>
      </c>
      <c r="I497" s="12">
        <v>-3.4700000000000003E-5</v>
      </c>
      <c r="J497" s="12">
        <v>1.5899999999999999E-4</v>
      </c>
      <c r="K497" s="12">
        <v>0.4304</v>
      </c>
    </row>
    <row r="498" spans="1:11">
      <c r="A498" s="12">
        <v>31306</v>
      </c>
      <c r="B498" s="12" t="s">
        <v>679</v>
      </c>
      <c r="C498" s="12">
        <v>-0.65949999999999998</v>
      </c>
      <c r="D498" s="12">
        <v>-0.106</v>
      </c>
      <c r="E498" s="12">
        <v>-3.304E-2</v>
      </c>
      <c r="F498" s="12">
        <v>0.66879999999999995</v>
      </c>
      <c r="G498" s="12">
        <v>-6.1099999999999994E-5</v>
      </c>
      <c r="H498" s="12">
        <v>2.1780000000000001E-4</v>
      </c>
      <c r="I498" s="12">
        <v>4.7809999999999998E-5</v>
      </c>
      <c r="J498" s="12">
        <v>2.3120000000000001E-4</v>
      </c>
      <c r="K498" s="12">
        <v>0.66790000000000005</v>
      </c>
    </row>
    <row r="499" spans="1:11">
      <c r="A499" s="12">
        <v>31306</v>
      </c>
      <c r="B499" s="12" t="s">
        <v>680</v>
      </c>
      <c r="C499" s="12">
        <v>-2.3370000000000001E-3</v>
      </c>
      <c r="D499" s="12">
        <v>-0.35680000000000001</v>
      </c>
      <c r="E499" s="12">
        <v>-4.8319999999999998E-4</v>
      </c>
      <c r="F499" s="12">
        <v>0.35680000000000001</v>
      </c>
      <c r="G499" s="12">
        <v>-6.847E-5</v>
      </c>
      <c r="H499" s="12">
        <v>5.0320000000000003E-6</v>
      </c>
      <c r="I499" s="12">
        <v>3.5020000000000001E-6</v>
      </c>
      <c r="J499" s="12">
        <v>6.8750000000000004E-5</v>
      </c>
      <c r="K499" s="12">
        <v>0.35680000000000001</v>
      </c>
    </row>
    <row r="500" spans="1:11">
      <c r="A500" s="12">
        <v>31306</v>
      </c>
      <c r="B500" s="12" t="s">
        <v>681</v>
      </c>
      <c r="C500" s="12">
        <v>0</v>
      </c>
      <c r="D500" s="12">
        <v>0</v>
      </c>
      <c r="E500" s="12">
        <v>0</v>
      </c>
      <c r="F500" s="12">
        <v>0</v>
      </c>
      <c r="G500" s="12">
        <v>0</v>
      </c>
      <c r="H500" s="12">
        <v>0</v>
      </c>
      <c r="I500" s="12">
        <v>0</v>
      </c>
      <c r="J500" s="12">
        <v>0</v>
      </c>
      <c r="K500" s="12">
        <v>0</v>
      </c>
    </row>
    <row r="501" spans="1:11">
      <c r="A501" s="12">
        <v>31306</v>
      </c>
      <c r="B501" s="12" t="s">
        <v>682</v>
      </c>
      <c r="C501" s="12">
        <v>-0.68400000000000005</v>
      </c>
      <c r="D501" s="12">
        <v>-0.16470000000000001</v>
      </c>
      <c r="E501" s="12">
        <v>-3.2960000000000003E-2</v>
      </c>
      <c r="F501" s="12">
        <v>0.70430000000000004</v>
      </c>
      <c r="G501" s="12">
        <v>-7.2730000000000003E-5</v>
      </c>
      <c r="H501" s="12">
        <v>2.243E-4</v>
      </c>
      <c r="I501" s="12">
        <v>4.9119999999999997E-5</v>
      </c>
      <c r="J501" s="12">
        <v>2.409E-4</v>
      </c>
      <c r="K501" s="12">
        <v>0.7036</v>
      </c>
    </row>
    <row r="502" spans="1:11">
      <c r="A502" s="12">
        <v>31306</v>
      </c>
      <c r="B502" s="12" t="s">
        <v>683</v>
      </c>
      <c r="C502" s="12">
        <v>0.6431</v>
      </c>
      <c r="D502" s="12">
        <v>0.16880000000000001</v>
      </c>
      <c r="E502" s="12">
        <v>3.4539999999999987E-2</v>
      </c>
      <c r="F502" s="12">
        <v>0.66579999999999995</v>
      </c>
      <c r="G502" s="12">
        <v>7.6180000000000006E-5</v>
      </c>
      <c r="H502" s="12">
        <v>-2.3829999999999999E-4</v>
      </c>
      <c r="I502" s="12">
        <v>-5.202E-5</v>
      </c>
      <c r="J502" s="12">
        <v>2.5549999999999998E-4</v>
      </c>
      <c r="K502" s="12">
        <v>0.66490000000000005</v>
      </c>
    </row>
    <row r="503" spans="1:11">
      <c r="A503" s="12">
        <v>31306</v>
      </c>
      <c r="B503" s="12" t="s">
        <v>684</v>
      </c>
      <c r="C503" s="12">
        <v>0.1047</v>
      </c>
      <c r="D503" s="12">
        <v>-0.1079</v>
      </c>
      <c r="E503" s="12">
        <v>-1.4880000000000001E-4</v>
      </c>
      <c r="F503" s="12">
        <v>0.15029999999999999</v>
      </c>
      <c r="G503" s="12">
        <v>-2.0979999999999999E-5</v>
      </c>
      <c r="H503" s="12">
        <v>-1.17E-6</v>
      </c>
      <c r="I503" s="12">
        <v>8.5319999999999994E-7</v>
      </c>
      <c r="J503" s="12">
        <v>2.103E-5</v>
      </c>
      <c r="K503" s="12">
        <v>0.15029999999999999</v>
      </c>
    </row>
    <row r="504" spans="1:11">
      <c r="A504" s="12">
        <v>31306</v>
      </c>
      <c r="B504" s="12" t="s">
        <v>685</v>
      </c>
      <c r="C504" s="12">
        <v>29.12</v>
      </c>
      <c r="D504" s="12">
        <v>-0.21029999999999999</v>
      </c>
      <c r="E504" s="12">
        <v>-7.109E-2</v>
      </c>
      <c r="F504" s="12">
        <v>29.12</v>
      </c>
      <c r="G504" s="12">
        <v>-4.4070000000000003E-5</v>
      </c>
      <c r="H504" s="12">
        <v>-1.7080000000000001E-3</v>
      </c>
      <c r="I504" s="12">
        <v>-1.753E-5</v>
      </c>
      <c r="J504" s="12">
        <v>1.7080000000000001E-3</v>
      </c>
      <c r="K504" s="12">
        <v>29.12</v>
      </c>
    </row>
    <row r="505" spans="1:11">
      <c r="A505" s="12">
        <v>31306</v>
      </c>
      <c r="B505" s="12" t="s">
        <v>686</v>
      </c>
      <c r="C505" s="12">
        <v>6.4699999999999994E-2</v>
      </c>
      <c r="D505" s="12">
        <v>-1.0889999999999999E-3</v>
      </c>
      <c r="E505" s="12">
        <v>-1.3970000000000001E-4</v>
      </c>
      <c r="F505" s="12">
        <v>6.4710000000000004E-2</v>
      </c>
      <c r="G505" s="12">
        <v>-5.8309999999999997E-7</v>
      </c>
      <c r="H505" s="12">
        <v>-2.889E-7</v>
      </c>
      <c r="I505" s="12">
        <v>1.5200000000000001E-7</v>
      </c>
      <c r="J505" s="12">
        <v>6.6830000000000002E-7</v>
      </c>
      <c r="K505" s="12">
        <v>6.4710000000000004E-2</v>
      </c>
    </row>
    <row r="506" spans="1:11">
      <c r="A506" s="12">
        <v>31306</v>
      </c>
      <c r="B506" s="12" t="s">
        <v>687</v>
      </c>
      <c r="C506" s="12">
        <v>63.54</v>
      </c>
      <c r="D506" s="12">
        <v>-0.73309999999999997</v>
      </c>
      <c r="E506" s="12">
        <v>-0.10100000000000001</v>
      </c>
      <c r="F506" s="12">
        <v>63.55</v>
      </c>
      <c r="G506" s="12">
        <v>-3.8850000000000001E-4</v>
      </c>
      <c r="H506" s="12">
        <v>-3.2230000000000002E-3</v>
      </c>
      <c r="I506" s="12">
        <v>1.119E-4</v>
      </c>
      <c r="J506" s="12">
        <v>3.248E-3</v>
      </c>
      <c r="K506" s="12">
        <v>63.55</v>
      </c>
    </row>
    <row r="507" spans="1:11">
      <c r="A507" s="12">
        <v>31306</v>
      </c>
      <c r="B507" s="12" t="s">
        <v>688</v>
      </c>
      <c r="C507" s="12">
        <v>-7.7299999999999999E-3</v>
      </c>
      <c r="D507" s="12">
        <v>-2.8809999999999999E-3</v>
      </c>
      <c r="E507" s="12">
        <v>2.8339999999999999E-9</v>
      </c>
      <c r="F507" s="12">
        <v>8.2500000000000004E-3</v>
      </c>
      <c r="G507" s="12">
        <v>-2.0269999999999998E-6</v>
      </c>
      <c r="H507" s="12">
        <v>9.7100000000000002E-6</v>
      </c>
      <c r="I507" s="12">
        <v>1.003E-6</v>
      </c>
      <c r="J507" s="12">
        <v>9.9699999999999994E-6</v>
      </c>
      <c r="K507" s="12">
        <v>8.2500000000000004E-3</v>
      </c>
    </row>
    <row r="508" spans="1:11">
      <c r="A508" s="12">
        <v>31306</v>
      </c>
      <c r="B508" s="12" t="s">
        <v>689</v>
      </c>
      <c r="C508" s="12">
        <v>3.9039999999999998E-2</v>
      </c>
      <c r="D508" s="12">
        <v>9.6319999999999999E-4</v>
      </c>
      <c r="E508" s="12">
        <v>-1.6129999999999999E-9</v>
      </c>
      <c r="F508" s="12">
        <v>3.9050000000000001E-2</v>
      </c>
      <c r="G508" s="12">
        <v>7.4109999999999999E-7</v>
      </c>
      <c r="H508" s="12">
        <v>-1.772E-5</v>
      </c>
      <c r="I508" s="12">
        <v>-1.4719999999999999E-7</v>
      </c>
      <c r="J508" s="12">
        <v>1.774E-5</v>
      </c>
      <c r="K508" s="12">
        <v>3.9050000000000001E-2</v>
      </c>
    </row>
    <row r="509" spans="1:11">
      <c r="A509" s="12">
        <v>31306</v>
      </c>
      <c r="B509" s="12" t="s">
        <v>690</v>
      </c>
      <c r="C509" s="12">
        <v>-1.005E-2</v>
      </c>
      <c r="D509" s="12">
        <v>-1.5779999999999999E-4</v>
      </c>
      <c r="E509" s="12">
        <v>7.0960000000000011E-10</v>
      </c>
      <c r="F509" s="12">
        <v>1.0059999999999999E-2</v>
      </c>
      <c r="G509" s="12">
        <v>-2.0389999999999999E-7</v>
      </c>
      <c r="H509" s="12">
        <v>7.5220000000000001E-6</v>
      </c>
      <c r="I509" s="12">
        <v>-2.002E-8</v>
      </c>
      <c r="J509" s="12">
        <v>7.5239999999999986E-6</v>
      </c>
      <c r="K509" s="12">
        <v>1.0059999999999999E-2</v>
      </c>
    </row>
    <row r="510" spans="1:11">
      <c r="A510" s="12">
        <v>31306</v>
      </c>
      <c r="B510" s="12" t="s">
        <v>691</v>
      </c>
      <c r="C510" s="12">
        <v>2.1780000000000001E-2</v>
      </c>
      <c r="D510" s="12">
        <v>1.6750000000000001E-4</v>
      </c>
      <c r="E510" s="12">
        <v>-1.0850000000000001E-9</v>
      </c>
      <c r="F510" s="12">
        <v>2.1780000000000001E-2</v>
      </c>
      <c r="G510" s="12">
        <v>9.0579999999999995E-8</v>
      </c>
      <c r="H510" s="12">
        <v>-9.3579999999999992E-6</v>
      </c>
      <c r="I510" s="12">
        <v>-2.421E-8</v>
      </c>
      <c r="J510" s="12">
        <v>9.3589999999999997E-6</v>
      </c>
      <c r="K510" s="12">
        <v>2.1780000000000001E-2</v>
      </c>
    </row>
    <row r="511" spans="1:11">
      <c r="A511" s="12">
        <v>31306</v>
      </c>
      <c r="B511" s="12" t="s">
        <v>692</v>
      </c>
      <c r="C511" s="12">
        <v>-5.8520000000000004E-3</v>
      </c>
      <c r="D511" s="12">
        <v>-1.2549999999999999E-4</v>
      </c>
      <c r="E511" s="12">
        <v>4.8380000000000003E-10</v>
      </c>
      <c r="F511" s="12">
        <v>5.8529999999999997E-3</v>
      </c>
      <c r="G511" s="12">
        <v>-7.9370000000000002E-8</v>
      </c>
      <c r="H511" s="12">
        <v>5.9220000000000002E-6</v>
      </c>
      <c r="I511" s="12">
        <v>1.4629999999999999E-8</v>
      </c>
      <c r="J511" s="12">
        <v>5.9220000000000002E-6</v>
      </c>
      <c r="K511" s="12">
        <v>5.8529999999999997E-3</v>
      </c>
    </row>
    <row r="512" spans="1:11">
      <c r="A512" s="12">
        <v>31306</v>
      </c>
      <c r="B512" s="12" t="s">
        <v>693</v>
      </c>
      <c r="C512" s="12">
        <v>1.082E-2</v>
      </c>
      <c r="D512" s="12">
        <v>4.2519999999999999E-5</v>
      </c>
      <c r="E512" s="12">
        <v>-5.0700000000000001E-10</v>
      </c>
      <c r="F512" s="12">
        <v>1.082E-2</v>
      </c>
      <c r="G512" s="12">
        <v>1.9499999999999999E-8</v>
      </c>
      <c r="H512" s="12">
        <v>-5.8289999999999996E-6</v>
      </c>
      <c r="I512" s="12">
        <v>-7.5210000000000002E-10</v>
      </c>
      <c r="J512" s="12">
        <v>5.8289999999999996E-6</v>
      </c>
      <c r="K512" s="12">
        <v>1.082E-2</v>
      </c>
    </row>
    <row r="513" spans="1:11">
      <c r="A513" s="12">
        <v>31306</v>
      </c>
      <c r="B513" s="12" t="s">
        <v>694</v>
      </c>
      <c r="C513" s="12">
        <v>2.2060000000000001E-3</v>
      </c>
      <c r="D513" s="12">
        <v>-2.955E-5</v>
      </c>
      <c r="E513" s="12">
        <v>2.8719999999999999E-11</v>
      </c>
      <c r="F513" s="12">
        <v>2.2060000000000001E-3</v>
      </c>
      <c r="G513" s="12">
        <v>-1.2709999999999999E-8</v>
      </c>
      <c r="H513" s="12">
        <v>3.755E-6</v>
      </c>
      <c r="I513" s="12">
        <v>3.4149999999999999E-9</v>
      </c>
      <c r="J513" s="12">
        <v>3.755E-6</v>
      </c>
      <c r="K513" s="12">
        <v>2.2060000000000001E-3</v>
      </c>
    </row>
    <row r="514" spans="1:11">
      <c r="A514" s="12">
        <v>31306</v>
      </c>
      <c r="B514" s="12" t="s">
        <v>695</v>
      </c>
      <c r="C514" s="12">
        <v>2.2109999999999999E-3</v>
      </c>
      <c r="D514" s="12">
        <v>1.9720000000000001E-5</v>
      </c>
      <c r="E514" s="12">
        <v>-2.578E-11</v>
      </c>
      <c r="F514" s="12">
        <v>2.2109999999999999E-3</v>
      </c>
      <c r="G514" s="12">
        <v>6.6679999999999997E-9</v>
      </c>
      <c r="H514" s="12">
        <v>-3.8229999999999997E-6</v>
      </c>
      <c r="I514" s="12">
        <v>-9.8250000000000007E-10</v>
      </c>
      <c r="J514" s="12">
        <v>3.8229999999999997E-6</v>
      </c>
      <c r="K514" s="12">
        <v>2.2109999999999999E-3</v>
      </c>
    </row>
    <row r="515" spans="1:11">
      <c r="A515" s="12">
        <v>31306</v>
      </c>
      <c r="B515" s="12" t="s">
        <v>696</v>
      </c>
      <c r="C515" s="12">
        <v>1.082E-2</v>
      </c>
      <c r="D515" s="12">
        <v>-9.4739999999999994E-6</v>
      </c>
      <c r="E515" s="12">
        <v>-4.4770000000000002E-10</v>
      </c>
      <c r="F515" s="12">
        <v>1.082E-2</v>
      </c>
      <c r="G515" s="12">
        <v>-3.178E-9</v>
      </c>
      <c r="H515" s="12">
        <v>2.4250000000000001E-6</v>
      </c>
      <c r="I515" s="12">
        <v>5.3509999999999998E-11</v>
      </c>
      <c r="J515" s="12">
        <v>2.4250000000000001E-6</v>
      </c>
      <c r="K515" s="12">
        <v>1.082E-2</v>
      </c>
    </row>
    <row r="516" spans="1:11">
      <c r="A516" s="12">
        <v>31306</v>
      </c>
      <c r="B516" s="12" t="s">
        <v>697</v>
      </c>
      <c r="C516" s="12">
        <v>-5.8389999999999996E-3</v>
      </c>
      <c r="D516" s="12">
        <v>7.9179999999999994E-6</v>
      </c>
      <c r="E516" s="12">
        <v>4.212E-10</v>
      </c>
      <c r="F516" s="12">
        <v>5.8389999999999996E-3</v>
      </c>
      <c r="G516" s="12">
        <v>1.8990000000000002E-9</v>
      </c>
      <c r="H516" s="12">
        <v>-2.5150000000000001E-6</v>
      </c>
      <c r="I516" s="12">
        <v>3.2969999999999997E-11</v>
      </c>
      <c r="J516" s="12">
        <v>2.5150000000000001E-6</v>
      </c>
      <c r="K516" s="12">
        <v>5.8389999999999996E-3</v>
      </c>
    </row>
    <row r="517" spans="1:11">
      <c r="A517" s="12">
        <v>31306</v>
      </c>
      <c r="B517" s="12" t="s">
        <v>698</v>
      </c>
      <c r="C517" s="12">
        <v>2.1770000000000001E-2</v>
      </c>
      <c r="D517" s="12">
        <v>-4.5290000000000002E-6</v>
      </c>
      <c r="E517" s="12">
        <v>-1.0020000000000001E-9</v>
      </c>
      <c r="F517" s="12">
        <v>2.1770000000000001E-2</v>
      </c>
      <c r="G517" s="12">
        <v>-1.254E-9</v>
      </c>
      <c r="H517" s="12">
        <v>1.4720000000000001E-6</v>
      </c>
      <c r="I517" s="12">
        <v>-1.6420000000000001E-10</v>
      </c>
      <c r="J517" s="12">
        <v>1.4720000000000001E-6</v>
      </c>
      <c r="K517" s="12">
        <v>2.1770000000000001E-2</v>
      </c>
    </row>
    <row r="518" spans="1:11">
      <c r="A518" s="12">
        <v>31306</v>
      </c>
      <c r="B518" s="12" t="s">
        <v>699</v>
      </c>
      <c r="C518" s="12">
        <v>-1.004E-2</v>
      </c>
      <c r="D518" s="12">
        <v>3.6059999999999999E-6</v>
      </c>
      <c r="E518" s="12">
        <v>6.6639999999999989E-10</v>
      </c>
      <c r="F518" s="12">
        <v>1.004E-2</v>
      </c>
      <c r="G518" s="12">
        <v>7.5560000000000006E-10</v>
      </c>
      <c r="H518" s="12">
        <v>-1.609E-6</v>
      </c>
      <c r="I518" s="12">
        <v>2.5359999999999998E-10</v>
      </c>
      <c r="J518" s="12">
        <v>1.609E-6</v>
      </c>
      <c r="K518" s="12">
        <v>1.004E-2</v>
      </c>
    </row>
    <row r="519" spans="1:11">
      <c r="A519" s="12">
        <v>31306</v>
      </c>
      <c r="B519" s="12" t="s">
        <v>700</v>
      </c>
      <c r="C519" s="12">
        <v>3.8940000000000002E-2</v>
      </c>
      <c r="D519" s="12">
        <v>-4.4449999999999999E-7</v>
      </c>
      <c r="E519" s="12">
        <v>-1.517E-9</v>
      </c>
      <c r="F519" s="12">
        <v>3.8940000000000002E-2</v>
      </c>
      <c r="G519" s="12">
        <v>-1.339E-10</v>
      </c>
      <c r="H519" s="12">
        <v>7.5239999999999999E-7</v>
      </c>
      <c r="I519" s="12">
        <v>-1.6020000000000001E-9</v>
      </c>
      <c r="J519" s="12">
        <v>7.5239999999999999E-7</v>
      </c>
      <c r="K519" s="12">
        <v>3.8940000000000002E-2</v>
      </c>
    </row>
    <row r="520" spans="1:11">
      <c r="A520" s="12">
        <v>31306</v>
      </c>
      <c r="B520" s="12" t="s">
        <v>701</v>
      </c>
      <c r="C520" s="12">
        <v>-7.4480000000000006E-3</v>
      </c>
      <c r="D520" s="12">
        <v>-2.8059999999999999E-6</v>
      </c>
      <c r="E520" s="12">
        <v>2.6759999999999999E-9</v>
      </c>
      <c r="F520" s="12">
        <v>7.4480000000000006E-3</v>
      </c>
      <c r="G520" s="12">
        <v>-5.4699999999999997E-10</v>
      </c>
      <c r="H520" s="12">
        <v>-9.4799999999999997E-7</v>
      </c>
      <c r="I520" s="12">
        <v>4.8930000000000004E-9</v>
      </c>
      <c r="J520" s="12">
        <v>9.4799999999999997E-7</v>
      </c>
      <c r="K520" s="12">
        <v>7.4480000000000006E-3</v>
      </c>
    </row>
    <row r="521" spans="1:11">
      <c r="A521" s="12">
        <v>31306</v>
      </c>
      <c r="B521" s="12" t="s">
        <v>280</v>
      </c>
      <c r="C521" s="12">
        <v>138</v>
      </c>
      <c r="D521" s="12">
        <v>-10.82</v>
      </c>
      <c r="E521" s="12">
        <v>-0.2576</v>
      </c>
      <c r="F521" s="12">
        <v>138.4</v>
      </c>
      <c r="G521" s="12">
        <v>-2.294E-3</v>
      </c>
      <c r="H521" s="12">
        <v>-7.2519999999999998E-3</v>
      </c>
      <c r="I521" s="12">
        <v>3.21E-4</v>
      </c>
      <c r="J521" s="12">
        <v>7.613E-3</v>
      </c>
      <c r="K521" s="12">
        <v>138.4</v>
      </c>
    </row>
    <row r="522" spans="1:11">
      <c r="A522" s="12">
        <v>31306</v>
      </c>
      <c r="B522" s="12" t="s">
        <v>370</v>
      </c>
      <c r="C522" s="12">
        <v>133.5</v>
      </c>
      <c r="D522" s="12">
        <v>-10.47</v>
      </c>
      <c r="E522" s="12">
        <v>-0.249</v>
      </c>
      <c r="F522" s="12">
        <v>133.9</v>
      </c>
      <c r="G522" s="12">
        <v>-2.222E-3</v>
      </c>
      <c r="H522" s="12">
        <v>-7.0140000000000003E-3</v>
      </c>
      <c r="I522" s="12">
        <v>3.1300000000000002E-4</v>
      </c>
      <c r="J522" s="12">
        <v>7.3650000000000009E-3</v>
      </c>
      <c r="K522" s="12">
        <v>133.9</v>
      </c>
    </row>
    <row r="523" spans="1:11">
      <c r="A523" s="12">
        <v>31306</v>
      </c>
      <c r="B523" s="12" t="s">
        <v>504</v>
      </c>
      <c r="C523" s="12">
        <v>98.62</v>
      </c>
      <c r="D523" s="12">
        <v>-5.7050000000000001</v>
      </c>
      <c r="E523" s="12">
        <v>-0.18179999999999999</v>
      </c>
      <c r="F523" s="12">
        <v>98.79</v>
      </c>
      <c r="G523" s="12">
        <v>-1.346E-3</v>
      </c>
      <c r="H523" s="12">
        <v>-5.1850000000000004E-3</v>
      </c>
      <c r="I523" s="12">
        <v>2.3389999999999999E-4</v>
      </c>
      <c r="J523" s="12">
        <v>5.3619999999999996E-3</v>
      </c>
      <c r="K523" s="12">
        <v>98.79</v>
      </c>
    </row>
    <row r="524" spans="1:11">
      <c r="A524" s="12">
        <v>31306</v>
      </c>
      <c r="B524" s="12" t="s">
        <v>505</v>
      </c>
      <c r="C524" s="12">
        <v>93.93</v>
      </c>
      <c r="D524" s="12">
        <v>-5.4329999999999998</v>
      </c>
      <c r="E524" s="12">
        <v>-0.17319999999999999</v>
      </c>
      <c r="F524" s="12">
        <v>94.09</v>
      </c>
      <c r="G524" s="12">
        <v>-1.2819999999999999E-3</v>
      </c>
      <c r="H524" s="12">
        <v>-4.9380000000000014E-3</v>
      </c>
      <c r="I524" s="12">
        <v>2.2279999999999999E-4</v>
      </c>
      <c r="J524" s="12">
        <v>5.1060000000000003E-3</v>
      </c>
      <c r="K524" s="12">
        <v>94.09</v>
      </c>
    </row>
    <row r="525" spans="1:11">
      <c r="A525" s="12">
        <v>31306</v>
      </c>
      <c r="B525" s="12" t="s">
        <v>506</v>
      </c>
      <c r="C525" s="12">
        <v>2.907</v>
      </c>
      <c r="D525" s="12">
        <v>-0.12509999999999999</v>
      </c>
      <c r="E525" s="12">
        <v>-5.0990000000000002E-3</v>
      </c>
      <c r="F525" s="12">
        <v>2.91</v>
      </c>
      <c r="G525" s="12">
        <v>-3.2030000000000003E-5</v>
      </c>
      <c r="H525" s="12">
        <v>-1.528E-4</v>
      </c>
      <c r="I525" s="12">
        <v>7.0439999999999998E-6</v>
      </c>
      <c r="J525" s="12">
        <v>1.563E-4</v>
      </c>
      <c r="K525" s="12">
        <v>2.91</v>
      </c>
    </row>
    <row r="526" spans="1:11">
      <c r="A526" s="12">
        <v>31306</v>
      </c>
      <c r="B526" s="12" t="s">
        <v>507</v>
      </c>
      <c r="C526" s="12">
        <v>6.4279999999999999</v>
      </c>
      <c r="D526" s="12">
        <v>-0.49340000000000001</v>
      </c>
      <c r="E526" s="12">
        <v>-1.1339999999999999E-2</v>
      </c>
      <c r="F526" s="12">
        <v>6.4470000000000001</v>
      </c>
      <c r="G526" s="12">
        <v>-1.066E-4</v>
      </c>
      <c r="H526" s="12">
        <v>-3.3720000000000001E-4</v>
      </c>
      <c r="I526" s="12">
        <v>2.2860000000000001E-5</v>
      </c>
      <c r="J526" s="12">
        <v>3.5429999999999999E-4</v>
      </c>
      <c r="K526" s="12">
        <v>6.4470000000000001</v>
      </c>
    </row>
    <row r="527" spans="1:11">
      <c r="A527" s="12">
        <v>31306</v>
      </c>
      <c r="B527" s="12" t="s">
        <v>508</v>
      </c>
      <c r="C527" s="12">
        <v>33.97</v>
      </c>
      <c r="D527" s="12">
        <v>-2.9750000000000001</v>
      </c>
      <c r="E527" s="12">
        <v>-5.9769999999999997E-2</v>
      </c>
      <c r="F527" s="12">
        <v>34.1</v>
      </c>
      <c r="G527" s="12">
        <v>-6.2910000000000006E-4</v>
      </c>
      <c r="H527" s="12">
        <v>-1.7650000000000001E-3</v>
      </c>
      <c r="I527" s="12">
        <v>1.225E-4</v>
      </c>
      <c r="J527" s="12">
        <v>1.8779999999999999E-3</v>
      </c>
      <c r="K527" s="12">
        <v>34.1</v>
      </c>
    </row>
    <row r="528" spans="1:11">
      <c r="A528" s="12">
        <v>31306</v>
      </c>
      <c r="B528" s="12" t="s">
        <v>509</v>
      </c>
      <c r="C528" s="12">
        <v>26.97</v>
      </c>
      <c r="D528" s="12">
        <v>-2.3620000000000001</v>
      </c>
      <c r="E528" s="12">
        <v>-4.7460000000000002E-2</v>
      </c>
      <c r="F528" s="12">
        <v>27.07</v>
      </c>
      <c r="G528" s="12">
        <v>-4.9950000000000005E-4</v>
      </c>
      <c r="H528" s="12">
        <v>-1.402E-3</v>
      </c>
      <c r="I528" s="12">
        <v>9.7239999999999997E-5</v>
      </c>
      <c r="J528" s="12">
        <v>1.4909999999999999E-3</v>
      </c>
      <c r="K528" s="12">
        <v>27.07</v>
      </c>
    </row>
    <row r="529" spans="1:11">
      <c r="A529" s="12">
        <v>31306</v>
      </c>
      <c r="B529" s="12" t="s">
        <v>636</v>
      </c>
      <c r="C529" s="12">
        <v>141.9</v>
      </c>
      <c r="D529" s="12">
        <v>-9.2989999999999995</v>
      </c>
      <c r="E529" s="12">
        <v>-0.2581</v>
      </c>
      <c r="F529" s="12">
        <v>142.19999999999999</v>
      </c>
      <c r="G529" s="12">
        <v>-2.114E-3</v>
      </c>
      <c r="H529" s="12">
        <v>-7.4400000000000004E-3</v>
      </c>
      <c r="I529" s="12">
        <v>3.8630000000000001E-4</v>
      </c>
      <c r="J529" s="12">
        <v>7.744E-3</v>
      </c>
      <c r="K529" s="12">
        <v>142.19999999999999</v>
      </c>
    </row>
    <row r="530" spans="1:11">
      <c r="A530" s="12">
        <v>31306</v>
      </c>
      <c r="B530" s="12" t="s">
        <v>637</v>
      </c>
      <c r="C530" s="12">
        <v>130.19999999999999</v>
      </c>
      <c r="D530" s="12">
        <v>-8.4139999999999997</v>
      </c>
      <c r="E530" s="12">
        <v>-0.23710000000000001</v>
      </c>
      <c r="F530" s="12">
        <v>130.5</v>
      </c>
      <c r="G530" s="12">
        <v>-1.92E-3</v>
      </c>
      <c r="H530" s="12">
        <v>-6.8290000000000009E-3</v>
      </c>
      <c r="I530" s="12">
        <v>3.4989999999999989E-4</v>
      </c>
      <c r="J530" s="12">
        <v>7.1029999999999999E-3</v>
      </c>
      <c r="K530" s="12">
        <v>130.5</v>
      </c>
    </row>
    <row r="531" spans="1:11">
      <c r="A531" s="12">
        <v>31306</v>
      </c>
      <c r="B531" s="12" t="s">
        <v>284</v>
      </c>
      <c r="C531" s="12">
        <v>-0.2732</v>
      </c>
      <c r="D531" s="12">
        <v>1.357</v>
      </c>
      <c r="E531" s="12">
        <v>1.018E-2</v>
      </c>
      <c r="F531" s="12">
        <v>1.3839999999999999</v>
      </c>
      <c r="G531" s="12">
        <v>1.607E-4</v>
      </c>
      <c r="H531" s="12">
        <v>5.2139999999999999E-4</v>
      </c>
      <c r="I531" s="12">
        <v>-1.283E-4</v>
      </c>
      <c r="J531" s="12">
        <v>5.6039999999999996E-4</v>
      </c>
      <c r="K531" s="12">
        <v>1.3839999999999999</v>
      </c>
    </row>
    <row r="532" spans="1:11">
      <c r="A532" s="12">
        <v>31306</v>
      </c>
      <c r="B532" s="12" t="s">
        <v>171</v>
      </c>
      <c r="C532" s="12">
        <v>12.13</v>
      </c>
      <c r="D532" s="12">
        <v>0.31459999999999999</v>
      </c>
      <c r="E532" s="12">
        <v>-1.1520000000000001E-2</v>
      </c>
      <c r="F532" s="12">
        <v>12.13</v>
      </c>
      <c r="G532" s="12">
        <v>-6.1389999999999993E-5</v>
      </c>
      <c r="H532" s="12">
        <v>-1.2740000000000001E-4</v>
      </c>
      <c r="I532" s="12">
        <v>-8.4330000000000001E-5</v>
      </c>
      <c r="J532" s="12">
        <v>1.6459999999999999E-4</v>
      </c>
      <c r="K532" s="12">
        <v>12.13</v>
      </c>
    </row>
    <row r="533" spans="1:11">
      <c r="A533" s="12">
        <v>31306</v>
      </c>
      <c r="B533" s="12" t="s">
        <v>172</v>
      </c>
      <c r="C533" s="12">
        <v>-12.13</v>
      </c>
      <c r="D533" s="12">
        <v>-0.31459999999999999</v>
      </c>
      <c r="E533" s="12">
        <v>1.1520000000000001E-2</v>
      </c>
      <c r="F533" s="12">
        <v>12.13</v>
      </c>
      <c r="G533" s="12">
        <v>6.1389999999999993E-5</v>
      </c>
      <c r="H533" s="12">
        <v>1.2740000000000001E-4</v>
      </c>
      <c r="I533" s="12">
        <v>8.4330000000000001E-5</v>
      </c>
      <c r="J533" s="12">
        <v>1.6459999999999999E-4</v>
      </c>
      <c r="K533" s="12">
        <v>12.13</v>
      </c>
    </row>
    <row r="534" spans="1:11">
      <c r="A534" s="12">
        <v>31306</v>
      </c>
      <c r="B534" s="12" t="s">
        <v>173</v>
      </c>
      <c r="C534" s="12">
        <v>0.2732</v>
      </c>
      <c r="D534" s="12">
        <v>-1.357</v>
      </c>
      <c r="E534" s="12">
        <v>-1.018E-2</v>
      </c>
      <c r="F534" s="12">
        <v>1.3839999999999999</v>
      </c>
      <c r="G534" s="12">
        <v>-1.607E-4</v>
      </c>
      <c r="H534" s="12">
        <v>-5.2139999999999999E-4</v>
      </c>
      <c r="I534" s="12">
        <v>1.283E-4</v>
      </c>
      <c r="J534" s="12">
        <v>5.6039999999999996E-4</v>
      </c>
      <c r="K534" s="12">
        <v>1.3839999999999999</v>
      </c>
    </row>
    <row r="535" spans="1:11">
      <c r="A535" s="12">
        <v>31306</v>
      </c>
      <c r="B535" s="12" t="s">
        <v>174</v>
      </c>
      <c r="C535" s="12">
        <v>-6.2479999999999993</v>
      </c>
      <c r="D535" s="12">
        <v>11.07</v>
      </c>
      <c r="E535" s="12">
        <v>3.739E-2</v>
      </c>
      <c r="F535" s="12">
        <v>12.71</v>
      </c>
      <c r="G535" s="12">
        <v>2.459E-5</v>
      </c>
      <c r="H535" s="12">
        <v>7.4639999999999993E-4</v>
      </c>
      <c r="I535" s="12">
        <v>-1.0809999999999999E-3</v>
      </c>
      <c r="J535" s="12">
        <v>1.3140000000000001E-3</v>
      </c>
      <c r="K535" s="12">
        <v>12.71</v>
      </c>
    </row>
    <row r="536" spans="1:11">
      <c r="A536" s="12">
        <v>31306</v>
      </c>
      <c r="B536" s="12" t="s">
        <v>175</v>
      </c>
      <c r="C536" s="12">
        <v>6.1560000000000006</v>
      </c>
      <c r="D536" s="12">
        <v>10.029999999999999</v>
      </c>
      <c r="E536" s="12">
        <v>1.5679999999999999E-2</v>
      </c>
      <c r="F536" s="12">
        <v>11.76</v>
      </c>
      <c r="G536" s="12">
        <v>-1.975E-4</v>
      </c>
      <c r="H536" s="12">
        <v>9.7650000000000002E-5</v>
      </c>
      <c r="I536" s="12">
        <v>-1.0369999999999999E-3</v>
      </c>
      <c r="J536" s="12">
        <v>1.06E-3</v>
      </c>
      <c r="K536" s="12">
        <v>11.76</v>
      </c>
    </row>
    <row r="537" spans="1:11">
      <c r="A537" s="12">
        <v>31306</v>
      </c>
      <c r="B537" s="12" t="s">
        <v>176</v>
      </c>
      <c r="C537" s="12">
        <v>-6.181</v>
      </c>
      <c r="D537" s="12">
        <v>-9.9320000000000004</v>
      </c>
      <c r="E537" s="12">
        <v>-1.5679999999999999E-2</v>
      </c>
      <c r="F537" s="12">
        <v>11.7</v>
      </c>
      <c r="G537" s="12">
        <v>2.086E-4</v>
      </c>
      <c r="H537" s="12">
        <v>-9.7219999999999994E-5</v>
      </c>
      <c r="I537" s="12">
        <v>1.0300000000000001E-3</v>
      </c>
      <c r="J537" s="12">
        <v>1.0560000000000001E-3</v>
      </c>
      <c r="K537" s="12">
        <v>11.7</v>
      </c>
    </row>
    <row r="538" spans="1:11">
      <c r="A538" s="12">
        <v>31306</v>
      </c>
      <c r="B538" s="12" t="s">
        <v>177</v>
      </c>
      <c r="C538" s="12">
        <v>6.2229999999999999</v>
      </c>
      <c r="D538" s="12">
        <v>-10.97</v>
      </c>
      <c r="E538" s="12">
        <v>-3.739E-2</v>
      </c>
      <c r="F538" s="12">
        <v>12.62</v>
      </c>
      <c r="G538" s="12">
        <v>-1.345E-5</v>
      </c>
      <c r="H538" s="12">
        <v>-7.4600000000000003E-4</v>
      </c>
      <c r="I538" s="12">
        <v>1.0740000000000001E-3</v>
      </c>
      <c r="J538" s="12">
        <v>1.3079999999999999E-3</v>
      </c>
      <c r="K538" s="12">
        <v>12.62</v>
      </c>
    </row>
    <row r="539" spans="1:11">
      <c r="A539" s="12">
        <v>31306</v>
      </c>
      <c r="B539" s="12" t="s">
        <v>178</v>
      </c>
      <c r="C539" s="12">
        <v>-0.29149999999999998</v>
      </c>
      <c r="D539" s="12">
        <v>5.5750000000000002</v>
      </c>
      <c r="E539" s="12">
        <v>2.0799999999999999E-2</v>
      </c>
      <c r="F539" s="12">
        <v>5.5829999999999993</v>
      </c>
      <c r="G539" s="12">
        <v>1.261E-4</v>
      </c>
      <c r="H539" s="12">
        <v>6.9019999999999997E-4</v>
      </c>
      <c r="I539" s="12">
        <v>-5.5170000000000002E-4</v>
      </c>
      <c r="J539" s="12">
        <v>8.9250000000000006E-4</v>
      </c>
      <c r="K539" s="12">
        <v>5.5829999999999993</v>
      </c>
    </row>
    <row r="540" spans="1:11">
      <c r="A540" s="12">
        <v>31306</v>
      </c>
      <c r="B540" s="12" t="s">
        <v>179</v>
      </c>
      <c r="C540" s="12">
        <v>12.11</v>
      </c>
      <c r="D540" s="12">
        <v>4.5330000000000004</v>
      </c>
      <c r="E540" s="12">
        <v>-9.080999999999999E-4</v>
      </c>
      <c r="F540" s="12">
        <v>12.93</v>
      </c>
      <c r="G540" s="12">
        <v>-9.5959999999999996E-5</v>
      </c>
      <c r="H540" s="12">
        <v>4.142E-5</v>
      </c>
      <c r="I540" s="12">
        <v>-5.0779999999999998E-4</v>
      </c>
      <c r="J540" s="12">
        <v>5.1840000000000002E-4</v>
      </c>
      <c r="K540" s="12">
        <v>12.93</v>
      </c>
    </row>
    <row r="541" spans="1:11">
      <c r="A541" s="12">
        <v>31306</v>
      </c>
      <c r="B541" s="12" t="s">
        <v>180</v>
      </c>
      <c r="C541" s="12">
        <v>-0.26469999999999999</v>
      </c>
      <c r="D541" s="12">
        <v>-2.8239999999999998</v>
      </c>
      <c r="E541" s="12">
        <v>-4.306E-4</v>
      </c>
      <c r="F541" s="12">
        <v>2.8370000000000002</v>
      </c>
      <c r="G541" s="12">
        <v>1.997E-4</v>
      </c>
      <c r="H541" s="12">
        <v>3.5270000000000001E-4</v>
      </c>
      <c r="I541" s="12">
        <v>2.9260000000000001E-4</v>
      </c>
      <c r="J541" s="12">
        <v>4.9989999999999995E-4</v>
      </c>
      <c r="K541" s="12">
        <v>2.8370000000000002</v>
      </c>
    </row>
    <row r="542" spans="1:11">
      <c r="A542" s="12">
        <v>31306</v>
      </c>
      <c r="B542" s="12" t="s">
        <v>181</v>
      </c>
      <c r="C542" s="12">
        <v>12.14</v>
      </c>
      <c r="D542" s="12">
        <v>-3.867</v>
      </c>
      <c r="E542" s="12">
        <v>-2.214E-2</v>
      </c>
      <c r="F542" s="12">
        <v>12.74</v>
      </c>
      <c r="G542" s="12">
        <v>-2.2350000000000001E-5</v>
      </c>
      <c r="H542" s="12">
        <v>-2.9599999999999998E-4</v>
      </c>
      <c r="I542" s="12">
        <v>3.366E-4</v>
      </c>
      <c r="J542" s="12">
        <v>4.4880000000000012E-4</v>
      </c>
      <c r="K542" s="12">
        <v>12.74</v>
      </c>
    </row>
    <row r="543" spans="1:11">
      <c r="A543" s="12">
        <v>31306</v>
      </c>
      <c r="B543" s="12" t="s">
        <v>182</v>
      </c>
      <c r="C543" s="12">
        <v>-0.18920000000000001</v>
      </c>
      <c r="D543" s="12">
        <v>0.90739999999999998</v>
      </c>
      <c r="E543" s="12">
        <v>6.816E-3</v>
      </c>
      <c r="F543" s="12">
        <v>0.92700000000000005</v>
      </c>
      <c r="G543" s="12">
        <v>1.075E-4</v>
      </c>
      <c r="H543" s="12">
        <v>3.4870000000000002E-4</v>
      </c>
      <c r="I543" s="12">
        <v>-8.5749999999999997E-5</v>
      </c>
      <c r="J543" s="12">
        <v>3.748E-4</v>
      </c>
      <c r="K543" s="12">
        <v>0.92689999999999995</v>
      </c>
    </row>
    <row r="544" spans="1:11">
      <c r="A544" s="12">
        <v>31306</v>
      </c>
      <c r="B544" s="12" t="s">
        <v>183</v>
      </c>
      <c r="C544" s="12">
        <v>8.1120000000000001</v>
      </c>
      <c r="D544" s="12">
        <v>0.20979999999999999</v>
      </c>
      <c r="E544" s="12">
        <v>-7.7099999999999998E-3</v>
      </c>
      <c r="F544" s="12">
        <v>8.113999999999999</v>
      </c>
      <c r="G544" s="12">
        <v>-4.1090000000000001E-5</v>
      </c>
      <c r="H544" s="12">
        <v>-8.5459999999999998E-5</v>
      </c>
      <c r="I544" s="12">
        <v>-5.6320000000000003E-5</v>
      </c>
      <c r="J544" s="12">
        <v>1.103E-4</v>
      </c>
      <c r="K544" s="12">
        <v>8.113999999999999</v>
      </c>
    </row>
    <row r="545" spans="1:11">
      <c r="A545" s="12">
        <v>31306</v>
      </c>
      <c r="B545" s="12" t="s">
        <v>184</v>
      </c>
      <c r="C545" s="12">
        <v>-8.1120000000000001</v>
      </c>
      <c r="D545" s="12">
        <v>-0.20979999999999999</v>
      </c>
      <c r="E545" s="12">
        <v>7.7099999999999998E-3</v>
      </c>
      <c r="F545" s="12">
        <v>8.113999999999999</v>
      </c>
      <c r="G545" s="12">
        <v>4.1090000000000001E-5</v>
      </c>
      <c r="H545" s="12">
        <v>8.5459999999999998E-5</v>
      </c>
      <c r="I545" s="12">
        <v>5.6320000000000003E-5</v>
      </c>
      <c r="J545" s="12">
        <v>1.103E-4</v>
      </c>
      <c r="K545" s="12">
        <v>8.113999999999999</v>
      </c>
    </row>
    <row r="546" spans="1:11">
      <c r="A546" s="12">
        <v>31306</v>
      </c>
      <c r="B546" s="12" t="s">
        <v>185</v>
      </c>
      <c r="C546" s="12">
        <v>0.18920000000000001</v>
      </c>
      <c r="D546" s="12">
        <v>-0.90739999999999998</v>
      </c>
      <c r="E546" s="12">
        <v>-6.816E-3</v>
      </c>
      <c r="F546" s="12">
        <v>0.92700000000000005</v>
      </c>
      <c r="G546" s="12">
        <v>-1.075E-4</v>
      </c>
      <c r="H546" s="12">
        <v>-3.4870000000000002E-4</v>
      </c>
      <c r="I546" s="12">
        <v>8.5749999999999997E-5</v>
      </c>
      <c r="J546" s="12">
        <v>3.748E-4</v>
      </c>
      <c r="K546" s="12">
        <v>0.92689999999999995</v>
      </c>
    </row>
    <row r="547" spans="1:11">
      <c r="A547" s="12">
        <v>31306</v>
      </c>
      <c r="B547" s="12" t="s">
        <v>186</v>
      </c>
      <c r="C547" s="12">
        <v>-4.181</v>
      </c>
      <c r="D547" s="12">
        <v>7.39</v>
      </c>
      <c r="E547" s="12">
        <v>2.4979999999999999E-2</v>
      </c>
      <c r="F547" s="12">
        <v>8.4909999999999997</v>
      </c>
      <c r="G547" s="12">
        <v>1.6549999999999999E-5</v>
      </c>
      <c r="H547" s="12">
        <v>4.9880000000000009E-4</v>
      </c>
      <c r="I547" s="12">
        <v>-7.2129999999999991E-4</v>
      </c>
      <c r="J547" s="12">
        <v>8.7710000000000012E-4</v>
      </c>
      <c r="K547" s="12">
        <v>8.4909999999999997</v>
      </c>
    </row>
    <row r="548" spans="1:11">
      <c r="A548" s="12">
        <v>31306</v>
      </c>
      <c r="B548" s="12" t="s">
        <v>187</v>
      </c>
      <c r="C548" s="12">
        <v>4.12</v>
      </c>
      <c r="D548" s="12">
        <v>6.6929999999999996</v>
      </c>
      <c r="E548" s="12">
        <v>1.0449999999999999E-2</v>
      </c>
      <c r="F548" s="12">
        <v>7.859</v>
      </c>
      <c r="G548" s="12">
        <v>-1.3210000000000001E-4</v>
      </c>
      <c r="H548" s="12">
        <v>6.4629999999999996E-5</v>
      </c>
      <c r="I548" s="12">
        <v>-6.9189999999999996E-4</v>
      </c>
      <c r="J548" s="12">
        <v>7.0739999999999996E-4</v>
      </c>
      <c r="K548" s="12">
        <v>7.859</v>
      </c>
    </row>
    <row r="549" spans="1:11">
      <c r="A549" s="12">
        <v>31306</v>
      </c>
      <c r="B549" s="12" t="s">
        <v>188</v>
      </c>
      <c r="C549" s="12">
        <v>-4.1360000000000001</v>
      </c>
      <c r="D549" s="12">
        <v>-6.6310000000000002</v>
      </c>
      <c r="E549" s="12">
        <v>-1.0449999999999999E-2</v>
      </c>
      <c r="F549" s="12">
        <v>7.8150000000000004</v>
      </c>
      <c r="G549" s="12">
        <v>1.3960000000000001E-4</v>
      </c>
      <c r="H549" s="12">
        <v>-6.4339999999999997E-5</v>
      </c>
      <c r="I549" s="12">
        <v>6.8770000000000007E-4</v>
      </c>
      <c r="J549" s="12">
        <v>7.0470000000000005E-4</v>
      </c>
      <c r="K549" s="12">
        <v>7.8150000000000004</v>
      </c>
    </row>
    <row r="550" spans="1:11">
      <c r="A550" s="12">
        <v>31306</v>
      </c>
      <c r="B550" s="12" t="s">
        <v>189</v>
      </c>
      <c r="C550" s="12">
        <v>4.165</v>
      </c>
      <c r="D550" s="12">
        <v>-7.3279999999999994</v>
      </c>
      <c r="E550" s="12">
        <v>-2.4979999999999999E-2</v>
      </c>
      <c r="F550" s="12">
        <v>8.4290000000000003</v>
      </c>
      <c r="G550" s="12">
        <v>-9.037E-6</v>
      </c>
      <c r="H550" s="12">
        <v>-4.9850000000000003E-4</v>
      </c>
      <c r="I550" s="12">
        <v>7.1710000000000003E-4</v>
      </c>
      <c r="J550" s="12">
        <v>8.7339999999999998E-4</v>
      </c>
      <c r="K550" s="12">
        <v>8.4290000000000003</v>
      </c>
    </row>
    <row r="551" spans="1:11">
      <c r="A551" s="12">
        <v>31306</v>
      </c>
      <c r="B551" s="12" t="s">
        <v>630</v>
      </c>
      <c r="C551" s="12">
        <v>-0.20150000000000001</v>
      </c>
      <c r="D551" s="12">
        <v>3.7240000000000002</v>
      </c>
      <c r="E551" s="12">
        <v>1.3899999999999999E-2</v>
      </c>
      <c r="F551" s="12">
        <v>3.73</v>
      </c>
      <c r="G551" s="12">
        <v>8.4419999999999995E-5</v>
      </c>
      <c r="H551" s="12">
        <v>4.6139999999999999E-4</v>
      </c>
      <c r="I551" s="12">
        <v>-3.6840000000000001E-4</v>
      </c>
      <c r="J551" s="12">
        <v>5.9639999999999997E-4</v>
      </c>
      <c r="K551" s="12">
        <v>3.73</v>
      </c>
    </row>
    <row r="552" spans="1:11">
      <c r="A552" s="12">
        <v>31306</v>
      </c>
      <c r="B552" s="12" t="s">
        <v>631</v>
      </c>
      <c r="C552" s="12">
        <v>8.0990000000000002</v>
      </c>
      <c r="D552" s="12">
        <v>3.0270000000000001</v>
      </c>
      <c r="E552" s="12">
        <v>-6.2290000000000002E-4</v>
      </c>
      <c r="F552" s="12">
        <v>8.6460000000000008</v>
      </c>
      <c r="G552" s="12">
        <v>-6.4189999999999994E-5</v>
      </c>
      <c r="H552" s="12">
        <v>2.722E-5</v>
      </c>
      <c r="I552" s="12">
        <v>-3.39E-4</v>
      </c>
      <c r="J552" s="12">
        <v>3.4610000000000001E-4</v>
      </c>
      <c r="K552" s="12">
        <v>8.6460000000000008</v>
      </c>
    </row>
    <row r="553" spans="1:11">
      <c r="A553" s="12">
        <v>31306</v>
      </c>
      <c r="B553" s="12" t="s">
        <v>632</v>
      </c>
      <c r="C553" s="12">
        <v>-0.18360000000000001</v>
      </c>
      <c r="D553" s="12">
        <v>-1.8839999999999999</v>
      </c>
      <c r="E553" s="12">
        <v>-2.7080000000000002E-4</v>
      </c>
      <c r="F553" s="12">
        <v>1.893</v>
      </c>
      <c r="G553" s="12">
        <v>1.3359999999999999E-4</v>
      </c>
      <c r="H553" s="12">
        <v>2.3609999999999999E-4</v>
      </c>
      <c r="I553" s="12">
        <v>1.952E-4</v>
      </c>
      <c r="J553" s="12">
        <v>3.3419999999999999E-4</v>
      </c>
      <c r="K553" s="12">
        <v>1.893</v>
      </c>
    </row>
    <row r="554" spans="1:11">
      <c r="A554" s="12">
        <v>31306</v>
      </c>
      <c r="B554" s="12" t="s">
        <v>633</v>
      </c>
      <c r="C554" s="12">
        <v>8.1170000000000009</v>
      </c>
      <c r="D554" s="12">
        <v>-2.5819999999999999</v>
      </c>
      <c r="E554" s="12">
        <v>-1.4800000000000001E-2</v>
      </c>
      <c r="F554" s="12">
        <v>8.5179999999999989</v>
      </c>
      <c r="G554" s="12">
        <v>-1.4980000000000001E-5</v>
      </c>
      <c r="H554" s="12">
        <v>-1.9799999999999999E-4</v>
      </c>
      <c r="I554" s="12">
        <v>2.2469999999999999E-4</v>
      </c>
      <c r="J554" s="12">
        <v>2.9990000000000003E-4</v>
      </c>
      <c r="K554" s="12">
        <v>8.5179999999999989</v>
      </c>
    </row>
    <row r="555" spans="1:11">
      <c r="A555" s="12">
        <v>31306</v>
      </c>
      <c r="B555" s="12" t="s">
        <v>285</v>
      </c>
      <c r="C555" s="12">
        <v>-144</v>
      </c>
      <c r="D555" s="12">
        <v>13.17</v>
      </c>
      <c r="E555" s="12">
        <v>1.4789999999999999E-7</v>
      </c>
      <c r="F555" s="12">
        <v>144.6</v>
      </c>
      <c r="G555" s="12">
        <v>-2.6939999999999999E-4</v>
      </c>
      <c r="H555" s="12">
        <v>-6.6050000000000006E-5</v>
      </c>
      <c r="I555" s="12">
        <v>-7.8210000000000002E-6</v>
      </c>
      <c r="J555" s="12">
        <v>2.7750000000000002E-4</v>
      </c>
      <c r="K555" s="12">
        <v>144.6</v>
      </c>
    </row>
    <row r="556" spans="1:11">
      <c r="A556" s="12">
        <v>31306</v>
      </c>
      <c r="B556" s="12" t="s">
        <v>190</v>
      </c>
      <c r="C556" s="12">
        <v>131.30000000000001</v>
      </c>
      <c r="D556" s="12">
        <v>-12.01</v>
      </c>
      <c r="E556" s="12">
        <v>-1.3479999999999999E-7</v>
      </c>
      <c r="F556" s="12">
        <v>131.9</v>
      </c>
      <c r="G556" s="12">
        <v>2.4560000000000001E-4</v>
      </c>
      <c r="H556" s="12">
        <v>6.0229999999999998E-5</v>
      </c>
      <c r="I556" s="12">
        <v>7.131E-6</v>
      </c>
      <c r="J556" s="12">
        <v>2.5300000000000002E-4</v>
      </c>
      <c r="K556" s="12">
        <v>131.9</v>
      </c>
    </row>
    <row r="557" spans="1:11">
      <c r="A557" s="12">
        <v>31306</v>
      </c>
      <c r="B557" s="12" t="s">
        <v>191</v>
      </c>
      <c r="C557" s="12">
        <v>-13.82</v>
      </c>
      <c r="D557" s="12">
        <v>-1.2390000000000001</v>
      </c>
      <c r="E557" s="12">
        <v>-2.6650000000000001E-7</v>
      </c>
      <c r="F557" s="12">
        <v>13.88</v>
      </c>
      <c r="G557" s="12">
        <v>-4.5550000000000001E-4</v>
      </c>
      <c r="H557" s="12">
        <v>5.4320000000000002E-5</v>
      </c>
      <c r="I557" s="12">
        <v>7.3670000000000004E-5</v>
      </c>
      <c r="J557" s="12">
        <v>4.6460000000000002E-4</v>
      </c>
      <c r="K557" s="12">
        <v>13.88</v>
      </c>
    </row>
    <row r="558" spans="1:11">
      <c r="A558" s="12">
        <v>31306</v>
      </c>
      <c r="B558" s="12" t="s">
        <v>192</v>
      </c>
      <c r="C558" s="12">
        <v>34.549999999999997</v>
      </c>
      <c r="D558" s="12">
        <v>3.0979999999999999</v>
      </c>
      <c r="E558" s="12">
        <v>6.6620000000000008E-7</v>
      </c>
      <c r="F558" s="12">
        <v>34.69</v>
      </c>
      <c r="G558" s="12">
        <v>1.139E-3</v>
      </c>
      <c r="H558" s="12">
        <v>-1.3579999999999999E-4</v>
      </c>
      <c r="I558" s="12">
        <v>-1.8420000000000001E-4</v>
      </c>
      <c r="J558" s="12">
        <v>1.1620000000000001E-3</v>
      </c>
      <c r="K558" s="12">
        <v>34.69</v>
      </c>
    </row>
    <row r="559" spans="1:11">
      <c r="A559" s="12">
        <v>31306</v>
      </c>
      <c r="B559" s="12" t="s">
        <v>193</v>
      </c>
      <c r="C559" s="12">
        <v>-1.8280000000000001</v>
      </c>
      <c r="D559" s="12">
        <v>2.8639999999999999E-2</v>
      </c>
      <c r="E559" s="12">
        <v>-2.3519999999999999E-7</v>
      </c>
      <c r="F559" s="12">
        <v>1.8280000000000001</v>
      </c>
      <c r="G559" s="12">
        <v>1.272E-5</v>
      </c>
      <c r="H559" s="12">
        <v>2.5329999999999998E-4</v>
      </c>
      <c r="I559" s="12">
        <v>-6.3739999999999986E-6</v>
      </c>
      <c r="J559" s="12">
        <v>2.5369999999999999E-4</v>
      </c>
      <c r="K559" s="12">
        <v>1.8280000000000001</v>
      </c>
    </row>
    <row r="560" spans="1:11">
      <c r="A560" s="12">
        <v>31306</v>
      </c>
      <c r="B560" s="12" t="s">
        <v>194</v>
      </c>
      <c r="C560" s="12">
        <v>1.8280000000000001</v>
      </c>
      <c r="D560" s="12">
        <v>-2.8639999999999999E-2</v>
      </c>
      <c r="E560" s="12">
        <v>2.3519999999999999E-7</v>
      </c>
      <c r="F560" s="12">
        <v>1.8280000000000001</v>
      </c>
      <c r="G560" s="12">
        <v>-1.272E-5</v>
      </c>
      <c r="H560" s="12">
        <v>-2.5329999999999998E-4</v>
      </c>
      <c r="I560" s="12">
        <v>6.3739999999999986E-6</v>
      </c>
      <c r="J560" s="12">
        <v>2.5369999999999999E-4</v>
      </c>
      <c r="K560" s="12">
        <v>1.8280000000000001</v>
      </c>
    </row>
    <row r="561" spans="1:11">
      <c r="A561" s="12">
        <v>31306</v>
      </c>
      <c r="B561" s="12" t="s">
        <v>195</v>
      </c>
      <c r="C561" s="12">
        <v>-1.0820000000000001</v>
      </c>
      <c r="D561" s="12">
        <v>4.5409999999999999E-3</v>
      </c>
      <c r="E561" s="12">
        <v>-7.7460000000000007E-8</v>
      </c>
      <c r="F561" s="12">
        <v>1.0820000000000001</v>
      </c>
      <c r="G561" s="12">
        <v>-2.1670000000000001E-5</v>
      </c>
      <c r="H561" s="12">
        <v>1.583E-4</v>
      </c>
      <c r="I561" s="12">
        <v>-8.6489999999999997E-6</v>
      </c>
      <c r="J561" s="12">
        <v>1.6000000000000001E-4</v>
      </c>
      <c r="K561" s="12">
        <v>1.0820000000000001</v>
      </c>
    </row>
    <row r="562" spans="1:11">
      <c r="A562" s="12">
        <v>31306</v>
      </c>
      <c r="B562" s="12" t="s">
        <v>196</v>
      </c>
      <c r="C562" s="12">
        <v>1.0820000000000001</v>
      </c>
      <c r="D562" s="12">
        <v>-4.5409999999999999E-3</v>
      </c>
      <c r="E562" s="12">
        <v>7.7460000000000007E-8</v>
      </c>
      <c r="F562" s="12">
        <v>1.0820000000000001</v>
      </c>
      <c r="G562" s="12">
        <v>2.1670000000000001E-5</v>
      </c>
      <c r="H562" s="12">
        <v>-1.583E-4</v>
      </c>
      <c r="I562" s="12">
        <v>8.6489999999999997E-6</v>
      </c>
      <c r="J562" s="12">
        <v>1.6000000000000001E-4</v>
      </c>
      <c r="K562" s="12">
        <v>1.0820000000000001</v>
      </c>
    </row>
    <row r="563" spans="1:11">
      <c r="A563" s="12">
        <v>31306</v>
      </c>
      <c r="B563" s="12" t="s">
        <v>197</v>
      </c>
      <c r="C563" s="12">
        <v>-1.0820000000000001</v>
      </c>
      <c r="D563" s="12">
        <v>3.9410000000000001E-3</v>
      </c>
      <c r="E563" s="12">
        <v>-6.6950000000000001E-8</v>
      </c>
      <c r="F563" s="12">
        <v>1.0820000000000001</v>
      </c>
      <c r="G563" s="12">
        <v>2.0579999999999999E-5</v>
      </c>
      <c r="H563" s="12">
        <v>1.604E-4</v>
      </c>
      <c r="I563" s="12">
        <v>9.7000000000000003E-6</v>
      </c>
      <c r="J563" s="12">
        <v>1.6200000000000001E-4</v>
      </c>
      <c r="K563" s="12">
        <v>1.0820000000000001</v>
      </c>
    </row>
    <row r="564" spans="1:11">
      <c r="A564" s="12">
        <v>31306</v>
      </c>
      <c r="B564" s="12" t="s">
        <v>198</v>
      </c>
      <c r="C564" s="12">
        <v>1.0820000000000001</v>
      </c>
      <c r="D564" s="12">
        <v>-3.9410000000000001E-3</v>
      </c>
      <c r="E564" s="12">
        <v>6.6950000000000001E-8</v>
      </c>
      <c r="F564" s="12">
        <v>1.0820000000000001</v>
      </c>
      <c r="G564" s="12">
        <v>-2.0579999999999999E-5</v>
      </c>
      <c r="H564" s="12">
        <v>-1.604E-4</v>
      </c>
      <c r="I564" s="12">
        <v>-9.7000000000000003E-6</v>
      </c>
      <c r="J564" s="12">
        <v>1.6200000000000001E-4</v>
      </c>
      <c r="K564" s="12">
        <v>1.0820000000000001</v>
      </c>
    </row>
    <row r="565" spans="1:11">
      <c r="A565" s="12">
        <v>31306</v>
      </c>
      <c r="B565" s="12" t="s">
        <v>199</v>
      </c>
      <c r="C565" s="12">
        <v>-0.38669999999999999</v>
      </c>
      <c r="D565" s="12">
        <v>2.2910000000000001E-3</v>
      </c>
      <c r="E565" s="12">
        <v>4.4239999999999996E-9</v>
      </c>
      <c r="F565" s="12">
        <v>0.38669999999999999</v>
      </c>
      <c r="G565" s="12">
        <v>1.8139999999999999E-6</v>
      </c>
      <c r="H565" s="12">
        <v>5.0609999999999998E-5</v>
      </c>
      <c r="I565" s="12">
        <v>-1.209E-6</v>
      </c>
      <c r="J565" s="12">
        <v>5.0649999999999998E-5</v>
      </c>
      <c r="K565" s="12">
        <v>0.38669999999999999</v>
      </c>
    </row>
    <row r="566" spans="1:11">
      <c r="A566" s="12">
        <v>31306</v>
      </c>
      <c r="B566" s="12" t="s">
        <v>200</v>
      </c>
      <c r="C566" s="12">
        <v>0.38669999999999999</v>
      </c>
      <c r="D566" s="12">
        <v>-2.2910000000000001E-3</v>
      </c>
      <c r="E566" s="12">
        <v>-4.4239999999999996E-9</v>
      </c>
      <c r="F566" s="12">
        <v>0.38669999999999999</v>
      </c>
      <c r="G566" s="12">
        <v>-1.8139999999999999E-6</v>
      </c>
      <c r="H566" s="12">
        <v>-5.0609999999999998E-5</v>
      </c>
      <c r="I566" s="12">
        <v>1.209E-6</v>
      </c>
      <c r="J566" s="12">
        <v>5.0649999999999998E-5</v>
      </c>
      <c r="K566" s="12">
        <v>0.38669999999999999</v>
      </c>
    </row>
    <row r="567" spans="1:11">
      <c r="A567" s="12">
        <v>31306</v>
      </c>
      <c r="B567" s="12" t="s">
        <v>201</v>
      </c>
      <c r="C567" s="12">
        <v>9.1199999999999992</v>
      </c>
      <c r="D567" s="12">
        <v>-0.88129999999999997</v>
      </c>
      <c r="E567" s="12">
        <v>3.4610000000000002E-5</v>
      </c>
      <c r="F567" s="12">
        <v>9.1620000000000008</v>
      </c>
      <c r="G567" s="12">
        <v>5.4769999999999999E-5</v>
      </c>
      <c r="H567" s="12">
        <v>-2.5339999999999998E-4</v>
      </c>
      <c r="I567" s="12">
        <v>2.2469999999999999E-4</v>
      </c>
      <c r="J567" s="12">
        <v>3.4309999999999999E-4</v>
      </c>
      <c r="K567" s="12">
        <v>9.1620000000000008</v>
      </c>
    </row>
    <row r="568" spans="1:11">
      <c r="A568" s="12">
        <v>31306</v>
      </c>
      <c r="B568" s="12" t="s">
        <v>202</v>
      </c>
      <c r="C568" s="12">
        <v>9.1270000000000007</v>
      </c>
      <c r="D568" s="12">
        <v>-0.88019999999999998</v>
      </c>
      <c r="E568" s="12">
        <v>6.1550000000000005E-8</v>
      </c>
      <c r="F568" s="12">
        <v>9.1690000000000005</v>
      </c>
      <c r="G568" s="12">
        <v>-4.2910000000000001E-5</v>
      </c>
      <c r="H568" s="12">
        <v>-5.699E-6</v>
      </c>
      <c r="I568" s="12">
        <v>-2.6239999999999998E-4</v>
      </c>
      <c r="J568" s="12">
        <v>2.6600000000000001E-4</v>
      </c>
      <c r="K568" s="12">
        <v>9.1690000000000005</v>
      </c>
    </row>
    <row r="569" spans="1:11">
      <c r="A569" s="12">
        <v>31306</v>
      </c>
      <c r="B569" s="12" t="s">
        <v>203</v>
      </c>
      <c r="C569" s="12">
        <v>6.49</v>
      </c>
      <c r="D569" s="12">
        <v>-2.545E-2</v>
      </c>
      <c r="E569" s="12">
        <v>4.3319999999999999E-7</v>
      </c>
      <c r="F569" s="12">
        <v>6.49</v>
      </c>
      <c r="G569" s="12">
        <v>3.252E-6</v>
      </c>
      <c r="H569" s="12">
        <v>-9.5629999999999988E-4</v>
      </c>
      <c r="I569" s="12">
        <v>-3.1530000000000001E-6</v>
      </c>
      <c r="J569" s="12">
        <v>9.5629999999999988E-4</v>
      </c>
      <c r="K569" s="12">
        <v>6.49</v>
      </c>
    </row>
    <row r="570" spans="1:11">
      <c r="A570" s="12">
        <v>31306</v>
      </c>
      <c r="B570" s="12" t="s">
        <v>204</v>
      </c>
      <c r="C570" s="12">
        <v>-6.49</v>
      </c>
      <c r="D570" s="12">
        <v>2.545E-2</v>
      </c>
      <c r="E570" s="12">
        <v>-4.3319999999999999E-7</v>
      </c>
      <c r="F570" s="12">
        <v>6.49</v>
      </c>
      <c r="G570" s="12">
        <v>-3.252E-6</v>
      </c>
      <c r="H570" s="12">
        <v>9.5629999999999988E-4</v>
      </c>
      <c r="I570" s="12">
        <v>3.1530000000000001E-6</v>
      </c>
      <c r="J570" s="12">
        <v>9.5629999999999988E-4</v>
      </c>
      <c r="K570" s="12">
        <v>6.49</v>
      </c>
    </row>
    <row r="571" spans="1:11">
      <c r="A571" s="12">
        <v>31306</v>
      </c>
      <c r="B571" s="12" t="s">
        <v>205</v>
      </c>
      <c r="C571" s="12">
        <v>-62.4</v>
      </c>
      <c r="D571" s="12">
        <v>3.3410000000000002</v>
      </c>
      <c r="E571" s="12">
        <v>2.042E-8</v>
      </c>
      <c r="F571" s="12">
        <v>62.49</v>
      </c>
      <c r="G571" s="12">
        <v>-5.6249999999999996E-4</v>
      </c>
      <c r="H571" s="12">
        <v>-2.221E-4</v>
      </c>
      <c r="I571" s="12">
        <v>7.7299999999999995E-5</v>
      </c>
      <c r="J571" s="12">
        <v>6.0970000000000002E-4</v>
      </c>
      <c r="K571" s="12">
        <v>62.49</v>
      </c>
    </row>
    <row r="572" spans="1:11">
      <c r="A572" s="12">
        <v>31306</v>
      </c>
      <c r="B572" s="12" t="s">
        <v>206</v>
      </c>
      <c r="C572" s="12">
        <v>78.680000000000007</v>
      </c>
      <c r="D572" s="12">
        <v>-1.0760000000000001</v>
      </c>
      <c r="E572" s="12">
        <v>3.8389999999999999E-7</v>
      </c>
      <c r="F572" s="12">
        <v>78.69</v>
      </c>
      <c r="G572" s="12">
        <v>1.237E-3</v>
      </c>
      <c r="H572" s="12">
        <v>1.3860000000000001E-4</v>
      </c>
      <c r="I572" s="12">
        <v>-1.8799999999999999E-4</v>
      </c>
      <c r="J572" s="12">
        <v>1.2589999999999999E-3</v>
      </c>
      <c r="K572" s="12">
        <v>78.69</v>
      </c>
    </row>
    <row r="573" spans="1:11">
      <c r="A573" s="12">
        <v>31306</v>
      </c>
      <c r="B573" s="12" t="s">
        <v>207</v>
      </c>
      <c r="C573" s="12">
        <v>-153</v>
      </c>
      <c r="D573" s="12">
        <v>12.22</v>
      </c>
      <c r="E573" s="12">
        <v>1.244E-7</v>
      </c>
      <c r="F573" s="12">
        <v>153.5</v>
      </c>
      <c r="G573" s="12">
        <v>-6.2060000000000001E-4</v>
      </c>
      <c r="H573" s="12">
        <v>-2.153E-4</v>
      </c>
      <c r="I573" s="12">
        <v>5.2210000000000003E-5</v>
      </c>
      <c r="J573" s="12">
        <v>6.5889999999999992E-4</v>
      </c>
      <c r="K573" s="12">
        <v>153.5</v>
      </c>
    </row>
    <row r="574" spans="1:11">
      <c r="A574" s="12">
        <v>31306</v>
      </c>
      <c r="B574" s="12" t="s">
        <v>208</v>
      </c>
      <c r="C574" s="12">
        <v>155.80000000000001</v>
      </c>
      <c r="D574" s="12">
        <v>-9.6620000000000008</v>
      </c>
      <c r="E574" s="12">
        <v>1.885E-7</v>
      </c>
      <c r="F574" s="12">
        <v>156.1</v>
      </c>
      <c r="G574" s="12">
        <v>1.109E-3</v>
      </c>
      <c r="H574" s="12">
        <v>1.484E-4</v>
      </c>
      <c r="I574" s="12">
        <v>-1.3579999999999999E-4</v>
      </c>
      <c r="J574" s="12">
        <v>1.127E-3</v>
      </c>
      <c r="K574" s="12">
        <v>156.1</v>
      </c>
    </row>
    <row r="575" spans="1:11">
      <c r="A575" s="12">
        <v>31306</v>
      </c>
      <c r="B575" s="12" t="s">
        <v>209</v>
      </c>
      <c r="C575" s="12">
        <v>-62.53</v>
      </c>
      <c r="D575" s="12">
        <v>3.3420000000000001</v>
      </c>
      <c r="E575" s="12">
        <v>2.1970000000000001E-8</v>
      </c>
      <c r="F575" s="12">
        <v>62.62</v>
      </c>
      <c r="G575" s="12">
        <v>-5.6189999999999994E-4</v>
      </c>
      <c r="H575" s="12">
        <v>-2.0440000000000001E-4</v>
      </c>
      <c r="I575" s="12">
        <v>7.6879999999999996E-5</v>
      </c>
      <c r="J575" s="12">
        <v>6.0279999999999991E-4</v>
      </c>
      <c r="K575" s="12">
        <v>62.62</v>
      </c>
    </row>
    <row r="576" spans="1:11">
      <c r="A576" s="12">
        <v>31306</v>
      </c>
      <c r="B576" s="12" t="s">
        <v>210</v>
      </c>
      <c r="C576" s="12">
        <v>78.81</v>
      </c>
      <c r="D576" s="12">
        <v>-1.077</v>
      </c>
      <c r="E576" s="12">
        <v>3.8239999999999998E-7</v>
      </c>
      <c r="F576" s="12">
        <v>78.819999999999993</v>
      </c>
      <c r="G576" s="12">
        <v>1.237E-3</v>
      </c>
      <c r="H576" s="12">
        <v>1.209E-4</v>
      </c>
      <c r="I576" s="12">
        <v>-1.8760000000000001E-4</v>
      </c>
      <c r="J576" s="12">
        <v>1.2570000000000001E-3</v>
      </c>
      <c r="K576" s="12">
        <v>78.819999999999993</v>
      </c>
    </row>
    <row r="577" spans="1:11">
      <c r="A577" s="12">
        <v>31306</v>
      </c>
      <c r="B577" s="12" t="s">
        <v>211</v>
      </c>
      <c r="C577" s="12">
        <v>-153.4</v>
      </c>
      <c r="D577" s="12">
        <v>12.22</v>
      </c>
      <c r="E577" s="12">
        <v>1.2879999999999999E-7</v>
      </c>
      <c r="F577" s="12">
        <v>153.9</v>
      </c>
      <c r="G577" s="12">
        <v>-6.1879999999999997E-4</v>
      </c>
      <c r="H577" s="12">
        <v>-1.6469999999999999E-4</v>
      </c>
      <c r="I577" s="12">
        <v>5.1E-5</v>
      </c>
      <c r="J577" s="12">
        <v>6.4229999999999995E-4</v>
      </c>
      <c r="K577" s="12">
        <v>153.9</v>
      </c>
    </row>
    <row r="578" spans="1:11">
      <c r="A578" s="12">
        <v>31306</v>
      </c>
      <c r="B578" s="12" t="s">
        <v>212</v>
      </c>
      <c r="C578" s="12">
        <v>156.19999999999999</v>
      </c>
      <c r="D578" s="12">
        <v>-9.6639999999999997</v>
      </c>
      <c r="E578" s="12">
        <v>1.8409999999999999E-7</v>
      </c>
      <c r="F578" s="12">
        <v>156.5</v>
      </c>
      <c r="G578" s="12">
        <v>1.1069999999999999E-3</v>
      </c>
      <c r="H578" s="12">
        <v>9.7759999999999999E-5</v>
      </c>
      <c r="I578" s="12">
        <v>-1.3459999999999999E-4</v>
      </c>
      <c r="J578" s="12">
        <v>1.1199999999999999E-3</v>
      </c>
      <c r="K578" s="12">
        <v>156.5</v>
      </c>
    </row>
    <row r="579" spans="1:11">
      <c r="A579" s="12">
        <v>31306</v>
      </c>
      <c r="B579" s="12" t="s">
        <v>213</v>
      </c>
      <c r="C579" s="12">
        <v>-60.26</v>
      </c>
      <c r="D579" s="12">
        <v>3.3330000000000002</v>
      </c>
      <c r="E579" s="12">
        <v>1.7359999999999999E-7</v>
      </c>
      <c r="F579" s="12">
        <v>60.35</v>
      </c>
      <c r="G579" s="12">
        <v>-5.6079999999999997E-4</v>
      </c>
      <c r="H579" s="12">
        <v>-5.3910000000000004E-4</v>
      </c>
      <c r="I579" s="12">
        <v>7.5779999999999996E-5</v>
      </c>
      <c r="J579" s="12">
        <v>7.8160000000000002E-4</v>
      </c>
      <c r="K579" s="12">
        <v>60.35</v>
      </c>
    </row>
    <row r="580" spans="1:11">
      <c r="A580" s="12">
        <v>31306</v>
      </c>
      <c r="B580" s="12" t="s">
        <v>214</v>
      </c>
      <c r="C580" s="12">
        <v>76.540000000000006</v>
      </c>
      <c r="D580" s="12">
        <v>-1.0680000000000001</v>
      </c>
      <c r="E580" s="12">
        <v>2.3069999999999999E-7</v>
      </c>
      <c r="F580" s="12">
        <v>76.55</v>
      </c>
      <c r="G580" s="12">
        <v>1.2359999999999999E-3</v>
      </c>
      <c r="H580" s="12">
        <v>4.5560000000000002E-4</v>
      </c>
      <c r="I580" s="12">
        <v>-1.8650000000000001E-4</v>
      </c>
      <c r="J580" s="12">
        <v>1.33E-3</v>
      </c>
      <c r="K580" s="12">
        <v>76.55</v>
      </c>
    </row>
    <row r="581" spans="1:11">
      <c r="A581" s="12">
        <v>31306</v>
      </c>
      <c r="B581" s="12" t="s">
        <v>215</v>
      </c>
      <c r="C581" s="12">
        <v>-60.13</v>
      </c>
      <c r="D581" s="12">
        <v>3.3319999999999999</v>
      </c>
      <c r="E581" s="12">
        <v>1.72E-7</v>
      </c>
      <c r="F581" s="12">
        <v>60.22</v>
      </c>
      <c r="G581" s="12">
        <v>-5.6139999999999998E-4</v>
      </c>
      <c r="H581" s="12">
        <v>-5.5679999999999998E-4</v>
      </c>
      <c r="I581" s="12">
        <v>7.6199999999999995E-5</v>
      </c>
      <c r="J581" s="12">
        <v>7.9440000000000001E-4</v>
      </c>
      <c r="K581" s="12">
        <v>60.22</v>
      </c>
    </row>
    <row r="582" spans="1:11">
      <c r="A582" s="12">
        <v>31306</v>
      </c>
      <c r="B582" s="12" t="s">
        <v>216</v>
      </c>
      <c r="C582" s="12">
        <v>76.41</v>
      </c>
      <c r="D582" s="12">
        <v>-1.0669999999999999</v>
      </c>
      <c r="E582" s="12">
        <v>2.3230000000000001E-7</v>
      </c>
      <c r="F582" s="12">
        <v>76.42</v>
      </c>
      <c r="G582" s="12">
        <v>1.2359999999999999E-3</v>
      </c>
      <c r="H582" s="12">
        <v>4.7330000000000012E-4</v>
      </c>
      <c r="I582" s="12">
        <v>-1.8689999999999999E-4</v>
      </c>
      <c r="J582" s="12">
        <v>1.3370000000000001E-3</v>
      </c>
      <c r="K582" s="12">
        <v>76.42</v>
      </c>
    </row>
    <row r="583" spans="1:11">
      <c r="A583" s="12">
        <v>31306</v>
      </c>
      <c r="B583" s="12" t="s">
        <v>217</v>
      </c>
      <c r="C583" s="12">
        <v>-146.9</v>
      </c>
      <c r="D583" s="12">
        <v>12.19</v>
      </c>
      <c r="E583" s="12">
        <v>5.6199999999999998E-7</v>
      </c>
      <c r="F583" s="12">
        <v>147.4</v>
      </c>
      <c r="G583" s="12">
        <v>-6.1550000000000005E-4</v>
      </c>
      <c r="H583" s="12">
        <v>-1.121E-3</v>
      </c>
      <c r="I583" s="12">
        <v>4.7849999999999998E-5</v>
      </c>
      <c r="J583" s="12">
        <v>1.2800000000000001E-3</v>
      </c>
      <c r="K583" s="12">
        <v>147.4</v>
      </c>
    </row>
    <row r="584" spans="1:11">
      <c r="A584" s="12">
        <v>31306</v>
      </c>
      <c r="B584" s="12" t="s">
        <v>218</v>
      </c>
      <c r="C584" s="12">
        <v>149.69999999999999</v>
      </c>
      <c r="D584" s="12">
        <v>-9.6389999999999993</v>
      </c>
      <c r="E584" s="12">
        <v>-2.4909999999999997E-7</v>
      </c>
      <c r="F584" s="12">
        <v>150.1</v>
      </c>
      <c r="G584" s="12">
        <v>1.1039999999999999E-3</v>
      </c>
      <c r="H584" s="12">
        <v>1.054E-3</v>
      </c>
      <c r="I584" s="12">
        <v>-1.314E-4</v>
      </c>
      <c r="J584" s="12">
        <v>1.5319999999999999E-3</v>
      </c>
      <c r="K584" s="12">
        <v>150.1</v>
      </c>
    </row>
    <row r="585" spans="1:11">
      <c r="A585" s="12">
        <v>31306</v>
      </c>
      <c r="B585" s="12" t="s">
        <v>219</v>
      </c>
      <c r="C585" s="12">
        <v>-146.5</v>
      </c>
      <c r="D585" s="12">
        <v>12.19</v>
      </c>
      <c r="E585" s="12">
        <v>5.5759999999999996E-7</v>
      </c>
      <c r="F585" s="12">
        <v>147</v>
      </c>
      <c r="G585" s="12">
        <v>-6.1729999999999988E-4</v>
      </c>
      <c r="H585" s="12">
        <v>-1.1720000000000001E-3</v>
      </c>
      <c r="I585" s="12">
        <v>4.9060000000000001E-5</v>
      </c>
      <c r="J585" s="12">
        <v>1.325E-3</v>
      </c>
      <c r="K585" s="12">
        <v>147</v>
      </c>
    </row>
    <row r="586" spans="1:11">
      <c r="A586" s="12">
        <v>31306</v>
      </c>
      <c r="B586" s="12" t="s">
        <v>220</v>
      </c>
      <c r="C586" s="12">
        <v>149.4</v>
      </c>
      <c r="D586" s="12">
        <v>-9.636000000000001</v>
      </c>
      <c r="E586" s="12">
        <v>-2.4470000000000001E-7</v>
      </c>
      <c r="F586" s="12">
        <v>149.69999999999999</v>
      </c>
      <c r="G586" s="12">
        <v>1.106E-3</v>
      </c>
      <c r="H586" s="12">
        <v>1.1050000000000001E-3</v>
      </c>
      <c r="I586" s="12">
        <v>-1.326E-4</v>
      </c>
      <c r="J586" s="12">
        <v>1.5690000000000001E-3</v>
      </c>
      <c r="K586" s="12">
        <v>149.69999999999999</v>
      </c>
    </row>
    <row r="587" spans="1:11">
      <c r="A587" s="12">
        <v>31306</v>
      </c>
      <c r="B587" s="12" t="s">
        <v>221</v>
      </c>
      <c r="C587" s="12">
        <v>54</v>
      </c>
      <c r="D587" s="12">
        <v>-5.0789999999999997</v>
      </c>
      <c r="E587" s="12">
        <v>3.4489999999999997E-5</v>
      </c>
      <c r="F587" s="12">
        <v>54.23</v>
      </c>
      <c r="G587" s="12">
        <v>1.1909999999999999E-4</v>
      </c>
      <c r="H587" s="12">
        <v>-7.3960000000000003E-5</v>
      </c>
      <c r="I587" s="12">
        <v>2.186E-4</v>
      </c>
      <c r="J587" s="12">
        <v>2.5970000000000002E-4</v>
      </c>
      <c r="K587" s="12">
        <v>54.23</v>
      </c>
    </row>
    <row r="588" spans="1:11">
      <c r="A588" s="12">
        <v>31306</v>
      </c>
      <c r="B588" s="12" t="s">
        <v>222</v>
      </c>
      <c r="C588" s="12">
        <v>54</v>
      </c>
      <c r="D588" s="12">
        <v>-5.0789999999999997</v>
      </c>
      <c r="E588" s="12">
        <v>-5.2579999999999992E-8</v>
      </c>
      <c r="F588" s="12">
        <v>54.24</v>
      </c>
      <c r="G588" s="12">
        <v>6.3639999999999994E-5</v>
      </c>
      <c r="H588" s="12">
        <v>1.7579999999999999E-4</v>
      </c>
      <c r="I588" s="12">
        <v>-2.5020000000000001E-4</v>
      </c>
      <c r="J588" s="12">
        <v>3.123999999999999E-4</v>
      </c>
      <c r="K588" s="12">
        <v>54.24</v>
      </c>
    </row>
    <row r="589" spans="1:11">
      <c r="A589" s="12">
        <v>31306</v>
      </c>
      <c r="B589" s="12" t="s">
        <v>223</v>
      </c>
      <c r="C589" s="12">
        <v>137.30000000000001</v>
      </c>
      <c r="D589" s="12">
        <v>-12.66</v>
      </c>
      <c r="E589" s="12">
        <v>2.5769999999999999E-5</v>
      </c>
      <c r="F589" s="12">
        <v>137.9</v>
      </c>
      <c r="G589" s="12">
        <v>2.7040000000000001E-4</v>
      </c>
      <c r="H589" s="12">
        <v>-1.1049999999999999E-5</v>
      </c>
      <c r="I589" s="12">
        <v>1.6919999999999999E-4</v>
      </c>
      <c r="J589" s="12">
        <v>3.1920000000000001E-4</v>
      </c>
      <c r="K589" s="12">
        <v>137.9</v>
      </c>
    </row>
    <row r="590" spans="1:11">
      <c r="A590" s="12">
        <v>31306</v>
      </c>
      <c r="B590" s="12" t="s">
        <v>224</v>
      </c>
      <c r="C590" s="12">
        <v>137.30000000000001</v>
      </c>
      <c r="D590" s="12">
        <v>-12.66</v>
      </c>
      <c r="E590" s="12">
        <v>-1.3890000000000001E-7</v>
      </c>
      <c r="F590" s="12">
        <v>137.9</v>
      </c>
      <c r="G590" s="12">
        <v>2.2890000000000001E-4</v>
      </c>
      <c r="H590" s="12">
        <v>1.763E-4</v>
      </c>
      <c r="I590" s="12">
        <v>-1.8239999999999999E-4</v>
      </c>
      <c r="J590" s="12">
        <v>3.4170000000000001E-4</v>
      </c>
      <c r="K590" s="12">
        <v>137.9</v>
      </c>
    </row>
    <row r="591" spans="1:11">
      <c r="A591" s="12">
        <v>31306</v>
      </c>
      <c r="B591" s="12" t="s">
        <v>225</v>
      </c>
      <c r="C591" s="12">
        <v>54.13</v>
      </c>
      <c r="D591" s="12">
        <v>-5.08</v>
      </c>
      <c r="E591" s="12">
        <v>3.4489999999999997E-5</v>
      </c>
      <c r="F591" s="12">
        <v>54.37</v>
      </c>
      <c r="G591" s="12">
        <v>1.184E-4</v>
      </c>
      <c r="H591" s="12">
        <v>-9.1669999999999995E-5</v>
      </c>
      <c r="I591" s="12">
        <v>2.1900000000000001E-4</v>
      </c>
      <c r="J591" s="12">
        <v>2.653E-4</v>
      </c>
      <c r="K591" s="12">
        <v>54.37</v>
      </c>
    </row>
    <row r="592" spans="1:11">
      <c r="A592" s="12">
        <v>31306</v>
      </c>
      <c r="B592" s="12" t="s">
        <v>226</v>
      </c>
      <c r="C592" s="12">
        <v>54.14</v>
      </c>
      <c r="D592" s="12">
        <v>-5.0789999999999997</v>
      </c>
      <c r="E592" s="12">
        <v>-5.4120000000000011E-8</v>
      </c>
      <c r="F592" s="12">
        <v>54.38</v>
      </c>
      <c r="G592" s="12">
        <v>6.3E-5</v>
      </c>
      <c r="H592" s="12">
        <v>1.5809999999999999E-4</v>
      </c>
      <c r="I592" s="12">
        <v>-2.498E-4</v>
      </c>
      <c r="J592" s="12">
        <v>3.0229999999999998E-4</v>
      </c>
      <c r="K592" s="12">
        <v>54.38</v>
      </c>
    </row>
    <row r="593" spans="1:11">
      <c r="A593" s="12">
        <v>31306</v>
      </c>
      <c r="B593" s="12" t="s">
        <v>227</v>
      </c>
      <c r="C593" s="12">
        <v>137.69999999999999</v>
      </c>
      <c r="D593" s="12">
        <v>-12.67</v>
      </c>
      <c r="E593" s="12">
        <v>2.5760000000000001E-5</v>
      </c>
      <c r="F593" s="12">
        <v>138.30000000000001</v>
      </c>
      <c r="G593" s="12">
        <v>2.6860000000000002E-4</v>
      </c>
      <c r="H593" s="12">
        <v>-6.1660000000000003E-5</v>
      </c>
      <c r="I593" s="12">
        <v>1.7039999999999999E-4</v>
      </c>
      <c r="J593" s="12">
        <v>3.2400000000000001E-4</v>
      </c>
      <c r="K593" s="12">
        <v>138.30000000000001</v>
      </c>
    </row>
    <row r="594" spans="1:11">
      <c r="A594" s="12">
        <v>31306</v>
      </c>
      <c r="B594" s="12" t="s">
        <v>228</v>
      </c>
      <c r="C594" s="12">
        <v>137.69999999999999</v>
      </c>
      <c r="D594" s="12">
        <v>-12.67</v>
      </c>
      <c r="E594" s="12">
        <v>-1.4329999999999999E-7</v>
      </c>
      <c r="F594" s="12">
        <v>138.30000000000001</v>
      </c>
      <c r="G594" s="12">
        <v>2.2709999999999999E-4</v>
      </c>
      <c r="H594" s="12">
        <v>1.2569999999999999E-4</v>
      </c>
      <c r="I594" s="12">
        <v>-1.8120000000000001E-4</v>
      </c>
      <c r="J594" s="12">
        <v>3.165E-4</v>
      </c>
      <c r="K594" s="12">
        <v>138.30000000000001</v>
      </c>
    </row>
    <row r="595" spans="1:11">
      <c r="A595" s="12">
        <v>31306</v>
      </c>
      <c r="B595" s="12" t="s">
        <v>229</v>
      </c>
      <c r="C595" s="12">
        <v>89.63</v>
      </c>
      <c r="D595" s="12">
        <v>-1.986</v>
      </c>
      <c r="E595" s="12">
        <v>3.523E-5</v>
      </c>
      <c r="F595" s="12">
        <v>89.65</v>
      </c>
      <c r="G595" s="12">
        <v>1.2800000000000001E-3</v>
      </c>
      <c r="H595" s="12">
        <v>-3.681E-4</v>
      </c>
      <c r="I595" s="12">
        <v>4.3069999999999999E-5</v>
      </c>
      <c r="J595" s="12">
        <v>1.3320000000000001E-3</v>
      </c>
      <c r="K595" s="12">
        <v>89.65</v>
      </c>
    </row>
    <row r="596" spans="1:11">
      <c r="A596" s="12">
        <v>31306</v>
      </c>
      <c r="B596" s="12" t="s">
        <v>230</v>
      </c>
      <c r="C596" s="12">
        <v>89.63</v>
      </c>
      <c r="D596" s="12">
        <v>-1.9850000000000001</v>
      </c>
      <c r="E596" s="12">
        <v>6.8059999999999999E-7</v>
      </c>
      <c r="F596" s="12">
        <v>89.66</v>
      </c>
      <c r="G596" s="12">
        <v>1.1820000000000001E-3</v>
      </c>
      <c r="H596" s="12">
        <v>-1.204E-4</v>
      </c>
      <c r="I596" s="12">
        <v>-4.4410000000000001E-4</v>
      </c>
      <c r="J596" s="12">
        <v>1.268E-3</v>
      </c>
      <c r="K596" s="12">
        <v>89.66</v>
      </c>
    </row>
    <row r="597" spans="1:11">
      <c r="A597" s="12">
        <v>31306</v>
      </c>
      <c r="B597" s="12" t="s">
        <v>231</v>
      </c>
      <c r="C597" s="12">
        <v>164.1</v>
      </c>
      <c r="D597" s="12">
        <v>-10.34</v>
      </c>
      <c r="E597" s="12">
        <v>2.633E-5</v>
      </c>
      <c r="F597" s="12">
        <v>164.4</v>
      </c>
      <c r="G597" s="12">
        <v>1.1410000000000001E-3</v>
      </c>
      <c r="H597" s="12">
        <v>-2.3169999999999999E-4</v>
      </c>
      <c r="I597" s="12">
        <v>3.756E-5</v>
      </c>
      <c r="J597" s="12">
        <v>1.165E-3</v>
      </c>
      <c r="K597" s="12">
        <v>164.4</v>
      </c>
    </row>
    <row r="598" spans="1:11">
      <c r="A598" s="12">
        <v>31306</v>
      </c>
      <c r="B598" s="12" t="s">
        <v>232</v>
      </c>
      <c r="C598" s="12">
        <v>164.1</v>
      </c>
      <c r="D598" s="12">
        <v>-10.34</v>
      </c>
      <c r="E598" s="12">
        <v>4.1100000000000001E-7</v>
      </c>
      <c r="F598" s="12">
        <v>164.4</v>
      </c>
      <c r="G598" s="12">
        <v>1.0679999999999999E-3</v>
      </c>
      <c r="H598" s="12">
        <v>-4.5909999999999999E-5</v>
      </c>
      <c r="I598" s="12">
        <v>-3.278E-4</v>
      </c>
      <c r="J598" s="12">
        <v>1.1180000000000001E-3</v>
      </c>
      <c r="K598" s="12">
        <v>164.4</v>
      </c>
    </row>
    <row r="599" spans="1:11">
      <c r="A599" s="12">
        <v>31306</v>
      </c>
      <c r="B599" s="12" t="s">
        <v>429</v>
      </c>
      <c r="C599" s="12">
        <v>-179.3</v>
      </c>
      <c r="D599" s="12">
        <v>16.399999999999999</v>
      </c>
      <c r="E599" s="12">
        <v>1.8409999999999999E-7</v>
      </c>
      <c r="F599" s="12">
        <v>180.1</v>
      </c>
      <c r="G599" s="12">
        <v>-3.3540000000000002E-4</v>
      </c>
      <c r="H599" s="12">
        <v>-8.2239999999999999E-5</v>
      </c>
      <c r="I599" s="12">
        <v>-9.7379999999999989E-6</v>
      </c>
      <c r="J599" s="12">
        <v>3.455E-4</v>
      </c>
      <c r="K599" s="12">
        <v>180.1</v>
      </c>
    </row>
    <row r="600" spans="1:11">
      <c r="A600" s="12">
        <v>31306</v>
      </c>
      <c r="B600" s="12" t="s">
        <v>430</v>
      </c>
      <c r="C600" s="12">
        <v>166.6</v>
      </c>
      <c r="D600" s="12">
        <v>-15.23</v>
      </c>
      <c r="E600" s="12">
        <v>-1.7109999999999999E-7</v>
      </c>
      <c r="F600" s="12">
        <v>167.3</v>
      </c>
      <c r="G600" s="12">
        <v>3.1159999999999998E-4</v>
      </c>
      <c r="H600" s="12">
        <v>7.6420000000000004E-5</v>
      </c>
      <c r="I600" s="12">
        <v>9.0479999999999988E-6</v>
      </c>
      <c r="J600" s="12">
        <v>3.21E-4</v>
      </c>
      <c r="K600" s="12">
        <v>167.3</v>
      </c>
    </row>
    <row r="601" spans="1:11">
      <c r="A601" s="12">
        <v>31306</v>
      </c>
      <c r="B601" s="12" t="s">
        <v>431</v>
      </c>
      <c r="C601" s="12">
        <v>-13.82</v>
      </c>
      <c r="D601" s="12">
        <v>-1.2390000000000001</v>
      </c>
      <c r="E601" s="12">
        <v>-2.6650000000000001E-7</v>
      </c>
      <c r="F601" s="12">
        <v>13.88</v>
      </c>
      <c r="G601" s="12">
        <v>-4.5550000000000001E-4</v>
      </c>
      <c r="H601" s="12">
        <v>5.4320000000000002E-5</v>
      </c>
      <c r="I601" s="12">
        <v>7.3670000000000004E-5</v>
      </c>
      <c r="J601" s="12">
        <v>4.6460000000000002E-4</v>
      </c>
      <c r="K601" s="12">
        <v>13.88</v>
      </c>
    </row>
    <row r="602" spans="1:11">
      <c r="A602" s="12">
        <v>31306</v>
      </c>
      <c r="B602" s="12" t="s">
        <v>233</v>
      </c>
      <c r="C602" s="12">
        <v>34.549999999999997</v>
      </c>
      <c r="D602" s="12">
        <v>3.0979999999999999</v>
      </c>
      <c r="E602" s="12">
        <v>6.6620000000000008E-7</v>
      </c>
      <c r="F602" s="12">
        <v>34.69</v>
      </c>
      <c r="G602" s="12">
        <v>1.139E-3</v>
      </c>
      <c r="H602" s="12">
        <v>-1.3579999999999999E-4</v>
      </c>
      <c r="I602" s="12">
        <v>-1.8420000000000001E-4</v>
      </c>
      <c r="J602" s="12">
        <v>1.1620000000000001E-3</v>
      </c>
      <c r="K602" s="12">
        <v>34.69</v>
      </c>
    </row>
    <row r="603" spans="1:11">
      <c r="A603" s="12">
        <v>31306</v>
      </c>
      <c r="B603" s="12" t="s">
        <v>234</v>
      </c>
      <c r="C603" s="12">
        <v>-1.8280000000000001</v>
      </c>
      <c r="D603" s="12">
        <v>2.8639999999999999E-2</v>
      </c>
      <c r="E603" s="12">
        <v>-2.3519999999999999E-7</v>
      </c>
      <c r="F603" s="12">
        <v>1.8280000000000001</v>
      </c>
      <c r="G603" s="12">
        <v>1.272E-5</v>
      </c>
      <c r="H603" s="12">
        <v>2.5329999999999998E-4</v>
      </c>
      <c r="I603" s="12">
        <v>-6.3739999999999986E-6</v>
      </c>
      <c r="J603" s="12">
        <v>2.5369999999999999E-4</v>
      </c>
      <c r="K603" s="12">
        <v>1.8280000000000001</v>
      </c>
    </row>
    <row r="604" spans="1:11">
      <c r="A604" s="12">
        <v>31306</v>
      </c>
      <c r="B604" s="12" t="s">
        <v>286</v>
      </c>
      <c r="C604" s="12">
        <v>1.8280000000000001</v>
      </c>
      <c r="D604" s="12">
        <v>-2.8639999999999999E-2</v>
      </c>
      <c r="E604" s="12">
        <v>2.3519999999999999E-7</v>
      </c>
      <c r="F604" s="12">
        <v>1.8280000000000001</v>
      </c>
      <c r="G604" s="12">
        <v>-1.272E-5</v>
      </c>
      <c r="H604" s="12">
        <v>-2.5329999999999998E-4</v>
      </c>
      <c r="I604" s="12">
        <v>6.3739999999999986E-6</v>
      </c>
      <c r="J604" s="12">
        <v>2.5369999999999999E-4</v>
      </c>
      <c r="K604" s="12">
        <v>1.8280000000000001</v>
      </c>
    </row>
    <row r="605" spans="1:11">
      <c r="A605" s="12">
        <v>31306</v>
      </c>
      <c r="B605" s="12" t="s">
        <v>287</v>
      </c>
      <c r="C605" s="12">
        <v>1.0820000000000001</v>
      </c>
      <c r="D605" s="12">
        <v>-4.5409999999999999E-3</v>
      </c>
      <c r="E605" s="12">
        <v>7.7460000000000007E-8</v>
      </c>
      <c r="F605" s="12">
        <v>1.0820000000000001</v>
      </c>
      <c r="G605" s="12">
        <v>2.1670000000000001E-5</v>
      </c>
      <c r="H605" s="12">
        <v>-1.583E-4</v>
      </c>
      <c r="I605" s="12">
        <v>8.6489999999999997E-6</v>
      </c>
      <c r="J605" s="12">
        <v>1.6000000000000001E-4</v>
      </c>
      <c r="K605" s="12">
        <v>1.0820000000000001</v>
      </c>
    </row>
    <row r="606" spans="1:11">
      <c r="A606" s="12">
        <v>31306</v>
      </c>
      <c r="B606" s="12" t="s">
        <v>288</v>
      </c>
      <c r="C606" s="12">
        <v>-1.0820000000000001</v>
      </c>
      <c r="D606" s="12">
        <v>4.5409999999999999E-3</v>
      </c>
      <c r="E606" s="12">
        <v>-7.7460000000000007E-8</v>
      </c>
      <c r="F606" s="12">
        <v>1.0820000000000001</v>
      </c>
      <c r="G606" s="12">
        <v>-2.1670000000000001E-5</v>
      </c>
      <c r="H606" s="12">
        <v>1.583E-4</v>
      </c>
      <c r="I606" s="12">
        <v>-8.6489999999999997E-6</v>
      </c>
      <c r="J606" s="12">
        <v>1.6000000000000001E-4</v>
      </c>
      <c r="K606" s="12">
        <v>1.0820000000000001</v>
      </c>
    </row>
    <row r="607" spans="1:11">
      <c r="A607" s="12">
        <v>31306</v>
      </c>
      <c r="B607" s="12" t="s">
        <v>289</v>
      </c>
      <c r="C607" s="12">
        <v>1.0820000000000001</v>
      </c>
      <c r="D607" s="12">
        <v>-3.9410000000000001E-3</v>
      </c>
      <c r="E607" s="12">
        <v>6.6950000000000001E-8</v>
      </c>
      <c r="F607" s="12">
        <v>1.0820000000000001</v>
      </c>
      <c r="G607" s="12">
        <v>-2.0579999999999999E-5</v>
      </c>
      <c r="H607" s="12">
        <v>-1.604E-4</v>
      </c>
      <c r="I607" s="12">
        <v>-9.7000000000000003E-6</v>
      </c>
      <c r="J607" s="12">
        <v>1.6200000000000001E-4</v>
      </c>
      <c r="K607" s="12">
        <v>1.0820000000000001</v>
      </c>
    </row>
    <row r="608" spans="1:11">
      <c r="A608" s="12">
        <v>31306</v>
      </c>
      <c r="B608" s="12" t="s">
        <v>290</v>
      </c>
      <c r="C608" s="12">
        <v>-1.0820000000000001</v>
      </c>
      <c r="D608" s="12">
        <v>3.9410000000000001E-3</v>
      </c>
      <c r="E608" s="12">
        <v>-6.6950000000000001E-8</v>
      </c>
      <c r="F608" s="12">
        <v>1.0820000000000001</v>
      </c>
      <c r="G608" s="12">
        <v>2.0579999999999999E-5</v>
      </c>
      <c r="H608" s="12">
        <v>1.604E-4</v>
      </c>
      <c r="I608" s="12">
        <v>9.7000000000000003E-6</v>
      </c>
      <c r="J608" s="12">
        <v>1.6200000000000001E-4</v>
      </c>
      <c r="K608" s="12">
        <v>1.0820000000000001</v>
      </c>
    </row>
    <row r="609" spans="1:11">
      <c r="A609" s="12">
        <v>31306</v>
      </c>
      <c r="B609" s="12" t="s">
        <v>291</v>
      </c>
      <c r="C609" s="12">
        <v>-0.38669999999999999</v>
      </c>
      <c r="D609" s="12">
        <v>2.2910000000000001E-3</v>
      </c>
      <c r="E609" s="12">
        <v>4.4239999999999996E-9</v>
      </c>
      <c r="F609" s="12">
        <v>0.38669999999999999</v>
      </c>
      <c r="G609" s="12">
        <v>1.8139999999999999E-6</v>
      </c>
      <c r="H609" s="12">
        <v>5.0609999999999998E-5</v>
      </c>
      <c r="I609" s="12">
        <v>-1.209E-6</v>
      </c>
      <c r="J609" s="12">
        <v>5.0649999999999998E-5</v>
      </c>
      <c r="K609" s="12">
        <v>0.38669999999999999</v>
      </c>
    </row>
    <row r="610" spans="1:11">
      <c r="A610" s="12">
        <v>31306</v>
      </c>
      <c r="B610" s="12" t="s">
        <v>292</v>
      </c>
      <c r="C610" s="12">
        <v>0.38669999999999999</v>
      </c>
      <c r="D610" s="12">
        <v>-2.2910000000000001E-3</v>
      </c>
      <c r="E610" s="12">
        <v>-4.4239999999999996E-9</v>
      </c>
      <c r="F610" s="12">
        <v>0.38669999999999999</v>
      </c>
      <c r="G610" s="12">
        <v>-1.8139999999999999E-6</v>
      </c>
      <c r="H610" s="12">
        <v>-5.0609999999999998E-5</v>
      </c>
      <c r="I610" s="12">
        <v>1.209E-6</v>
      </c>
      <c r="J610" s="12">
        <v>5.0649999999999998E-5</v>
      </c>
      <c r="K610" s="12">
        <v>0.38669999999999999</v>
      </c>
    </row>
    <row r="611" spans="1:11">
      <c r="A611" s="12">
        <v>31306</v>
      </c>
      <c r="B611" s="12" t="s">
        <v>293</v>
      </c>
      <c r="C611" s="12">
        <v>9.1199999999999992</v>
      </c>
      <c r="D611" s="12">
        <v>-0.88129999999999997</v>
      </c>
      <c r="E611" s="12">
        <v>3.4610000000000002E-5</v>
      </c>
      <c r="F611" s="12">
        <v>9.1620000000000008</v>
      </c>
      <c r="G611" s="12">
        <v>5.4769999999999999E-5</v>
      </c>
      <c r="H611" s="12">
        <v>-2.5339999999999998E-4</v>
      </c>
      <c r="I611" s="12">
        <v>2.2469999999999999E-4</v>
      </c>
      <c r="J611" s="12">
        <v>3.4309999999999999E-4</v>
      </c>
      <c r="K611" s="12">
        <v>9.1620000000000008</v>
      </c>
    </row>
    <row r="612" spans="1:11">
      <c r="A612" s="12">
        <v>31306</v>
      </c>
      <c r="B612" s="12" t="s">
        <v>294</v>
      </c>
      <c r="C612" s="12">
        <v>9.1270000000000007</v>
      </c>
      <c r="D612" s="12">
        <v>-0.88019999999999998</v>
      </c>
      <c r="E612" s="12">
        <v>6.1550000000000005E-8</v>
      </c>
      <c r="F612" s="12">
        <v>9.1690000000000005</v>
      </c>
      <c r="G612" s="12">
        <v>-4.2910000000000001E-5</v>
      </c>
      <c r="H612" s="12">
        <v>-5.699E-6</v>
      </c>
      <c r="I612" s="12">
        <v>-2.6239999999999998E-4</v>
      </c>
      <c r="J612" s="12">
        <v>2.6600000000000001E-4</v>
      </c>
      <c r="K612" s="12">
        <v>9.1690000000000005</v>
      </c>
    </row>
    <row r="613" spans="1:11">
      <c r="A613" s="12">
        <v>31306</v>
      </c>
      <c r="B613" s="12" t="s">
        <v>295</v>
      </c>
      <c r="C613" s="12">
        <v>-6.49</v>
      </c>
      <c r="D613" s="12">
        <v>2.545E-2</v>
      </c>
      <c r="E613" s="12">
        <v>-4.3319999999999999E-7</v>
      </c>
      <c r="F613" s="12">
        <v>6.49</v>
      </c>
      <c r="G613" s="12">
        <v>-3.252E-6</v>
      </c>
      <c r="H613" s="12">
        <v>9.5629999999999988E-4</v>
      </c>
      <c r="I613" s="12">
        <v>3.1530000000000001E-6</v>
      </c>
      <c r="J613" s="12">
        <v>9.5629999999999988E-4</v>
      </c>
      <c r="K613" s="12">
        <v>6.49</v>
      </c>
    </row>
    <row r="614" spans="1:11">
      <c r="A614" s="12">
        <v>31306</v>
      </c>
      <c r="B614" s="12" t="s">
        <v>296</v>
      </c>
      <c r="C614" s="12">
        <v>6.49</v>
      </c>
      <c r="D614" s="12">
        <v>-2.545E-2</v>
      </c>
      <c r="E614" s="12">
        <v>4.3319999999999999E-7</v>
      </c>
      <c r="F614" s="12">
        <v>6.49</v>
      </c>
      <c r="G614" s="12">
        <v>3.252E-6</v>
      </c>
      <c r="H614" s="12">
        <v>-9.5629999999999988E-4</v>
      </c>
      <c r="I614" s="12">
        <v>-3.1530000000000001E-6</v>
      </c>
      <c r="J614" s="12">
        <v>9.5629999999999988E-4</v>
      </c>
      <c r="K614" s="12">
        <v>6.49</v>
      </c>
    </row>
    <row r="615" spans="1:11">
      <c r="A615" s="12">
        <v>31306</v>
      </c>
      <c r="B615" s="12" t="s">
        <v>235</v>
      </c>
      <c r="C615" s="12">
        <v>-74.75</v>
      </c>
      <c r="D615" s="12">
        <v>4.4710000000000001</v>
      </c>
      <c r="E615" s="12">
        <v>3.3099999999999999E-8</v>
      </c>
      <c r="F615" s="12">
        <v>74.88</v>
      </c>
      <c r="G615" s="12">
        <v>-5.8560000000000003E-4</v>
      </c>
      <c r="H615" s="12">
        <v>-2.2780000000000001E-4</v>
      </c>
      <c r="I615" s="12">
        <v>7.6630000000000003E-5</v>
      </c>
      <c r="J615" s="12">
        <v>6.3299999999999999E-4</v>
      </c>
      <c r="K615" s="12">
        <v>74.88</v>
      </c>
    </row>
    <row r="616" spans="1:11">
      <c r="A616" s="12">
        <v>31306</v>
      </c>
      <c r="B616" s="12" t="s">
        <v>236</v>
      </c>
      <c r="C616" s="12">
        <v>91.03</v>
      </c>
      <c r="D616" s="12">
        <v>-2.206</v>
      </c>
      <c r="E616" s="12">
        <v>3.7119999999999999E-7</v>
      </c>
      <c r="F616" s="12">
        <v>91.06</v>
      </c>
      <c r="G616" s="12">
        <v>1.261E-3</v>
      </c>
      <c r="H616" s="12">
        <v>1.4430000000000001E-4</v>
      </c>
      <c r="I616" s="12">
        <v>-1.874E-4</v>
      </c>
      <c r="J616" s="12">
        <v>1.2830000000000001E-3</v>
      </c>
      <c r="K616" s="12">
        <v>91.06</v>
      </c>
    </row>
    <row r="617" spans="1:11">
      <c r="A617" s="12">
        <v>31306</v>
      </c>
      <c r="B617" s="12" t="s">
        <v>237</v>
      </c>
      <c r="C617" s="12">
        <v>-188.3</v>
      </c>
      <c r="D617" s="12">
        <v>15.45</v>
      </c>
      <c r="E617" s="12">
        <v>1.606E-7</v>
      </c>
      <c r="F617" s="12">
        <v>188.9</v>
      </c>
      <c r="G617" s="12">
        <v>-6.866000000000001E-4</v>
      </c>
      <c r="H617" s="12">
        <v>-2.3149999999999999E-4</v>
      </c>
      <c r="I617" s="12">
        <v>5.0290000000000001E-5</v>
      </c>
      <c r="J617" s="12">
        <v>7.2630000000000004E-4</v>
      </c>
      <c r="K617" s="12">
        <v>188.9</v>
      </c>
    </row>
    <row r="618" spans="1:11">
      <c r="A618" s="12">
        <v>31306</v>
      </c>
      <c r="B618" s="12" t="s">
        <v>238</v>
      </c>
      <c r="C618" s="12">
        <v>191.1</v>
      </c>
      <c r="D618" s="12">
        <v>-12.89</v>
      </c>
      <c r="E618" s="12">
        <v>1.5230000000000001E-7</v>
      </c>
      <c r="F618" s="12">
        <v>191.6</v>
      </c>
      <c r="G618" s="12">
        <v>1.175E-3</v>
      </c>
      <c r="H618" s="12">
        <v>1.6459999999999999E-4</v>
      </c>
      <c r="I618" s="12">
        <v>-1.339E-4</v>
      </c>
      <c r="J618" s="12">
        <v>1.194E-3</v>
      </c>
      <c r="K618" s="12">
        <v>191.6</v>
      </c>
    </row>
    <row r="619" spans="1:11">
      <c r="A619" s="12">
        <v>31306</v>
      </c>
      <c r="B619" s="12" t="s">
        <v>239</v>
      </c>
      <c r="C619" s="12">
        <v>-74.89</v>
      </c>
      <c r="D619" s="12">
        <v>4.4720000000000004</v>
      </c>
      <c r="E619" s="12">
        <v>3.4650000000000003E-8</v>
      </c>
      <c r="F619" s="12">
        <v>75.02</v>
      </c>
      <c r="G619" s="12">
        <v>-5.8500000000000002E-4</v>
      </c>
      <c r="H619" s="12">
        <v>-2.1010000000000001E-4</v>
      </c>
      <c r="I619" s="12">
        <v>7.6210000000000004E-5</v>
      </c>
      <c r="J619" s="12">
        <v>6.2620000000000004E-4</v>
      </c>
      <c r="K619" s="12">
        <v>75.02</v>
      </c>
    </row>
    <row r="620" spans="1:11">
      <c r="A620" s="12">
        <v>31306</v>
      </c>
      <c r="B620" s="12" t="s">
        <v>240</v>
      </c>
      <c r="C620" s="12">
        <v>91.17</v>
      </c>
      <c r="D620" s="12">
        <v>-2.206</v>
      </c>
      <c r="E620" s="12">
        <v>3.6969999999999998E-7</v>
      </c>
      <c r="F620" s="12">
        <v>91.2</v>
      </c>
      <c r="G620" s="12">
        <v>1.2600000000000001E-3</v>
      </c>
      <c r="H620" s="12">
        <v>1.2659999999999999E-4</v>
      </c>
      <c r="I620" s="12">
        <v>-1.8699999999999999E-4</v>
      </c>
      <c r="J620" s="12">
        <v>1.2800000000000001E-3</v>
      </c>
      <c r="K620" s="12">
        <v>91.2</v>
      </c>
    </row>
    <row r="621" spans="1:11">
      <c r="A621" s="12">
        <v>31306</v>
      </c>
      <c r="B621" s="12" t="s">
        <v>241</v>
      </c>
      <c r="C621" s="12">
        <v>-188.7</v>
      </c>
      <c r="D621" s="12">
        <v>15.45</v>
      </c>
      <c r="E621" s="12">
        <v>1.6500000000000001E-7</v>
      </c>
      <c r="F621" s="12">
        <v>189.3</v>
      </c>
      <c r="G621" s="12">
        <v>-6.8479999999999995E-4</v>
      </c>
      <c r="H621" s="12">
        <v>-1.8090000000000001E-4</v>
      </c>
      <c r="I621" s="12">
        <v>4.9079999999999998E-5</v>
      </c>
      <c r="J621" s="12">
        <v>7.0999999999999991E-4</v>
      </c>
      <c r="K621" s="12">
        <v>189.3</v>
      </c>
    </row>
    <row r="622" spans="1:11">
      <c r="A622" s="12">
        <v>31306</v>
      </c>
      <c r="B622" s="12" t="s">
        <v>242</v>
      </c>
      <c r="C622" s="12">
        <v>191.5</v>
      </c>
      <c r="D622" s="12">
        <v>-12.89</v>
      </c>
      <c r="E622" s="12">
        <v>1.4780000000000001E-7</v>
      </c>
      <c r="F622" s="12">
        <v>192</v>
      </c>
      <c r="G622" s="12">
        <v>1.173E-3</v>
      </c>
      <c r="H622" s="12">
        <v>1.139E-4</v>
      </c>
      <c r="I622" s="12">
        <v>-1.326E-4</v>
      </c>
      <c r="J622" s="12">
        <v>1.186E-3</v>
      </c>
      <c r="K622" s="12">
        <v>192</v>
      </c>
    </row>
    <row r="623" spans="1:11">
      <c r="A623" s="12">
        <v>31306</v>
      </c>
      <c r="B623" s="12" t="s">
        <v>243</v>
      </c>
      <c r="C623" s="12">
        <v>-72.61</v>
      </c>
      <c r="D623" s="12">
        <v>4.4630000000000001</v>
      </c>
      <c r="E623" s="12">
        <v>1.8629999999999999E-7</v>
      </c>
      <c r="F623" s="12">
        <v>72.75</v>
      </c>
      <c r="G623" s="12">
        <v>-5.8389999999999994E-4</v>
      </c>
      <c r="H623" s="12">
        <v>-5.4479999999999991E-4</v>
      </c>
      <c r="I623" s="12">
        <v>7.5110000000000004E-5</v>
      </c>
      <c r="J623" s="12">
        <v>8.0210000000000004E-4</v>
      </c>
      <c r="K623" s="12">
        <v>72.75</v>
      </c>
    </row>
    <row r="624" spans="1:11">
      <c r="A624" s="12">
        <v>31306</v>
      </c>
      <c r="B624" s="12" t="s">
        <v>244</v>
      </c>
      <c r="C624" s="12">
        <v>88.9</v>
      </c>
      <c r="D624" s="12">
        <v>-2.198</v>
      </c>
      <c r="E624" s="12">
        <v>2.1799999999999999E-7</v>
      </c>
      <c r="F624" s="12">
        <v>88.92</v>
      </c>
      <c r="G624" s="12">
        <v>1.2589999999999999E-3</v>
      </c>
      <c r="H624" s="12">
        <v>4.6129999999999999E-4</v>
      </c>
      <c r="I624" s="12">
        <v>-1.8579999999999999E-4</v>
      </c>
      <c r="J624" s="12">
        <v>1.353E-3</v>
      </c>
      <c r="K624" s="12">
        <v>88.92</v>
      </c>
    </row>
    <row r="625" spans="1:11">
      <c r="A625" s="12">
        <v>31306</v>
      </c>
      <c r="B625" s="12" t="s">
        <v>245</v>
      </c>
      <c r="C625" s="12">
        <v>-72.48</v>
      </c>
      <c r="D625" s="12">
        <v>4.4619999999999997</v>
      </c>
      <c r="E625" s="12">
        <v>1.8470000000000001E-7</v>
      </c>
      <c r="F625" s="12">
        <v>72.62</v>
      </c>
      <c r="G625" s="12">
        <v>-5.8449999999999995E-4</v>
      </c>
      <c r="H625" s="12">
        <v>-5.6249999999999996E-4</v>
      </c>
      <c r="I625" s="12">
        <v>7.5530000000000004E-5</v>
      </c>
      <c r="J625" s="12">
        <v>8.1470000000000002E-4</v>
      </c>
      <c r="K625" s="12">
        <v>72.62</v>
      </c>
    </row>
    <row r="626" spans="1:11">
      <c r="A626" s="12">
        <v>31306</v>
      </c>
      <c r="B626" s="12" t="s">
        <v>246</v>
      </c>
      <c r="C626" s="12">
        <v>88.76</v>
      </c>
      <c r="D626" s="12">
        <v>-2.1970000000000001</v>
      </c>
      <c r="E626" s="12">
        <v>2.1960000000000001E-7</v>
      </c>
      <c r="F626" s="12">
        <v>88.79</v>
      </c>
      <c r="G626" s="12">
        <v>1.2589999999999999E-3</v>
      </c>
      <c r="H626" s="12">
        <v>4.7899999999999999E-4</v>
      </c>
      <c r="I626" s="12">
        <v>-1.863E-4</v>
      </c>
      <c r="J626" s="12">
        <v>1.3600000000000001E-3</v>
      </c>
      <c r="K626" s="12">
        <v>88.79</v>
      </c>
    </row>
    <row r="627" spans="1:11">
      <c r="A627" s="12">
        <v>31306</v>
      </c>
      <c r="B627" s="12" t="s">
        <v>247</v>
      </c>
      <c r="C627" s="12">
        <v>-182.2</v>
      </c>
      <c r="D627" s="12">
        <v>15.42</v>
      </c>
      <c r="E627" s="12">
        <v>5.9829999999999995E-7</v>
      </c>
      <c r="F627" s="12">
        <v>182.9</v>
      </c>
      <c r="G627" s="12">
        <v>-6.8150000000000003E-4</v>
      </c>
      <c r="H627" s="12">
        <v>-1.137E-3</v>
      </c>
      <c r="I627" s="12">
        <v>4.5930000000000002E-5</v>
      </c>
      <c r="J627" s="12">
        <v>1.3270000000000001E-3</v>
      </c>
      <c r="K627" s="12">
        <v>182.9</v>
      </c>
    </row>
    <row r="628" spans="1:11">
      <c r="A628" s="12">
        <v>31306</v>
      </c>
      <c r="B628" s="12" t="s">
        <v>248</v>
      </c>
      <c r="C628" s="12">
        <v>185</v>
      </c>
      <c r="D628" s="12">
        <v>-12.87</v>
      </c>
      <c r="E628" s="12">
        <v>-2.854E-7</v>
      </c>
      <c r="F628" s="12">
        <v>185.5</v>
      </c>
      <c r="G628" s="12">
        <v>1.17E-3</v>
      </c>
      <c r="H628" s="12">
        <v>1.07E-3</v>
      </c>
      <c r="I628" s="12">
        <v>-1.295E-4</v>
      </c>
      <c r="J628" s="12">
        <v>1.591E-3</v>
      </c>
      <c r="K628" s="12">
        <v>185.5</v>
      </c>
    </row>
    <row r="629" spans="1:11">
      <c r="A629" s="12">
        <v>31306</v>
      </c>
      <c r="B629" s="12" t="s">
        <v>249</v>
      </c>
      <c r="C629" s="12">
        <v>-181.8</v>
      </c>
      <c r="D629" s="12">
        <v>15.42</v>
      </c>
      <c r="E629" s="12">
        <v>5.9380000000000004E-7</v>
      </c>
      <c r="F629" s="12">
        <v>182.5</v>
      </c>
      <c r="G629" s="12">
        <v>-6.8329999999999997E-4</v>
      </c>
      <c r="H629" s="12">
        <v>-1.188E-3</v>
      </c>
      <c r="I629" s="12">
        <v>4.7139999999999999E-5</v>
      </c>
      <c r="J629" s="12">
        <v>1.371E-3</v>
      </c>
      <c r="K629" s="12">
        <v>182.5</v>
      </c>
    </row>
    <row r="630" spans="1:11">
      <c r="A630" s="12">
        <v>31306</v>
      </c>
      <c r="B630" s="12" t="s">
        <v>250</v>
      </c>
      <c r="C630" s="12">
        <v>184.7</v>
      </c>
      <c r="D630" s="12">
        <v>-12.86</v>
      </c>
      <c r="E630" s="12">
        <v>-2.8099999999999999E-7</v>
      </c>
      <c r="F630" s="12">
        <v>185.1</v>
      </c>
      <c r="G630" s="12">
        <v>1.1720000000000001E-3</v>
      </c>
      <c r="H630" s="12">
        <v>1.121E-3</v>
      </c>
      <c r="I630" s="12">
        <v>-1.3070000000000001E-4</v>
      </c>
      <c r="J630" s="12">
        <v>1.627E-3</v>
      </c>
      <c r="K630" s="12">
        <v>185.1</v>
      </c>
    </row>
    <row r="631" spans="1:11">
      <c r="A631" s="12">
        <v>31306</v>
      </c>
      <c r="B631" s="12" t="s">
        <v>251</v>
      </c>
      <c r="C631" s="12">
        <v>66.349999999999994</v>
      </c>
      <c r="D631" s="12">
        <v>-6.2089999999999996</v>
      </c>
      <c r="E631" s="12">
        <v>3.4480000000000002E-5</v>
      </c>
      <c r="F631" s="12">
        <v>66.64</v>
      </c>
      <c r="G631" s="12">
        <v>1.4219999999999999E-4</v>
      </c>
      <c r="H631" s="12">
        <v>-6.8289999999999998E-5</v>
      </c>
      <c r="I631" s="12">
        <v>2.1929999999999999E-4</v>
      </c>
      <c r="J631" s="12">
        <v>2.7010000000000001E-4</v>
      </c>
      <c r="K631" s="12">
        <v>66.64</v>
      </c>
    </row>
    <row r="632" spans="1:11">
      <c r="A632" s="12">
        <v>31306</v>
      </c>
      <c r="B632" s="12" t="s">
        <v>252</v>
      </c>
      <c r="C632" s="12">
        <v>66.36</v>
      </c>
      <c r="D632" s="12">
        <v>-6.2079999999999993</v>
      </c>
      <c r="E632" s="12">
        <v>-6.5260000000000003E-8</v>
      </c>
      <c r="F632" s="12">
        <v>66.650000000000006</v>
      </c>
      <c r="G632" s="12">
        <v>8.6749999999999994E-5</v>
      </c>
      <c r="H632" s="12">
        <v>1.8149999999999999E-4</v>
      </c>
      <c r="I632" s="12">
        <v>-2.496E-4</v>
      </c>
      <c r="J632" s="12">
        <v>3.2049999999999998E-4</v>
      </c>
      <c r="K632" s="12">
        <v>66.650000000000006</v>
      </c>
    </row>
    <row r="633" spans="1:11">
      <c r="A633" s="12">
        <v>31306</v>
      </c>
      <c r="B633" s="12" t="s">
        <v>253</v>
      </c>
      <c r="C633" s="12">
        <v>172.6</v>
      </c>
      <c r="D633" s="12">
        <v>-15.89</v>
      </c>
      <c r="E633" s="12">
        <v>2.5729999999999999E-5</v>
      </c>
      <c r="F633" s="12">
        <v>173.4</v>
      </c>
      <c r="G633" s="12">
        <v>3.3649999999999999E-4</v>
      </c>
      <c r="H633" s="12">
        <v>5.1399999999999999E-6</v>
      </c>
      <c r="I633" s="12">
        <v>1.7110000000000001E-4</v>
      </c>
      <c r="J633" s="12">
        <v>3.7750000000000001E-4</v>
      </c>
      <c r="K633" s="12">
        <v>173.4</v>
      </c>
    </row>
    <row r="634" spans="1:11">
      <c r="A634" s="12">
        <v>31306</v>
      </c>
      <c r="B634" s="12" t="s">
        <v>254</v>
      </c>
      <c r="C634" s="12">
        <v>172.6</v>
      </c>
      <c r="D634" s="12">
        <v>-15.89</v>
      </c>
      <c r="E634" s="12">
        <v>-1.751E-7</v>
      </c>
      <c r="F634" s="12">
        <v>173.4</v>
      </c>
      <c r="G634" s="12">
        <v>2.9490000000000001E-4</v>
      </c>
      <c r="H634" s="12">
        <v>1.9249999999999999E-4</v>
      </c>
      <c r="I634" s="12">
        <v>-1.805E-4</v>
      </c>
      <c r="J634" s="12">
        <v>3.9570000000000002E-4</v>
      </c>
      <c r="K634" s="12">
        <v>173.4</v>
      </c>
    </row>
    <row r="635" spans="1:11">
      <c r="A635" s="12">
        <v>31306</v>
      </c>
      <c r="B635" s="12" t="s">
        <v>255</v>
      </c>
      <c r="C635" s="12">
        <v>66.48</v>
      </c>
      <c r="D635" s="12">
        <v>-6.2089999999999996</v>
      </c>
      <c r="E635" s="12">
        <v>3.447E-5</v>
      </c>
      <c r="F635" s="12">
        <v>66.77</v>
      </c>
      <c r="G635" s="12">
        <v>1.415E-4</v>
      </c>
      <c r="H635" s="12">
        <v>-8.6000000000000003E-5</v>
      </c>
      <c r="I635" s="12">
        <v>2.197E-4</v>
      </c>
      <c r="J635" s="12">
        <v>2.7510000000000002E-4</v>
      </c>
      <c r="K635" s="12">
        <v>66.77</v>
      </c>
    </row>
    <row r="636" spans="1:11">
      <c r="A636" s="12">
        <v>31306</v>
      </c>
      <c r="B636" s="12" t="s">
        <v>256</v>
      </c>
      <c r="C636" s="12">
        <v>66.489999999999995</v>
      </c>
      <c r="D636" s="12">
        <v>-6.2089999999999996</v>
      </c>
      <c r="E636" s="12">
        <v>-6.6810000000000001E-8</v>
      </c>
      <c r="F636" s="12">
        <v>66.78</v>
      </c>
      <c r="G636" s="12">
        <v>8.6110000000000001E-5</v>
      </c>
      <c r="H636" s="12">
        <v>1.638E-4</v>
      </c>
      <c r="I636" s="12">
        <v>-2.4909999999999998E-4</v>
      </c>
      <c r="J636" s="12">
        <v>3.1030000000000001E-4</v>
      </c>
      <c r="K636" s="12">
        <v>66.78</v>
      </c>
    </row>
    <row r="637" spans="1:11">
      <c r="A637" s="12">
        <v>31306</v>
      </c>
      <c r="B637" s="12" t="s">
        <v>257</v>
      </c>
      <c r="C637" s="12">
        <v>173</v>
      </c>
      <c r="D637" s="12">
        <v>-15.89</v>
      </c>
      <c r="E637" s="12">
        <v>2.5729999999999999E-5</v>
      </c>
      <c r="F637" s="12">
        <v>173.7</v>
      </c>
      <c r="G637" s="12">
        <v>3.347E-4</v>
      </c>
      <c r="H637" s="12">
        <v>-4.5469999999999997E-5</v>
      </c>
      <c r="I637" s="12">
        <v>1.7229999999999999E-4</v>
      </c>
      <c r="J637" s="12">
        <v>3.792E-4</v>
      </c>
      <c r="K637" s="12">
        <v>173.7</v>
      </c>
    </row>
    <row r="638" spans="1:11">
      <c r="A638" s="12">
        <v>31306</v>
      </c>
      <c r="B638" s="12" t="s">
        <v>258</v>
      </c>
      <c r="C638" s="12">
        <v>173</v>
      </c>
      <c r="D638" s="12">
        <v>-15.89</v>
      </c>
      <c r="E638" s="12">
        <v>-1.7950000000000001E-7</v>
      </c>
      <c r="F638" s="12">
        <v>173.8</v>
      </c>
      <c r="G638" s="12">
        <v>2.9310000000000002E-4</v>
      </c>
      <c r="H638" s="12">
        <v>1.4190000000000001E-4</v>
      </c>
      <c r="I638" s="12">
        <v>-1.7929999999999999E-4</v>
      </c>
      <c r="J638" s="12">
        <v>3.7169999999999998E-4</v>
      </c>
      <c r="K638" s="12">
        <v>173.8</v>
      </c>
    </row>
    <row r="639" spans="1:11">
      <c r="A639" s="12">
        <v>31306</v>
      </c>
      <c r="B639" s="12" t="s">
        <v>259</v>
      </c>
      <c r="C639" s="12">
        <v>102</v>
      </c>
      <c r="D639" s="12">
        <v>-3.1160000000000001</v>
      </c>
      <c r="E639" s="12">
        <v>3.5219999999999998E-5</v>
      </c>
      <c r="F639" s="12">
        <v>102</v>
      </c>
      <c r="G639" s="12">
        <v>1.3029999999999999E-3</v>
      </c>
      <c r="H639" s="12">
        <v>-3.6240000000000003E-4</v>
      </c>
      <c r="I639" s="12">
        <v>4.3739999999999998E-5</v>
      </c>
      <c r="J639" s="12">
        <v>1.353E-3</v>
      </c>
      <c r="K639" s="12">
        <v>102</v>
      </c>
    </row>
    <row r="640" spans="1:11">
      <c r="A640" s="12">
        <v>31306</v>
      </c>
      <c r="B640" s="12" t="s">
        <v>260</v>
      </c>
      <c r="C640" s="12">
        <v>102</v>
      </c>
      <c r="D640" s="12">
        <v>-3.1150000000000002</v>
      </c>
      <c r="E640" s="12">
        <v>6.679000000000001E-7</v>
      </c>
      <c r="F640" s="12">
        <v>102</v>
      </c>
      <c r="G640" s="12">
        <v>1.2049999999999999E-3</v>
      </c>
      <c r="H640" s="12">
        <v>-1.148E-4</v>
      </c>
      <c r="I640" s="12">
        <v>-4.4339999999999999E-4</v>
      </c>
      <c r="J640" s="12">
        <v>1.289E-3</v>
      </c>
      <c r="K640" s="12">
        <v>102</v>
      </c>
    </row>
    <row r="641" spans="1:11">
      <c r="A641" s="12">
        <v>31306</v>
      </c>
      <c r="B641" s="12" t="s">
        <v>261</v>
      </c>
      <c r="C641" s="12">
        <v>199.4</v>
      </c>
      <c r="D641" s="12">
        <v>-13.57</v>
      </c>
      <c r="E641" s="12">
        <v>2.6290000000000001E-5</v>
      </c>
      <c r="F641" s="12">
        <v>199.8</v>
      </c>
      <c r="G641" s="12">
        <v>1.207E-3</v>
      </c>
      <c r="H641" s="12">
        <v>-2.1550000000000001E-4</v>
      </c>
      <c r="I641" s="12">
        <v>3.9480000000000001E-5</v>
      </c>
      <c r="J641" s="12">
        <v>1.227E-3</v>
      </c>
      <c r="K641" s="12">
        <v>199.8</v>
      </c>
    </row>
    <row r="642" spans="1:11">
      <c r="A642" s="12">
        <v>31306</v>
      </c>
      <c r="B642" s="12" t="s">
        <v>262</v>
      </c>
      <c r="C642" s="12">
        <v>199.4</v>
      </c>
      <c r="D642" s="12">
        <v>-13.57</v>
      </c>
      <c r="E642" s="12">
        <v>3.7479999999999999E-7</v>
      </c>
      <c r="F642" s="12">
        <v>199.8</v>
      </c>
      <c r="G642" s="12">
        <v>1.134E-3</v>
      </c>
      <c r="H642" s="12">
        <v>-2.972E-5</v>
      </c>
      <c r="I642" s="12">
        <v>-3.2590000000000001E-4</v>
      </c>
      <c r="J642" s="12">
        <v>1.1800000000000001E-3</v>
      </c>
      <c r="K642" s="12">
        <v>199.8</v>
      </c>
    </row>
    <row r="643" spans="1:11">
      <c r="A643" s="12">
        <v>31306</v>
      </c>
      <c r="B643" s="12" t="s">
        <v>263</v>
      </c>
      <c r="C643" s="12">
        <v>1.734</v>
      </c>
      <c r="D643" s="12">
        <v>-5.399</v>
      </c>
      <c r="E643" s="12">
        <v>-1.0959999999999999E-2</v>
      </c>
      <c r="F643" s="12">
        <v>5.6710000000000003</v>
      </c>
      <c r="G643" s="12">
        <v>-9.3070000000000002E-4</v>
      </c>
      <c r="H643" s="12">
        <v>-2.2730000000000001E-5</v>
      </c>
      <c r="I643" s="12">
        <v>7.4270000000000006E-5</v>
      </c>
      <c r="J643" s="12">
        <v>9.3399999999999993E-4</v>
      </c>
      <c r="K643" s="12">
        <v>5.6710000000000003</v>
      </c>
    </row>
    <row r="644" spans="1:11">
      <c r="A644" s="12">
        <v>31306</v>
      </c>
      <c r="B644" s="12" t="s">
        <v>264</v>
      </c>
      <c r="C644" s="12">
        <v>0.20849999999999999</v>
      </c>
      <c r="D644" s="12">
        <v>-0.88080000000000003</v>
      </c>
      <c r="E644" s="12">
        <v>1.843E-3</v>
      </c>
      <c r="F644" s="12">
        <v>0.9052</v>
      </c>
      <c r="G644" s="12">
        <v>-1.628E-4</v>
      </c>
      <c r="H644" s="12">
        <v>-4.3189999999999998E-5</v>
      </c>
      <c r="I644" s="12">
        <v>-1.6780000000000001E-7</v>
      </c>
      <c r="J644" s="12">
        <v>1.684E-4</v>
      </c>
      <c r="K644" s="12">
        <v>0.9052</v>
      </c>
    </row>
    <row r="645" spans="1:11">
      <c r="A645" s="12">
        <v>31306</v>
      </c>
      <c r="B645" s="12" t="s">
        <v>265</v>
      </c>
      <c r="C645" s="12">
        <v>31.07</v>
      </c>
      <c r="D645" s="12">
        <v>-6.49</v>
      </c>
      <c r="E645" s="12">
        <v>-8.0210000000000004E-2</v>
      </c>
      <c r="F645" s="12">
        <v>31.74</v>
      </c>
      <c r="G645" s="12">
        <v>-1.1379999999999999E-3</v>
      </c>
      <c r="H645" s="12">
        <v>-1.774E-3</v>
      </c>
      <c r="I645" s="12">
        <v>5.6570000000000002E-5</v>
      </c>
      <c r="J645" s="12">
        <v>2.1080000000000001E-3</v>
      </c>
      <c r="K645" s="12">
        <v>31.74</v>
      </c>
    </row>
    <row r="646" spans="1:11">
      <c r="A646" s="12">
        <v>31306</v>
      </c>
      <c r="B646" s="12" t="s">
        <v>266</v>
      </c>
      <c r="C646" s="12">
        <v>31.13</v>
      </c>
      <c r="D646" s="12">
        <v>-6.4910000000000014</v>
      </c>
      <c r="E646" s="12">
        <v>-8.0350000000000005E-2</v>
      </c>
      <c r="F646" s="12">
        <v>31.8</v>
      </c>
      <c r="G646" s="12">
        <v>-1.1379999999999999E-3</v>
      </c>
      <c r="H646" s="12">
        <v>-1.774E-3</v>
      </c>
      <c r="I646" s="12">
        <v>5.6719999999999999E-5</v>
      </c>
      <c r="J646" s="12">
        <v>2.1090000000000002E-3</v>
      </c>
      <c r="K646" s="12">
        <v>31.8</v>
      </c>
    </row>
    <row r="647" spans="1:11">
      <c r="A647" s="12">
        <v>31306</v>
      </c>
      <c r="B647" s="12" t="s">
        <v>571</v>
      </c>
      <c r="C647" s="12">
        <v>94.68</v>
      </c>
      <c r="D647" s="12">
        <v>-7.2240000000000002</v>
      </c>
      <c r="E647" s="12">
        <v>-0.18140000000000001</v>
      </c>
      <c r="F647" s="12">
        <v>94.95</v>
      </c>
      <c r="G647" s="12">
        <v>-1.5269999999999999E-3</v>
      </c>
      <c r="H647" s="12">
        <v>-4.9969999999999997E-3</v>
      </c>
      <c r="I647" s="12">
        <v>1.6860000000000001E-4</v>
      </c>
      <c r="J647" s="12">
        <v>5.228E-3</v>
      </c>
      <c r="K647" s="12">
        <v>94.95</v>
      </c>
    </row>
    <row r="648" spans="1:11">
      <c r="A648" s="12">
        <v>31306</v>
      </c>
      <c r="B648" s="12" t="s">
        <v>575</v>
      </c>
      <c r="C648" s="12">
        <v>2.855</v>
      </c>
      <c r="D648" s="12">
        <v>-5.466E-2</v>
      </c>
      <c r="E648" s="12">
        <v>4.2079999999999997E-8</v>
      </c>
      <c r="F648" s="12">
        <v>2.8559999999999999</v>
      </c>
      <c r="G648" s="12">
        <v>-4.1739999999999997E-5</v>
      </c>
      <c r="H648" s="12">
        <v>-2.1910000000000001E-4</v>
      </c>
      <c r="I648" s="12">
        <v>2.075E-5</v>
      </c>
      <c r="J648" s="12">
        <v>2.24E-4</v>
      </c>
      <c r="K648" s="12">
        <v>2.8559999999999999</v>
      </c>
    </row>
    <row r="649" spans="1:11">
      <c r="A649" s="12">
        <v>31306</v>
      </c>
      <c r="B649" s="12" t="s">
        <v>577</v>
      </c>
      <c r="C649" s="12">
        <v>-0.95330000000000004</v>
      </c>
      <c r="D649" s="12">
        <v>1.8249999999999999E-2</v>
      </c>
      <c r="E649" s="12">
        <v>-1.406E-8</v>
      </c>
      <c r="F649" s="12">
        <v>0.95350000000000001</v>
      </c>
      <c r="G649" s="12">
        <v>1.394E-5</v>
      </c>
      <c r="H649" s="12">
        <v>7.3189999999999996E-5</v>
      </c>
      <c r="I649" s="12">
        <v>-6.9290000000000001E-6</v>
      </c>
      <c r="J649" s="12">
        <v>7.483E-5</v>
      </c>
      <c r="K649" s="12">
        <v>0.95350000000000001</v>
      </c>
    </row>
    <row r="650" spans="1:11">
      <c r="A650" s="12">
        <v>31306</v>
      </c>
      <c r="B650" s="12" t="s">
        <v>579</v>
      </c>
      <c r="C650" s="12">
        <v>94.68</v>
      </c>
      <c r="D650" s="12">
        <v>-7.2240000000000002</v>
      </c>
      <c r="E650" s="12">
        <v>-0.18140000000000001</v>
      </c>
      <c r="F650" s="12">
        <v>94.95</v>
      </c>
      <c r="G650" s="12">
        <v>-1.5269999999999999E-3</v>
      </c>
      <c r="H650" s="12">
        <v>-4.9969999999999997E-3</v>
      </c>
      <c r="I650" s="12">
        <v>1.6860000000000001E-4</v>
      </c>
      <c r="J650" s="12">
        <v>5.228E-3</v>
      </c>
      <c r="K650" s="12">
        <v>94.95</v>
      </c>
    </row>
    <row r="651" spans="1:11">
      <c r="A651" s="12">
        <v>31306</v>
      </c>
      <c r="B651" s="12" t="s">
        <v>585</v>
      </c>
      <c r="C651" s="12">
        <v>2.855</v>
      </c>
      <c r="D651" s="12">
        <v>-5.466E-2</v>
      </c>
      <c r="E651" s="12">
        <v>4.2079999999999997E-8</v>
      </c>
      <c r="F651" s="12">
        <v>2.8559999999999999</v>
      </c>
      <c r="G651" s="12">
        <v>-4.1739999999999997E-5</v>
      </c>
      <c r="H651" s="12">
        <v>-2.1910000000000001E-4</v>
      </c>
      <c r="I651" s="12">
        <v>2.075E-5</v>
      </c>
      <c r="J651" s="12">
        <v>2.24E-4</v>
      </c>
      <c r="K651" s="12">
        <v>2.8559999999999999</v>
      </c>
    </row>
    <row r="652" spans="1:11">
      <c r="A652" s="12">
        <v>31306</v>
      </c>
      <c r="B652" s="12" t="s">
        <v>587</v>
      </c>
      <c r="C652" s="12">
        <v>-0.95330000000000004</v>
      </c>
      <c r="D652" s="12">
        <v>1.8249999999999999E-2</v>
      </c>
      <c r="E652" s="12">
        <v>-1.406E-8</v>
      </c>
      <c r="F652" s="12">
        <v>0.95350000000000001</v>
      </c>
      <c r="G652" s="12">
        <v>1.394E-5</v>
      </c>
      <c r="H652" s="12">
        <v>7.3189999999999996E-5</v>
      </c>
      <c r="I652" s="12">
        <v>-6.9290000000000001E-6</v>
      </c>
      <c r="J652" s="12">
        <v>7.483E-5</v>
      </c>
      <c r="K652" s="12">
        <v>0.95350000000000001</v>
      </c>
    </row>
    <row r="653" spans="1:11">
      <c r="A653" s="12">
        <v>31306</v>
      </c>
      <c r="B653" s="12" t="s">
        <v>781</v>
      </c>
      <c r="C653" s="12">
        <v>0</v>
      </c>
      <c r="D653" s="12">
        <v>0</v>
      </c>
      <c r="E653" s="12">
        <v>0</v>
      </c>
      <c r="F653" s="12">
        <v>0</v>
      </c>
      <c r="G653" s="12">
        <v>0</v>
      </c>
      <c r="H653" s="12">
        <v>0</v>
      </c>
      <c r="I653" s="12">
        <v>0</v>
      </c>
      <c r="J653" s="12">
        <v>0</v>
      </c>
      <c r="K653" s="12">
        <v>0</v>
      </c>
    </row>
    <row r="654" spans="1:11">
      <c r="A654" s="12">
        <v>31306</v>
      </c>
      <c r="B654" s="12" t="s">
        <v>783</v>
      </c>
      <c r="C654" s="12">
        <v>0</v>
      </c>
      <c r="D654" s="12">
        <v>0</v>
      </c>
      <c r="E654" s="12">
        <v>0</v>
      </c>
      <c r="F654" s="12">
        <v>0</v>
      </c>
      <c r="G654" s="12">
        <v>0</v>
      </c>
      <c r="H654" s="12">
        <v>0</v>
      </c>
      <c r="I654" s="12">
        <v>0</v>
      </c>
      <c r="J654" s="12">
        <v>0</v>
      </c>
      <c r="K654" s="12">
        <v>0</v>
      </c>
    </row>
    <row r="655" spans="1:11">
      <c r="A655" s="12">
        <v>31306</v>
      </c>
      <c r="B655" s="12" t="s">
        <v>785</v>
      </c>
      <c r="C655" s="12">
        <v>0.33169999999999999</v>
      </c>
      <c r="D655" s="12">
        <v>4.0770000000000001E-2</v>
      </c>
      <c r="E655" s="12">
        <v>7.0560000000000006E-3</v>
      </c>
      <c r="F655" s="12">
        <v>0.3342</v>
      </c>
      <c r="G655" s="12">
        <v>2.0360000000000002E-5</v>
      </c>
      <c r="H655" s="12">
        <v>-9.3430000000000005E-5</v>
      </c>
      <c r="I655" s="12">
        <v>-1.6710000000000001E-5</v>
      </c>
      <c r="J655" s="12">
        <v>9.7079999999999999E-5</v>
      </c>
      <c r="K655" s="12">
        <v>0.33410000000000001</v>
      </c>
    </row>
    <row r="656" spans="1:11">
      <c r="A656" s="12">
        <v>31306</v>
      </c>
      <c r="B656" s="12" t="s">
        <v>787</v>
      </c>
      <c r="C656" s="12">
        <v>0.38090000000000002</v>
      </c>
      <c r="D656" s="12">
        <v>-0.37730000000000002</v>
      </c>
      <c r="E656" s="12">
        <v>7.4709999999999993E-3</v>
      </c>
      <c r="F656" s="12">
        <v>0.53620000000000001</v>
      </c>
      <c r="G656" s="12">
        <v>-5.8390000000000002E-5</v>
      </c>
      <c r="H656" s="12">
        <v>-1.0179999999999999E-4</v>
      </c>
      <c r="I656" s="12">
        <v>-1.472E-5</v>
      </c>
      <c r="J656" s="12">
        <v>1.182E-4</v>
      </c>
      <c r="K656" s="12">
        <v>0.53610000000000002</v>
      </c>
    </row>
    <row r="657" spans="1:11">
      <c r="A657" s="12">
        <v>31306</v>
      </c>
      <c r="B657" s="12" t="s">
        <v>789</v>
      </c>
      <c r="C657" s="12">
        <v>0.38090000000000002</v>
      </c>
      <c r="D657" s="12">
        <v>-0.37730000000000002</v>
      </c>
      <c r="E657" s="12">
        <v>7.4709999999999993E-3</v>
      </c>
      <c r="F657" s="12">
        <v>0.53620000000000001</v>
      </c>
      <c r="G657" s="12">
        <v>-5.8390000000000002E-5</v>
      </c>
      <c r="H657" s="12">
        <v>-1.0179999999999999E-4</v>
      </c>
      <c r="I657" s="12">
        <v>-1.472E-5</v>
      </c>
      <c r="J657" s="12">
        <v>1.182E-4</v>
      </c>
      <c r="K657" s="12">
        <v>0.53610000000000002</v>
      </c>
    </row>
    <row r="658" spans="1:11">
      <c r="A658" s="12">
        <v>31306</v>
      </c>
      <c r="B658" s="12" t="s">
        <v>791</v>
      </c>
      <c r="C658" s="12">
        <v>0.80659999999999998</v>
      </c>
      <c r="D658" s="12">
        <v>-0.31419999999999998</v>
      </c>
      <c r="E658" s="12">
        <v>3.3939999999999998E-2</v>
      </c>
      <c r="F658" s="12">
        <v>0.86629999999999996</v>
      </c>
      <c r="G658" s="12">
        <v>-1.5719999999999999E-5</v>
      </c>
      <c r="H658" s="12">
        <v>-2.5090000000000003E-4</v>
      </c>
      <c r="I658" s="12">
        <v>-4.9429999999999999E-5</v>
      </c>
      <c r="J658" s="12">
        <v>2.5619999999999999E-4</v>
      </c>
      <c r="K658" s="12">
        <v>0.86570000000000003</v>
      </c>
    </row>
    <row r="659" spans="1:11">
      <c r="A659" s="12">
        <v>31306</v>
      </c>
      <c r="B659" s="12" t="s">
        <v>793</v>
      </c>
      <c r="C659" s="12">
        <v>0.1472</v>
      </c>
      <c r="D659" s="12">
        <v>-0.42020000000000002</v>
      </c>
      <c r="E659" s="12">
        <v>8.9910000000000001E-4</v>
      </c>
      <c r="F659" s="12">
        <v>0.44519999999999998</v>
      </c>
      <c r="G659" s="12">
        <v>-7.682E-5</v>
      </c>
      <c r="H659" s="12">
        <v>-3.3090000000000003E-5</v>
      </c>
      <c r="I659" s="12">
        <v>-1.6130000000000001E-6</v>
      </c>
      <c r="J659" s="12">
        <v>8.3659999999999995E-5</v>
      </c>
      <c r="K659" s="12">
        <v>0.44519999999999998</v>
      </c>
    </row>
    <row r="660" spans="1:11">
      <c r="A660" s="12">
        <v>31306</v>
      </c>
      <c r="B660" s="12" t="s">
        <v>795</v>
      </c>
      <c r="C660" s="12">
        <v>0.14480000000000001</v>
      </c>
      <c r="D660" s="12">
        <v>-0.77700000000000002</v>
      </c>
      <c r="E660" s="12">
        <v>4.1590000000000003E-4</v>
      </c>
      <c r="F660" s="12">
        <v>0.79039999999999999</v>
      </c>
      <c r="G660" s="12">
        <v>-1.4530000000000001E-4</v>
      </c>
      <c r="H660" s="12">
        <v>-2.8059999999999999E-5</v>
      </c>
      <c r="I660" s="12">
        <v>1.888E-6</v>
      </c>
      <c r="J660" s="12">
        <v>1.4799999999999999E-4</v>
      </c>
      <c r="K660" s="12">
        <v>0.79039999999999999</v>
      </c>
    </row>
    <row r="661" spans="1:11">
      <c r="A661" s="12">
        <v>31306</v>
      </c>
      <c r="B661" s="12" t="s">
        <v>797</v>
      </c>
      <c r="C661" s="12">
        <v>0.14480000000000001</v>
      </c>
      <c r="D661" s="12">
        <v>-0.77700000000000002</v>
      </c>
      <c r="E661" s="12">
        <v>4.1590000000000003E-4</v>
      </c>
      <c r="F661" s="12">
        <v>0.79039999999999999</v>
      </c>
      <c r="G661" s="12">
        <v>-1.4530000000000001E-4</v>
      </c>
      <c r="H661" s="12">
        <v>-2.8059999999999999E-5</v>
      </c>
      <c r="I661" s="12">
        <v>1.888E-6</v>
      </c>
      <c r="J661" s="12">
        <v>1.4799999999999999E-4</v>
      </c>
      <c r="K661" s="12">
        <v>0.79039999999999999</v>
      </c>
    </row>
    <row r="662" spans="1:11">
      <c r="A662" s="12">
        <v>31306</v>
      </c>
      <c r="B662" s="12" t="s">
        <v>799</v>
      </c>
      <c r="C662" s="12">
        <v>-0.53920000000000001</v>
      </c>
      <c r="D662" s="12">
        <v>-0.94169999999999998</v>
      </c>
      <c r="E662" s="12">
        <v>-3.2550000000000003E-2</v>
      </c>
      <c r="F662" s="12">
        <v>1.0860000000000001</v>
      </c>
      <c r="G662" s="12">
        <v>-2.1800000000000001E-4</v>
      </c>
      <c r="H662" s="12">
        <v>1.962E-4</v>
      </c>
      <c r="I662" s="12">
        <v>5.1E-5</v>
      </c>
      <c r="J662" s="12">
        <v>2.9770000000000003E-4</v>
      </c>
      <c r="K662" s="12">
        <v>1.085</v>
      </c>
    </row>
    <row r="663" spans="1:11">
      <c r="A663" s="12">
        <v>31306</v>
      </c>
      <c r="B663" s="12" t="s">
        <v>801</v>
      </c>
      <c r="C663" s="12">
        <v>0.10390000000000001</v>
      </c>
      <c r="D663" s="12">
        <v>-0.77290000000000003</v>
      </c>
      <c r="E663" s="12">
        <v>1.9919999999999998E-3</v>
      </c>
      <c r="F663" s="12">
        <v>0.77980000000000005</v>
      </c>
      <c r="G663" s="12">
        <v>-1.418E-4</v>
      </c>
      <c r="H663" s="12">
        <v>-4.2020000000000001E-5</v>
      </c>
      <c r="I663" s="12">
        <v>-1.0210000000000001E-6</v>
      </c>
      <c r="J663" s="12">
        <v>1.4789999999999999E-4</v>
      </c>
      <c r="K663" s="12">
        <v>0.77980000000000005</v>
      </c>
    </row>
    <row r="664" spans="1:11">
      <c r="A664" s="12">
        <v>31306</v>
      </c>
      <c r="B664" s="12" t="s">
        <v>803</v>
      </c>
      <c r="C664" s="12">
        <v>0.20849999999999999</v>
      </c>
      <c r="D664" s="12">
        <v>-0.88080000000000003</v>
      </c>
      <c r="E664" s="12">
        <v>1.843E-3</v>
      </c>
      <c r="F664" s="12">
        <v>0.9052</v>
      </c>
      <c r="G664" s="12">
        <v>-1.628E-4</v>
      </c>
      <c r="H664" s="12">
        <v>-4.3189999999999998E-5</v>
      </c>
      <c r="I664" s="12">
        <v>-1.6780000000000001E-7</v>
      </c>
      <c r="J664" s="12">
        <v>1.684E-4</v>
      </c>
      <c r="K664" s="12">
        <v>0.9052</v>
      </c>
    </row>
    <row r="665" spans="1:11">
      <c r="A665" s="12">
        <v>32315</v>
      </c>
      <c r="B665" s="12" t="s">
        <v>640</v>
      </c>
      <c r="C665" s="12">
        <v>91.89</v>
      </c>
      <c r="D665" s="12">
        <v>3.8939999999999997E-11</v>
      </c>
      <c r="E665" s="12">
        <v>-0.1696</v>
      </c>
      <c r="F665" s="12">
        <v>91.89</v>
      </c>
      <c r="G665" s="12">
        <v>1.271E-3</v>
      </c>
      <c r="H665" s="12">
        <v>-4.829E-3</v>
      </c>
      <c r="I665" s="12">
        <v>-2.197E-4</v>
      </c>
      <c r="J665" s="12">
        <v>4.9979999999999998E-3</v>
      </c>
      <c r="K665" s="12">
        <v>91.89</v>
      </c>
    </row>
    <row r="666" spans="1:11">
      <c r="A666" s="12">
        <v>32315</v>
      </c>
      <c r="B666" s="12" t="s">
        <v>641</v>
      </c>
      <c r="C666" s="12">
        <v>0</v>
      </c>
      <c r="D666" s="12">
        <v>0</v>
      </c>
      <c r="E666" s="12">
        <v>0</v>
      </c>
      <c r="F666" s="12">
        <v>0</v>
      </c>
      <c r="G666" s="12">
        <v>0</v>
      </c>
      <c r="H666" s="12">
        <v>0</v>
      </c>
      <c r="I666" s="12">
        <v>0</v>
      </c>
      <c r="J666" s="12">
        <v>0</v>
      </c>
      <c r="K666" s="12">
        <v>0</v>
      </c>
    </row>
    <row r="667" spans="1:11">
      <c r="A667" s="12">
        <v>32315</v>
      </c>
      <c r="B667" s="12" t="s">
        <v>642</v>
      </c>
      <c r="C667" s="12">
        <v>27.12</v>
      </c>
      <c r="D667" s="12">
        <v>8.2549999999999999E-12</v>
      </c>
      <c r="E667" s="12">
        <v>-4.9739999999999999E-2</v>
      </c>
      <c r="F667" s="12">
        <v>27.12</v>
      </c>
      <c r="G667" s="12">
        <v>1.5330000000000001E-4</v>
      </c>
      <c r="H667" s="12">
        <v>-1.359E-3</v>
      </c>
      <c r="I667" s="12">
        <v>-3.612E-5</v>
      </c>
      <c r="J667" s="12">
        <v>1.3680000000000001E-3</v>
      </c>
      <c r="K667" s="12">
        <v>27.12</v>
      </c>
    </row>
    <row r="668" spans="1:11">
      <c r="A668" s="12">
        <v>32315</v>
      </c>
      <c r="B668" s="12" t="s">
        <v>643</v>
      </c>
      <c r="C668" s="12">
        <v>15.66</v>
      </c>
      <c r="D668" s="12">
        <v>3.7990000000000003E-12</v>
      </c>
      <c r="E668" s="12">
        <v>-2.6550000000000001E-2</v>
      </c>
      <c r="F668" s="12">
        <v>15.66</v>
      </c>
      <c r="G668" s="12">
        <v>8.3479999999999994E-5</v>
      </c>
      <c r="H668" s="12">
        <v>-8.9829999999999988E-4</v>
      </c>
      <c r="I668" s="12">
        <v>-2.5490000000000002E-5</v>
      </c>
      <c r="J668" s="12">
        <v>9.0259999999999993E-4</v>
      </c>
      <c r="K668" s="12">
        <v>15.66</v>
      </c>
    </row>
    <row r="669" spans="1:11">
      <c r="A669" s="12">
        <v>32315</v>
      </c>
      <c r="B669" s="12" t="s">
        <v>644</v>
      </c>
      <c r="C669" s="12">
        <v>9.5289999999999999</v>
      </c>
      <c r="D669" s="12">
        <v>2.6219999999999999E-12</v>
      </c>
      <c r="E669" s="12">
        <v>-1.7999999999999999E-2</v>
      </c>
      <c r="F669" s="12">
        <v>9.5289999999999999</v>
      </c>
      <c r="G669" s="12">
        <v>2.7129999999999998E-4</v>
      </c>
      <c r="H669" s="12">
        <v>-5.0469999999999996E-4</v>
      </c>
      <c r="I669" s="12">
        <v>-3.1210000000000001E-5</v>
      </c>
      <c r="J669" s="12">
        <v>5.7390000000000002E-4</v>
      </c>
      <c r="K669" s="12">
        <v>9.5289999999999999</v>
      </c>
    </row>
    <row r="670" spans="1:11">
      <c r="A670" s="12">
        <v>32315</v>
      </c>
      <c r="B670" s="12" t="s">
        <v>645</v>
      </c>
      <c r="C670" s="12">
        <v>3.5150000000000001</v>
      </c>
      <c r="D670" s="12">
        <v>1.3730000000000001E-11</v>
      </c>
      <c r="E670" s="12">
        <v>-6.3509999999999999E-3</v>
      </c>
      <c r="F670" s="12">
        <v>3.5150000000000001</v>
      </c>
      <c r="G670" s="12">
        <v>1.5870000000000001E-4</v>
      </c>
      <c r="H670" s="12">
        <v>-1.7220000000000001E-4</v>
      </c>
      <c r="I670" s="12">
        <v>-1.0360000000000001E-5</v>
      </c>
      <c r="J670" s="12">
        <v>2.3440000000000001E-4</v>
      </c>
      <c r="K670" s="12">
        <v>3.5150000000000001</v>
      </c>
    </row>
    <row r="671" spans="1:11">
      <c r="A671" s="12">
        <v>32315</v>
      </c>
      <c r="B671" s="12" t="s">
        <v>646</v>
      </c>
      <c r="C671" s="12">
        <v>5.3370000000000006</v>
      </c>
      <c r="D671" s="12">
        <v>2.0970000000000001E-12</v>
      </c>
      <c r="E671" s="12">
        <v>-8.763E-3</v>
      </c>
      <c r="F671" s="12">
        <v>5.3370000000000006</v>
      </c>
      <c r="G671" s="12">
        <v>3.6149999999999998E-5</v>
      </c>
      <c r="H671" s="12">
        <v>-1.9909999999999999E-4</v>
      </c>
      <c r="I671" s="12">
        <v>-9.9029999999999999E-6</v>
      </c>
      <c r="J671" s="12">
        <v>2.0259999999999999E-4</v>
      </c>
      <c r="K671" s="12">
        <v>5.3370000000000006</v>
      </c>
    </row>
    <row r="672" spans="1:11">
      <c r="A672" s="12">
        <v>32315</v>
      </c>
      <c r="B672" s="12" t="s">
        <v>647</v>
      </c>
      <c r="C672" s="12">
        <v>9.6050000000000004</v>
      </c>
      <c r="D672" s="12">
        <v>2.8910000000000001E-12</v>
      </c>
      <c r="E672" s="12">
        <v>-1.6799999999999999E-2</v>
      </c>
      <c r="F672" s="12">
        <v>9.6050000000000004</v>
      </c>
      <c r="G672" s="12">
        <v>1.738E-4</v>
      </c>
      <c r="H672" s="12">
        <v>-5.0210000000000001E-4</v>
      </c>
      <c r="I672" s="12">
        <v>-3.4400000000000003E-5</v>
      </c>
      <c r="J672" s="12">
        <v>5.3249999999999999E-4</v>
      </c>
      <c r="K672" s="12">
        <v>9.6050000000000004</v>
      </c>
    </row>
    <row r="673" spans="1:11">
      <c r="A673" s="12">
        <v>32315</v>
      </c>
      <c r="B673" s="12" t="s">
        <v>648</v>
      </c>
      <c r="C673" s="12">
        <v>22.22</v>
      </c>
      <c r="D673" s="12">
        <v>6.7999999999999993E-12</v>
      </c>
      <c r="E673" s="12">
        <v>-3.9010000000000003E-2</v>
      </c>
      <c r="F673" s="12">
        <v>22.22</v>
      </c>
      <c r="G673" s="12">
        <v>4.0759999999999999E-4</v>
      </c>
      <c r="H673" s="12">
        <v>-1.1620000000000001E-3</v>
      </c>
      <c r="I673" s="12">
        <v>-7.8360000000000002E-5</v>
      </c>
      <c r="J673" s="12">
        <v>1.2340000000000001E-3</v>
      </c>
      <c r="K673" s="12">
        <v>22.22</v>
      </c>
    </row>
    <row r="674" spans="1:11">
      <c r="A674" s="12">
        <v>32315</v>
      </c>
      <c r="B674" s="12" t="s">
        <v>649</v>
      </c>
      <c r="C674" s="12">
        <v>0.95220000000000005</v>
      </c>
      <c r="D674" s="12">
        <v>0</v>
      </c>
      <c r="E674" s="12">
        <v>-7.9819999999999995E-3</v>
      </c>
      <c r="F674" s="12">
        <v>0.95230000000000004</v>
      </c>
      <c r="G674" s="12">
        <v>-2.2699999999999999E-6</v>
      </c>
      <c r="H674" s="12">
        <v>-1.415E-4</v>
      </c>
      <c r="I674" s="12">
        <v>3.0900000000000001E-6</v>
      </c>
      <c r="J674" s="12">
        <v>1.415E-4</v>
      </c>
      <c r="K674" s="12">
        <v>0.95220000000000005</v>
      </c>
    </row>
    <row r="675" spans="1:11">
      <c r="A675" s="12">
        <v>32315</v>
      </c>
      <c r="B675" s="12" t="s">
        <v>610</v>
      </c>
      <c r="C675" s="12">
        <v>33.97</v>
      </c>
      <c r="D675" s="12">
        <v>1.021E-11</v>
      </c>
      <c r="E675" s="12">
        <v>-5.9769999999999997E-2</v>
      </c>
      <c r="F675" s="12">
        <v>33.97</v>
      </c>
      <c r="G675" s="12">
        <v>6.2910000000000006E-4</v>
      </c>
      <c r="H675" s="12">
        <v>-1.7650000000000001E-3</v>
      </c>
      <c r="I675" s="12">
        <v>-1.2239999999999999E-4</v>
      </c>
      <c r="J675" s="12">
        <v>1.8779999999999999E-3</v>
      </c>
      <c r="K675" s="12">
        <v>33.97</v>
      </c>
    </row>
    <row r="676" spans="1:11">
      <c r="A676" s="12">
        <v>32315</v>
      </c>
      <c r="B676" s="12" t="s">
        <v>611</v>
      </c>
      <c r="C676" s="12">
        <v>26.97</v>
      </c>
      <c r="D676" s="12">
        <v>8.2639999999999995E-12</v>
      </c>
      <c r="E676" s="12">
        <v>-4.7460000000000002E-2</v>
      </c>
      <c r="F676" s="12">
        <v>26.97</v>
      </c>
      <c r="G676" s="12">
        <v>4.994E-4</v>
      </c>
      <c r="H676" s="12">
        <v>-1.402E-3</v>
      </c>
      <c r="I676" s="12">
        <v>-9.7219999999999994E-5</v>
      </c>
      <c r="J676" s="12">
        <v>1.4909999999999999E-3</v>
      </c>
      <c r="K676" s="12">
        <v>26.97</v>
      </c>
    </row>
    <row r="677" spans="1:11">
      <c r="A677" s="12">
        <v>32315</v>
      </c>
      <c r="B677" s="12" t="s">
        <v>612</v>
      </c>
      <c r="C677" s="12">
        <v>2.907</v>
      </c>
      <c r="D677" s="12">
        <v>0</v>
      </c>
      <c r="E677" s="12">
        <v>-5.0990000000000002E-3</v>
      </c>
      <c r="F677" s="12">
        <v>2.907</v>
      </c>
      <c r="G677" s="12">
        <v>3.2020000000000002E-5</v>
      </c>
      <c r="H677" s="12">
        <v>-1.528E-4</v>
      </c>
      <c r="I677" s="12">
        <v>-7.0420000000000014E-6</v>
      </c>
      <c r="J677" s="12">
        <v>1.563E-4</v>
      </c>
      <c r="K677" s="12">
        <v>2.907</v>
      </c>
    </row>
    <row r="678" spans="1:11">
      <c r="A678" s="12">
        <v>32315</v>
      </c>
      <c r="B678" s="12" t="s">
        <v>613</v>
      </c>
      <c r="C678" s="12">
        <v>6.35</v>
      </c>
      <c r="D678" s="12">
        <v>2.869E-12</v>
      </c>
      <c r="E678" s="12">
        <v>-1.115E-2</v>
      </c>
      <c r="F678" s="12">
        <v>6.35</v>
      </c>
      <c r="G678" s="12">
        <v>1.082E-4</v>
      </c>
      <c r="H678" s="12">
        <v>-3.3129999999999998E-4</v>
      </c>
      <c r="I678" s="12">
        <v>-1.9449999999999998E-5</v>
      </c>
      <c r="J678" s="12">
        <v>3.4909999999999997E-4</v>
      </c>
      <c r="K678" s="12">
        <v>6.35</v>
      </c>
    </row>
    <row r="679" spans="1:11">
      <c r="A679" s="12">
        <v>32315</v>
      </c>
      <c r="B679" s="12" t="s">
        <v>650</v>
      </c>
      <c r="C679" s="12">
        <v>0.47820000000000001</v>
      </c>
      <c r="D679" s="12">
        <v>1.148E-4</v>
      </c>
      <c r="E679" s="12">
        <v>-1.6029999999999999E-4</v>
      </c>
      <c r="F679" s="12">
        <v>0.47820000000000001</v>
      </c>
      <c r="G679" s="12">
        <v>-4.8019999999999999E-6</v>
      </c>
      <c r="H679" s="12">
        <v>1.1250000000000001E-5</v>
      </c>
      <c r="I679" s="12">
        <v>-7.4590000000000001E-6</v>
      </c>
      <c r="J679" s="12">
        <v>1.433E-5</v>
      </c>
      <c r="K679" s="12">
        <v>0.47820000000000001</v>
      </c>
    </row>
    <row r="680" spans="1:11">
      <c r="A680" s="12">
        <v>32315</v>
      </c>
      <c r="B680" s="12" t="s">
        <v>651</v>
      </c>
      <c r="C680" s="12">
        <v>0.31950000000000001</v>
      </c>
      <c r="D680" s="12">
        <v>7.6710000000000002E-5</v>
      </c>
      <c r="E680" s="12">
        <v>-1.071E-4</v>
      </c>
      <c r="F680" s="12">
        <v>0.31950000000000001</v>
      </c>
      <c r="G680" s="12">
        <v>-3.2090000000000001E-6</v>
      </c>
      <c r="H680" s="12">
        <v>7.5189999999999987E-6</v>
      </c>
      <c r="I680" s="12">
        <v>-4.9830000000000004E-6</v>
      </c>
      <c r="J680" s="12">
        <v>9.5740000000000002E-6</v>
      </c>
      <c r="K680" s="12">
        <v>0.31950000000000001</v>
      </c>
    </row>
    <row r="681" spans="1:11">
      <c r="A681" s="12">
        <v>32315</v>
      </c>
      <c r="B681" s="12" t="s">
        <v>652</v>
      </c>
      <c r="C681" s="12">
        <v>5.8860000000000001</v>
      </c>
      <c r="D681" s="12">
        <v>1.413E-3</v>
      </c>
      <c r="E681" s="12">
        <v>-2.2399999999999998E-3</v>
      </c>
      <c r="F681" s="12">
        <v>5.8860000000000001</v>
      </c>
      <c r="G681" s="12">
        <v>-1.15E-4</v>
      </c>
      <c r="H681" s="12">
        <v>1.2349999999999999E-4</v>
      </c>
      <c r="I681" s="12">
        <v>-8.8729999999999999E-5</v>
      </c>
      <c r="J681" s="12">
        <v>1.907E-4</v>
      </c>
      <c r="K681" s="12">
        <v>5.8860000000000001</v>
      </c>
    </row>
    <row r="682" spans="1:11">
      <c r="A682" s="12">
        <v>32315</v>
      </c>
      <c r="B682" s="12" t="s">
        <v>653</v>
      </c>
      <c r="C682" s="12">
        <v>3.9380000000000002</v>
      </c>
      <c r="D682" s="12">
        <v>9.456E-4</v>
      </c>
      <c r="E682" s="12">
        <v>-1.4989999999999999E-3</v>
      </c>
      <c r="F682" s="12">
        <v>3.9380000000000002</v>
      </c>
      <c r="G682" s="12">
        <v>-7.6940000000000005E-5</v>
      </c>
      <c r="H682" s="12">
        <v>8.2650000000000003E-5</v>
      </c>
      <c r="I682" s="12">
        <v>-5.9370000000000002E-5</v>
      </c>
      <c r="J682" s="12">
        <v>1.2760000000000001E-4</v>
      </c>
      <c r="K682" s="12">
        <v>3.9380000000000002</v>
      </c>
    </row>
    <row r="683" spans="1:11">
      <c r="A683" s="12">
        <v>32315</v>
      </c>
      <c r="B683" s="12" t="s">
        <v>654</v>
      </c>
      <c r="C683" s="12">
        <v>2.4910000000000001</v>
      </c>
      <c r="D683" s="12">
        <v>5.9820000000000001E-4</v>
      </c>
      <c r="E683" s="12">
        <v>-3.8949999999999998E-4</v>
      </c>
      <c r="F683" s="12">
        <v>2.4910000000000001</v>
      </c>
      <c r="G683" s="12">
        <v>-3.0170000000000001E-5</v>
      </c>
      <c r="H683" s="12">
        <v>-1.2150000000000001E-5</v>
      </c>
      <c r="I683" s="12">
        <v>-3.7129999999999999E-5</v>
      </c>
      <c r="J683" s="12">
        <v>4.9360000000000002E-5</v>
      </c>
      <c r="K683" s="12">
        <v>2.4910000000000001</v>
      </c>
    </row>
    <row r="684" spans="1:11">
      <c r="A684" s="12">
        <v>32315</v>
      </c>
      <c r="B684" s="12" t="s">
        <v>655</v>
      </c>
      <c r="C684" s="12">
        <v>1.6719999999999999</v>
      </c>
      <c r="D684" s="12">
        <v>4.0149999999999989E-4</v>
      </c>
      <c r="E684" s="12">
        <v>-2.6140000000000001E-4</v>
      </c>
      <c r="F684" s="12">
        <v>1.6719999999999999</v>
      </c>
      <c r="G684" s="12">
        <v>-2.0250000000000001E-5</v>
      </c>
      <c r="H684" s="12">
        <v>-8.1529999999999997E-6</v>
      </c>
      <c r="I684" s="12">
        <v>-2.4919999999999999E-5</v>
      </c>
      <c r="J684" s="12">
        <v>3.3120000000000001E-5</v>
      </c>
      <c r="K684" s="12">
        <v>1.6719999999999999</v>
      </c>
    </row>
    <row r="685" spans="1:11">
      <c r="A685" s="12">
        <v>32315</v>
      </c>
      <c r="B685" s="12" t="s">
        <v>656</v>
      </c>
      <c r="C685" s="12">
        <v>19.760000000000002</v>
      </c>
      <c r="D685" s="12">
        <v>2.393E-2</v>
      </c>
      <c r="E685" s="12">
        <v>-2.4479999999999998E-2</v>
      </c>
      <c r="F685" s="12">
        <v>19.760000000000002</v>
      </c>
      <c r="G685" s="12">
        <v>-1.516E-3</v>
      </c>
      <c r="H685" s="12">
        <v>-2.8310000000000011E-4</v>
      </c>
      <c r="I685" s="12">
        <v>-9.9660000000000005E-4</v>
      </c>
      <c r="J685" s="12">
        <v>1.836E-3</v>
      </c>
      <c r="K685" s="12">
        <v>19.760000000000002</v>
      </c>
    </row>
    <row r="686" spans="1:11">
      <c r="A686" s="12">
        <v>32315</v>
      </c>
      <c r="B686" s="12" t="s">
        <v>657</v>
      </c>
      <c r="C686" s="12">
        <v>-19.760000000000002</v>
      </c>
      <c r="D686" s="12">
        <v>-2.393E-2</v>
      </c>
      <c r="E686" s="12">
        <v>2.4479999999999998E-2</v>
      </c>
      <c r="F686" s="12">
        <v>19.760000000000002</v>
      </c>
      <c r="G686" s="12">
        <v>1.521E-3</v>
      </c>
      <c r="H686" s="12">
        <v>2.8360000000000001E-4</v>
      </c>
      <c r="I686" s="12">
        <v>9.967000000000001E-4</v>
      </c>
      <c r="J686" s="12">
        <v>1.8400000000000001E-3</v>
      </c>
      <c r="K686" s="12">
        <v>19.760000000000002</v>
      </c>
    </row>
    <row r="687" spans="1:11">
      <c r="A687" s="12">
        <v>32315</v>
      </c>
      <c r="B687" s="12" t="s">
        <v>658</v>
      </c>
      <c r="C687" s="12">
        <v>13.21</v>
      </c>
      <c r="D687" s="12">
        <v>1.6E-2</v>
      </c>
      <c r="E687" s="12">
        <v>-1.6369999999999999E-2</v>
      </c>
      <c r="F687" s="12">
        <v>13.21</v>
      </c>
      <c r="G687" s="12">
        <v>-1.013E-3</v>
      </c>
      <c r="H687" s="12">
        <v>-1.8929999999999999E-4</v>
      </c>
      <c r="I687" s="12">
        <v>-6.6629999999999999E-4</v>
      </c>
      <c r="J687" s="12">
        <v>1.227E-3</v>
      </c>
      <c r="K687" s="12">
        <v>13.21</v>
      </c>
    </row>
    <row r="688" spans="1:11">
      <c r="A688" s="12">
        <v>32315</v>
      </c>
      <c r="B688" s="12" t="s">
        <v>659</v>
      </c>
      <c r="C688" s="12">
        <v>-13.21</v>
      </c>
      <c r="D688" s="12">
        <v>-1.6E-2</v>
      </c>
      <c r="E688" s="12">
        <v>1.6369999999999999E-2</v>
      </c>
      <c r="F688" s="12">
        <v>13.21</v>
      </c>
      <c r="G688" s="12">
        <v>1.0169999999999999E-3</v>
      </c>
      <c r="H688" s="12">
        <v>1.896E-4</v>
      </c>
      <c r="I688" s="12">
        <v>6.6639999999999994E-4</v>
      </c>
      <c r="J688" s="12">
        <v>1.23E-3</v>
      </c>
      <c r="K688" s="12">
        <v>13.21</v>
      </c>
    </row>
    <row r="689" spans="1:11">
      <c r="A689" s="12">
        <v>32315</v>
      </c>
      <c r="B689" s="12" t="s">
        <v>660</v>
      </c>
      <c r="C689" s="12">
        <v>10.72</v>
      </c>
      <c r="D689" s="12">
        <v>1.6379999999999999E-2</v>
      </c>
      <c r="E689" s="12">
        <v>-1.212E-3</v>
      </c>
      <c r="F689" s="12">
        <v>10.72</v>
      </c>
      <c r="G689" s="12">
        <v>-7.5370000000000005E-4</v>
      </c>
      <c r="H689" s="12">
        <v>-1.2569999999999999E-4</v>
      </c>
      <c r="I689" s="12">
        <v>-5.6119999999999998E-4</v>
      </c>
      <c r="J689" s="12">
        <v>9.4810000000000001E-4</v>
      </c>
      <c r="K689" s="12">
        <v>10.72</v>
      </c>
    </row>
    <row r="690" spans="1:11">
      <c r="A690" s="12">
        <v>32315</v>
      </c>
      <c r="B690" s="12" t="s">
        <v>661</v>
      </c>
      <c r="C690" s="12">
        <v>-10.74</v>
      </c>
      <c r="D690" s="12">
        <v>-1.6379999999999999E-2</v>
      </c>
      <c r="E690" s="12">
        <v>1.212E-3</v>
      </c>
      <c r="F690" s="12">
        <v>10.74</v>
      </c>
      <c r="G690" s="12">
        <v>7.3720000000000003E-4</v>
      </c>
      <c r="H690" s="12">
        <v>1.2569999999999999E-4</v>
      </c>
      <c r="I690" s="12">
        <v>5.6729999999999997E-4</v>
      </c>
      <c r="J690" s="12">
        <v>9.3869999999999999E-4</v>
      </c>
      <c r="K690" s="12">
        <v>10.74</v>
      </c>
    </row>
    <row r="691" spans="1:11">
      <c r="A691" s="12">
        <v>32315</v>
      </c>
      <c r="B691" s="12" t="s">
        <v>662</v>
      </c>
      <c r="C691" s="12">
        <v>7.165</v>
      </c>
      <c r="D691" s="12">
        <v>1.095E-2</v>
      </c>
      <c r="E691" s="12">
        <v>-8.1010000000000012E-4</v>
      </c>
      <c r="F691" s="12">
        <v>7.165</v>
      </c>
      <c r="G691" s="12">
        <v>-5.0370000000000005E-4</v>
      </c>
      <c r="H691" s="12">
        <v>-8.4049999999999997E-5</v>
      </c>
      <c r="I691" s="12">
        <v>-3.7510000000000001E-4</v>
      </c>
      <c r="J691" s="12">
        <v>6.3370000000000006E-4</v>
      </c>
      <c r="K691" s="12">
        <v>7.165</v>
      </c>
    </row>
    <row r="692" spans="1:11">
      <c r="A692" s="12">
        <v>32315</v>
      </c>
      <c r="B692" s="12" t="s">
        <v>663</v>
      </c>
      <c r="C692" s="12">
        <v>-7.181</v>
      </c>
      <c r="D692" s="12">
        <v>-1.095E-2</v>
      </c>
      <c r="E692" s="12">
        <v>8.1010000000000012E-4</v>
      </c>
      <c r="F692" s="12">
        <v>7.181</v>
      </c>
      <c r="G692" s="12">
        <v>4.927E-4</v>
      </c>
      <c r="H692" s="12">
        <v>8.4029999999999993E-5</v>
      </c>
      <c r="I692" s="12">
        <v>3.792E-4</v>
      </c>
      <c r="J692" s="12">
        <v>6.2739999999999996E-4</v>
      </c>
      <c r="K692" s="12">
        <v>7.181</v>
      </c>
    </row>
    <row r="693" spans="1:11">
      <c r="A693" s="12">
        <v>32315</v>
      </c>
      <c r="B693" s="12" t="s">
        <v>664</v>
      </c>
      <c r="C693" s="12">
        <v>-6.2020000000000008</v>
      </c>
      <c r="D693" s="12">
        <v>-1.8569999999999999E-12</v>
      </c>
      <c r="E693" s="12">
        <v>1.085E-2</v>
      </c>
      <c r="F693" s="12">
        <v>6.2020000000000008</v>
      </c>
      <c r="G693" s="12">
        <v>-1.11E-4</v>
      </c>
      <c r="H693" s="12">
        <v>3.2440000000000002E-4</v>
      </c>
      <c r="I693" s="12">
        <v>2.198E-5</v>
      </c>
      <c r="J693" s="12">
        <v>3.4360000000000011E-4</v>
      </c>
      <c r="K693" s="12">
        <v>6.2020000000000008</v>
      </c>
    </row>
    <row r="694" spans="1:11">
      <c r="A694" s="12">
        <v>32315</v>
      </c>
      <c r="B694" s="12" t="s">
        <v>665</v>
      </c>
      <c r="C694" s="12">
        <v>-4.1500000000000004</v>
      </c>
      <c r="D694" s="12">
        <v>-1.236E-12</v>
      </c>
      <c r="E694" s="12">
        <v>7.2629999999999986E-3</v>
      </c>
      <c r="F694" s="12">
        <v>4.1500000000000004</v>
      </c>
      <c r="G694" s="12">
        <v>-7.4300000000000004E-5</v>
      </c>
      <c r="H694" s="12">
        <v>2.1709999999999999E-4</v>
      </c>
      <c r="I694" s="12">
        <v>1.471E-5</v>
      </c>
      <c r="J694" s="12">
        <v>2.299E-4</v>
      </c>
      <c r="K694" s="12">
        <v>4.1500000000000004</v>
      </c>
    </row>
    <row r="695" spans="1:11">
      <c r="A695" s="12">
        <v>32315</v>
      </c>
      <c r="B695" s="12" t="s">
        <v>666</v>
      </c>
      <c r="C695" s="12">
        <v>0.4708</v>
      </c>
      <c r="D695" s="12">
        <v>1.13E-4</v>
      </c>
      <c r="E695" s="12">
        <v>-1.393E-4</v>
      </c>
      <c r="F695" s="12">
        <v>0.4708</v>
      </c>
      <c r="G695" s="12">
        <v>-5.2809999999999999E-6</v>
      </c>
      <c r="H695" s="12">
        <v>2.932E-6</v>
      </c>
      <c r="I695" s="12">
        <v>-7.153E-6</v>
      </c>
      <c r="J695" s="12">
        <v>9.3620000000000012E-6</v>
      </c>
      <c r="K695" s="12">
        <v>0.4708</v>
      </c>
    </row>
    <row r="696" spans="1:11">
      <c r="A696" s="12">
        <v>32315</v>
      </c>
      <c r="B696" s="12" t="s">
        <v>667</v>
      </c>
      <c r="C696" s="12">
        <v>0.30099999999999999</v>
      </c>
      <c r="D696" s="12">
        <v>7.2269999999999998E-5</v>
      </c>
      <c r="E696" s="12">
        <v>-8.9090000000000003E-5</v>
      </c>
      <c r="F696" s="12">
        <v>0.30099999999999999</v>
      </c>
      <c r="G696" s="12">
        <v>-3.377E-6</v>
      </c>
      <c r="H696" s="12">
        <v>1.874E-6</v>
      </c>
      <c r="I696" s="12">
        <v>-4.5739999999999997E-6</v>
      </c>
      <c r="J696" s="12">
        <v>5.9859999999999999E-6</v>
      </c>
      <c r="K696" s="12">
        <v>0.30099999999999999</v>
      </c>
    </row>
    <row r="697" spans="1:11">
      <c r="A697" s="12">
        <v>32315</v>
      </c>
      <c r="B697" s="12" t="s">
        <v>668</v>
      </c>
      <c r="C697" s="12">
        <v>1.153</v>
      </c>
      <c r="D697" s="12">
        <v>1.1620000000000001E-3</v>
      </c>
      <c r="E697" s="12">
        <v>-8.4590000000000002E-4</v>
      </c>
      <c r="F697" s="12">
        <v>1.153</v>
      </c>
      <c r="G697" s="12">
        <v>-6.5069999999999999E-5</v>
      </c>
      <c r="H697" s="12">
        <v>-1.5679999999999999E-5</v>
      </c>
      <c r="I697" s="12">
        <v>-5.3019999999999997E-5</v>
      </c>
      <c r="J697" s="12">
        <v>8.5389999999999994E-5</v>
      </c>
      <c r="K697" s="12">
        <v>1.153</v>
      </c>
    </row>
    <row r="698" spans="1:11">
      <c r="A698" s="12">
        <v>32315</v>
      </c>
      <c r="B698" s="12" t="s">
        <v>669</v>
      </c>
      <c r="C698" s="12">
        <v>0.73750000000000004</v>
      </c>
      <c r="D698" s="12">
        <v>7.428999999999999E-4</v>
      </c>
      <c r="E698" s="12">
        <v>-5.4089999999999997E-4</v>
      </c>
      <c r="F698" s="12">
        <v>0.73750000000000004</v>
      </c>
      <c r="G698" s="12">
        <v>-4.1610000000000003E-5</v>
      </c>
      <c r="H698" s="12">
        <v>-1.0030000000000001E-5</v>
      </c>
      <c r="I698" s="12">
        <v>-3.3899999999999997E-5</v>
      </c>
      <c r="J698" s="12">
        <v>5.4599999999999999E-5</v>
      </c>
      <c r="K698" s="12">
        <v>0.73750000000000004</v>
      </c>
    </row>
    <row r="699" spans="1:11">
      <c r="A699" s="12">
        <v>32315</v>
      </c>
      <c r="B699" s="12" t="s">
        <v>529</v>
      </c>
      <c r="C699" s="12">
        <v>131.30000000000001</v>
      </c>
      <c r="D699" s="12">
        <v>-3.3829999999999988E-11</v>
      </c>
      <c r="E699" s="12">
        <v>1.392E-7</v>
      </c>
      <c r="F699" s="12">
        <v>131.30000000000001</v>
      </c>
      <c r="G699" s="12">
        <v>-2.4560000000000001E-4</v>
      </c>
      <c r="H699" s="12">
        <v>6.0220000000000003E-5</v>
      </c>
      <c r="I699" s="12">
        <v>-6.8000000000000001E-6</v>
      </c>
      <c r="J699" s="12">
        <v>2.5290000000000002E-4</v>
      </c>
      <c r="K699" s="12">
        <v>131.30000000000001</v>
      </c>
    </row>
    <row r="700" spans="1:11">
      <c r="A700" s="12">
        <v>32315</v>
      </c>
      <c r="B700" s="12" t="s">
        <v>527</v>
      </c>
      <c r="C700" s="12">
        <v>-144</v>
      </c>
      <c r="D700" s="12">
        <v>3.7550000000000002E-11</v>
      </c>
      <c r="E700" s="12">
        <v>-1.5270000000000001E-7</v>
      </c>
      <c r="F700" s="12">
        <v>144</v>
      </c>
      <c r="G700" s="12">
        <v>2.6929999999999999E-4</v>
      </c>
      <c r="H700" s="12">
        <v>-6.6050000000000006E-5</v>
      </c>
      <c r="I700" s="12">
        <v>7.4580000000000004E-6</v>
      </c>
      <c r="J700" s="12">
        <v>2.7740000000000002E-4</v>
      </c>
      <c r="K700" s="12">
        <v>144</v>
      </c>
    </row>
    <row r="701" spans="1:11">
      <c r="A701" s="12">
        <v>32315</v>
      </c>
      <c r="B701" s="12" t="s">
        <v>533</v>
      </c>
      <c r="C701" s="12">
        <v>34.549999999999997</v>
      </c>
      <c r="D701" s="12">
        <v>-1.011E-11</v>
      </c>
      <c r="E701" s="12">
        <v>-6.6709999999999993E-7</v>
      </c>
      <c r="F701" s="12">
        <v>34.549999999999997</v>
      </c>
      <c r="G701" s="12">
        <v>-1.139E-3</v>
      </c>
      <c r="H701" s="12">
        <v>-1.3569999999999999E-4</v>
      </c>
      <c r="I701" s="12">
        <v>1.8420000000000001E-4</v>
      </c>
      <c r="J701" s="12">
        <v>1.1609999999999999E-3</v>
      </c>
      <c r="K701" s="12">
        <v>34.549999999999997</v>
      </c>
    </row>
    <row r="702" spans="1:11">
      <c r="A702" s="12">
        <v>32315</v>
      </c>
      <c r="B702" s="12" t="s">
        <v>531</v>
      </c>
      <c r="C702" s="12">
        <v>-13.82</v>
      </c>
      <c r="D702" s="12">
        <v>4.0039999999999987E-12</v>
      </c>
      <c r="E702" s="12">
        <v>2.6689999999999999E-7</v>
      </c>
      <c r="F702" s="12">
        <v>13.82</v>
      </c>
      <c r="G702" s="12">
        <v>4.5550000000000001E-4</v>
      </c>
      <c r="H702" s="12">
        <v>5.4299999999999998E-5</v>
      </c>
      <c r="I702" s="12">
        <v>-7.3670000000000004E-5</v>
      </c>
      <c r="J702" s="12">
        <v>4.6460000000000002E-4</v>
      </c>
      <c r="K702" s="12">
        <v>13.82</v>
      </c>
    </row>
    <row r="703" spans="1:11">
      <c r="A703" s="12">
        <v>32315</v>
      </c>
      <c r="B703" s="12" t="s">
        <v>535</v>
      </c>
      <c r="C703" s="12">
        <v>-1.8280000000000001</v>
      </c>
      <c r="D703" s="12">
        <v>0</v>
      </c>
      <c r="E703" s="12">
        <v>2.35E-7</v>
      </c>
      <c r="F703" s="12">
        <v>1.8280000000000001</v>
      </c>
      <c r="G703" s="12">
        <v>-1.271E-5</v>
      </c>
      <c r="H703" s="12">
        <v>2.5329999999999998E-4</v>
      </c>
      <c r="I703" s="12">
        <v>6.3820000000000001E-6</v>
      </c>
      <c r="J703" s="12">
        <v>2.5369999999999999E-4</v>
      </c>
      <c r="K703" s="12">
        <v>1.8280000000000001</v>
      </c>
    </row>
    <row r="704" spans="1:11">
      <c r="A704" s="12">
        <v>32315</v>
      </c>
      <c r="B704" s="12" t="s">
        <v>539</v>
      </c>
      <c r="C704" s="12">
        <v>-1.0269999999999999</v>
      </c>
      <c r="D704" s="12">
        <v>-2.272E-11</v>
      </c>
      <c r="E704" s="12">
        <v>7.7639999999999999E-8</v>
      </c>
      <c r="F704" s="12">
        <v>1.0269999999999999</v>
      </c>
      <c r="G704" s="12">
        <v>-2.0699999999999998E-5</v>
      </c>
      <c r="H704" s="12">
        <v>1.604E-4</v>
      </c>
      <c r="I704" s="12">
        <v>-9.6910000000000009E-6</v>
      </c>
      <c r="J704" s="12">
        <v>1.6210000000000001E-4</v>
      </c>
      <c r="K704" s="12">
        <v>1.0269999999999999</v>
      </c>
    </row>
    <row r="705" spans="1:11">
      <c r="A705" s="12">
        <v>32315</v>
      </c>
      <c r="B705" s="12" t="s">
        <v>544</v>
      </c>
      <c r="C705" s="12">
        <v>0.38669999999999999</v>
      </c>
      <c r="D705" s="12">
        <v>0</v>
      </c>
      <c r="E705" s="12">
        <v>4.4120000000000001E-9</v>
      </c>
      <c r="F705" s="12">
        <v>0.38669999999999999</v>
      </c>
      <c r="G705" s="12">
        <v>1.813E-6</v>
      </c>
      <c r="H705" s="12">
        <v>-5.0609999999999998E-5</v>
      </c>
      <c r="I705" s="12">
        <v>-1.209E-6</v>
      </c>
      <c r="J705" s="12">
        <v>5.0649999999999998E-5</v>
      </c>
      <c r="K705" s="12">
        <v>0.38669999999999999</v>
      </c>
    </row>
    <row r="706" spans="1:11">
      <c r="A706" s="12">
        <v>32315</v>
      </c>
      <c r="B706" s="12" t="s">
        <v>546</v>
      </c>
      <c r="C706" s="12">
        <v>0.5837</v>
      </c>
      <c r="D706" s="12">
        <v>7.5890000000000009E-11</v>
      </c>
      <c r="E706" s="12">
        <v>-3.4610000000000002E-5</v>
      </c>
      <c r="F706" s="12">
        <v>0.5837</v>
      </c>
      <c r="G706" s="12">
        <v>4.2830000000000002E-5</v>
      </c>
      <c r="H706" s="12">
        <v>-5.2480000000000004E-6</v>
      </c>
      <c r="I706" s="12">
        <v>2.6180000000000002E-4</v>
      </c>
      <c r="J706" s="12">
        <v>2.653E-4</v>
      </c>
      <c r="K706" s="12">
        <v>0.5837</v>
      </c>
    </row>
    <row r="707" spans="1:11">
      <c r="A707" s="12">
        <v>32315</v>
      </c>
      <c r="B707" s="12" t="s">
        <v>548</v>
      </c>
      <c r="C707" s="12">
        <v>17.68</v>
      </c>
      <c r="D707" s="12">
        <v>-5.9610000000000001E-11</v>
      </c>
      <c r="E707" s="12">
        <v>-6.1640000000000001E-8</v>
      </c>
      <c r="F707" s="12">
        <v>17.68</v>
      </c>
      <c r="G707" s="12">
        <v>-5.524E-5</v>
      </c>
      <c r="H707" s="12">
        <v>-2.5359999999999998E-4</v>
      </c>
      <c r="I707" s="12">
        <v>-2.254E-4</v>
      </c>
      <c r="J707" s="12">
        <v>3.4370000000000001E-4</v>
      </c>
      <c r="K707" s="12">
        <v>17.68</v>
      </c>
    </row>
    <row r="708" spans="1:11">
      <c r="A708" s="12">
        <v>32315</v>
      </c>
      <c r="B708" s="12" t="s">
        <v>614</v>
      </c>
      <c r="C708" s="12">
        <v>-6.49</v>
      </c>
      <c r="D708" s="12">
        <v>0</v>
      </c>
      <c r="E708" s="12">
        <v>4.3440000000000003E-7</v>
      </c>
      <c r="F708" s="12">
        <v>6.49</v>
      </c>
      <c r="G708" s="12">
        <v>3.2559999999999998E-6</v>
      </c>
      <c r="H708" s="12">
        <v>9.5629999999999988E-4</v>
      </c>
      <c r="I708" s="12">
        <v>-3.1439999999999999E-6</v>
      </c>
      <c r="J708" s="12">
        <v>9.5629999999999988E-4</v>
      </c>
      <c r="K708" s="12">
        <v>6.49</v>
      </c>
    </row>
    <row r="709" spans="1:11">
      <c r="A709" s="12">
        <v>32315</v>
      </c>
      <c r="B709" s="12" t="s">
        <v>615</v>
      </c>
      <c r="C709" s="12">
        <v>-1.1359999999999999</v>
      </c>
      <c r="D709" s="12">
        <v>2.3000000000000001E-11</v>
      </c>
      <c r="E709" s="12">
        <v>6.7160000000000001E-8</v>
      </c>
      <c r="F709" s="12">
        <v>1.1359999999999999</v>
      </c>
      <c r="G709" s="12">
        <v>2.1780000000000002E-5</v>
      </c>
      <c r="H709" s="12">
        <v>1.583E-4</v>
      </c>
      <c r="I709" s="12">
        <v>8.6430000000000001E-6</v>
      </c>
      <c r="J709" s="12">
        <v>1.6009999999999999E-4</v>
      </c>
      <c r="K709" s="12">
        <v>1.1359999999999999</v>
      </c>
    </row>
    <row r="710" spans="1:11">
      <c r="A710" s="12">
        <v>32315</v>
      </c>
      <c r="B710" s="12" t="s">
        <v>670</v>
      </c>
      <c r="C710" s="12">
        <v>6.1179999999999994</v>
      </c>
      <c r="D710" s="12">
        <v>-4.5200000000000001E-12</v>
      </c>
      <c r="E710" s="12">
        <v>-2.3560000000000001E-2</v>
      </c>
      <c r="F710" s="12">
        <v>6.1179999999999994</v>
      </c>
      <c r="G710" s="12">
        <v>8.1589999999999994E-4</v>
      </c>
      <c r="H710" s="12">
        <v>-1.0839999999999999E-3</v>
      </c>
      <c r="I710" s="12">
        <v>-2.9649999999999999E-5</v>
      </c>
      <c r="J710" s="12">
        <v>1.3569999999999999E-3</v>
      </c>
      <c r="K710" s="12">
        <v>6.1179999999999994</v>
      </c>
    </row>
    <row r="711" spans="1:11">
      <c r="A711" s="12">
        <v>32315</v>
      </c>
      <c r="B711" s="12" t="s">
        <v>671</v>
      </c>
      <c r="C711" s="12">
        <v>1.734</v>
      </c>
      <c r="D711" s="12">
        <v>2.7209999999999998E-12</v>
      </c>
      <c r="E711" s="12">
        <v>-1.0959999999999999E-2</v>
      </c>
      <c r="F711" s="12">
        <v>1.734</v>
      </c>
      <c r="G711" s="12">
        <v>9.3070000000000002E-4</v>
      </c>
      <c r="H711" s="12">
        <v>-2.2730000000000001E-5</v>
      </c>
      <c r="I711" s="12">
        <v>-7.4259999999999997E-5</v>
      </c>
      <c r="J711" s="12">
        <v>9.3399999999999993E-4</v>
      </c>
      <c r="K711" s="12">
        <v>1.734</v>
      </c>
    </row>
    <row r="712" spans="1:11">
      <c r="A712" s="12">
        <v>32315</v>
      </c>
      <c r="B712" s="12" t="s">
        <v>672</v>
      </c>
      <c r="C712" s="12">
        <v>0</v>
      </c>
      <c r="D712" s="12">
        <v>0</v>
      </c>
      <c r="E712" s="12">
        <v>0</v>
      </c>
      <c r="F712" s="12">
        <v>0</v>
      </c>
      <c r="G712" s="12">
        <v>0</v>
      </c>
      <c r="H712" s="12">
        <v>0</v>
      </c>
      <c r="I712" s="12">
        <v>0</v>
      </c>
      <c r="J712" s="12">
        <v>0</v>
      </c>
      <c r="K712" s="12">
        <v>0</v>
      </c>
    </row>
    <row r="713" spans="1:11">
      <c r="A713" s="12">
        <v>32315</v>
      </c>
      <c r="B713" s="12" t="s">
        <v>673</v>
      </c>
      <c r="C713" s="12">
        <v>0</v>
      </c>
      <c r="D713" s="12">
        <v>0</v>
      </c>
      <c r="E713" s="12">
        <v>0</v>
      </c>
      <c r="F713" s="12">
        <v>0</v>
      </c>
      <c r="G713" s="12">
        <v>0</v>
      </c>
      <c r="H713" s="12">
        <v>0</v>
      </c>
      <c r="I713" s="12">
        <v>0</v>
      </c>
      <c r="J713" s="12">
        <v>0</v>
      </c>
      <c r="K713" s="12">
        <v>0</v>
      </c>
    </row>
    <row r="714" spans="1:11">
      <c r="A714" s="12">
        <v>32315</v>
      </c>
      <c r="B714" s="12" t="s">
        <v>674</v>
      </c>
      <c r="C714" s="12">
        <v>0</v>
      </c>
      <c r="D714" s="12">
        <v>0</v>
      </c>
      <c r="E714" s="12">
        <v>0</v>
      </c>
      <c r="F714" s="12">
        <v>0</v>
      </c>
      <c r="G714" s="12">
        <v>0</v>
      </c>
      <c r="H714" s="12">
        <v>0</v>
      </c>
      <c r="I714" s="12">
        <v>0</v>
      </c>
      <c r="J714" s="12">
        <v>0</v>
      </c>
      <c r="K714" s="12">
        <v>0</v>
      </c>
    </row>
    <row r="715" spans="1:11">
      <c r="A715" s="12">
        <v>32315</v>
      </c>
      <c r="B715" s="12" t="s">
        <v>675</v>
      </c>
      <c r="C715" s="12">
        <v>0.33150000000000002</v>
      </c>
      <c r="D715" s="12">
        <v>-3.0030000000000001E-7</v>
      </c>
      <c r="E715" s="12">
        <v>7.0560000000000006E-3</v>
      </c>
      <c r="F715" s="12">
        <v>0.33150000000000002</v>
      </c>
      <c r="G715" s="12">
        <v>-2.0299999999999999E-5</v>
      </c>
      <c r="H715" s="12">
        <v>-9.3430000000000005E-5</v>
      </c>
      <c r="I715" s="12">
        <v>1.6739999999999999E-5</v>
      </c>
      <c r="J715" s="12">
        <v>9.7070000000000004E-5</v>
      </c>
      <c r="K715" s="12">
        <v>0.33150000000000002</v>
      </c>
    </row>
    <row r="716" spans="1:11">
      <c r="A716" s="12">
        <v>32315</v>
      </c>
      <c r="B716" s="12" t="s">
        <v>676</v>
      </c>
      <c r="C716" s="12">
        <v>4.9279999999999997E-2</v>
      </c>
      <c r="D716" s="12">
        <v>2.0260000000000001E-12</v>
      </c>
      <c r="E716" s="12">
        <v>4.1789999999999991E-4</v>
      </c>
      <c r="F716" s="12">
        <v>4.9279999999999997E-2</v>
      </c>
      <c r="G716" s="12">
        <v>7.8780000000000001E-5</v>
      </c>
      <c r="H716" s="12">
        <v>-8.3610000000000001E-6</v>
      </c>
      <c r="I716" s="12">
        <v>-1.9829999999999999E-6</v>
      </c>
      <c r="J716" s="12">
        <v>7.9250000000000002E-5</v>
      </c>
      <c r="K716" s="12">
        <v>4.9279999999999997E-2</v>
      </c>
    </row>
    <row r="717" spans="1:11">
      <c r="A717" s="12">
        <v>32315</v>
      </c>
      <c r="B717" s="12" t="s">
        <v>677</v>
      </c>
      <c r="C717" s="12">
        <v>0</v>
      </c>
      <c r="D717" s="12">
        <v>0</v>
      </c>
      <c r="E717" s="12">
        <v>0</v>
      </c>
      <c r="F717" s="12">
        <v>0</v>
      </c>
      <c r="G717" s="12">
        <v>0</v>
      </c>
      <c r="H717" s="12">
        <v>0</v>
      </c>
      <c r="I717" s="12">
        <v>0</v>
      </c>
      <c r="J717" s="12">
        <v>0</v>
      </c>
      <c r="K717" s="12">
        <v>0</v>
      </c>
    </row>
    <row r="718" spans="1:11">
      <c r="A718" s="12">
        <v>32315</v>
      </c>
      <c r="B718" s="12" t="s">
        <v>678</v>
      </c>
      <c r="C718" s="12">
        <v>0.42580000000000001</v>
      </c>
      <c r="D718" s="12">
        <v>2.2459999999999999E-12</v>
      </c>
      <c r="E718" s="12">
        <v>2.647E-2</v>
      </c>
      <c r="F718" s="12">
        <v>0.42659999999999998</v>
      </c>
      <c r="G718" s="12">
        <v>-4.2599999999999999E-5</v>
      </c>
      <c r="H718" s="12">
        <v>-1.4909999999999999E-4</v>
      </c>
      <c r="I718" s="12">
        <v>3.4709999999999998E-5</v>
      </c>
      <c r="J718" s="12">
        <v>1.5890000000000001E-4</v>
      </c>
      <c r="K718" s="12">
        <v>0.42580000000000001</v>
      </c>
    </row>
    <row r="719" spans="1:11">
      <c r="A719" s="12">
        <v>32315</v>
      </c>
      <c r="B719" s="12" t="s">
        <v>679</v>
      </c>
      <c r="C719" s="12">
        <v>-0.6593</v>
      </c>
      <c r="D719" s="12">
        <v>1.557E-7</v>
      </c>
      <c r="E719" s="12">
        <v>-3.304E-2</v>
      </c>
      <c r="F719" s="12">
        <v>0.66010000000000002</v>
      </c>
      <c r="G719" s="12">
        <v>6.0959999999999999E-5</v>
      </c>
      <c r="H719" s="12">
        <v>2.1780000000000001E-4</v>
      </c>
      <c r="I719" s="12">
        <v>-4.7840000000000003E-5</v>
      </c>
      <c r="J719" s="12">
        <v>2.3120000000000001E-4</v>
      </c>
      <c r="K719" s="12">
        <v>0.6593</v>
      </c>
    </row>
    <row r="720" spans="1:11">
      <c r="A720" s="12">
        <v>32315</v>
      </c>
      <c r="B720" s="12" t="s">
        <v>680</v>
      </c>
      <c r="C720" s="12">
        <v>-2.2499999999999998E-3</v>
      </c>
      <c r="D720" s="12">
        <v>0</v>
      </c>
      <c r="E720" s="12">
        <v>-4.7849999999999998E-4</v>
      </c>
      <c r="F720" s="12">
        <v>2.3E-3</v>
      </c>
      <c r="G720" s="12">
        <v>6.8789999999999997E-5</v>
      </c>
      <c r="H720" s="12">
        <v>5.0259999999999998E-6</v>
      </c>
      <c r="I720" s="12">
        <v>-3.5149999999999998E-6</v>
      </c>
      <c r="J720" s="12">
        <v>6.9060000000000006E-5</v>
      </c>
      <c r="K720" s="12">
        <v>2.2499999999999998E-3</v>
      </c>
    </row>
    <row r="721" spans="1:11">
      <c r="A721" s="12">
        <v>32315</v>
      </c>
      <c r="B721" s="12" t="s">
        <v>681</v>
      </c>
      <c r="C721" s="12">
        <v>0</v>
      </c>
      <c r="D721" s="12">
        <v>0</v>
      </c>
      <c r="E721" s="12">
        <v>0</v>
      </c>
      <c r="F721" s="12">
        <v>0</v>
      </c>
      <c r="G721" s="12">
        <v>0</v>
      </c>
      <c r="H721" s="12">
        <v>0</v>
      </c>
      <c r="I721" s="12">
        <v>0</v>
      </c>
      <c r="J721" s="12">
        <v>0</v>
      </c>
      <c r="K721" s="12">
        <v>0</v>
      </c>
    </row>
    <row r="722" spans="1:11">
      <c r="A722" s="12">
        <v>32315</v>
      </c>
      <c r="B722" s="12" t="s">
        <v>682</v>
      </c>
      <c r="C722" s="12">
        <v>-0.68410000000000004</v>
      </c>
      <c r="D722" s="12">
        <v>-3.191E-12</v>
      </c>
      <c r="E722" s="12">
        <v>-3.2969999999999999E-2</v>
      </c>
      <c r="F722" s="12">
        <v>0.68489999999999995</v>
      </c>
      <c r="G722" s="12">
        <v>7.2689999999999997E-5</v>
      </c>
      <c r="H722" s="12">
        <v>2.243E-4</v>
      </c>
      <c r="I722" s="12">
        <v>-4.914E-5</v>
      </c>
      <c r="J722" s="12">
        <v>2.409E-4</v>
      </c>
      <c r="K722" s="12">
        <v>0.68410000000000004</v>
      </c>
    </row>
    <row r="723" spans="1:11">
      <c r="A723" s="12">
        <v>32315</v>
      </c>
      <c r="B723" s="12" t="s">
        <v>683</v>
      </c>
      <c r="C723" s="12">
        <v>0.6431</v>
      </c>
      <c r="D723" s="12">
        <v>2.5190000000000001E-12</v>
      </c>
      <c r="E723" s="12">
        <v>3.4549999999999997E-2</v>
      </c>
      <c r="F723" s="12">
        <v>0.64410000000000001</v>
      </c>
      <c r="G723" s="12">
        <v>-7.6160000000000003E-5</v>
      </c>
      <c r="H723" s="12">
        <v>-2.3829999999999999E-4</v>
      </c>
      <c r="I723" s="12">
        <v>5.2049999999999998E-5</v>
      </c>
      <c r="J723" s="12">
        <v>2.5549999999999998E-4</v>
      </c>
      <c r="K723" s="12">
        <v>0.6431</v>
      </c>
    </row>
    <row r="724" spans="1:11">
      <c r="A724" s="12">
        <v>32315</v>
      </c>
      <c r="B724" s="12" t="s">
        <v>684</v>
      </c>
      <c r="C724" s="12">
        <v>0.105</v>
      </c>
      <c r="D724" s="12">
        <v>2.238E-12</v>
      </c>
      <c r="E724" s="12">
        <v>-1.5190000000000001E-4</v>
      </c>
      <c r="F724" s="12">
        <v>0.105</v>
      </c>
      <c r="G724" s="12">
        <v>2.107E-5</v>
      </c>
      <c r="H724" s="12">
        <v>-1.161E-6</v>
      </c>
      <c r="I724" s="12">
        <v>-8.9150000000000006E-7</v>
      </c>
      <c r="J724" s="12">
        <v>2.1120000000000001E-5</v>
      </c>
      <c r="K724" s="12">
        <v>0.105</v>
      </c>
    </row>
    <row r="725" spans="1:11">
      <c r="A725" s="12">
        <v>32315</v>
      </c>
      <c r="B725" s="12" t="s">
        <v>685</v>
      </c>
      <c r="C725" s="12">
        <v>29.12</v>
      </c>
      <c r="D725" s="12">
        <v>0</v>
      </c>
      <c r="E725" s="12">
        <v>-7.1099999999999997E-2</v>
      </c>
      <c r="F725" s="12">
        <v>29.12</v>
      </c>
      <c r="G725" s="12">
        <v>4.401E-5</v>
      </c>
      <c r="H725" s="12">
        <v>-1.7080000000000001E-3</v>
      </c>
      <c r="I725" s="12">
        <v>1.7640000000000001E-5</v>
      </c>
      <c r="J725" s="12">
        <v>1.709E-3</v>
      </c>
      <c r="K725" s="12">
        <v>29.12</v>
      </c>
    </row>
    <row r="726" spans="1:11">
      <c r="A726" s="12">
        <v>32315</v>
      </c>
      <c r="B726" s="12" t="s">
        <v>686</v>
      </c>
      <c r="C726" s="12">
        <v>6.4699999999999994E-2</v>
      </c>
      <c r="D726" s="12">
        <v>0</v>
      </c>
      <c r="E726" s="12">
        <v>-1.3970000000000001E-4</v>
      </c>
      <c r="F726" s="12">
        <v>6.4699999999999994E-2</v>
      </c>
      <c r="G726" s="12">
        <v>5.8309999999999997E-7</v>
      </c>
      <c r="H726" s="12">
        <v>-2.889E-7</v>
      </c>
      <c r="I726" s="12">
        <v>-1.5200000000000001E-7</v>
      </c>
      <c r="J726" s="12">
        <v>6.6830000000000002E-7</v>
      </c>
      <c r="K726" s="12">
        <v>6.4699999999999994E-2</v>
      </c>
    </row>
    <row r="727" spans="1:11">
      <c r="A727" s="12">
        <v>32315</v>
      </c>
      <c r="B727" s="12" t="s">
        <v>687</v>
      </c>
      <c r="C727" s="12">
        <v>63.54</v>
      </c>
      <c r="D727" s="12">
        <v>2.088E-11</v>
      </c>
      <c r="E727" s="12">
        <v>-0.10100000000000001</v>
      </c>
      <c r="F727" s="12">
        <v>63.54</v>
      </c>
      <c r="G727" s="12">
        <v>3.8840000000000001E-4</v>
      </c>
      <c r="H727" s="12">
        <v>-3.2230000000000002E-3</v>
      </c>
      <c r="I727" s="12">
        <v>-1.119E-4</v>
      </c>
      <c r="J727" s="12">
        <v>3.248E-3</v>
      </c>
      <c r="K727" s="12">
        <v>63.54</v>
      </c>
    </row>
    <row r="728" spans="1:11">
      <c r="A728" s="12">
        <v>32315</v>
      </c>
      <c r="B728" s="12" t="s">
        <v>688</v>
      </c>
      <c r="C728" s="12">
        <v>-7.5879999999999993E-3</v>
      </c>
      <c r="D728" s="12">
        <v>0</v>
      </c>
      <c r="E728" s="12">
        <v>-2.6580000000000001E-9</v>
      </c>
      <c r="F728" s="12">
        <v>7.5879999999999993E-3</v>
      </c>
      <c r="G728" s="12">
        <v>2.0269999999999998E-6</v>
      </c>
      <c r="H728" s="12">
        <v>9.7100000000000002E-6</v>
      </c>
      <c r="I728" s="12">
        <v>-1.0130000000000001E-6</v>
      </c>
      <c r="J728" s="12">
        <v>9.9709999999999999E-6</v>
      </c>
      <c r="K728" s="12">
        <v>7.5879999999999993E-3</v>
      </c>
    </row>
    <row r="729" spans="1:11">
      <c r="A729" s="12">
        <v>32315</v>
      </c>
      <c r="B729" s="12" t="s">
        <v>689</v>
      </c>
      <c r="C729" s="12">
        <v>3.8989999999999997E-2</v>
      </c>
      <c r="D729" s="12">
        <v>0</v>
      </c>
      <c r="E729" s="12">
        <v>1.5030000000000001E-9</v>
      </c>
      <c r="F729" s="12">
        <v>3.8989999999999997E-2</v>
      </c>
      <c r="G729" s="12">
        <v>-7.413E-7</v>
      </c>
      <c r="H729" s="12">
        <v>-1.772E-5</v>
      </c>
      <c r="I729" s="12">
        <v>1.5069999999999999E-7</v>
      </c>
      <c r="J729" s="12">
        <v>1.774E-5</v>
      </c>
      <c r="K729" s="12">
        <v>3.8989999999999997E-2</v>
      </c>
    </row>
    <row r="730" spans="1:11">
      <c r="A730" s="12">
        <v>32315</v>
      </c>
      <c r="B730" s="12" t="s">
        <v>690</v>
      </c>
      <c r="C730" s="12">
        <v>-1.005E-2</v>
      </c>
      <c r="D730" s="12">
        <v>0</v>
      </c>
      <c r="E730" s="12">
        <v>-6.5829999999999999E-10</v>
      </c>
      <c r="F730" s="12">
        <v>1.005E-2</v>
      </c>
      <c r="G730" s="12">
        <v>2.0380000000000001E-7</v>
      </c>
      <c r="H730" s="12">
        <v>7.5220000000000001E-6</v>
      </c>
      <c r="I730" s="12">
        <v>1.939E-8</v>
      </c>
      <c r="J730" s="12">
        <v>7.525E-6</v>
      </c>
      <c r="K730" s="12">
        <v>1.005E-2</v>
      </c>
    </row>
    <row r="731" spans="1:11">
      <c r="A731" s="12">
        <v>32315</v>
      </c>
      <c r="B731" s="12" t="s">
        <v>691</v>
      </c>
      <c r="C731" s="12">
        <v>2.1770000000000001E-2</v>
      </c>
      <c r="D731" s="12">
        <v>0</v>
      </c>
      <c r="E731" s="12">
        <v>1.0029999999999999E-9</v>
      </c>
      <c r="F731" s="12">
        <v>2.1770000000000001E-2</v>
      </c>
      <c r="G731" s="12">
        <v>-9.0540000000000002E-8</v>
      </c>
      <c r="H731" s="12">
        <v>-9.3579999999999992E-6</v>
      </c>
      <c r="I731" s="12">
        <v>2.4929999999999999E-8</v>
      </c>
      <c r="J731" s="12">
        <v>9.3589999999999997E-6</v>
      </c>
      <c r="K731" s="12">
        <v>2.1770000000000001E-2</v>
      </c>
    </row>
    <row r="732" spans="1:11">
      <c r="A732" s="12">
        <v>32315</v>
      </c>
      <c r="B732" s="12" t="s">
        <v>692</v>
      </c>
      <c r="C732" s="12">
        <v>-5.8450000000000004E-3</v>
      </c>
      <c r="D732" s="12">
        <v>0</v>
      </c>
      <c r="E732" s="12">
        <v>-4.249E-10</v>
      </c>
      <c r="F732" s="12">
        <v>5.8450000000000004E-3</v>
      </c>
      <c r="G732" s="12">
        <v>7.9440000000000002E-8</v>
      </c>
      <c r="H732" s="12">
        <v>5.9220000000000002E-6</v>
      </c>
      <c r="I732" s="12">
        <v>-1.5189999999999999E-8</v>
      </c>
      <c r="J732" s="12">
        <v>5.9229999999999999E-6</v>
      </c>
      <c r="K732" s="12">
        <v>5.8450000000000004E-3</v>
      </c>
    </row>
    <row r="733" spans="1:11">
      <c r="A733" s="12">
        <v>32315</v>
      </c>
      <c r="B733" s="12" t="s">
        <v>693</v>
      </c>
      <c r="C733" s="12">
        <v>1.082E-2</v>
      </c>
      <c r="D733" s="12">
        <v>0</v>
      </c>
      <c r="E733" s="12">
        <v>4.4689999999999998E-10</v>
      </c>
      <c r="F733" s="12">
        <v>1.082E-2</v>
      </c>
      <c r="G733" s="12">
        <v>-1.953E-8</v>
      </c>
      <c r="H733" s="12">
        <v>-5.8289999999999996E-6</v>
      </c>
      <c r="I733" s="12">
        <v>1.0270000000000001E-9</v>
      </c>
      <c r="J733" s="12">
        <v>5.8289999999999996E-6</v>
      </c>
      <c r="K733" s="12">
        <v>1.082E-2</v>
      </c>
    </row>
    <row r="734" spans="1:11">
      <c r="A734" s="12">
        <v>32315</v>
      </c>
      <c r="B734" s="12" t="s">
        <v>694</v>
      </c>
      <c r="C734" s="12">
        <v>2.2079999999999999E-3</v>
      </c>
      <c r="D734" s="12">
        <v>0</v>
      </c>
      <c r="E734" s="12">
        <v>2.536E-11</v>
      </c>
      <c r="F734" s="12">
        <v>2.2079999999999999E-3</v>
      </c>
      <c r="G734" s="12">
        <v>1.274E-8</v>
      </c>
      <c r="H734" s="12">
        <v>3.755E-6</v>
      </c>
      <c r="I734" s="12">
        <v>-3.6389999999999999E-9</v>
      </c>
      <c r="J734" s="12">
        <v>3.755E-6</v>
      </c>
      <c r="K734" s="12">
        <v>2.2079999999999999E-3</v>
      </c>
    </row>
    <row r="735" spans="1:11">
      <c r="A735" s="12">
        <v>32315</v>
      </c>
      <c r="B735" s="12" t="s">
        <v>695</v>
      </c>
      <c r="C735" s="12">
        <v>2.2079999999999999E-3</v>
      </c>
      <c r="D735" s="12">
        <v>0</v>
      </c>
      <c r="E735" s="12">
        <v>-2.8299999999999999E-11</v>
      </c>
      <c r="F735" s="12">
        <v>2.2079999999999999E-3</v>
      </c>
      <c r="G735" s="12">
        <v>-6.7100000000000002E-9</v>
      </c>
      <c r="H735" s="12">
        <v>-3.8229999999999997E-6</v>
      </c>
      <c r="I735" s="12">
        <v>1.2130000000000001E-9</v>
      </c>
      <c r="J735" s="12">
        <v>3.8229999999999997E-6</v>
      </c>
      <c r="K735" s="12">
        <v>2.2079999999999999E-3</v>
      </c>
    </row>
    <row r="736" spans="1:11">
      <c r="A736" s="12">
        <v>32315</v>
      </c>
      <c r="B736" s="12" t="s">
        <v>696</v>
      </c>
      <c r="C736" s="12">
        <v>1.082E-2</v>
      </c>
      <c r="D736" s="12">
        <v>0</v>
      </c>
      <c r="E736" s="12">
        <v>5.0370000000000003E-10</v>
      </c>
      <c r="F736" s="12">
        <v>1.082E-2</v>
      </c>
      <c r="G736" s="12">
        <v>3.213E-9</v>
      </c>
      <c r="H736" s="12">
        <v>2.4250000000000001E-6</v>
      </c>
      <c r="I736" s="12">
        <v>-2.6859999999999998E-10</v>
      </c>
      <c r="J736" s="12">
        <v>2.4250000000000001E-6</v>
      </c>
      <c r="K736" s="12">
        <v>1.082E-2</v>
      </c>
    </row>
    <row r="737" spans="1:11">
      <c r="A737" s="12">
        <v>32315</v>
      </c>
      <c r="B737" s="12" t="s">
        <v>697</v>
      </c>
      <c r="C737" s="12">
        <v>-5.8450000000000004E-3</v>
      </c>
      <c r="D737" s="12">
        <v>0</v>
      </c>
      <c r="E737" s="12">
        <v>-4.7689999999999998E-10</v>
      </c>
      <c r="F737" s="12">
        <v>5.8450000000000004E-3</v>
      </c>
      <c r="G737" s="12">
        <v>-1.935E-9</v>
      </c>
      <c r="H737" s="12">
        <v>-2.5150000000000001E-6</v>
      </c>
      <c r="I737" s="12">
        <v>4.5360000000000012E-10</v>
      </c>
      <c r="J737" s="12">
        <v>2.5150000000000001E-6</v>
      </c>
      <c r="K737" s="12">
        <v>5.8450000000000004E-3</v>
      </c>
    </row>
    <row r="738" spans="1:11">
      <c r="A738" s="12">
        <v>32315</v>
      </c>
      <c r="B738" s="12" t="s">
        <v>698</v>
      </c>
      <c r="C738" s="12">
        <v>2.1770000000000001E-2</v>
      </c>
      <c r="D738" s="12">
        <v>0</v>
      </c>
      <c r="E738" s="12">
        <v>1.0749999999999999E-9</v>
      </c>
      <c r="F738" s="12">
        <v>2.1770000000000001E-2</v>
      </c>
      <c r="G738" s="12">
        <v>1.2980000000000001E-9</v>
      </c>
      <c r="H738" s="12">
        <v>1.4720000000000001E-6</v>
      </c>
      <c r="I738" s="12">
        <v>-4.4990000000000002E-10</v>
      </c>
      <c r="J738" s="12">
        <v>1.4720000000000001E-6</v>
      </c>
      <c r="K738" s="12">
        <v>2.1770000000000001E-2</v>
      </c>
    </row>
    <row r="739" spans="1:11">
      <c r="A739" s="12">
        <v>32315</v>
      </c>
      <c r="B739" s="12" t="s">
        <v>699</v>
      </c>
      <c r="C739" s="12">
        <v>-1.005E-2</v>
      </c>
      <c r="D739" s="12">
        <v>0</v>
      </c>
      <c r="E739" s="12">
        <v>-7.1659999999999999E-10</v>
      </c>
      <c r="F739" s="12">
        <v>1.005E-2</v>
      </c>
      <c r="G739" s="12">
        <v>-7.9049999999999991E-10</v>
      </c>
      <c r="H739" s="12">
        <v>-1.609E-6</v>
      </c>
      <c r="I739" s="12">
        <v>3.2110000000000001E-10</v>
      </c>
      <c r="J739" s="12">
        <v>1.609E-6</v>
      </c>
      <c r="K739" s="12">
        <v>1.005E-2</v>
      </c>
    </row>
    <row r="740" spans="1:11">
      <c r="A740" s="12">
        <v>32315</v>
      </c>
      <c r="B740" s="12" t="s">
        <v>700</v>
      </c>
      <c r="C740" s="12">
        <v>3.8989999999999997E-2</v>
      </c>
      <c r="D740" s="12">
        <v>0</v>
      </c>
      <c r="E740" s="12">
        <v>1.6170000000000001E-9</v>
      </c>
      <c r="F740" s="12">
        <v>3.8989999999999997E-2</v>
      </c>
      <c r="G740" s="12">
        <v>1.6799999999999999E-10</v>
      </c>
      <c r="H740" s="12">
        <v>7.5239999999999999E-7</v>
      </c>
      <c r="I740" s="12">
        <v>-1.6600000000000001E-9</v>
      </c>
      <c r="J740" s="12">
        <v>7.5239999999999999E-7</v>
      </c>
      <c r="K740" s="12">
        <v>3.8989999999999997E-2</v>
      </c>
    </row>
    <row r="741" spans="1:11">
      <c r="A741" s="12">
        <v>32315</v>
      </c>
      <c r="B741" s="12" t="s">
        <v>701</v>
      </c>
      <c r="C741" s="12">
        <v>-7.5879999999999993E-3</v>
      </c>
      <c r="D741" s="12">
        <v>0</v>
      </c>
      <c r="E741" s="12">
        <v>-2.8160000000000002E-9</v>
      </c>
      <c r="F741" s="12">
        <v>7.5879999999999993E-3</v>
      </c>
      <c r="G741" s="12">
        <v>4.8429999999999997E-10</v>
      </c>
      <c r="H741" s="12">
        <v>-9.4799999999999997E-7</v>
      </c>
      <c r="I741" s="12">
        <v>4.8680000000000001E-9</v>
      </c>
      <c r="J741" s="12">
        <v>9.4809999999999997E-7</v>
      </c>
      <c r="K741" s="12">
        <v>7.5879999999999993E-3</v>
      </c>
    </row>
    <row r="742" spans="1:11">
      <c r="A742" s="12">
        <v>32315</v>
      </c>
      <c r="B742" s="12" t="s">
        <v>280</v>
      </c>
      <c r="C742" s="12">
        <v>137.9</v>
      </c>
      <c r="D742" s="12">
        <v>-1.4460000000000001E-7</v>
      </c>
      <c r="E742" s="12">
        <v>-0.25740000000000002</v>
      </c>
      <c r="F742" s="12">
        <v>137.9</v>
      </c>
      <c r="G742" s="12">
        <v>2.2959999999999999E-3</v>
      </c>
      <c r="H742" s="12">
        <v>-7.247E-3</v>
      </c>
      <c r="I742" s="12">
        <v>-3.1750000000000002E-4</v>
      </c>
      <c r="J742" s="12">
        <v>7.6090000000000003E-3</v>
      </c>
      <c r="K742" s="12">
        <v>137.9</v>
      </c>
    </row>
    <row r="743" spans="1:11">
      <c r="A743" s="12">
        <v>32315</v>
      </c>
      <c r="B743" s="12" t="s">
        <v>370</v>
      </c>
      <c r="C743" s="12">
        <v>133.4</v>
      </c>
      <c r="D743" s="12">
        <v>-1.377E-7</v>
      </c>
      <c r="E743" s="12">
        <v>-0.24879999999999999</v>
      </c>
      <c r="F743" s="12">
        <v>133.4</v>
      </c>
      <c r="G743" s="12">
        <v>2.2239999999999998E-3</v>
      </c>
      <c r="H743" s="12">
        <v>-7.0089999999999996E-3</v>
      </c>
      <c r="I743" s="12">
        <v>-3.0949999999999999E-4</v>
      </c>
      <c r="J743" s="12">
        <v>7.3599999999999994E-3</v>
      </c>
      <c r="K743" s="12">
        <v>133.4</v>
      </c>
    </row>
    <row r="744" spans="1:11">
      <c r="A744" s="12">
        <v>32315</v>
      </c>
      <c r="B744" s="12" t="s">
        <v>504</v>
      </c>
      <c r="C744" s="12">
        <v>98.63</v>
      </c>
      <c r="D744" s="12">
        <v>4.1829999999999999E-11</v>
      </c>
      <c r="E744" s="12">
        <v>-0.18190000000000001</v>
      </c>
      <c r="F744" s="12">
        <v>98.63</v>
      </c>
      <c r="G744" s="12">
        <v>1.346E-3</v>
      </c>
      <c r="H744" s="12">
        <v>-5.1859999999999996E-3</v>
      </c>
      <c r="I744" s="12">
        <v>-2.3389999999999999E-4</v>
      </c>
      <c r="J744" s="12">
        <v>5.3630000000000006E-3</v>
      </c>
      <c r="K744" s="12">
        <v>98.63</v>
      </c>
    </row>
    <row r="745" spans="1:11">
      <c r="A745" s="12">
        <v>32315</v>
      </c>
      <c r="B745" s="12" t="s">
        <v>505</v>
      </c>
      <c r="C745" s="12">
        <v>93.93</v>
      </c>
      <c r="D745" s="12">
        <v>3.9840000000000008E-11</v>
      </c>
      <c r="E745" s="12">
        <v>-0.17319999999999999</v>
      </c>
      <c r="F745" s="12">
        <v>93.93</v>
      </c>
      <c r="G745" s="12">
        <v>1.2819999999999999E-3</v>
      </c>
      <c r="H745" s="12">
        <v>-4.9389999999999998E-3</v>
      </c>
      <c r="I745" s="12">
        <v>-2.2279999999999999E-4</v>
      </c>
      <c r="J745" s="12">
        <v>5.1070000000000004E-3</v>
      </c>
      <c r="K745" s="12">
        <v>93.93</v>
      </c>
    </row>
    <row r="746" spans="1:11">
      <c r="A746" s="12">
        <v>32315</v>
      </c>
      <c r="B746" s="12" t="s">
        <v>506</v>
      </c>
      <c r="C746" s="12">
        <v>2.907</v>
      </c>
      <c r="D746" s="12">
        <v>0</v>
      </c>
      <c r="E746" s="12">
        <v>-5.0990000000000002E-3</v>
      </c>
      <c r="F746" s="12">
        <v>2.907</v>
      </c>
      <c r="G746" s="12">
        <v>3.2020000000000002E-5</v>
      </c>
      <c r="H746" s="12">
        <v>-1.528E-4</v>
      </c>
      <c r="I746" s="12">
        <v>-7.0420000000000014E-6</v>
      </c>
      <c r="J746" s="12">
        <v>1.563E-4</v>
      </c>
      <c r="K746" s="12">
        <v>2.907</v>
      </c>
    </row>
    <row r="747" spans="1:11">
      <c r="A747" s="12">
        <v>32315</v>
      </c>
      <c r="B747" s="12" t="s">
        <v>507</v>
      </c>
      <c r="C747" s="12">
        <v>6.35</v>
      </c>
      <c r="D747" s="12">
        <v>2.869E-12</v>
      </c>
      <c r="E747" s="12">
        <v>-1.115E-2</v>
      </c>
      <c r="F747" s="12">
        <v>6.35</v>
      </c>
      <c r="G747" s="12">
        <v>1.082E-4</v>
      </c>
      <c r="H747" s="12">
        <v>-3.3129999999999998E-4</v>
      </c>
      <c r="I747" s="12">
        <v>-1.9449999999999998E-5</v>
      </c>
      <c r="J747" s="12">
        <v>3.4909999999999997E-4</v>
      </c>
      <c r="K747" s="12">
        <v>6.35</v>
      </c>
    </row>
    <row r="748" spans="1:11">
      <c r="A748" s="12">
        <v>32315</v>
      </c>
      <c r="B748" s="12" t="s">
        <v>508</v>
      </c>
      <c r="C748" s="12">
        <v>33.97</v>
      </c>
      <c r="D748" s="12">
        <v>1.021E-11</v>
      </c>
      <c r="E748" s="12">
        <v>-5.9769999999999997E-2</v>
      </c>
      <c r="F748" s="12">
        <v>33.97</v>
      </c>
      <c r="G748" s="12">
        <v>6.2910000000000006E-4</v>
      </c>
      <c r="H748" s="12">
        <v>-1.7650000000000001E-3</v>
      </c>
      <c r="I748" s="12">
        <v>-1.2239999999999999E-4</v>
      </c>
      <c r="J748" s="12">
        <v>1.8779999999999999E-3</v>
      </c>
      <c r="K748" s="12">
        <v>33.97</v>
      </c>
    </row>
    <row r="749" spans="1:11">
      <c r="A749" s="12">
        <v>32315</v>
      </c>
      <c r="B749" s="12" t="s">
        <v>509</v>
      </c>
      <c r="C749" s="12">
        <v>26.97</v>
      </c>
      <c r="D749" s="12">
        <v>8.2639999999999995E-12</v>
      </c>
      <c r="E749" s="12">
        <v>-4.7460000000000002E-2</v>
      </c>
      <c r="F749" s="12">
        <v>26.97</v>
      </c>
      <c r="G749" s="12">
        <v>4.994E-4</v>
      </c>
      <c r="H749" s="12">
        <v>-1.402E-3</v>
      </c>
      <c r="I749" s="12">
        <v>-9.7219999999999994E-5</v>
      </c>
      <c r="J749" s="12">
        <v>1.4909999999999999E-3</v>
      </c>
      <c r="K749" s="12">
        <v>26.97</v>
      </c>
    </row>
    <row r="750" spans="1:11">
      <c r="A750" s="12">
        <v>32315</v>
      </c>
      <c r="B750" s="12" t="s">
        <v>636</v>
      </c>
      <c r="C750" s="12">
        <v>141.9</v>
      </c>
      <c r="D750" s="12">
        <v>5.5769999999999998E-11</v>
      </c>
      <c r="E750" s="12">
        <v>-0.25790000000000002</v>
      </c>
      <c r="F750" s="12">
        <v>141.9</v>
      </c>
      <c r="G750" s="12">
        <v>2.1150000000000001E-3</v>
      </c>
      <c r="H750" s="12">
        <v>-7.4349999999999998E-3</v>
      </c>
      <c r="I750" s="12">
        <v>-3.8279999999999998E-4</v>
      </c>
      <c r="J750" s="12">
        <v>7.7400000000000004E-3</v>
      </c>
      <c r="K750" s="12">
        <v>141.9</v>
      </c>
    </row>
    <row r="751" spans="1:11">
      <c r="A751" s="12">
        <v>32315</v>
      </c>
      <c r="B751" s="12" t="s">
        <v>637</v>
      </c>
      <c r="C751" s="12">
        <v>130.19999999999999</v>
      </c>
      <c r="D751" s="12">
        <v>5.1829999999999997E-11</v>
      </c>
      <c r="E751" s="12">
        <v>-0.2369</v>
      </c>
      <c r="F751" s="12">
        <v>130.19999999999999</v>
      </c>
      <c r="G751" s="12">
        <v>1.9220000000000001E-3</v>
      </c>
      <c r="H751" s="12">
        <v>-6.8239999999999993E-3</v>
      </c>
      <c r="I751" s="12">
        <v>-3.4650000000000002E-4</v>
      </c>
      <c r="J751" s="12">
        <v>7.0980000000000001E-3</v>
      </c>
      <c r="K751" s="12">
        <v>130.19999999999999</v>
      </c>
    </row>
    <row r="752" spans="1:11">
      <c r="A752" s="12">
        <v>32315</v>
      </c>
      <c r="B752" s="12" t="s">
        <v>284</v>
      </c>
      <c r="C752" s="12">
        <v>3.1240000000000001</v>
      </c>
      <c r="D752" s="12">
        <v>2.2390000000000001E-3</v>
      </c>
      <c r="E752" s="12">
        <v>7.9239999999999988E-3</v>
      </c>
      <c r="F752" s="12">
        <v>3.1240000000000001</v>
      </c>
      <c r="G752" s="12">
        <v>-2.6630000000000002E-4</v>
      </c>
      <c r="H752" s="12">
        <v>4.4999999999999999E-4</v>
      </c>
      <c r="I752" s="12">
        <v>-1.1849999999999999E-4</v>
      </c>
      <c r="J752" s="12">
        <v>5.3610000000000007E-4</v>
      </c>
      <c r="K752" s="12">
        <v>3.1240000000000001</v>
      </c>
    </row>
    <row r="753" spans="1:11">
      <c r="A753" s="12">
        <v>32315</v>
      </c>
      <c r="B753" s="12" t="s">
        <v>171</v>
      </c>
      <c r="C753" s="12">
        <v>15.53</v>
      </c>
      <c r="D753" s="12">
        <v>2.2390000000000001E-3</v>
      </c>
      <c r="E753" s="12">
        <v>-1.3780000000000001E-2</v>
      </c>
      <c r="F753" s="12">
        <v>15.53</v>
      </c>
      <c r="G753" s="12">
        <v>-4.4240000000000003E-5</v>
      </c>
      <c r="H753" s="12">
        <v>-1.9880000000000001E-4</v>
      </c>
      <c r="I753" s="12">
        <v>-1.6239999999999999E-4</v>
      </c>
      <c r="J753" s="12">
        <v>2.6049999999999999E-4</v>
      </c>
      <c r="K753" s="12">
        <v>15.53</v>
      </c>
    </row>
    <row r="754" spans="1:11">
      <c r="A754" s="12">
        <v>32315</v>
      </c>
      <c r="B754" s="12" t="s">
        <v>172</v>
      </c>
      <c r="C754" s="12">
        <v>-15.53</v>
      </c>
      <c r="D754" s="12">
        <v>-2.2390000000000001E-3</v>
      </c>
      <c r="E754" s="12">
        <v>1.3780000000000001E-2</v>
      </c>
      <c r="F754" s="12">
        <v>15.53</v>
      </c>
      <c r="G754" s="12">
        <v>4.4240000000000003E-5</v>
      </c>
      <c r="H754" s="12">
        <v>1.9880000000000001E-4</v>
      </c>
      <c r="I754" s="12">
        <v>1.6239999999999999E-4</v>
      </c>
      <c r="J754" s="12">
        <v>2.6049999999999999E-4</v>
      </c>
      <c r="K754" s="12">
        <v>15.53</v>
      </c>
    </row>
    <row r="755" spans="1:11">
      <c r="A755" s="12">
        <v>32315</v>
      </c>
      <c r="B755" s="12" t="s">
        <v>173</v>
      </c>
      <c r="C755" s="12">
        <v>-3.1240000000000001</v>
      </c>
      <c r="D755" s="12">
        <v>-2.2390000000000001E-3</v>
      </c>
      <c r="E755" s="12">
        <v>-7.9239999999999988E-3</v>
      </c>
      <c r="F755" s="12">
        <v>3.1240000000000001</v>
      </c>
      <c r="G755" s="12">
        <v>2.6630000000000002E-4</v>
      </c>
      <c r="H755" s="12">
        <v>-4.4999999999999999E-4</v>
      </c>
      <c r="I755" s="12">
        <v>1.1849999999999999E-4</v>
      </c>
      <c r="J755" s="12">
        <v>5.3610000000000007E-4</v>
      </c>
      <c r="K755" s="12">
        <v>3.1240000000000001</v>
      </c>
    </row>
    <row r="756" spans="1:11">
      <c r="A756" s="12">
        <v>32315</v>
      </c>
      <c r="B756" s="12" t="s">
        <v>174</v>
      </c>
      <c r="C756" s="12">
        <v>25.42</v>
      </c>
      <c r="D756" s="12">
        <v>4.147E-2</v>
      </c>
      <c r="E756" s="12">
        <v>-1.5679999999999999E-2</v>
      </c>
      <c r="F756" s="12">
        <v>25.42</v>
      </c>
      <c r="G756" s="12">
        <v>-2.4450000000000001E-3</v>
      </c>
      <c r="H756" s="12">
        <v>-1.0009999999999999E-4</v>
      </c>
      <c r="I756" s="12">
        <v>-1.5889999999999999E-3</v>
      </c>
      <c r="J756" s="12">
        <v>2.918E-3</v>
      </c>
      <c r="K756" s="12">
        <v>25.42</v>
      </c>
    </row>
    <row r="757" spans="1:11">
      <c r="A757" s="12">
        <v>32315</v>
      </c>
      <c r="B757" s="12" t="s">
        <v>175</v>
      </c>
      <c r="C757" s="12">
        <v>37.83</v>
      </c>
      <c r="D757" s="12">
        <v>4.147E-2</v>
      </c>
      <c r="E757" s="12">
        <v>-3.739E-2</v>
      </c>
      <c r="F757" s="12">
        <v>37.83</v>
      </c>
      <c r="G757" s="12">
        <v>-2.2230000000000001E-3</v>
      </c>
      <c r="H757" s="12">
        <v>-7.4879999999999999E-4</v>
      </c>
      <c r="I757" s="12">
        <v>-1.6329999999999999E-3</v>
      </c>
      <c r="J757" s="12">
        <v>2.8579999999999999E-3</v>
      </c>
      <c r="K757" s="12">
        <v>37.83</v>
      </c>
    </row>
    <row r="758" spans="1:11">
      <c r="A758" s="12">
        <v>32315</v>
      </c>
      <c r="B758" s="12" t="s">
        <v>176</v>
      </c>
      <c r="C758" s="12">
        <v>-37.85</v>
      </c>
      <c r="D758" s="12">
        <v>-4.147E-2</v>
      </c>
      <c r="E758" s="12">
        <v>3.739E-2</v>
      </c>
      <c r="F758" s="12">
        <v>37.85</v>
      </c>
      <c r="G758" s="12">
        <v>2.212E-3</v>
      </c>
      <c r="H758" s="12">
        <v>7.4929999999999994E-4</v>
      </c>
      <c r="I758" s="12">
        <v>1.639E-3</v>
      </c>
      <c r="J758" s="12">
        <v>2.8530000000000001E-3</v>
      </c>
      <c r="K758" s="12">
        <v>37.85</v>
      </c>
    </row>
    <row r="759" spans="1:11">
      <c r="A759" s="12">
        <v>32315</v>
      </c>
      <c r="B759" s="12" t="s">
        <v>177</v>
      </c>
      <c r="C759" s="12">
        <v>-25.45</v>
      </c>
      <c r="D759" s="12">
        <v>-4.147E-2</v>
      </c>
      <c r="E759" s="12">
        <v>1.5679999999999999E-2</v>
      </c>
      <c r="F759" s="12">
        <v>25.45</v>
      </c>
      <c r="G759" s="12">
        <v>2.434E-3</v>
      </c>
      <c r="H759" s="12">
        <v>1.005E-4</v>
      </c>
      <c r="I759" s="12">
        <v>1.5950000000000001E-3</v>
      </c>
      <c r="J759" s="12">
        <v>2.9120000000000001E-3</v>
      </c>
      <c r="K759" s="12">
        <v>25.45</v>
      </c>
    </row>
    <row r="760" spans="1:11">
      <c r="A760" s="12">
        <v>32315</v>
      </c>
      <c r="B760" s="12" t="s">
        <v>178</v>
      </c>
      <c r="C760" s="12">
        <v>15.78</v>
      </c>
      <c r="D760" s="12">
        <v>1.883E-2</v>
      </c>
      <c r="E760" s="12">
        <v>-2.6909999999999998E-3</v>
      </c>
      <c r="F760" s="12">
        <v>15.78</v>
      </c>
      <c r="G760" s="12">
        <v>-1.1999999999999999E-3</v>
      </c>
      <c r="H760" s="12">
        <v>2.8019999999999998E-4</v>
      </c>
      <c r="I760" s="12">
        <v>-7.6279999999999989E-4</v>
      </c>
      <c r="J760" s="12">
        <v>1.449E-3</v>
      </c>
      <c r="K760" s="12">
        <v>15.78</v>
      </c>
    </row>
    <row r="761" spans="1:11">
      <c r="A761" s="12">
        <v>32315</v>
      </c>
      <c r="B761" s="12" t="s">
        <v>179</v>
      </c>
      <c r="C761" s="12">
        <v>28.18</v>
      </c>
      <c r="D761" s="12">
        <v>1.883E-2</v>
      </c>
      <c r="E761" s="12">
        <v>-2.4400000000000002E-2</v>
      </c>
      <c r="F761" s="12">
        <v>28.18</v>
      </c>
      <c r="G761" s="12">
        <v>-9.7799999999999992E-4</v>
      </c>
      <c r="H761" s="12">
        <v>-3.6860000000000001E-4</v>
      </c>
      <c r="I761" s="12">
        <v>-8.0679999999999999E-4</v>
      </c>
      <c r="J761" s="12">
        <v>1.32E-3</v>
      </c>
      <c r="K761" s="12">
        <v>28.18</v>
      </c>
    </row>
    <row r="762" spans="1:11">
      <c r="A762" s="12">
        <v>32315</v>
      </c>
      <c r="B762" s="12" t="s">
        <v>180</v>
      </c>
      <c r="C762" s="12">
        <v>-9.5359999999999996</v>
      </c>
      <c r="D762" s="12">
        <v>-1.435E-2</v>
      </c>
      <c r="E762" s="12">
        <v>1.8540000000000001E-2</v>
      </c>
      <c r="F762" s="12">
        <v>9.5359999999999996</v>
      </c>
      <c r="G762" s="12">
        <v>6.6299999999999996E-4</v>
      </c>
      <c r="H762" s="12">
        <v>6.1989999999999994E-4</v>
      </c>
      <c r="I762" s="12">
        <v>5.2829999999999999E-4</v>
      </c>
      <c r="J762" s="12">
        <v>1.0499999999999999E-3</v>
      </c>
      <c r="K762" s="12">
        <v>9.5359999999999996</v>
      </c>
    </row>
    <row r="763" spans="1:11">
      <c r="A763" s="12">
        <v>32315</v>
      </c>
      <c r="B763" s="12" t="s">
        <v>181</v>
      </c>
      <c r="C763" s="12">
        <v>2.8679999999999999</v>
      </c>
      <c r="D763" s="12">
        <v>-1.435E-2</v>
      </c>
      <c r="E763" s="12">
        <v>-3.1679999999999998E-3</v>
      </c>
      <c r="F763" s="12">
        <v>2.8679999999999999</v>
      </c>
      <c r="G763" s="12">
        <v>8.8499999999999994E-4</v>
      </c>
      <c r="H763" s="12">
        <v>-2.8839999999999998E-5</v>
      </c>
      <c r="I763" s="12">
        <v>4.8440000000000001E-4</v>
      </c>
      <c r="J763" s="12">
        <v>1.0089999999999999E-3</v>
      </c>
      <c r="K763" s="12">
        <v>2.8679999999999999</v>
      </c>
    </row>
    <row r="764" spans="1:11">
      <c r="A764" s="12">
        <v>32315</v>
      </c>
      <c r="B764" s="12" t="s">
        <v>182</v>
      </c>
      <c r="C764" s="12">
        <v>2.081</v>
      </c>
      <c r="D764" s="12">
        <v>1.4959999999999999E-3</v>
      </c>
      <c r="E764" s="12">
        <v>5.306E-3</v>
      </c>
      <c r="F764" s="12">
        <v>2.081</v>
      </c>
      <c r="G764" s="12">
        <v>-1.7809999999999999E-4</v>
      </c>
      <c r="H764" s="12">
        <v>3.01E-4</v>
      </c>
      <c r="I764" s="12">
        <v>-7.9129999999999996E-5</v>
      </c>
      <c r="J764" s="12">
        <v>3.5849999999999999E-4</v>
      </c>
      <c r="K764" s="12">
        <v>2.081</v>
      </c>
    </row>
    <row r="765" spans="1:11">
      <c r="A765" s="12">
        <v>32315</v>
      </c>
      <c r="B765" s="12" t="s">
        <v>183</v>
      </c>
      <c r="C765" s="12">
        <v>10.38</v>
      </c>
      <c r="D765" s="12">
        <v>1.4959999999999999E-3</v>
      </c>
      <c r="E765" s="12">
        <v>-9.2189999999999998E-3</v>
      </c>
      <c r="F765" s="12">
        <v>10.38</v>
      </c>
      <c r="G765" s="12">
        <v>-2.9479999999999999E-5</v>
      </c>
      <c r="H765" s="12">
        <v>-1.3320000000000001E-4</v>
      </c>
      <c r="I765" s="12">
        <v>-1.086E-4</v>
      </c>
      <c r="J765" s="12">
        <v>1.7430000000000001E-4</v>
      </c>
      <c r="K765" s="12">
        <v>10.38</v>
      </c>
    </row>
    <row r="766" spans="1:11">
      <c r="A766" s="12">
        <v>32315</v>
      </c>
      <c r="B766" s="12" t="s">
        <v>184</v>
      </c>
      <c r="C766" s="12">
        <v>-10.38</v>
      </c>
      <c r="D766" s="12">
        <v>-1.4959999999999999E-3</v>
      </c>
      <c r="E766" s="12">
        <v>9.2189999999999998E-3</v>
      </c>
      <c r="F766" s="12">
        <v>10.38</v>
      </c>
      <c r="G766" s="12">
        <v>2.9479999999999999E-5</v>
      </c>
      <c r="H766" s="12">
        <v>1.3320000000000001E-4</v>
      </c>
      <c r="I766" s="12">
        <v>1.086E-4</v>
      </c>
      <c r="J766" s="12">
        <v>1.7430000000000001E-4</v>
      </c>
      <c r="K766" s="12">
        <v>10.38</v>
      </c>
    </row>
    <row r="767" spans="1:11">
      <c r="A767" s="12">
        <v>32315</v>
      </c>
      <c r="B767" s="12" t="s">
        <v>185</v>
      </c>
      <c r="C767" s="12">
        <v>-2.081</v>
      </c>
      <c r="D767" s="12">
        <v>-1.4959999999999999E-3</v>
      </c>
      <c r="E767" s="12">
        <v>-5.306E-3</v>
      </c>
      <c r="F767" s="12">
        <v>2.081</v>
      </c>
      <c r="G767" s="12">
        <v>1.7809999999999999E-4</v>
      </c>
      <c r="H767" s="12">
        <v>-3.01E-4</v>
      </c>
      <c r="I767" s="12">
        <v>7.9129999999999996E-5</v>
      </c>
      <c r="J767" s="12">
        <v>3.5849999999999999E-4</v>
      </c>
      <c r="K767" s="12">
        <v>2.081</v>
      </c>
    </row>
    <row r="768" spans="1:11">
      <c r="A768" s="12">
        <v>32315</v>
      </c>
      <c r="B768" s="12" t="s">
        <v>186</v>
      </c>
      <c r="C768" s="12">
        <v>16.96</v>
      </c>
      <c r="D768" s="12">
        <v>2.7689999999999999E-2</v>
      </c>
      <c r="E768" s="12">
        <v>-1.0449999999999999E-2</v>
      </c>
      <c r="F768" s="12">
        <v>16.96</v>
      </c>
      <c r="G768" s="12">
        <v>-1.6329999999999999E-3</v>
      </c>
      <c r="H768" s="12">
        <v>-6.6260000000000006E-5</v>
      </c>
      <c r="I768" s="12">
        <v>-1.0610000000000001E-3</v>
      </c>
      <c r="J768" s="12">
        <v>1.9480000000000001E-3</v>
      </c>
      <c r="K768" s="12">
        <v>16.96</v>
      </c>
    </row>
    <row r="769" spans="1:11">
      <c r="A769" s="12">
        <v>32315</v>
      </c>
      <c r="B769" s="12" t="s">
        <v>187</v>
      </c>
      <c r="C769" s="12">
        <v>25.26</v>
      </c>
      <c r="D769" s="12">
        <v>2.7689999999999999E-2</v>
      </c>
      <c r="E769" s="12">
        <v>-2.4979999999999999E-2</v>
      </c>
      <c r="F769" s="12">
        <v>25.26</v>
      </c>
      <c r="G769" s="12">
        <v>-1.4840000000000001E-3</v>
      </c>
      <c r="H769" s="12">
        <v>-5.0039999999999991E-4</v>
      </c>
      <c r="I769" s="12">
        <v>-1.09E-3</v>
      </c>
      <c r="J769" s="12">
        <v>1.908E-3</v>
      </c>
      <c r="K769" s="12">
        <v>25.26</v>
      </c>
    </row>
    <row r="770" spans="1:11">
      <c r="A770" s="12">
        <v>32315</v>
      </c>
      <c r="B770" s="12" t="s">
        <v>188</v>
      </c>
      <c r="C770" s="12">
        <v>-25.28</v>
      </c>
      <c r="D770" s="12">
        <v>-2.7689999999999999E-2</v>
      </c>
      <c r="E770" s="12">
        <v>2.4979999999999999E-2</v>
      </c>
      <c r="F770" s="12">
        <v>25.28</v>
      </c>
      <c r="G770" s="12">
        <v>1.477E-3</v>
      </c>
      <c r="H770" s="12">
        <v>5.0069999999999997E-4</v>
      </c>
      <c r="I770" s="12">
        <v>1.0939999999999999E-3</v>
      </c>
      <c r="J770" s="12">
        <v>1.905E-3</v>
      </c>
      <c r="K770" s="12">
        <v>25.28</v>
      </c>
    </row>
    <row r="771" spans="1:11">
      <c r="A771" s="12">
        <v>32315</v>
      </c>
      <c r="B771" s="12" t="s">
        <v>189</v>
      </c>
      <c r="C771" s="12">
        <v>-16.98</v>
      </c>
      <c r="D771" s="12">
        <v>-2.7689999999999999E-2</v>
      </c>
      <c r="E771" s="12">
        <v>1.0449999999999999E-2</v>
      </c>
      <c r="F771" s="12">
        <v>16.98</v>
      </c>
      <c r="G771" s="12">
        <v>1.6249999999999999E-3</v>
      </c>
      <c r="H771" s="12">
        <v>6.656E-5</v>
      </c>
      <c r="I771" s="12">
        <v>1.065E-3</v>
      </c>
      <c r="J771" s="12">
        <v>1.944E-3</v>
      </c>
      <c r="K771" s="12">
        <v>16.98</v>
      </c>
    </row>
    <row r="772" spans="1:11">
      <c r="A772" s="12">
        <v>32315</v>
      </c>
      <c r="B772" s="12" t="s">
        <v>630</v>
      </c>
      <c r="C772" s="12">
        <v>10.53</v>
      </c>
      <c r="D772" s="12">
        <v>1.257E-2</v>
      </c>
      <c r="E772" s="12">
        <v>-1.781E-3</v>
      </c>
      <c r="F772" s="12">
        <v>10.53</v>
      </c>
      <c r="G772" s="12">
        <v>-8.0159999999999997E-4</v>
      </c>
      <c r="H772" s="12">
        <v>1.8760000000000001E-4</v>
      </c>
      <c r="I772" s="12">
        <v>-5.0929999999999997E-4</v>
      </c>
      <c r="J772" s="12">
        <v>9.68E-4</v>
      </c>
      <c r="K772" s="12">
        <v>10.53</v>
      </c>
    </row>
    <row r="773" spans="1:11">
      <c r="A773" s="12">
        <v>32315</v>
      </c>
      <c r="B773" s="12" t="s">
        <v>631</v>
      </c>
      <c r="C773" s="12">
        <v>18.829999999999998</v>
      </c>
      <c r="D773" s="12">
        <v>1.257E-2</v>
      </c>
      <c r="E773" s="12">
        <v>-1.6310000000000002E-2</v>
      </c>
      <c r="F773" s="12">
        <v>18.829999999999998</v>
      </c>
      <c r="G773" s="12">
        <v>-6.5300000000000004E-4</v>
      </c>
      <c r="H773" s="12">
        <v>-2.4649999999999997E-4</v>
      </c>
      <c r="I773" s="12">
        <v>-5.3870000000000003E-4</v>
      </c>
      <c r="J773" s="12">
        <v>8.8170000000000002E-4</v>
      </c>
      <c r="K773" s="12">
        <v>18.829999999999998</v>
      </c>
    </row>
    <row r="774" spans="1:11">
      <c r="A774" s="12">
        <v>32315</v>
      </c>
      <c r="B774" s="12" t="s">
        <v>632</v>
      </c>
      <c r="C774" s="12">
        <v>-6.3710000000000004</v>
      </c>
      <c r="D774" s="12">
        <v>-9.5790000000000007E-3</v>
      </c>
      <c r="E774" s="12">
        <v>1.239E-2</v>
      </c>
      <c r="F774" s="12">
        <v>6.3710000000000004</v>
      </c>
      <c r="G774" s="12">
        <v>4.4240000000000002E-4</v>
      </c>
      <c r="H774" s="12">
        <v>4.1439999999999999E-4</v>
      </c>
      <c r="I774" s="12">
        <v>3.5270000000000001E-4</v>
      </c>
      <c r="J774" s="12">
        <v>7.0129999999999997E-4</v>
      </c>
      <c r="K774" s="12">
        <v>6.3710000000000004</v>
      </c>
    </row>
    <row r="775" spans="1:11">
      <c r="A775" s="12">
        <v>32315</v>
      </c>
      <c r="B775" s="12" t="s">
        <v>633</v>
      </c>
      <c r="C775" s="12">
        <v>1.93</v>
      </c>
      <c r="D775" s="12">
        <v>-9.5790000000000007E-3</v>
      </c>
      <c r="E775" s="12">
        <v>-2.1329999999999999E-3</v>
      </c>
      <c r="F775" s="12">
        <v>1.93</v>
      </c>
      <c r="G775" s="12">
        <v>5.9100000000000005E-4</v>
      </c>
      <c r="H775" s="12">
        <v>-1.9720000000000001E-5</v>
      </c>
      <c r="I775" s="12">
        <v>3.233E-4</v>
      </c>
      <c r="J775" s="12">
        <v>6.7389999999999995E-4</v>
      </c>
      <c r="K775" s="12">
        <v>1.93</v>
      </c>
    </row>
    <row r="776" spans="1:11">
      <c r="A776" s="12">
        <v>32315</v>
      </c>
      <c r="B776" s="12" t="s">
        <v>285</v>
      </c>
      <c r="C776" s="12">
        <v>-144</v>
      </c>
      <c r="D776" s="12">
        <v>3.7550000000000002E-11</v>
      </c>
      <c r="E776" s="12">
        <v>-1.5270000000000001E-7</v>
      </c>
      <c r="F776" s="12">
        <v>144</v>
      </c>
      <c r="G776" s="12">
        <v>2.6929999999999999E-4</v>
      </c>
      <c r="H776" s="12">
        <v>-6.6050000000000006E-5</v>
      </c>
      <c r="I776" s="12">
        <v>7.4580000000000004E-6</v>
      </c>
      <c r="J776" s="12">
        <v>2.7740000000000002E-4</v>
      </c>
      <c r="K776" s="12">
        <v>144</v>
      </c>
    </row>
    <row r="777" spans="1:11">
      <c r="A777" s="12">
        <v>32315</v>
      </c>
      <c r="B777" s="12" t="s">
        <v>190</v>
      </c>
      <c r="C777" s="12">
        <v>131.30000000000001</v>
      </c>
      <c r="D777" s="12">
        <v>-3.3829999999999988E-11</v>
      </c>
      <c r="E777" s="12">
        <v>1.392E-7</v>
      </c>
      <c r="F777" s="12">
        <v>131.30000000000001</v>
      </c>
      <c r="G777" s="12">
        <v>-2.4560000000000001E-4</v>
      </c>
      <c r="H777" s="12">
        <v>6.0220000000000003E-5</v>
      </c>
      <c r="I777" s="12">
        <v>-6.8000000000000001E-6</v>
      </c>
      <c r="J777" s="12">
        <v>2.5290000000000002E-4</v>
      </c>
      <c r="K777" s="12">
        <v>131.30000000000001</v>
      </c>
    </row>
    <row r="778" spans="1:11">
      <c r="A778" s="12">
        <v>32315</v>
      </c>
      <c r="B778" s="12" t="s">
        <v>191</v>
      </c>
      <c r="C778" s="12">
        <v>-13.82</v>
      </c>
      <c r="D778" s="12">
        <v>4.0039999999999987E-12</v>
      </c>
      <c r="E778" s="12">
        <v>2.6689999999999999E-7</v>
      </c>
      <c r="F778" s="12">
        <v>13.82</v>
      </c>
      <c r="G778" s="12">
        <v>4.5550000000000001E-4</v>
      </c>
      <c r="H778" s="12">
        <v>5.4299999999999998E-5</v>
      </c>
      <c r="I778" s="12">
        <v>-7.3670000000000004E-5</v>
      </c>
      <c r="J778" s="12">
        <v>4.6460000000000002E-4</v>
      </c>
      <c r="K778" s="12">
        <v>13.82</v>
      </c>
    </row>
    <row r="779" spans="1:11">
      <c r="A779" s="12">
        <v>32315</v>
      </c>
      <c r="B779" s="12" t="s">
        <v>192</v>
      </c>
      <c r="C779" s="12">
        <v>34.549999999999997</v>
      </c>
      <c r="D779" s="12">
        <v>-1.011E-11</v>
      </c>
      <c r="E779" s="12">
        <v>-6.6709999999999993E-7</v>
      </c>
      <c r="F779" s="12">
        <v>34.549999999999997</v>
      </c>
      <c r="G779" s="12">
        <v>-1.139E-3</v>
      </c>
      <c r="H779" s="12">
        <v>-1.3569999999999999E-4</v>
      </c>
      <c r="I779" s="12">
        <v>1.8420000000000001E-4</v>
      </c>
      <c r="J779" s="12">
        <v>1.1609999999999999E-3</v>
      </c>
      <c r="K779" s="12">
        <v>34.549999999999997</v>
      </c>
    </row>
    <row r="780" spans="1:11">
      <c r="A780" s="12">
        <v>32315</v>
      </c>
      <c r="B780" s="12" t="s">
        <v>193</v>
      </c>
      <c r="C780" s="12">
        <v>-1.8280000000000001</v>
      </c>
      <c r="D780" s="12">
        <v>0</v>
      </c>
      <c r="E780" s="12">
        <v>2.35E-7</v>
      </c>
      <c r="F780" s="12">
        <v>1.8280000000000001</v>
      </c>
      <c r="G780" s="12">
        <v>-1.271E-5</v>
      </c>
      <c r="H780" s="12">
        <v>2.5329999999999998E-4</v>
      </c>
      <c r="I780" s="12">
        <v>6.3820000000000001E-6</v>
      </c>
      <c r="J780" s="12">
        <v>2.5369999999999999E-4</v>
      </c>
      <c r="K780" s="12">
        <v>1.8280000000000001</v>
      </c>
    </row>
    <row r="781" spans="1:11">
      <c r="A781" s="12">
        <v>32315</v>
      </c>
      <c r="B781" s="12" t="s">
        <v>194</v>
      </c>
      <c r="C781" s="12">
        <v>1.8280000000000001</v>
      </c>
      <c r="D781" s="12">
        <v>0</v>
      </c>
      <c r="E781" s="12">
        <v>-2.35E-7</v>
      </c>
      <c r="F781" s="12">
        <v>1.8280000000000001</v>
      </c>
      <c r="G781" s="12">
        <v>1.271E-5</v>
      </c>
      <c r="H781" s="12">
        <v>-2.5329999999999998E-4</v>
      </c>
      <c r="I781" s="12">
        <v>-6.3820000000000001E-6</v>
      </c>
      <c r="J781" s="12">
        <v>2.5369999999999999E-4</v>
      </c>
      <c r="K781" s="12">
        <v>1.8280000000000001</v>
      </c>
    </row>
    <row r="782" spans="1:11">
      <c r="A782" s="12">
        <v>32315</v>
      </c>
      <c r="B782" s="12" t="s">
        <v>195</v>
      </c>
      <c r="C782" s="12">
        <v>-1.0269999999999999</v>
      </c>
      <c r="D782" s="12">
        <v>-2.272E-11</v>
      </c>
      <c r="E782" s="12">
        <v>7.7639999999999999E-8</v>
      </c>
      <c r="F782" s="12">
        <v>1.0269999999999999</v>
      </c>
      <c r="G782" s="12">
        <v>-2.0699999999999998E-5</v>
      </c>
      <c r="H782" s="12">
        <v>1.604E-4</v>
      </c>
      <c r="I782" s="12">
        <v>-9.6910000000000009E-6</v>
      </c>
      <c r="J782" s="12">
        <v>1.6210000000000001E-4</v>
      </c>
      <c r="K782" s="12">
        <v>1.0269999999999999</v>
      </c>
    </row>
    <row r="783" spans="1:11">
      <c r="A783" s="12">
        <v>32315</v>
      </c>
      <c r="B783" s="12" t="s">
        <v>196</v>
      </c>
      <c r="C783" s="12">
        <v>1.0269999999999999</v>
      </c>
      <c r="D783" s="12">
        <v>2.272E-11</v>
      </c>
      <c r="E783" s="12">
        <v>-7.7639999999999999E-8</v>
      </c>
      <c r="F783" s="12">
        <v>1.0269999999999999</v>
      </c>
      <c r="G783" s="12">
        <v>2.0699999999999998E-5</v>
      </c>
      <c r="H783" s="12">
        <v>-1.604E-4</v>
      </c>
      <c r="I783" s="12">
        <v>9.6910000000000009E-6</v>
      </c>
      <c r="J783" s="12">
        <v>1.6210000000000001E-4</v>
      </c>
      <c r="K783" s="12">
        <v>1.0269999999999999</v>
      </c>
    </row>
    <row r="784" spans="1:11">
      <c r="A784" s="12">
        <v>32315</v>
      </c>
      <c r="B784" s="12" t="s">
        <v>197</v>
      </c>
      <c r="C784" s="12">
        <v>-1.1359999999999999</v>
      </c>
      <c r="D784" s="12">
        <v>2.3000000000000001E-11</v>
      </c>
      <c r="E784" s="12">
        <v>6.7160000000000001E-8</v>
      </c>
      <c r="F784" s="12">
        <v>1.1359999999999999</v>
      </c>
      <c r="G784" s="12">
        <v>2.1780000000000002E-5</v>
      </c>
      <c r="H784" s="12">
        <v>1.583E-4</v>
      </c>
      <c r="I784" s="12">
        <v>8.6430000000000001E-6</v>
      </c>
      <c r="J784" s="12">
        <v>1.6009999999999999E-4</v>
      </c>
      <c r="K784" s="12">
        <v>1.1359999999999999</v>
      </c>
    </row>
    <row r="785" spans="1:11">
      <c r="A785" s="12">
        <v>32315</v>
      </c>
      <c r="B785" s="12" t="s">
        <v>198</v>
      </c>
      <c r="C785" s="12">
        <v>1.1359999999999999</v>
      </c>
      <c r="D785" s="12">
        <v>-2.3000000000000001E-11</v>
      </c>
      <c r="E785" s="12">
        <v>-6.7160000000000001E-8</v>
      </c>
      <c r="F785" s="12">
        <v>1.1359999999999999</v>
      </c>
      <c r="G785" s="12">
        <v>-2.1780000000000002E-5</v>
      </c>
      <c r="H785" s="12">
        <v>-1.583E-4</v>
      </c>
      <c r="I785" s="12">
        <v>-8.6430000000000001E-6</v>
      </c>
      <c r="J785" s="12">
        <v>1.6009999999999999E-4</v>
      </c>
      <c r="K785" s="12">
        <v>1.1359999999999999</v>
      </c>
    </row>
    <row r="786" spans="1:11">
      <c r="A786" s="12">
        <v>32315</v>
      </c>
      <c r="B786" s="12" t="s">
        <v>199</v>
      </c>
      <c r="C786" s="12">
        <v>-0.38669999999999999</v>
      </c>
      <c r="D786" s="12">
        <v>0</v>
      </c>
      <c r="E786" s="12">
        <v>-4.4120000000000001E-9</v>
      </c>
      <c r="F786" s="12">
        <v>0.38669999999999999</v>
      </c>
      <c r="G786" s="12">
        <v>-1.813E-6</v>
      </c>
      <c r="H786" s="12">
        <v>5.0609999999999998E-5</v>
      </c>
      <c r="I786" s="12">
        <v>1.209E-6</v>
      </c>
      <c r="J786" s="12">
        <v>5.0649999999999998E-5</v>
      </c>
      <c r="K786" s="12">
        <v>0.38669999999999999</v>
      </c>
    </row>
    <row r="787" spans="1:11">
      <c r="A787" s="12">
        <v>32315</v>
      </c>
      <c r="B787" s="12" t="s">
        <v>200</v>
      </c>
      <c r="C787" s="12">
        <v>0.38669999999999999</v>
      </c>
      <c r="D787" s="12">
        <v>0</v>
      </c>
      <c r="E787" s="12">
        <v>4.4120000000000001E-9</v>
      </c>
      <c r="F787" s="12">
        <v>0.38669999999999999</v>
      </c>
      <c r="G787" s="12">
        <v>1.813E-6</v>
      </c>
      <c r="H787" s="12">
        <v>-5.0609999999999998E-5</v>
      </c>
      <c r="I787" s="12">
        <v>-1.209E-6</v>
      </c>
      <c r="J787" s="12">
        <v>5.0649999999999998E-5</v>
      </c>
      <c r="K787" s="12">
        <v>0.38669999999999999</v>
      </c>
    </row>
    <row r="788" spans="1:11">
      <c r="A788" s="12">
        <v>32315</v>
      </c>
      <c r="B788" s="12" t="s">
        <v>201</v>
      </c>
      <c r="C788" s="12">
        <v>0.5837</v>
      </c>
      <c r="D788" s="12">
        <v>7.5890000000000009E-11</v>
      </c>
      <c r="E788" s="12">
        <v>-3.4610000000000002E-5</v>
      </c>
      <c r="F788" s="12">
        <v>0.5837</v>
      </c>
      <c r="G788" s="12">
        <v>4.2830000000000002E-5</v>
      </c>
      <c r="H788" s="12">
        <v>-5.2480000000000004E-6</v>
      </c>
      <c r="I788" s="12">
        <v>2.6180000000000002E-4</v>
      </c>
      <c r="J788" s="12">
        <v>2.653E-4</v>
      </c>
      <c r="K788" s="12">
        <v>0.5837</v>
      </c>
    </row>
    <row r="789" spans="1:11">
      <c r="A789" s="12">
        <v>32315</v>
      </c>
      <c r="B789" s="12" t="s">
        <v>202</v>
      </c>
      <c r="C789" s="12">
        <v>17.68</v>
      </c>
      <c r="D789" s="12">
        <v>-5.9610000000000001E-11</v>
      </c>
      <c r="E789" s="12">
        <v>-6.1640000000000001E-8</v>
      </c>
      <c r="F789" s="12">
        <v>17.68</v>
      </c>
      <c r="G789" s="12">
        <v>-5.524E-5</v>
      </c>
      <c r="H789" s="12">
        <v>-2.5359999999999998E-4</v>
      </c>
      <c r="I789" s="12">
        <v>-2.254E-4</v>
      </c>
      <c r="J789" s="12">
        <v>3.4370000000000001E-4</v>
      </c>
      <c r="K789" s="12">
        <v>17.68</v>
      </c>
    </row>
    <row r="790" spans="1:11">
      <c r="A790" s="12">
        <v>32315</v>
      </c>
      <c r="B790" s="12" t="s">
        <v>203</v>
      </c>
      <c r="C790" s="12">
        <v>6.49</v>
      </c>
      <c r="D790" s="12">
        <v>0</v>
      </c>
      <c r="E790" s="12">
        <v>-4.3440000000000003E-7</v>
      </c>
      <c r="F790" s="12">
        <v>6.49</v>
      </c>
      <c r="G790" s="12">
        <v>-3.2559999999999998E-6</v>
      </c>
      <c r="H790" s="12">
        <v>-9.5629999999999988E-4</v>
      </c>
      <c r="I790" s="12">
        <v>3.1439999999999999E-6</v>
      </c>
      <c r="J790" s="12">
        <v>9.5629999999999988E-4</v>
      </c>
      <c r="K790" s="12">
        <v>6.49</v>
      </c>
    </row>
    <row r="791" spans="1:11">
      <c r="A791" s="12">
        <v>32315</v>
      </c>
      <c r="B791" s="12" t="s">
        <v>204</v>
      </c>
      <c r="C791" s="12">
        <v>-6.49</v>
      </c>
      <c r="D791" s="12">
        <v>0</v>
      </c>
      <c r="E791" s="12">
        <v>4.3440000000000003E-7</v>
      </c>
      <c r="F791" s="12">
        <v>6.49</v>
      </c>
      <c r="G791" s="12">
        <v>3.2559999999999998E-6</v>
      </c>
      <c r="H791" s="12">
        <v>9.5629999999999988E-4</v>
      </c>
      <c r="I791" s="12">
        <v>-3.1439999999999999E-6</v>
      </c>
      <c r="J791" s="12">
        <v>9.5629999999999988E-4</v>
      </c>
      <c r="K791" s="12">
        <v>6.49</v>
      </c>
    </row>
    <row r="792" spans="1:11">
      <c r="A792" s="12">
        <v>32315</v>
      </c>
      <c r="B792" s="12" t="s">
        <v>205</v>
      </c>
      <c r="C792" s="12">
        <v>-62.4</v>
      </c>
      <c r="D792" s="12">
        <v>1.731E-11</v>
      </c>
      <c r="E792" s="12">
        <v>-2.1600000000000002E-8</v>
      </c>
      <c r="F792" s="12">
        <v>62.4</v>
      </c>
      <c r="G792" s="12">
        <v>5.6249999999999996E-4</v>
      </c>
      <c r="H792" s="12">
        <v>-2.2220000000000001E-4</v>
      </c>
      <c r="I792" s="12">
        <v>-7.7440000000000004E-5</v>
      </c>
      <c r="J792" s="12">
        <v>6.0970000000000002E-4</v>
      </c>
      <c r="K792" s="12">
        <v>62.4</v>
      </c>
    </row>
    <row r="793" spans="1:11">
      <c r="A793" s="12">
        <v>32315</v>
      </c>
      <c r="B793" s="12" t="s">
        <v>206</v>
      </c>
      <c r="C793" s="12">
        <v>78.680000000000007</v>
      </c>
      <c r="D793" s="12">
        <v>-2.2109999999999998E-11</v>
      </c>
      <c r="E793" s="12">
        <v>-3.8340000000000011E-7</v>
      </c>
      <c r="F793" s="12">
        <v>78.680000000000007</v>
      </c>
      <c r="G793" s="12">
        <v>-1.237E-3</v>
      </c>
      <c r="H793" s="12">
        <v>1.3870000000000001E-4</v>
      </c>
      <c r="I793" s="12">
        <v>1.8819999999999999E-4</v>
      </c>
      <c r="J793" s="12">
        <v>1.2589999999999999E-3</v>
      </c>
      <c r="K793" s="12">
        <v>78.680000000000007</v>
      </c>
    </row>
    <row r="794" spans="1:11">
      <c r="A794" s="12">
        <v>32315</v>
      </c>
      <c r="B794" s="12" t="s">
        <v>207</v>
      </c>
      <c r="C794" s="12">
        <v>-153</v>
      </c>
      <c r="D794" s="12">
        <v>4.0680000000000002E-11</v>
      </c>
      <c r="E794" s="12">
        <v>-1.2879999999999999E-7</v>
      </c>
      <c r="F794" s="12">
        <v>153</v>
      </c>
      <c r="G794" s="12">
        <v>6.2049999999999996E-4</v>
      </c>
      <c r="H794" s="12">
        <v>-2.153E-4</v>
      </c>
      <c r="I794" s="12">
        <v>-5.2580000000000001E-5</v>
      </c>
      <c r="J794" s="12">
        <v>6.5889999999999992E-4</v>
      </c>
      <c r="K794" s="12">
        <v>153</v>
      </c>
    </row>
    <row r="795" spans="1:11">
      <c r="A795" s="12">
        <v>32315</v>
      </c>
      <c r="B795" s="12" t="s">
        <v>208</v>
      </c>
      <c r="C795" s="12">
        <v>155.80000000000001</v>
      </c>
      <c r="D795" s="12">
        <v>-4.1529999999999998E-11</v>
      </c>
      <c r="E795" s="12">
        <v>-1.8489999999999999E-7</v>
      </c>
      <c r="F795" s="12">
        <v>155.80000000000001</v>
      </c>
      <c r="G795" s="12">
        <v>-1.109E-3</v>
      </c>
      <c r="H795" s="12">
        <v>1.484E-4</v>
      </c>
      <c r="I795" s="12">
        <v>1.361E-4</v>
      </c>
      <c r="J795" s="12">
        <v>1.127E-3</v>
      </c>
      <c r="K795" s="12">
        <v>155.80000000000001</v>
      </c>
    </row>
    <row r="796" spans="1:11">
      <c r="A796" s="12">
        <v>32315</v>
      </c>
      <c r="B796" s="12" t="s">
        <v>209</v>
      </c>
      <c r="C796" s="12">
        <v>-62.53</v>
      </c>
      <c r="D796" s="12">
        <v>1.7300000000000001E-11</v>
      </c>
      <c r="E796" s="12">
        <v>-2.3140000000000001E-8</v>
      </c>
      <c r="F796" s="12">
        <v>62.53</v>
      </c>
      <c r="G796" s="12">
        <v>5.6179999999999999E-4</v>
      </c>
      <c r="H796" s="12">
        <v>-2.0440000000000001E-4</v>
      </c>
      <c r="I796" s="12">
        <v>-7.7020000000000005E-5</v>
      </c>
      <c r="J796" s="12">
        <v>6.0279999999999991E-4</v>
      </c>
      <c r="K796" s="12">
        <v>62.53</v>
      </c>
    </row>
    <row r="797" spans="1:11">
      <c r="A797" s="12">
        <v>32315</v>
      </c>
      <c r="B797" s="12" t="s">
        <v>210</v>
      </c>
      <c r="C797" s="12">
        <v>78.819999999999993</v>
      </c>
      <c r="D797" s="12">
        <v>-2.21E-11</v>
      </c>
      <c r="E797" s="12">
        <v>-3.819E-7</v>
      </c>
      <c r="F797" s="12">
        <v>78.819999999999993</v>
      </c>
      <c r="G797" s="12">
        <v>-1.237E-3</v>
      </c>
      <c r="H797" s="12">
        <v>1.21E-4</v>
      </c>
      <c r="I797" s="12">
        <v>1.8780000000000001E-4</v>
      </c>
      <c r="J797" s="12">
        <v>1.2570000000000001E-3</v>
      </c>
      <c r="K797" s="12">
        <v>78.819999999999993</v>
      </c>
    </row>
    <row r="798" spans="1:11">
      <c r="A798" s="12">
        <v>32315</v>
      </c>
      <c r="B798" s="12" t="s">
        <v>211</v>
      </c>
      <c r="C798" s="12">
        <v>-153.4</v>
      </c>
      <c r="D798" s="12">
        <v>4.0650000000000003E-11</v>
      </c>
      <c r="E798" s="12">
        <v>-1.332E-7</v>
      </c>
      <c r="F798" s="12">
        <v>153.4</v>
      </c>
      <c r="G798" s="12">
        <v>6.1870000000000002E-4</v>
      </c>
      <c r="H798" s="12">
        <v>-1.6469999999999999E-4</v>
      </c>
      <c r="I798" s="12">
        <v>-5.1369999999999998E-5</v>
      </c>
      <c r="J798" s="12">
        <v>6.4229999999999995E-4</v>
      </c>
      <c r="K798" s="12">
        <v>153.4</v>
      </c>
    </row>
    <row r="799" spans="1:11">
      <c r="A799" s="12">
        <v>32315</v>
      </c>
      <c r="B799" s="12" t="s">
        <v>212</v>
      </c>
      <c r="C799" s="12">
        <v>156.19999999999999</v>
      </c>
      <c r="D799" s="12">
        <v>-4.1510000000000001E-11</v>
      </c>
      <c r="E799" s="12">
        <v>-1.8050000000000001E-7</v>
      </c>
      <c r="F799" s="12">
        <v>156.19999999999999</v>
      </c>
      <c r="G799" s="12">
        <v>-1.1069999999999999E-3</v>
      </c>
      <c r="H799" s="12">
        <v>9.781E-5</v>
      </c>
      <c r="I799" s="12">
        <v>1.349E-4</v>
      </c>
      <c r="J799" s="12">
        <v>1.1199999999999999E-3</v>
      </c>
      <c r="K799" s="12">
        <v>156.19999999999999</v>
      </c>
    </row>
    <row r="800" spans="1:11">
      <c r="A800" s="12">
        <v>32315</v>
      </c>
      <c r="B800" s="12" t="s">
        <v>213</v>
      </c>
      <c r="C800" s="12">
        <v>-60.26</v>
      </c>
      <c r="D800" s="12">
        <v>1.711E-11</v>
      </c>
      <c r="E800" s="12">
        <v>-1.7520000000000001E-7</v>
      </c>
      <c r="F800" s="12">
        <v>60.26</v>
      </c>
      <c r="G800" s="12">
        <v>5.6070000000000002E-4</v>
      </c>
      <c r="H800" s="12">
        <v>-5.3919999999999999E-4</v>
      </c>
      <c r="I800" s="12">
        <v>-7.5920000000000005E-5</v>
      </c>
      <c r="J800" s="12">
        <v>7.8160000000000002E-4</v>
      </c>
      <c r="K800" s="12">
        <v>60.26</v>
      </c>
    </row>
    <row r="801" spans="1:11">
      <c r="A801" s="12">
        <v>32315</v>
      </c>
      <c r="B801" s="12" t="s">
        <v>214</v>
      </c>
      <c r="C801" s="12">
        <v>76.540000000000006</v>
      </c>
      <c r="D801" s="12">
        <v>-2.1909999999999999E-11</v>
      </c>
      <c r="E801" s="12">
        <v>-2.2980000000000001E-7</v>
      </c>
      <c r="F801" s="12">
        <v>76.540000000000006</v>
      </c>
      <c r="G801" s="12">
        <v>-1.2359999999999999E-3</v>
      </c>
      <c r="H801" s="12">
        <v>4.5570000000000002E-4</v>
      </c>
      <c r="I801" s="12">
        <v>1.8670000000000001E-4</v>
      </c>
      <c r="J801" s="12">
        <v>1.33E-3</v>
      </c>
      <c r="K801" s="12">
        <v>76.540000000000006</v>
      </c>
    </row>
    <row r="802" spans="1:11">
      <c r="A802" s="12">
        <v>32315</v>
      </c>
      <c r="B802" s="12" t="s">
        <v>215</v>
      </c>
      <c r="C802" s="12">
        <v>-60.13</v>
      </c>
      <c r="D802" s="12">
        <v>1.7120000000000001E-11</v>
      </c>
      <c r="E802" s="12">
        <v>-1.7359999999999999E-7</v>
      </c>
      <c r="F802" s="12">
        <v>60.13</v>
      </c>
      <c r="G802" s="12">
        <v>5.6129999999999993E-4</v>
      </c>
      <c r="H802" s="12">
        <v>-5.5690000000000004E-4</v>
      </c>
      <c r="I802" s="12">
        <v>-7.6340000000000004E-5</v>
      </c>
      <c r="J802" s="12">
        <v>7.9440000000000001E-4</v>
      </c>
      <c r="K802" s="12">
        <v>60.13</v>
      </c>
    </row>
    <row r="803" spans="1:11">
      <c r="A803" s="12">
        <v>32315</v>
      </c>
      <c r="B803" s="12" t="s">
        <v>216</v>
      </c>
      <c r="C803" s="12">
        <v>76.41</v>
      </c>
      <c r="D803" s="12">
        <v>-2.192E-11</v>
      </c>
      <c r="E803" s="12">
        <v>-2.3139999999999999E-7</v>
      </c>
      <c r="F803" s="12">
        <v>76.41</v>
      </c>
      <c r="G803" s="12">
        <v>-1.2359999999999999E-3</v>
      </c>
      <c r="H803" s="12">
        <v>4.7340000000000001E-4</v>
      </c>
      <c r="I803" s="12">
        <v>1.8709999999999999E-4</v>
      </c>
      <c r="J803" s="12">
        <v>1.3370000000000001E-3</v>
      </c>
      <c r="K803" s="12">
        <v>76.41</v>
      </c>
    </row>
    <row r="804" spans="1:11">
      <c r="A804" s="12">
        <v>32315</v>
      </c>
      <c r="B804" s="12" t="s">
        <v>217</v>
      </c>
      <c r="C804" s="12">
        <v>-146.9</v>
      </c>
      <c r="D804" s="12">
        <v>4.0100000000000002E-11</v>
      </c>
      <c r="E804" s="12">
        <v>-5.6759999999999997E-7</v>
      </c>
      <c r="F804" s="12">
        <v>146.9</v>
      </c>
      <c r="G804" s="12">
        <v>6.154E-4</v>
      </c>
      <c r="H804" s="12">
        <v>-1.121E-3</v>
      </c>
      <c r="I804" s="12">
        <v>-4.8229999999999997E-5</v>
      </c>
      <c r="J804" s="12">
        <v>1.2800000000000001E-3</v>
      </c>
      <c r="K804" s="12">
        <v>146.9</v>
      </c>
    </row>
    <row r="805" spans="1:11">
      <c r="A805" s="12">
        <v>32315</v>
      </c>
      <c r="B805" s="12" t="s">
        <v>218</v>
      </c>
      <c r="C805" s="12">
        <v>149.69999999999999</v>
      </c>
      <c r="D805" s="12">
        <v>-4.0949999999999998E-11</v>
      </c>
      <c r="E805" s="12">
        <v>2.5390000000000002E-7</v>
      </c>
      <c r="F805" s="12">
        <v>149.69999999999999</v>
      </c>
      <c r="G805" s="12">
        <v>-1.1039999999999999E-3</v>
      </c>
      <c r="H805" s="12">
        <v>1.054E-3</v>
      </c>
      <c r="I805" s="12">
        <v>1.3180000000000001E-4</v>
      </c>
      <c r="J805" s="12">
        <v>1.5319999999999999E-3</v>
      </c>
      <c r="K805" s="12">
        <v>149.69999999999999</v>
      </c>
    </row>
    <row r="806" spans="1:11">
      <c r="A806" s="12">
        <v>32315</v>
      </c>
      <c r="B806" s="12" t="s">
        <v>219</v>
      </c>
      <c r="C806" s="12">
        <v>-146.5</v>
      </c>
      <c r="D806" s="12">
        <v>4.0119999999999999E-11</v>
      </c>
      <c r="E806" s="12">
        <v>-5.6319999999999996E-7</v>
      </c>
      <c r="F806" s="12">
        <v>146.5</v>
      </c>
      <c r="G806" s="12">
        <v>6.1720000000000004E-4</v>
      </c>
      <c r="H806" s="12">
        <v>-1.1720000000000001E-3</v>
      </c>
      <c r="I806" s="12">
        <v>-4.9440000000000001E-5</v>
      </c>
      <c r="J806" s="12">
        <v>1.325E-3</v>
      </c>
      <c r="K806" s="12">
        <v>146.5</v>
      </c>
    </row>
    <row r="807" spans="1:11">
      <c r="A807" s="12">
        <v>32315</v>
      </c>
      <c r="B807" s="12" t="s">
        <v>220</v>
      </c>
      <c r="C807" s="12">
        <v>149.4</v>
      </c>
      <c r="D807" s="12">
        <v>-4.0979999999999997E-11</v>
      </c>
      <c r="E807" s="12">
        <v>2.495E-7</v>
      </c>
      <c r="F807" s="12">
        <v>149.4</v>
      </c>
      <c r="G807" s="12">
        <v>-1.106E-3</v>
      </c>
      <c r="H807" s="12">
        <v>1.1050000000000001E-3</v>
      </c>
      <c r="I807" s="12">
        <v>1.3300000000000001E-4</v>
      </c>
      <c r="J807" s="12">
        <v>1.5690000000000001E-3</v>
      </c>
      <c r="K807" s="12">
        <v>149.4</v>
      </c>
    </row>
    <row r="808" spans="1:11">
      <c r="A808" s="12">
        <v>32315</v>
      </c>
      <c r="B808" s="12" t="s">
        <v>221</v>
      </c>
      <c r="C808" s="12">
        <v>45.51</v>
      </c>
      <c r="D808" s="12">
        <v>4.1329999999999988E-11</v>
      </c>
      <c r="E808" s="12">
        <v>-3.4489999999999997E-5</v>
      </c>
      <c r="F808" s="12">
        <v>45.51</v>
      </c>
      <c r="G808" s="12">
        <v>-6.3819999999999995E-5</v>
      </c>
      <c r="H808" s="12">
        <v>1.763E-4</v>
      </c>
      <c r="I808" s="12">
        <v>2.497E-4</v>
      </c>
      <c r="J808" s="12">
        <v>3.122E-4</v>
      </c>
      <c r="K808" s="12">
        <v>45.51</v>
      </c>
    </row>
    <row r="809" spans="1:11">
      <c r="A809" s="12">
        <v>32315</v>
      </c>
      <c r="B809" s="12" t="s">
        <v>222</v>
      </c>
      <c r="C809" s="12">
        <v>62.5</v>
      </c>
      <c r="D809" s="12">
        <v>-4.8449999999999998E-11</v>
      </c>
      <c r="E809" s="12">
        <v>5.422999999999999E-8</v>
      </c>
      <c r="F809" s="12">
        <v>62.5</v>
      </c>
      <c r="G809" s="12">
        <v>-1.194E-4</v>
      </c>
      <c r="H809" s="12">
        <v>-7.415E-5</v>
      </c>
      <c r="I809" s="12">
        <v>-2.1910000000000001E-4</v>
      </c>
      <c r="J809" s="12">
        <v>2.6029999999999998E-4</v>
      </c>
      <c r="K809" s="12">
        <v>62.5</v>
      </c>
    </row>
    <row r="810" spans="1:11">
      <c r="A810" s="12">
        <v>32315</v>
      </c>
      <c r="B810" s="12" t="s">
        <v>223</v>
      </c>
      <c r="C810" s="12">
        <v>131</v>
      </c>
      <c r="D810" s="12">
        <v>6.0470000000000004E-12</v>
      </c>
      <c r="E810" s="12">
        <v>-2.5760000000000001E-5</v>
      </c>
      <c r="F810" s="12">
        <v>131</v>
      </c>
      <c r="G810" s="12">
        <v>-2.2900000000000001E-4</v>
      </c>
      <c r="H810" s="12">
        <v>1.7660000000000001E-4</v>
      </c>
      <c r="I810" s="12">
        <v>1.8230000000000001E-4</v>
      </c>
      <c r="J810" s="12">
        <v>3.4180000000000001E-4</v>
      </c>
      <c r="K810" s="12">
        <v>131</v>
      </c>
    </row>
    <row r="811" spans="1:11">
      <c r="A811" s="12">
        <v>32315</v>
      </c>
      <c r="B811" s="12" t="s">
        <v>224</v>
      </c>
      <c r="C811" s="12">
        <v>143.69999999999999</v>
      </c>
      <c r="D811" s="12">
        <v>-6.1290000000000002E-11</v>
      </c>
      <c r="E811" s="12">
        <v>1.4329999999999999E-7</v>
      </c>
      <c r="F811" s="12">
        <v>143.69999999999999</v>
      </c>
      <c r="G811" s="12">
        <v>-2.7070000000000002E-4</v>
      </c>
      <c r="H811" s="12">
        <v>-1.1199999999999999E-5</v>
      </c>
      <c r="I811" s="12">
        <v>-1.693E-4</v>
      </c>
      <c r="J811" s="12">
        <v>3.1950000000000001E-4</v>
      </c>
      <c r="K811" s="12">
        <v>143.69999999999999</v>
      </c>
    </row>
    <row r="812" spans="1:11">
      <c r="A812" s="12">
        <v>32315</v>
      </c>
      <c r="B812" s="12" t="s">
        <v>225</v>
      </c>
      <c r="C812" s="12">
        <v>45.65</v>
      </c>
      <c r="D812" s="12">
        <v>4.1340000000000003E-11</v>
      </c>
      <c r="E812" s="12">
        <v>-3.4489999999999997E-5</v>
      </c>
      <c r="F812" s="12">
        <v>45.65</v>
      </c>
      <c r="G812" s="12">
        <v>-6.3189999999999996E-5</v>
      </c>
      <c r="H812" s="12">
        <v>1.5860000000000001E-4</v>
      </c>
      <c r="I812" s="12">
        <v>2.4929999999999999E-4</v>
      </c>
      <c r="J812" s="12">
        <v>3.0210000000000002E-4</v>
      </c>
      <c r="K812" s="12">
        <v>45.65</v>
      </c>
    </row>
    <row r="813" spans="1:11">
      <c r="A813" s="12">
        <v>32315</v>
      </c>
      <c r="B813" s="12" t="s">
        <v>226</v>
      </c>
      <c r="C813" s="12">
        <v>62.63</v>
      </c>
      <c r="D813" s="12">
        <v>-4.8440000000000003E-11</v>
      </c>
      <c r="E813" s="12">
        <v>5.5779999999999987E-8</v>
      </c>
      <c r="F813" s="12">
        <v>62.63</v>
      </c>
      <c r="G813" s="12">
        <v>-1.188E-4</v>
      </c>
      <c r="H813" s="12">
        <v>-9.1860000000000005E-5</v>
      </c>
      <c r="I813" s="12">
        <v>-2.195E-4</v>
      </c>
      <c r="J813" s="12">
        <v>2.6600000000000001E-4</v>
      </c>
      <c r="K813" s="12">
        <v>62.63</v>
      </c>
    </row>
    <row r="814" spans="1:11">
      <c r="A814" s="12">
        <v>32315</v>
      </c>
      <c r="B814" s="12" t="s">
        <v>227</v>
      </c>
      <c r="C814" s="12">
        <v>131.4</v>
      </c>
      <c r="D814" s="12">
        <v>6.0740000000000002E-12</v>
      </c>
      <c r="E814" s="12">
        <v>-2.5760000000000001E-5</v>
      </c>
      <c r="F814" s="12">
        <v>131.4</v>
      </c>
      <c r="G814" s="12">
        <v>-2.2719999999999999E-4</v>
      </c>
      <c r="H814" s="12">
        <v>1.26E-4</v>
      </c>
      <c r="I814" s="12">
        <v>1.8100000000000001E-4</v>
      </c>
      <c r="J814" s="12">
        <v>3.1660000000000011E-4</v>
      </c>
      <c r="K814" s="12">
        <v>131.4</v>
      </c>
    </row>
    <row r="815" spans="1:11">
      <c r="A815" s="12">
        <v>32315</v>
      </c>
      <c r="B815" s="12" t="s">
        <v>228</v>
      </c>
      <c r="C815" s="12">
        <v>144.1</v>
      </c>
      <c r="D815" s="12">
        <v>-6.1259999999999991E-11</v>
      </c>
      <c r="E815" s="12">
        <v>1.4770000000000001E-7</v>
      </c>
      <c r="F815" s="12">
        <v>144.1</v>
      </c>
      <c r="G815" s="12">
        <v>-2.6889999999999998E-4</v>
      </c>
      <c r="H815" s="12">
        <v>-6.1799999999999998E-5</v>
      </c>
      <c r="I815" s="12">
        <v>-1.706E-4</v>
      </c>
      <c r="J815" s="12">
        <v>3.2430000000000002E-4</v>
      </c>
      <c r="K815" s="12">
        <v>144.1</v>
      </c>
    </row>
    <row r="816" spans="1:11">
      <c r="A816" s="12">
        <v>32315</v>
      </c>
      <c r="B816" s="12" t="s">
        <v>229</v>
      </c>
      <c r="C816" s="12">
        <v>81.09</v>
      </c>
      <c r="D816" s="12">
        <v>5.3940000000000003E-11</v>
      </c>
      <c r="E816" s="12">
        <v>-3.523E-5</v>
      </c>
      <c r="F816" s="12">
        <v>81.09</v>
      </c>
      <c r="G816" s="12">
        <v>-1.1820000000000001E-3</v>
      </c>
      <c r="H816" s="12">
        <v>-1.199E-4</v>
      </c>
      <c r="I816" s="12">
        <v>4.4359999999999999E-4</v>
      </c>
      <c r="J816" s="12">
        <v>1.268E-3</v>
      </c>
      <c r="K816" s="12">
        <v>81.09</v>
      </c>
    </row>
    <row r="817" spans="1:11">
      <c r="A817" s="12">
        <v>32315</v>
      </c>
      <c r="B817" s="12" t="s">
        <v>230</v>
      </c>
      <c r="C817" s="12">
        <v>98.19</v>
      </c>
      <c r="D817" s="12">
        <v>-8.1560000000000001E-11</v>
      </c>
      <c r="E817" s="12">
        <v>-6.8010000000000006E-7</v>
      </c>
      <c r="F817" s="12">
        <v>98.19</v>
      </c>
      <c r="G817" s="12">
        <v>-1.2800000000000001E-3</v>
      </c>
      <c r="H817" s="12">
        <v>-3.6820000000000001E-4</v>
      </c>
      <c r="I817" s="12">
        <v>-4.3579999999999999E-5</v>
      </c>
      <c r="J817" s="12">
        <v>1.333E-3</v>
      </c>
      <c r="K817" s="12">
        <v>98.19</v>
      </c>
    </row>
    <row r="818" spans="1:11">
      <c r="A818" s="12">
        <v>32315</v>
      </c>
      <c r="B818" s="12" t="s">
        <v>231</v>
      </c>
      <c r="C818" s="12">
        <v>157.69999999999999</v>
      </c>
      <c r="D818" s="12">
        <v>1.551E-11</v>
      </c>
      <c r="E818" s="12">
        <v>-2.6319999999999999E-5</v>
      </c>
      <c r="F818" s="12">
        <v>157.69999999999999</v>
      </c>
      <c r="G818" s="12">
        <v>-1.067E-3</v>
      </c>
      <c r="H818" s="12">
        <v>-4.5519999999999998E-5</v>
      </c>
      <c r="I818" s="12">
        <v>3.2769999999999989E-4</v>
      </c>
      <c r="J818" s="12">
        <v>1.1180000000000001E-3</v>
      </c>
      <c r="K818" s="12">
        <v>157.69999999999999</v>
      </c>
    </row>
    <row r="819" spans="1:11">
      <c r="A819" s="12">
        <v>32315</v>
      </c>
      <c r="B819" s="12" t="s">
        <v>232</v>
      </c>
      <c r="C819" s="12">
        <v>170.5</v>
      </c>
      <c r="D819" s="12">
        <v>-8.6119999999999996E-11</v>
      </c>
      <c r="E819" s="12">
        <v>-4.0740000000000001E-7</v>
      </c>
      <c r="F819" s="12">
        <v>170.5</v>
      </c>
      <c r="G819" s="12">
        <v>-1.1410000000000001E-3</v>
      </c>
      <c r="H819" s="12">
        <v>-2.318E-4</v>
      </c>
      <c r="I819" s="12">
        <v>-3.7700000000000002E-5</v>
      </c>
      <c r="J819" s="12">
        <v>1.165E-3</v>
      </c>
      <c r="K819" s="12">
        <v>170.5</v>
      </c>
    </row>
    <row r="820" spans="1:11">
      <c r="A820" s="12">
        <v>32315</v>
      </c>
      <c r="B820" s="12" t="s">
        <v>429</v>
      </c>
      <c r="C820" s="12">
        <v>-179.3</v>
      </c>
      <c r="D820" s="12">
        <v>4.6760000000000002E-11</v>
      </c>
      <c r="E820" s="12">
        <v>-1.9009999999999999E-7</v>
      </c>
      <c r="F820" s="12">
        <v>179.3</v>
      </c>
      <c r="G820" s="12">
        <v>3.3540000000000002E-4</v>
      </c>
      <c r="H820" s="12">
        <v>-8.2239999999999999E-5</v>
      </c>
      <c r="I820" s="12">
        <v>9.2860000000000005E-6</v>
      </c>
      <c r="J820" s="12">
        <v>3.4539999999999999E-4</v>
      </c>
      <c r="K820" s="12">
        <v>179.3</v>
      </c>
    </row>
    <row r="821" spans="1:11">
      <c r="A821" s="12">
        <v>32315</v>
      </c>
      <c r="B821" s="12" t="s">
        <v>430</v>
      </c>
      <c r="C821" s="12">
        <v>166.6</v>
      </c>
      <c r="D821" s="12">
        <v>-4.2919999999999999E-11</v>
      </c>
      <c r="E821" s="12">
        <v>1.7660000000000001E-7</v>
      </c>
      <c r="F821" s="12">
        <v>166.6</v>
      </c>
      <c r="G821" s="12">
        <v>-3.1159999999999998E-4</v>
      </c>
      <c r="H821" s="12">
        <v>7.6409999999999995E-5</v>
      </c>
      <c r="I821" s="12">
        <v>-8.6279999999999994E-6</v>
      </c>
      <c r="J821" s="12">
        <v>3.2089999999999989E-4</v>
      </c>
      <c r="K821" s="12">
        <v>166.6</v>
      </c>
    </row>
    <row r="822" spans="1:11">
      <c r="A822" s="12">
        <v>32315</v>
      </c>
      <c r="B822" s="12" t="s">
        <v>431</v>
      </c>
      <c r="C822" s="12">
        <v>-13.82</v>
      </c>
      <c r="D822" s="12">
        <v>4.0039999999999987E-12</v>
      </c>
      <c r="E822" s="12">
        <v>2.6689999999999999E-7</v>
      </c>
      <c r="F822" s="12">
        <v>13.82</v>
      </c>
      <c r="G822" s="12">
        <v>4.5550000000000001E-4</v>
      </c>
      <c r="H822" s="12">
        <v>5.4299999999999998E-5</v>
      </c>
      <c r="I822" s="12">
        <v>-7.3670000000000004E-5</v>
      </c>
      <c r="J822" s="12">
        <v>4.6460000000000002E-4</v>
      </c>
      <c r="K822" s="12">
        <v>13.82</v>
      </c>
    </row>
    <row r="823" spans="1:11">
      <c r="A823" s="12">
        <v>32315</v>
      </c>
      <c r="B823" s="12" t="s">
        <v>233</v>
      </c>
      <c r="C823" s="12">
        <v>34.549999999999997</v>
      </c>
      <c r="D823" s="12">
        <v>-1.011E-11</v>
      </c>
      <c r="E823" s="12">
        <v>-6.6709999999999993E-7</v>
      </c>
      <c r="F823" s="12">
        <v>34.549999999999997</v>
      </c>
      <c r="G823" s="12">
        <v>-1.139E-3</v>
      </c>
      <c r="H823" s="12">
        <v>-1.3569999999999999E-4</v>
      </c>
      <c r="I823" s="12">
        <v>1.8420000000000001E-4</v>
      </c>
      <c r="J823" s="12">
        <v>1.1609999999999999E-3</v>
      </c>
      <c r="K823" s="12">
        <v>34.549999999999997</v>
      </c>
    </row>
    <row r="824" spans="1:11">
      <c r="A824" s="12">
        <v>32315</v>
      </c>
      <c r="B824" s="12" t="s">
        <v>234</v>
      </c>
      <c r="C824" s="12">
        <v>-1.8280000000000001</v>
      </c>
      <c r="D824" s="12">
        <v>0</v>
      </c>
      <c r="E824" s="12">
        <v>2.35E-7</v>
      </c>
      <c r="F824" s="12">
        <v>1.8280000000000001</v>
      </c>
      <c r="G824" s="12">
        <v>-1.271E-5</v>
      </c>
      <c r="H824" s="12">
        <v>2.5329999999999998E-4</v>
      </c>
      <c r="I824" s="12">
        <v>6.3820000000000001E-6</v>
      </c>
      <c r="J824" s="12">
        <v>2.5369999999999999E-4</v>
      </c>
      <c r="K824" s="12">
        <v>1.8280000000000001</v>
      </c>
    </row>
    <row r="825" spans="1:11">
      <c r="A825" s="12">
        <v>32315</v>
      </c>
      <c r="B825" s="12" t="s">
        <v>286</v>
      </c>
      <c r="C825" s="12">
        <v>1.8280000000000001</v>
      </c>
      <c r="D825" s="12">
        <v>0</v>
      </c>
      <c r="E825" s="12">
        <v>-2.35E-7</v>
      </c>
      <c r="F825" s="12">
        <v>1.8280000000000001</v>
      </c>
      <c r="G825" s="12">
        <v>1.271E-5</v>
      </c>
      <c r="H825" s="12">
        <v>-2.5329999999999998E-4</v>
      </c>
      <c r="I825" s="12">
        <v>-6.3820000000000001E-6</v>
      </c>
      <c r="J825" s="12">
        <v>2.5369999999999999E-4</v>
      </c>
      <c r="K825" s="12">
        <v>1.8280000000000001</v>
      </c>
    </row>
    <row r="826" spans="1:11">
      <c r="A826" s="12">
        <v>32315</v>
      </c>
      <c r="B826" s="12" t="s">
        <v>287</v>
      </c>
      <c r="C826" s="12">
        <v>1.0269999999999999</v>
      </c>
      <c r="D826" s="12">
        <v>2.272E-11</v>
      </c>
      <c r="E826" s="12">
        <v>-7.7639999999999999E-8</v>
      </c>
      <c r="F826" s="12">
        <v>1.0269999999999999</v>
      </c>
      <c r="G826" s="12">
        <v>2.0699999999999998E-5</v>
      </c>
      <c r="H826" s="12">
        <v>-1.604E-4</v>
      </c>
      <c r="I826" s="12">
        <v>9.6910000000000009E-6</v>
      </c>
      <c r="J826" s="12">
        <v>1.6210000000000001E-4</v>
      </c>
      <c r="K826" s="12">
        <v>1.0269999999999999</v>
      </c>
    </row>
    <row r="827" spans="1:11">
      <c r="A827" s="12">
        <v>32315</v>
      </c>
      <c r="B827" s="12" t="s">
        <v>288</v>
      </c>
      <c r="C827" s="12">
        <v>-1.0269999999999999</v>
      </c>
      <c r="D827" s="12">
        <v>-2.272E-11</v>
      </c>
      <c r="E827" s="12">
        <v>7.7639999999999999E-8</v>
      </c>
      <c r="F827" s="12">
        <v>1.0269999999999999</v>
      </c>
      <c r="G827" s="12">
        <v>-2.0699999999999998E-5</v>
      </c>
      <c r="H827" s="12">
        <v>1.604E-4</v>
      </c>
      <c r="I827" s="12">
        <v>-9.6910000000000009E-6</v>
      </c>
      <c r="J827" s="12">
        <v>1.6210000000000001E-4</v>
      </c>
      <c r="K827" s="12">
        <v>1.0269999999999999</v>
      </c>
    </row>
    <row r="828" spans="1:11">
      <c r="A828" s="12">
        <v>32315</v>
      </c>
      <c r="B828" s="12" t="s">
        <v>289</v>
      </c>
      <c r="C828" s="12">
        <v>1.1359999999999999</v>
      </c>
      <c r="D828" s="12">
        <v>-2.3000000000000001E-11</v>
      </c>
      <c r="E828" s="12">
        <v>-6.7160000000000001E-8</v>
      </c>
      <c r="F828" s="12">
        <v>1.1359999999999999</v>
      </c>
      <c r="G828" s="12">
        <v>-2.1780000000000002E-5</v>
      </c>
      <c r="H828" s="12">
        <v>-1.583E-4</v>
      </c>
      <c r="I828" s="12">
        <v>-8.6430000000000001E-6</v>
      </c>
      <c r="J828" s="12">
        <v>1.6009999999999999E-4</v>
      </c>
      <c r="K828" s="12">
        <v>1.1359999999999999</v>
      </c>
    </row>
    <row r="829" spans="1:11">
      <c r="A829" s="12">
        <v>32315</v>
      </c>
      <c r="B829" s="12" t="s">
        <v>290</v>
      </c>
      <c r="C829" s="12">
        <v>-1.1359999999999999</v>
      </c>
      <c r="D829" s="12">
        <v>2.3000000000000001E-11</v>
      </c>
      <c r="E829" s="12">
        <v>6.7160000000000001E-8</v>
      </c>
      <c r="F829" s="12">
        <v>1.1359999999999999</v>
      </c>
      <c r="G829" s="12">
        <v>2.1780000000000002E-5</v>
      </c>
      <c r="H829" s="12">
        <v>1.583E-4</v>
      </c>
      <c r="I829" s="12">
        <v>8.6430000000000001E-6</v>
      </c>
      <c r="J829" s="12">
        <v>1.6009999999999999E-4</v>
      </c>
      <c r="K829" s="12">
        <v>1.1359999999999999</v>
      </c>
    </row>
    <row r="830" spans="1:11">
      <c r="A830" s="12">
        <v>32315</v>
      </c>
      <c r="B830" s="12" t="s">
        <v>291</v>
      </c>
      <c r="C830" s="12">
        <v>-0.38669999999999999</v>
      </c>
      <c r="D830" s="12">
        <v>0</v>
      </c>
      <c r="E830" s="12">
        <v>-4.4120000000000001E-9</v>
      </c>
      <c r="F830" s="12">
        <v>0.38669999999999999</v>
      </c>
      <c r="G830" s="12">
        <v>-1.813E-6</v>
      </c>
      <c r="H830" s="12">
        <v>5.0609999999999998E-5</v>
      </c>
      <c r="I830" s="12">
        <v>1.209E-6</v>
      </c>
      <c r="J830" s="12">
        <v>5.0649999999999998E-5</v>
      </c>
      <c r="K830" s="12">
        <v>0.38669999999999999</v>
      </c>
    </row>
    <row r="831" spans="1:11">
      <c r="A831" s="12">
        <v>32315</v>
      </c>
      <c r="B831" s="12" t="s">
        <v>292</v>
      </c>
      <c r="C831" s="12">
        <v>0.38669999999999999</v>
      </c>
      <c r="D831" s="12">
        <v>0</v>
      </c>
      <c r="E831" s="12">
        <v>4.4120000000000001E-9</v>
      </c>
      <c r="F831" s="12">
        <v>0.38669999999999999</v>
      </c>
      <c r="G831" s="12">
        <v>1.813E-6</v>
      </c>
      <c r="H831" s="12">
        <v>-5.0609999999999998E-5</v>
      </c>
      <c r="I831" s="12">
        <v>-1.209E-6</v>
      </c>
      <c r="J831" s="12">
        <v>5.0649999999999998E-5</v>
      </c>
      <c r="K831" s="12">
        <v>0.38669999999999999</v>
      </c>
    </row>
    <row r="832" spans="1:11">
      <c r="A832" s="12">
        <v>32315</v>
      </c>
      <c r="B832" s="12" t="s">
        <v>293</v>
      </c>
      <c r="C832" s="12">
        <v>0.5837</v>
      </c>
      <c r="D832" s="12">
        <v>7.5890000000000009E-11</v>
      </c>
      <c r="E832" s="12">
        <v>-3.4610000000000002E-5</v>
      </c>
      <c r="F832" s="12">
        <v>0.5837</v>
      </c>
      <c r="G832" s="12">
        <v>4.2830000000000002E-5</v>
      </c>
      <c r="H832" s="12">
        <v>-5.2480000000000004E-6</v>
      </c>
      <c r="I832" s="12">
        <v>2.6180000000000002E-4</v>
      </c>
      <c r="J832" s="12">
        <v>2.653E-4</v>
      </c>
      <c r="K832" s="12">
        <v>0.5837</v>
      </c>
    </row>
    <row r="833" spans="1:11">
      <c r="A833" s="12">
        <v>32315</v>
      </c>
      <c r="B833" s="12" t="s">
        <v>294</v>
      </c>
      <c r="C833" s="12">
        <v>17.68</v>
      </c>
      <c r="D833" s="12">
        <v>-5.9610000000000001E-11</v>
      </c>
      <c r="E833" s="12">
        <v>-6.1640000000000001E-8</v>
      </c>
      <c r="F833" s="12">
        <v>17.68</v>
      </c>
      <c r="G833" s="12">
        <v>-5.524E-5</v>
      </c>
      <c r="H833" s="12">
        <v>-2.5359999999999998E-4</v>
      </c>
      <c r="I833" s="12">
        <v>-2.254E-4</v>
      </c>
      <c r="J833" s="12">
        <v>3.4370000000000001E-4</v>
      </c>
      <c r="K833" s="12">
        <v>17.68</v>
      </c>
    </row>
    <row r="834" spans="1:11">
      <c r="A834" s="12">
        <v>32315</v>
      </c>
      <c r="B834" s="12" t="s">
        <v>295</v>
      </c>
      <c r="C834" s="12">
        <v>-6.49</v>
      </c>
      <c r="D834" s="12">
        <v>0</v>
      </c>
      <c r="E834" s="12">
        <v>4.3440000000000003E-7</v>
      </c>
      <c r="F834" s="12">
        <v>6.49</v>
      </c>
      <c r="G834" s="12">
        <v>3.2559999999999998E-6</v>
      </c>
      <c r="H834" s="12">
        <v>9.5629999999999988E-4</v>
      </c>
      <c r="I834" s="12">
        <v>-3.1439999999999999E-6</v>
      </c>
      <c r="J834" s="12">
        <v>9.5629999999999988E-4</v>
      </c>
      <c r="K834" s="12">
        <v>6.49</v>
      </c>
    </row>
    <row r="835" spans="1:11">
      <c r="A835" s="12">
        <v>32315</v>
      </c>
      <c r="B835" s="12" t="s">
        <v>296</v>
      </c>
      <c r="C835" s="12">
        <v>6.49</v>
      </c>
      <c r="D835" s="12">
        <v>0</v>
      </c>
      <c r="E835" s="12">
        <v>-4.3440000000000003E-7</v>
      </c>
      <c r="F835" s="12">
        <v>6.49</v>
      </c>
      <c r="G835" s="12">
        <v>-3.2559999999999998E-6</v>
      </c>
      <c r="H835" s="12">
        <v>-9.5629999999999988E-4</v>
      </c>
      <c r="I835" s="12">
        <v>3.1439999999999999E-6</v>
      </c>
      <c r="J835" s="12">
        <v>9.5629999999999988E-4</v>
      </c>
      <c r="K835" s="12">
        <v>6.49</v>
      </c>
    </row>
    <row r="836" spans="1:11">
      <c r="A836" s="12">
        <v>32315</v>
      </c>
      <c r="B836" s="12" t="s">
        <v>235</v>
      </c>
      <c r="C836" s="12">
        <v>-74.75</v>
      </c>
      <c r="D836" s="12">
        <v>2.0529999999999999E-11</v>
      </c>
      <c r="E836" s="12">
        <v>-3.4690000000000002E-8</v>
      </c>
      <c r="F836" s="12">
        <v>74.75</v>
      </c>
      <c r="G836" s="12">
        <v>5.8560000000000003E-4</v>
      </c>
      <c r="H836" s="12">
        <v>-2.2780000000000001E-4</v>
      </c>
      <c r="I836" s="12">
        <v>-7.6799999999999997E-5</v>
      </c>
      <c r="J836" s="12">
        <v>6.3299999999999999E-4</v>
      </c>
      <c r="K836" s="12">
        <v>74.75</v>
      </c>
    </row>
    <row r="837" spans="1:11">
      <c r="A837" s="12">
        <v>32315</v>
      </c>
      <c r="B837" s="12" t="s">
        <v>236</v>
      </c>
      <c r="C837" s="12">
        <v>91.03</v>
      </c>
      <c r="D837" s="12">
        <v>-2.5299999999999999E-11</v>
      </c>
      <c r="E837" s="12">
        <v>-3.7029999999999997E-7</v>
      </c>
      <c r="F837" s="12">
        <v>91.03</v>
      </c>
      <c r="G837" s="12">
        <v>-1.2600000000000001E-3</v>
      </c>
      <c r="H837" s="12">
        <v>1.4430000000000001E-4</v>
      </c>
      <c r="I837" s="12">
        <v>1.875E-4</v>
      </c>
      <c r="J837" s="12">
        <v>1.2830000000000001E-3</v>
      </c>
      <c r="K837" s="12">
        <v>91.03</v>
      </c>
    </row>
    <row r="838" spans="1:11">
      <c r="A838" s="12">
        <v>32315</v>
      </c>
      <c r="B838" s="12" t="s">
        <v>237</v>
      </c>
      <c r="C838" s="12">
        <v>-188.3</v>
      </c>
      <c r="D838" s="12">
        <v>4.988E-11</v>
      </c>
      <c r="E838" s="12">
        <v>-1.6619999999999999E-7</v>
      </c>
      <c r="F838" s="12">
        <v>188.3</v>
      </c>
      <c r="G838" s="12">
        <v>6.8650000000000004E-4</v>
      </c>
      <c r="H838" s="12">
        <v>-2.3149999999999999E-4</v>
      </c>
      <c r="I838" s="12">
        <v>-5.075E-5</v>
      </c>
      <c r="J838" s="12">
        <v>7.2630000000000004E-4</v>
      </c>
      <c r="K838" s="12">
        <v>188.3</v>
      </c>
    </row>
    <row r="839" spans="1:11">
      <c r="A839" s="12">
        <v>32315</v>
      </c>
      <c r="B839" s="12" t="s">
        <v>238</v>
      </c>
      <c r="C839" s="12">
        <v>191.1</v>
      </c>
      <c r="D839" s="12">
        <v>-5.0629999999999997E-11</v>
      </c>
      <c r="E839" s="12">
        <v>-1.4749999999999999E-7</v>
      </c>
      <c r="F839" s="12">
        <v>191.1</v>
      </c>
      <c r="G839" s="12">
        <v>-1.175E-3</v>
      </c>
      <c r="H839" s="12">
        <v>1.6459999999999999E-4</v>
      </c>
      <c r="I839" s="12">
        <v>1.3430000000000001E-4</v>
      </c>
      <c r="J839" s="12">
        <v>1.194E-3</v>
      </c>
      <c r="K839" s="12">
        <v>191.1</v>
      </c>
    </row>
    <row r="840" spans="1:11">
      <c r="A840" s="12">
        <v>32315</v>
      </c>
      <c r="B840" s="12" t="s">
        <v>239</v>
      </c>
      <c r="C840" s="12">
        <v>-74.89</v>
      </c>
      <c r="D840" s="12">
        <v>2.0520000000000001E-11</v>
      </c>
      <c r="E840" s="12">
        <v>-3.6239999999999999E-8</v>
      </c>
      <c r="F840" s="12">
        <v>74.89</v>
      </c>
      <c r="G840" s="12">
        <v>5.8490000000000007E-4</v>
      </c>
      <c r="H840" s="12">
        <v>-2.1010000000000001E-4</v>
      </c>
      <c r="I840" s="12">
        <v>-7.6379999999999997E-5</v>
      </c>
      <c r="J840" s="12">
        <v>6.2620000000000004E-4</v>
      </c>
      <c r="K840" s="12">
        <v>74.89</v>
      </c>
    </row>
    <row r="841" spans="1:11">
      <c r="A841" s="12">
        <v>32315</v>
      </c>
      <c r="B841" s="12" t="s">
        <v>240</v>
      </c>
      <c r="C841" s="12">
        <v>91.17</v>
      </c>
      <c r="D841" s="12">
        <v>-2.5290000000000001E-11</v>
      </c>
      <c r="E841" s="12">
        <v>-3.6880000000000002E-7</v>
      </c>
      <c r="F841" s="12">
        <v>91.17</v>
      </c>
      <c r="G841" s="12">
        <v>-1.2600000000000001E-3</v>
      </c>
      <c r="H841" s="12">
        <v>1.2659999999999999E-4</v>
      </c>
      <c r="I841" s="12">
        <v>1.8709999999999999E-4</v>
      </c>
      <c r="J841" s="12">
        <v>1.2800000000000001E-3</v>
      </c>
      <c r="K841" s="12">
        <v>91.17</v>
      </c>
    </row>
    <row r="842" spans="1:11">
      <c r="A842" s="12">
        <v>32315</v>
      </c>
      <c r="B842" s="12" t="s">
        <v>241</v>
      </c>
      <c r="C842" s="12">
        <v>-188.7</v>
      </c>
      <c r="D842" s="12">
        <v>4.9860000000000003E-11</v>
      </c>
      <c r="E842" s="12">
        <v>-1.7060000000000001E-7</v>
      </c>
      <c r="F842" s="12">
        <v>188.7</v>
      </c>
      <c r="G842" s="12">
        <v>6.847E-4</v>
      </c>
      <c r="H842" s="12">
        <v>-1.8090000000000001E-4</v>
      </c>
      <c r="I842" s="12">
        <v>-4.9539999999999997E-5</v>
      </c>
      <c r="J842" s="12">
        <v>7.0990000000000007E-4</v>
      </c>
      <c r="K842" s="12">
        <v>188.7</v>
      </c>
    </row>
    <row r="843" spans="1:11">
      <c r="A843" s="12">
        <v>32315</v>
      </c>
      <c r="B843" s="12" t="s">
        <v>242</v>
      </c>
      <c r="C843" s="12">
        <v>191.5</v>
      </c>
      <c r="D843" s="12">
        <v>-5.0599999999999998E-11</v>
      </c>
      <c r="E843" s="12">
        <v>-1.431E-7</v>
      </c>
      <c r="F843" s="12">
        <v>191.5</v>
      </c>
      <c r="G843" s="12">
        <v>-1.173E-3</v>
      </c>
      <c r="H843" s="12">
        <v>1.1400000000000001E-4</v>
      </c>
      <c r="I843" s="12">
        <v>1.3310000000000001E-4</v>
      </c>
      <c r="J843" s="12">
        <v>1.186E-3</v>
      </c>
      <c r="K843" s="12">
        <v>191.5</v>
      </c>
    </row>
    <row r="844" spans="1:11">
      <c r="A844" s="12">
        <v>32315</v>
      </c>
      <c r="B844" s="12" t="s">
        <v>243</v>
      </c>
      <c r="C844" s="12">
        <v>-72.61</v>
      </c>
      <c r="D844" s="12">
        <v>2.0329999999999999E-11</v>
      </c>
      <c r="E844" s="12">
        <v>-1.8830000000000001E-7</v>
      </c>
      <c r="F844" s="12">
        <v>72.61</v>
      </c>
      <c r="G844" s="12">
        <v>5.8379999999999988E-4</v>
      </c>
      <c r="H844" s="12">
        <v>-5.4479999999999991E-4</v>
      </c>
      <c r="I844" s="12">
        <v>-7.5279999999999998E-5</v>
      </c>
      <c r="J844" s="12">
        <v>8.0210000000000004E-4</v>
      </c>
      <c r="K844" s="12">
        <v>72.61</v>
      </c>
    </row>
    <row r="845" spans="1:11">
      <c r="A845" s="12">
        <v>32315</v>
      </c>
      <c r="B845" s="12" t="s">
        <v>244</v>
      </c>
      <c r="C845" s="12">
        <v>88.9</v>
      </c>
      <c r="D845" s="12">
        <v>-2.5090000000000001E-11</v>
      </c>
      <c r="E845" s="12">
        <v>-2.167E-7</v>
      </c>
      <c r="F845" s="12">
        <v>88.9</v>
      </c>
      <c r="G845" s="12">
        <v>-1.2589999999999999E-3</v>
      </c>
      <c r="H845" s="12">
        <v>4.6129999999999999E-4</v>
      </c>
      <c r="I845" s="12">
        <v>1.8599999999999999E-4</v>
      </c>
      <c r="J845" s="12">
        <v>1.353E-3</v>
      </c>
      <c r="K845" s="12">
        <v>88.9</v>
      </c>
    </row>
    <row r="846" spans="1:11">
      <c r="A846" s="12">
        <v>32315</v>
      </c>
      <c r="B846" s="12" t="s">
        <v>245</v>
      </c>
      <c r="C846" s="12">
        <v>-72.48</v>
      </c>
      <c r="D846" s="12">
        <v>2.0340000000000001E-11</v>
      </c>
      <c r="E846" s="12">
        <v>-1.867E-7</v>
      </c>
      <c r="F846" s="12">
        <v>72.48</v>
      </c>
      <c r="G846" s="12">
        <v>5.8439999999999989E-4</v>
      </c>
      <c r="H846" s="12">
        <v>-5.6249999999999996E-4</v>
      </c>
      <c r="I846" s="12">
        <v>-7.5699999999999997E-5</v>
      </c>
      <c r="J846" s="12">
        <v>8.1470000000000002E-4</v>
      </c>
      <c r="K846" s="12">
        <v>72.48</v>
      </c>
    </row>
    <row r="847" spans="1:11">
      <c r="A847" s="12">
        <v>32315</v>
      </c>
      <c r="B847" s="12" t="s">
        <v>246</v>
      </c>
      <c r="C847" s="12">
        <v>88.76</v>
      </c>
      <c r="D847" s="12">
        <v>-2.5099999999999999E-11</v>
      </c>
      <c r="E847" s="12">
        <v>-2.1829999999999999E-7</v>
      </c>
      <c r="F847" s="12">
        <v>88.76</v>
      </c>
      <c r="G847" s="12">
        <v>-1.2589999999999999E-3</v>
      </c>
      <c r="H847" s="12">
        <v>4.7899999999999999E-4</v>
      </c>
      <c r="I847" s="12">
        <v>1.864E-4</v>
      </c>
      <c r="J847" s="12">
        <v>1.3600000000000001E-3</v>
      </c>
      <c r="K847" s="12">
        <v>88.76</v>
      </c>
    </row>
    <row r="848" spans="1:11">
      <c r="A848" s="12">
        <v>32315</v>
      </c>
      <c r="B848" s="12" t="s">
        <v>247</v>
      </c>
      <c r="C848" s="12">
        <v>-182.2</v>
      </c>
      <c r="D848" s="12">
        <v>4.9299999999999987E-11</v>
      </c>
      <c r="E848" s="12">
        <v>-6.0500000000000003E-7</v>
      </c>
      <c r="F848" s="12">
        <v>182.2</v>
      </c>
      <c r="G848" s="12">
        <v>6.8139999999999997E-4</v>
      </c>
      <c r="H848" s="12">
        <v>-1.137E-3</v>
      </c>
      <c r="I848" s="12">
        <v>-4.6400000000000003E-5</v>
      </c>
      <c r="J848" s="12">
        <v>1.3270000000000001E-3</v>
      </c>
      <c r="K848" s="12">
        <v>182.2</v>
      </c>
    </row>
    <row r="849" spans="1:11">
      <c r="A849" s="12">
        <v>32315</v>
      </c>
      <c r="B849" s="12" t="s">
        <v>248</v>
      </c>
      <c r="C849" s="12">
        <v>185</v>
      </c>
      <c r="D849" s="12">
        <v>-5.0040000000000002E-11</v>
      </c>
      <c r="E849" s="12">
        <v>2.9130000000000002E-7</v>
      </c>
      <c r="F849" s="12">
        <v>185</v>
      </c>
      <c r="G849" s="12">
        <v>-1.17E-3</v>
      </c>
      <c r="H849" s="12">
        <v>1.07E-3</v>
      </c>
      <c r="I849" s="12">
        <v>1.2990000000000001E-4</v>
      </c>
      <c r="J849" s="12">
        <v>1.591E-3</v>
      </c>
      <c r="K849" s="12">
        <v>185</v>
      </c>
    </row>
    <row r="850" spans="1:11">
      <c r="A850" s="12">
        <v>32315</v>
      </c>
      <c r="B850" s="12" t="s">
        <v>249</v>
      </c>
      <c r="C850" s="12">
        <v>-181.8</v>
      </c>
      <c r="D850" s="12">
        <v>4.9329999999999999E-11</v>
      </c>
      <c r="E850" s="12">
        <v>-6.0060000000000002E-7</v>
      </c>
      <c r="F850" s="12">
        <v>181.8</v>
      </c>
      <c r="G850" s="12">
        <v>6.8329999999999997E-4</v>
      </c>
      <c r="H850" s="12">
        <v>-1.188E-3</v>
      </c>
      <c r="I850" s="12">
        <v>-4.761E-5</v>
      </c>
      <c r="J850" s="12">
        <v>1.371E-3</v>
      </c>
      <c r="K850" s="12">
        <v>181.8</v>
      </c>
    </row>
    <row r="851" spans="1:11">
      <c r="A851" s="12">
        <v>32315</v>
      </c>
      <c r="B851" s="12" t="s">
        <v>250</v>
      </c>
      <c r="C851" s="12">
        <v>184.7</v>
      </c>
      <c r="D851" s="12">
        <v>-5.0070000000000001E-11</v>
      </c>
      <c r="E851" s="12">
        <v>2.8690000000000001E-7</v>
      </c>
      <c r="F851" s="12">
        <v>184.7</v>
      </c>
      <c r="G851" s="12">
        <v>-1.1720000000000001E-3</v>
      </c>
      <c r="H851" s="12">
        <v>1.121E-3</v>
      </c>
      <c r="I851" s="12">
        <v>1.3109999999999999E-4</v>
      </c>
      <c r="J851" s="12">
        <v>1.627E-3</v>
      </c>
      <c r="K851" s="12">
        <v>184.7</v>
      </c>
    </row>
    <row r="852" spans="1:11">
      <c r="A852" s="12">
        <v>32315</v>
      </c>
      <c r="B852" s="12" t="s">
        <v>251</v>
      </c>
      <c r="C852" s="12">
        <v>57.87</v>
      </c>
      <c r="D852" s="12">
        <v>3.8139999999999997E-11</v>
      </c>
      <c r="E852" s="12">
        <v>-3.447E-5</v>
      </c>
      <c r="F852" s="12">
        <v>57.87</v>
      </c>
      <c r="G852" s="12">
        <v>-8.6929999999999996E-5</v>
      </c>
      <c r="H852" s="12">
        <v>1.819E-4</v>
      </c>
      <c r="I852" s="12">
        <v>2.4909999999999998E-4</v>
      </c>
      <c r="J852" s="12">
        <v>3.2039999999999998E-4</v>
      </c>
      <c r="K852" s="12">
        <v>57.87</v>
      </c>
    </row>
    <row r="853" spans="1:11">
      <c r="A853" s="12">
        <v>32315</v>
      </c>
      <c r="B853" s="12" t="s">
        <v>252</v>
      </c>
      <c r="C853" s="12">
        <v>74.849999999999994</v>
      </c>
      <c r="D853" s="12">
        <v>-5.163E-11</v>
      </c>
      <c r="E853" s="12">
        <v>6.7329999999999995E-8</v>
      </c>
      <c r="F853" s="12">
        <v>74.849999999999994</v>
      </c>
      <c r="G853" s="12">
        <v>-1.4249999999999999E-4</v>
      </c>
      <c r="H853" s="12">
        <v>-6.8479999999999995E-5</v>
      </c>
      <c r="I853" s="12">
        <v>-2.198E-4</v>
      </c>
      <c r="J853" s="12">
        <v>2.7070000000000002E-4</v>
      </c>
      <c r="K853" s="12">
        <v>74.849999999999994</v>
      </c>
    </row>
    <row r="854" spans="1:11">
      <c r="A854" s="12">
        <v>32315</v>
      </c>
      <c r="B854" s="12" t="s">
        <v>253</v>
      </c>
      <c r="C854" s="12">
        <v>166.3</v>
      </c>
      <c r="D854" s="12">
        <v>-3.0460000000000001E-12</v>
      </c>
      <c r="E854" s="12">
        <v>-2.5729999999999999E-5</v>
      </c>
      <c r="F854" s="12">
        <v>166.3</v>
      </c>
      <c r="G854" s="12">
        <v>-2.9500000000000001E-4</v>
      </c>
      <c r="H854" s="12">
        <v>1.928E-4</v>
      </c>
      <c r="I854" s="12">
        <v>1.8039999999999999E-4</v>
      </c>
      <c r="J854" s="12">
        <v>3.9589999999999997E-4</v>
      </c>
      <c r="K854" s="12">
        <v>166.3</v>
      </c>
    </row>
    <row r="855" spans="1:11">
      <c r="A855" s="12">
        <v>32315</v>
      </c>
      <c r="B855" s="12" t="s">
        <v>254</v>
      </c>
      <c r="C855" s="12">
        <v>179</v>
      </c>
      <c r="D855" s="12">
        <v>-7.0379999999999994E-11</v>
      </c>
      <c r="E855" s="12">
        <v>1.807E-7</v>
      </c>
      <c r="F855" s="12">
        <v>179</v>
      </c>
      <c r="G855" s="12">
        <v>-3.367E-4</v>
      </c>
      <c r="H855" s="12">
        <v>4.9930000000000003E-6</v>
      </c>
      <c r="I855" s="12">
        <v>-1.7119999999999999E-4</v>
      </c>
      <c r="J855" s="12">
        <v>3.7770000000000002E-4</v>
      </c>
      <c r="K855" s="12">
        <v>179</v>
      </c>
    </row>
    <row r="856" spans="1:11">
      <c r="A856" s="12">
        <v>32315</v>
      </c>
      <c r="B856" s="12" t="s">
        <v>255</v>
      </c>
      <c r="C856" s="12">
        <v>58</v>
      </c>
      <c r="D856" s="12">
        <v>3.8149999999999999E-11</v>
      </c>
      <c r="E856" s="12">
        <v>-3.447E-5</v>
      </c>
      <c r="F856" s="12">
        <v>58</v>
      </c>
      <c r="G856" s="12">
        <v>-8.6290000000000002E-5</v>
      </c>
      <c r="H856" s="12">
        <v>1.6420000000000001E-4</v>
      </c>
      <c r="I856" s="12">
        <v>2.4860000000000003E-4</v>
      </c>
      <c r="J856" s="12">
        <v>3.102E-4</v>
      </c>
      <c r="K856" s="12">
        <v>58</v>
      </c>
    </row>
    <row r="857" spans="1:11">
      <c r="A857" s="12">
        <v>32315</v>
      </c>
      <c r="B857" s="12" t="s">
        <v>256</v>
      </c>
      <c r="C857" s="12">
        <v>74.989999999999995</v>
      </c>
      <c r="D857" s="12">
        <v>-5.1619999999999999E-11</v>
      </c>
      <c r="E857" s="12">
        <v>6.8870000000000007E-8</v>
      </c>
      <c r="F857" s="12">
        <v>74.989999999999995</v>
      </c>
      <c r="G857" s="12">
        <v>-1.4190000000000001E-4</v>
      </c>
      <c r="H857" s="12">
        <v>-8.6199999999999995E-5</v>
      </c>
      <c r="I857" s="12">
        <v>-2.2020000000000001E-4</v>
      </c>
      <c r="J857" s="12">
        <v>2.7569999999999998E-4</v>
      </c>
      <c r="K857" s="12">
        <v>74.989999999999995</v>
      </c>
    </row>
    <row r="858" spans="1:11">
      <c r="A858" s="12">
        <v>32315</v>
      </c>
      <c r="B858" s="12" t="s">
        <v>257</v>
      </c>
      <c r="C858" s="12">
        <v>166.7</v>
      </c>
      <c r="D858" s="12">
        <v>-3.0200000000000001E-12</v>
      </c>
      <c r="E858" s="12">
        <v>-2.5720000000000001E-5</v>
      </c>
      <c r="F858" s="12">
        <v>166.7</v>
      </c>
      <c r="G858" s="12">
        <v>-2.9320000000000003E-4</v>
      </c>
      <c r="H858" s="12">
        <v>1.4219999999999999E-4</v>
      </c>
      <c r="I858" s="12">
        <v>1.7919999999999999E-4</v>
      </c>
      <c r="J858" s="12">
        <v>3.7189999999999999E-4</v>
      </c>
      <c r="K858" s="12">
        <v>166.7</v>
      </c>
    </row>
    <row r="859" spans="1:11">
      <c r="A859" s="12">
        <v>32315</v>
      </c>
      <c r="B859" s="12" t="s">
        <v>258</v>
      </c>
      <c r="C859" s="12">
        <v>179.4</v>
      </c>
      <c r="D859" s="12">
        <v>-7.0349999999999995E-11</v>
      </c>
      <c r="E859" s="12">
        <v>1.8510000000000001E-7</v>
      </c>
      <c r="F859" s="12">
        <v>179.4</v>
      </c>
      <c r="G859" s="12">
        <v>-3.3490000000000001E-4</v>
      </c>
      <c r="H859" s="12">
        <v>-4.562E-5</v>
      </c>
      <c r="I859" s="12">
        <v>-1.7239999999999999E-4</v>
      </c>
      <c r="J859" s="12">
        <v>3.7940000000000001E-4</v>
      </c>
      <c r="K859" s="12">
        <v>179.4</v>
      </c>
    </row>
    <row r="860" spans="1:11">
      <c r="A860" s="12">
        <v>32315</v>
      </c>
      <c r="B860" s="12" t="s">
        <v>259</v>
      </c>
      <c r="C860" s="12">
        <v>93.45</v>
      </c>
      <c r="D860" s="12">
        <v>5.0749999999999999E-11</v>
      </c>
      <c r="E860" s="12">
        <v>-3.5219999999999998E-5</v>
      </c>
      <c r="F860" s="12">
        <v>93.45</v>
      </c>
      <c r="G860" s="12">
        <v>-1.2049999999999999E-3</v>
      </c>
      <c r="H860" s="12">
        <v>-1.142E-4</v>
      </c>
      <c r="I860" s="12">
        <v>4.4289999999999992E-4</v>
      </c>
      <c r="J860" s="12">
        <v>1.289E-3</v>
      </c>
      <c r="K860" s="12">
        <v>93.45</v>
      </c>
    </row>
    <row r="861" spans="1:11">
      <c r="A861" s="12">
        <v>32315</v>
      </c>
      <c r="B861" s="12" t="s">
        <v>260</v>
      </c>
      <c r="C861" s="12">
        <v>110.5</v>
      </c>
      <c r="D861" s="12">
        <v>-8.4739999999999983E-11</v>
      </c>
      <c r="E861" s="12">
        <v>-6.6700000000000003E-7</v>
      </c>
      <c r="F861" s="12">
        <v>110.5</v>
      </c>
      <c r="G861" s="12">
        <v>-1.3029999999999999E-3</v>
      </c>
      <c r="H861" s="12">
        <v>-3.6259999999999998E-4</v>
      </c>
      <c r="I861" s="12">
        <v>-4.4209999999999999E-5</v>
      </c>
      <c r="J861" s="12">
        <v>1.353E-3</v>
      </c>
      <c r="K861" s="12">
        <v>110.5</v>
      </c>
    </row>
    <row r="862" spans="1:11">
      <c r="A862" s="12">
        <v>32315</v>
      </c>
      <c r="B862" s="12" t="s">
        <v>261</v>
      </c>
      <c r="C862" s="12">
        <v>193</v>
      </c>
      <c r="D862" s="12">
        <v>6.4120000000000014E-12</v>
      </c>
      <c r="E862" s="12">
        <v>-2.6279999999999999E-5</v>
      </c>
      <c r="F862" s="12">
        <v>193</v>
      </c>
      <c r="G862" s="12">
        <v>-1.134E-3</v>
      </c>
      <c r="H862" s="12">
        <v>-2.9329999999999999E-5</v>
      </c>
      <c r="I862" s="12">
        <v>3.258E-4</v>
      </c>
      <c r="J862" s="12">
        <v>1.1800000000000001E-3</v>
      </c>
      <c r="K862" s="12">
        <v>193</v>
      </c>
    </row>
    <row r="863" spans="1:11">
      <c r="A863" s="12">
        <v>32315</v>
      </c>
      <c r="B863" s="12" t="s">
        <v>262</v>
      </c>
      <c r="C863" s="12">
        <v>205.8</v>
      </c>
      <c r="D863" s="12">
        <v>-9.521E-11</v>
      </c>
      <c r="E863" s="12">
        <v>-3.7E-7</v>
      </c>
      <c r="F863" s="12">
        <v>205.8</v>
      </c>
      <c r="G863" s="12">
        <v>-1.207E-3</v>
      </c>
      <c r="H863" s="12">
        <v>-2.1560000000000001E-4</v>
      </c>
      <c r="I863" s="12">
        <v>-3.9520000000000001E-5</v>
      </c>
      <c r="J863" s="12">
        <v>1.227E-3</v>
      </c>
      <c r="K863" s="12">
        <v>205.8</v>
      </c>
    </row>
    <row r="864" spans="1:11">
      <c r="A864" s="12">
        <v>32315</v>
      </c>
      <c r="B864" s="12" t="s">
        <v>263</v>
      </c>
      <c r="C864" s="12">
        <v>1.734</v>
      </c>
      <c r="D864" s="12">
        <v>2.7209999999999998E-12</v>
      </c>
      <c r="E864" s="12">
        <v>-1.0959999999999999E-2</v>
      </c>
      <c r="F864" s="12">
        <v>1.734</v>
      </c>
      <c r="G864" s="12">
        <v>9.3070000000000002E-4</v>
      </c>
      <c r="H864" s="12">
        <v>-2.2730000000000001E-5</v>
      </c>
      <c r="I864" s="12">
        <v>-7.4259999999999997E-5</v>
      </c>
      <c r="J864" s="12">
        <v>9.3399999999999993E-4</v>
      </c>
      <c r="K864" s="12">
        <v>1.734</v>
      </c>
    </row>
    <row r="865" spans="1:11">
      <c r="A865" s="12">
        <v>32315</v>
      </c>
      <c r="B865" s="12" t="s">
        <v>264</v>
      </c>
      <c r="C865" s="12">
        <v>0.20910000000000001</v>
      </c>
      <c r="D865" s="12">
        <v>-1.4460000000000001E-7</v>
      </c>
      <c r="E865" s="12">
        <v>1.8469999999999999E-3</v>
      </c>
      <c r="F865" s="12">
        <v>0.20910000000000001</v>
      </c>
      <c r="G865" s="12">
        <v>1.6320000000000001E-4</v>
      </c>
      <c r="H865" s="12">
        <v>-4.3220000000000003E-5</v>
      </c>
      <c r="I865" s="12">
        <v>1.374E-7</v>
      </c>
      <c r="J865" s="12">
        <v>1.6880000000000001E-4</v>
      </c>
      <c r="K865" s="12">
        <v>0.20910000000000001</v>
      </c>
    </row>
    <row r="866" spans="1:11">
      <c r="A866" s="12">
        <v>32315</v>
      </c>
      <c r="B866" s="12" t="s">
        <v>265</v>
      </c>
      <c r="C866" s="12">
        <v>31.07</v>
      </c>
      <c r="D866" s="12">
        <v>-1.4460000000000001E-7</v>
      </c>
      <c r="E866" s="12">
        <v>-8.0210000000000004E-2</v>
      </c>
      <c r="F866" s="12">
        <v>31.07</v>
      </c>
      <c r="G866" s="12">
        <v>1.1379999999999999E-3</v>
      </c>
      <c r="H866" s="12">
        <v>-1.774E-3</v>
      </c>
      <c r="I866" s="12">
        <v>-5.6480000000000001E-5</v>
      </c>
      <c r="J866" s="12">
        <v>2.1080000000000001E-3</v>
      </c>
      <c r="K866" s="12">
        <v>31.07</v>
      </c>
    </row>
    <row r="867" spans="1:11">
      <c r="A867" s="12">
        <v>32315</v>
      </c>
      <c r="B867" s="12" t="s">
        <v>266</v>
      </c>
      <c r="C867" s="12">
        <v>31.13</v>
      </c>
      <c r="D867" s="12">
        <v>-1.4460000000000001E-7</v>
      </c>
      <c r="E867" s="12">
        <v>-8.0350000000000005E-2</v>
      </c>
      <c r="F867" s="12">
        <v>31.13</v>
      </c>
      <c r="G867" s="12">
        <v>1.139E-3</v>
      </c>
      <c r="H867" s="12">
        <v>-1.774E-3</v>
      </c>
      <c r="I867" s="12">
        <v>-5.6629999999999998E-5</v>
      </c>
      <c r="J867" s="12">
        <v>2.1090000000000002E-3</v>
      </c>
      <c r="K867" s="12">
        <v>31.13</v>
      </c>
    </row>
    <row r="868" spans="1:11">
      <c r="A868" s="12">
        <v>32315</v>
      </c>
      <c r="B868" s="12" t="s">
        <v>571</v>
      </c>
      <c r="C868" s="12">
        <v>94.68</v>
      </c>
      <c r="D868" s="12">
        <v>-1.4460000000000001E-7</v>
      </c>
      <c r="E868" s="12">
        <v>-0.18140000000000001</v>
      </c>
      <c r="F868" s="12">
        <v>94.68</v>
      </c>
      <c r="G868" s="12">
        <v>1.5269999999999999E-3</v>
      </c>
      <c r="H868" s="12">
        <v>-4.9969999999999997E-3</v>
      </c>
      <c r="I868" s="12">
        <v>-1.6860000000000001E-4</v>
      </c>
      <c r="J868" s="12">
        <v>5.228E-3</v>
      </c>
      <c r="K868" s="12">
        <v>94.68</v>
      </c>
    </row>
    <row r="869" spans="1:11">
      <c r="A869" s="12">
        <v>32315</v>
      </c>
      <c r="B869" s="12" t="s">
        <v>575</v>
      </c>
      <c r="C869" s="12">
        <v>2.855</v>
      </c>
      <c r="D869" s="12">
        <v>1.9890000000000001E-12</v>
      </c>
      <c r="E869" s="12">
        <v>-4.1810000000000002E-8</v>
      </c>
      <c r="F869" s="12">
        <v>2.855</v>
      </c>
      <c r="G869" s="12">
        <v>4.1730000000000002E-5</v>
      </c>
      <c r="H869" s="12">
        <v>-2.1910000000000001E-4</v>
      </c>
      <c r="I869" s="12">
        <v>-2.0760000000000001E-5</v>
      </c>
      <c r="J869" s="12">
        <v>2.24E-4</v>
      </c>
      <c r="K869" s="12">
        <v>2.855</v>
      </c>
    </row>
    <row r="870" spans="1:11">
      <c r="A870" s="12">
        <v>32315</v>
      </c>
      <c r="B870" s="12" t="s">
        <v>577</v>
      </c>
      <c r="C870" s="12">
        <v>-0.95330000000000004</v>
      </c>
      <c r="D870" s="12">
        <v>0</v>
      </c>
      <c r="E870" s="12">
        <v>1.397E-8</v>
      </c>
      <c r="F870" s="12">
        <v>0.95330000000000004</v>
      </c>
      <c r="G870" s="12">
        <v>-1.393E-5</v>
      </c>
      <c r="H870" s="12">
        <v>7.3189999999999996E-5</v>
      </c>
      <c r="I870" s="12">
        <v>6.9320000000000007E-6</v>
      </c>
      <c r="J870" s="12">
        <v>7.483E-5</v>
      </c>
      <c r="K870" s="12">
        <v>0.95330000000000004</v>
      </c>
    </row>
    <row r="871" spans="1:11">
      <c r="A871" s="12">
        <v>32315</v>
      </c>
      <c r="B871" s="12" t="s">
        <v>579</v>
      </c>
      <c r="C871" s="12">
        <v>94.68</v>
      </c>
      <c r="D871" s="12">
        <v>-1.4460000000000001E-7</v>
      </c>
      <c r="E871" s="12">
        <v>-0.18140000000000001</v>
      </c>
      <c r="F871" s="12">
        <v>94.68</v>
      </c>
      <c r="G871" s="12">
        <v>1.5269999999999999E-3</v>
      </c>
      <c r="H871" s="12">
        <v>-4.9969999999999997E-3</v>
      </c>
      <c r="I871" s="12">
        <v>-1.6860000000000001E-4</v>
      </c>
      <c r="J871" s="12">
        <v>5.228E-3</v>
      </c>
      <c r="K871" s="12">
        <v>94.68</v>
      </c>
    </row>
    <row r="872" spans="1:11">
      <c r="A872" s="12">
        <v>32315</v>
      </c>
      <c r="B872" s="12" t="s">
        <v>585</v>
      </c>
      <c r="C872" s="12">
        <v>2.855</v>
      </c>
      <c r="D872" s="12">
        <v>1.9890000000000001E-12</v>
      </c>
      <c r="E872" s="12">
        <v>-4.1810000000000002E-8</v>
      </c>
      <c r="F872" s="12">
        <v>2.855</v>
      </c>
      <c r="G872" s="12">
        <v>4.1730000000000002E-5</v>
      </c>
      <c r="H872" s="12">
        <v>-2.1910000000000001E-4</v>
      </c>
      <c r="I872" s="12">
        <v>-2.0760000000000001E-5</v>
      </c>
      <c r="J872" s="12">
        <v>2.24E-4</v>
      </c>
      <c r="K872" s="12">
        <v>2.855</v>
      </c>
    </row>
    <row r="873" spans="1:11">
      <c r="A873" s="12">
        <v>32315</v>
      </c>
      <c r="B873" s="12" t="s">
        <v>587</v>
      </c>
      <c r="C873" s="12">
        <v>-0.95330000000000004</v>
      </c>
      <c r="D873" s="12">
        <v>0</v>
      </c>
      <c r="E873" s="12">
        <v>1.397E-8</v>
      </c>
      <c r="F873" s="12">
        <v>0.95330000000000004</v>
      </c>
      <c r="G873" s="12">
        <v>-1.393E-5</v>
      </c>
      <c r="H873" s="12">
        <v>7.3189999999999996E-5</v>
      </c>
      <c r="I873" s="12">
        <v>6.9320000000000007E-6</v>
      </c>
      <c r="J873" s="12">
        <v>7.483E-5</v>
      </c>
      <c r="K873" s="12">
        <v>0.95330000000000004</v>
      </c>
    </row>
    <row r="874" spans="1:11">
      <c r="A874" s="12">
        <v>32315</v>
      </c>
      <c r="B874" s="12" t="s">
        <v>781</v>
      </c>
      <c r="C874" s="12">
        <v>0</v>
      </c>
      <c r="D874" s="12">
        <v>0</v>
      </c>
      <c r="E874" s="12">
        <v>0</v>
      </c>
      <c r="F874" s="12">
        <v>0</v>
      </c>
      <c r="G874" s="12">
        <v>0</v>
      </c>
      <c r="H874" s="12">
        <v>0</v>
      </c>
      <c r="I874" s="12">
        <v>0</v>
      </c>
      <c r="J874" s="12">
        <v>0</v>
      </c>
      <c r="K874" s="12">
        <v>0</v>
      </c>
    </row>
    <row r="875" spans="1:11">
      <c r="A875" s="12">
        <v>32315</v>
      </c>
      <c r="B875" s="12" t="s">
        <v>783</v>
      </c>
      <c r="C875" s="12">
        <v>0</v>
      </c>
      <c r="D875" s="12">
        <v>0</v>
      </c>
      <c r="E875" s="12">
        <v>0</v>
      </c>
      <c r="F875" s="12">
        <v>0</v>
      </c>
      <c r="G875" s="12">
        <v>0</v>
      </c>
      <c r="H875" s="12">
        <v>0</v>
      </c>
      <c r="I875" s="12">
        <v>0</v>
      </c>
      <c r="J875" s="12">
        <v>0</v>
      </c>
      <c r="K875" s="12">
        <v>0</v>
      </c>
    </row>
    <row r="876" spans="1:11">
      <c r="A876" s="12">
        <v>32315</v>
      </c>
      <c r="B876" s="12" t="s">
        <v>785</v>
      </c>
      <c r="C876" s="12">
        <v>0.33150000000000002</v>
      </c>
      <c r="D876" s="12">
        <v>-3.0030000000000001E-7</v>
      </c>
      <c r="E876" s="12">
        <v>7.0560000000000006E-3</v>
      </c>
      <c r="F876" s="12">
        <v>0.33150000000000002</v>
      </c>
      <c r="G876" s="12">
        <v>-2.0299999999999999E-5</v>
      </c>
      <c r="H876" s="12">
        <v>-9.3430000000000005E-5</v>
      </c>
      <c r="I876" s="12">
        <v>1.6739999999999999E-5</v>
      </c>
      <c r="J876" s="12">
        <v>9.7070000000000004E-5</v>
      </c>
      <c r="K876" s="12">
        <v>0.33150000000000002</v>
      </c>
    </row>
    <row r="877" spans="1:11">
      <c r="A877" s="12">
        <v>32315</v>
      </c>
      <c r="B877" s="12" t="s">
        <v>787</v>
      </c>
      <c r="C877" s="12">
        <v>0.38069999999999998</v>
      </c>
      <c r="D877" s="12">
        <v>-3.0030000000000001E-7</v>
      </c>
      <c r="E877" s="12">
        <v>7.4739999999999997E-3</v>
      </c>
      <c r="F877" s="12">
        <v>0.38080000000000003</v>
      </c>
      <c r="G877" s="12">
        <v>5.8470000000000001E-5</v>
      </c>
      <c r="H877" s="12">
        <v>-1.0179999999999999E-4</v>
      </c>
      <c r="I877" s="12">
        <v>1.4759999999999999E-5</v>
      </c>
      <c r="J877" s="12">
        <v>1.183E-4</v>
      </c>
      <c r="K877" s="12">
        <v>0.38069999999999998</v>
      </c>
    </row>
    <row r="878" spans="1:11">
      <c r="A878" s="12">
        <v>32315</v>
      </c>
      <c r="B878" s="12" t="s">
        <v>789</v>
      </c>
      <c r="C878" s="12">
        <v>0.38069999999999998</v>
      </c>
      <c r="D878" s="12">
        <v>-3.0030000000000001E-7</v>
      </c>
      <c r="E878" s="12">
        <v>7.4739999999999997E-3</v>
      </c>
      <c r="F878" s="12">
        <v>0.38080000000000003</v>
      </c>
      <c r="G878" s="12">
        <v>5.8470000000000001E-5</v>
      </c>
      <c r="H878" s="12">
        <v>-1.0179999999999999E-4</v>
      </c>
      <c r="I878" s="12">
        <v>1.4759999999999999E-5</v>
      </c>
      <c r="J878" s="12">
        <v>1.183E-4</v>
      </c>
      <c r="K878" s="12">
        <v>0.38069999999999998</v>
      </c>
    </row>
    <row r="879" spans="1:11">
      <c r="A879" s="12">
        <v>32315</v>
      </c>
      <c r="B879" s="12" t="s">
        <v>791</v>
      </c>
      <c r="C879" s="12">
        <v>0.80649999999999999</v>
      </c>
      <c r="D879" s="12">
        <v>-3.0030000000000001E-7</v>
      </c>
      <c r="E879" s="12">
        <v>3.3939999999999998E-2</v>
      </c>
      <c r="F879" s="12">
        <v>0.80720000000000003</v>
      </c>
      <c r="G879" s="12">
        <v>1.5869999999999999E-5</v>
      </c>
      <c r="H879" s="12">
        <v>-2.5090000000000003E-4</v>
      </c>
      <c r="I879" s="12">
        <v>4.9469999999999999E-5</v>
      </c>
      <c r="J879" s="12">
        <v>2.5619999999999999E-4</v>
      </c>
      <c r="K879" s="12">
        <v>0.80649999999999999</v>
      </c>
    </row>
    <row r="880" spans="1:11">
      <c r="A880" s="12">
        <v>32315</v>
      </c>
      <c r="B880" s="12" t="s">
        <v>793</v>
      </c>
      <c r="C880" s="12">
        <v>0.14729999999999999</v>
      </c>
      <c r="D880" s="12">
        <v>-1.4460000000000001E-7</v>
      </c>
      <c r="E880" s="12">
        <v>9.0039999999999999E-4</v>
      </c>
      <c r="F880" s="12">
        <v>0.14729999999999999</v>
      </c>
      <c r="G880" s="12">
        <v>7.6829999999999995E-5</v>
      </c>
      <c r="H880" s="12">
        <v>-3.3130000000000003E-5</v>
      </c>
      <c r="I880" s="12">
        <v>1.6279999999999999E-6</v>
      </c>
      <c r="J880" s="12">
        <v>8.3679999999999998E-5</v>
      </c>
      <c r="K880" s="12">
        <v>0.14729999999999999</v>
      </c>
    </row>
    <row r="881" spans="1:11">
      <c r="A881" s="12">
        <v>32315</v>
      </c>
      <c r="B881" s="12" t="s">
        <v>795</v>
      </c>
      <c r="C881" s="12">
        <v>0.14499999999999999</v>
      </c>
      <c r="D881" s="12">
        <v>-1.4460000000000001E-7</v>
      </c>
      <c r="E881" s="12">
        <v>4.2190000000000001E-4</v>
      </c>
      <c r="F881" s="12">
        <v>0.14499999999999999</v>
      </c>
      <c r="G881" s="12">
        <v>1.4559999999999999E-4</v>
      </c>
      <c r="H881" s="12">
        <v>-2.8099999999999999E-5</v>
      </c>
      <c r="I881" s="12">
        <v>-1.8870000000000001E-6</v>
      </c>
      <c r="J881" s="12">
        <v>1.483E-4</v>
      </c>
      <c r="K881" s="12">
        <v>0.14499999999999999</v>
      </c>
    </row>
    <row r="882" spans="1:11">
      <c r="A882" s="12">
        <v>32315</v>
      </c>
      <c r="B882" s="12" t="s">
        <v>797</v>
      </c>
      <c r="C882" s="12">
        <v>0.14499999999999999</v>
      </c>
      <c r="D882" s="12">
        <v>-1.4460000000000001E-7</v>
      </c>
      <c r="E882" s="12">
        <v>4.2190000000000001E-4</v>
      </c>
      <c r="F882" s="12">
        <v>0.14499999999999999</v>
      </c>
      <c r="G882" s="12">
        <v>1.4559999999999999E-4</v>
      </c>
      <c r="H882" s="12">
        <v>-2.8099999999999999E-5</v>
      </c>
      <c r="I882" s="12">
        <v>-1.8870000000000001E-6</v>
      </c>
      <c r="J882" s="12">
        <v>1.483E-4</v>
      </c>
      <c r="K882" s="12">
        <v>0.14499999999999999</v>
      </c>
    </row>
    <row r="883" spans="1:11">
      <c r="A883" s="12">
        <v>32315</v>
      </c>
      <c r="B883" s="12" t="s">
        <v>799</v>
      </c>
      <c r="C883" s="12">
        <v>-0.53910000000000002</v>
      </c>
      <c r="D883" s="12">
        <v>-1.4460000000000001E-7</v>
      </c>
      <c r="E883" s="12">
        <v>-3.2550000000000003E-2</v>
      </c>
      <c r="F883" s="12">
        <v>0.54010000000000002</v>
      </c>
      <c r="G883" s="12">
        <v>2.1829999999999999E-4</v>
      </c>
      <c r="H883" s="12">
        <v>1.962E-4</v>
      </c>
      <c r="I883" s="12">
        <v>-5.1029999999999998E-5</v>
      </c>
      <c r="J883" s="12">
        <v>2.9789999999999998E-4</v>
      </c>
      <c r="K883" s="12">
        <v>0.53910000000000002</v>
      </c>
    </row>
    <row r="884" spans="1:11">
      <c r="A884" s="12">
        <v>32315</v>
      </c>
      <c r="B884" s="12" t="s">
        <v>801</v>
      </c>
      <c r="C884" s="12">
        <v>0.1041</v>
      </c>
      <c r="D884" s="12">
        <v>-1.4460000000000001E-7</v>
      </c>
      <c r="E884" s="12">
        <v>1.9989999999999999E-3</v>
      </c>
      <c r="F884" s="12">
        <v>0.1041</v>
      </c>
      <c r="G884" s="12">
        <v>1.4219999999999999E-4</v>
      </c>
      <c r="H884" s="12">
        <v>-4.206E-5</v>
      </c>
      <c r="I884" s="12">
        <v>1.029E-6</v>
      </c>
      <c r="J884" s="12">
        <v>1.482E-4</v>
      </c>
      <c r="K884" s="12">
        <v>0.1041</v>
      </c>
    </row>
    <row r="885" spans="1:11">
      <c r="A885" s="12">
        <v>32315</v>
      </c>
      <c r="B885" s="12" t="s">
        <v>803</v>
      </c>
      <c r="C885" s="12">
        <v>0.20910000000000001</v>
      </c>
      <c r="D885" s="12">
        <v>-1.4460000000000001E-7</v>
      </c>
      <c r="E885" s="12">
        <v>1.8469999999999999E-3</v>
      </c>
      <c r="F885" s="12">
        <v>0.20910000000000001</v>
      </c>
      <c r="G885" s="12">
        <v>1.6320000000000001E-4</v>
      </c>
      <c r="H885" s="12">
        <v>-4.3220000000000003E-5</v>
      </c>
      <c r="I885" s="12">
        <v>1.374E-7</v>
      </c>
      <c r="J885" s="12">
        <v>1.6880000000000001E-4</v>
      </c>
      <c r="K885" s="12">
        <v>0.20910000000000001</v>
      </c>
    </row>
    <row r="886" spans="1:11">
      <c r="A886" s="12">
        <v>12110</v>
      </c>
      <c r="B886" s="12" t="s">
        <v>640</v>
      </c>
      <c r="C886" s="12">
        <v>18.510000000000002</v>
      </c>
      <c r="D886" s="12">
        <v>-2.8879999999999999</v>
      </c>
      <c r="E886" s="12">
        <v>-3.5360000000000003E-2</v>
      </c>
      <c r="F886" s="12">
        <v>18.739999999999998</v>
      </c>
      <c r="G886" s="12">
        <v>-8.2520000000000011E-4</v>
      </c>
      <c r="H886" s="12">
        <v>1.9589999999999998E-3</v>
      </c>
      <c r="I886" s="12">
        <v>2.5639999999999989E-4</v>
      </c>
      <c r="J886" s="12">
        <v>2.1410000000000001E-3</v>
      </c>
      <c r="K886" s="12">
        <v>18.739999999999998</v>
      </c>
    </row>
    <row r="887" spans="1:11">
      <c r="A887" s="12">
        <v>12110</v>
      </c>
      <c r="B887" s="12" t="s">
        <v>641</v>
      </c>
      <c r="C887" s="12">
        <v>-17.02</v>
      </c>
      <c r="D887" s="12">
        <v>-0.4047</v>
      </c>
      <c r="E887" s="12">
        <v>-4.8210000000000003E-2</v>
      </c>
      <c r="F887" s="12">
        <v>17.02</v>
      </c>
      <c r="G887" s="12">
        <v>-9.1920000000000001E-5</v>
      </c>
      <c r="H887" s="12">
        <v>5.5310000000000005E-4</v>
      </c>
      <c r="I887" s="12">
        <v>-5.3200000000000003E-4</v>
      </c>
      <c r="J887" s="12">
        <v>7.7289999999999998E-4</v>
      </c>
      <c r="K887" s="12">
        <v>17.02</v>
      </c>
    </row>
    <row r="888" spans="1:11">
      <c r="A888" s="12">
        <v>12110</v>
      </c>
      <c r="B888" s="12" t="s">
        <v>642</v>
      </c>
      <c r="C888" s="12">
        <v>16.91</v>
      </c>
      <c r="D888" s="12">
        <v>-3.2469999999999999</v>
      </c>
      <c r="E888" s="12">
        <v>-4.1279999999999997E-2</v>
      </c>
      <c r="F888" s="12">
        <v>17.22</v>
      </c>
      <c r="G888" s="12">
        <v>-8.6240000000000004E-4</v>
      </c>
      <c r="H888" s="12">
        <v>2.294E-3</v>
      </c>
      <c r="I888" s="12">
        <v>2.0479999999999999E-4</v>
      </c>
      <c r="J888" s="12">
        <v>2.4589999999999998E-3</v>
      </c>
      <c r="K888" s="12">
        <v>17.22</v>
      </c>
    </row>
    <row r="889" spans="1:11">
      <c r="A889" s="12">
        <v>12110</v>
      </c>
      <c r="B889" s="12" t="s">
        <v>643</v>
      </c>
      <c r="C889" s="12">
        <v>-15.2</v>
      </c>
      <c r="D889" s="12">
        <v>-0.40870000000000001</v>
      </c>
      <c r="E889" s="12">
        <v>-4.1849999999999998E-2</v>
      </c>
      <c r="F889" s="12">
        <v>15.21</v>
      </c>
      <c r="G889" s="12">
        <v>-1.281E-4</v>
      </c>
      <c r="H889" s="12">
        <v>1.406E-4</v>
      </c>
      <c r="I889" s="12">
        <v>-5.0259999999999997E-4</v>
      </c>
      <c r="J889" s="12">
        <v>5.3739999999999994E-4</v>
      </c>
      <c r="K889" s="12">
        <v>15.21</v>
      </c>
    </row>
    <row r="890" spans="1:11">
      <c r="A890" s="12">
        <v>12110</v>
      </c>
      <c r="B890" s="12" t="s">
        <v>644</v>
      </c>
      <c r="C890" s="12">
        <v>9.8829999999999991</v>
      </c>
      <c r="D890" s="12">
        <v>-3.141</v>
      </c>
      <c r="E890" s="12">
        <v>-4.829E-2</v>
      </c>
      <c r="F890" s="12">
        <v>10.37</v>
      </c>
      <c r="G890" s="12">
        <v>-7.9770000000000004E-4</v>
      </c>
      <c r="H890" s="12">
        <v>2.7629999999999998E-3</v>
      </c>
      <c r="I890" s="12">
        <v>-2.0599999999999999E-5</v>
      </c>
      <c r="J890" s="12">
        <v>2.8760000000000001E-3</v>
      </c>
      <c r="K890" s="12">
        <v>10.37</v>
      </c>
    </row>
    <row r="891" spans="1:11">
      <c r="A891" s="12">
        <v>12110</v>
      </c>
      <c r="B891" s="12" t="s">
        <v>645</v>
      </c>
      <c r="C891" s="12">
        <v>1.579</v>
      </c>
      <c r="D891" s="12">
        <v>-3.1080000000000001</v>
      </c>
      <c r="E891" s="12">
        <v>-2.317E-2</v>
      </c>
      <c r="F891" s="12">
        <v>3.4860000000000002</v>
      </c>
      <c r="G891" s="12">
        <v>-4.6969999999999998E-4</v>
      </c>
      <c r="H891" s="12">
        <v>-5.7729999999999999E-4</v>
      </c>
      <c r="I891" s="12">
        <v>8.3330000000000003E-5</v>
      </c>
      <c r="J891" s="12">
        <v>7.4889999999999993E-4</v>
      </c>
      <c r="K891" s="12">
        <v>3.4860000000000002</v>
      </c>
    </row>
    <row r="892" spans="1:11">
      <c r="A892" s="12">
        <v>12110</v>
      </c>
      <c r="B892" s="12" t="s">
        <v>646</v>
      </c>
      <c r="C892" s="12">
        <v>10.74</v>
      </c>
      <c r="D892" s="12">
        <v>-1.782</v>
      </c>
      <c r="E892" s="12">
        <v>-5.6410000000000002E-2</v>
      </c>
      <c r="F892" s="12">
        <v>10.89</v>
      </c>
      <c r="G892" s="12">
        <v>-6.2319999999999997E-4</v>
      </c>
      <c r="H892" s="12">
        <v>2.238E-3</v>
      </c>
      <c r="I892" s="12">
        <v>2.9179999999999998E-5</v>
      </c>
      <c r="J892" s="12">
        <v>2.323E-3</v>
      </c>
      <c r="K892" s="12">
        <v>10.89</v>
      </c>
    </row>
    <row r="893" spans="1:11">
      <c r="A893" s="12">
        <v>12110</v>
      </c>
      <c r="B893" s="12" t="s">
        <v>647</v>
      </c>
      <c r="C893" s="12">
        <v>-0.40160000000000001</v>
      </c>
      <c r="D893" s="12">
        <v>-8.6249999999999993E-2</v>
      </c>
      <c r="E893" s="12">
        <v>-5.1360000000000002E-4</v>
      </c>
      <c r="F893" s="12">
        <v>0.4108</v>
      </c>
      <c r="G893" s="12">
        <v>-2.0259999999999999E-5</v>
      </c>
      <c r="H893" s="12">
        <v>-4.1699999999999997E-5</v>
      </c>
      <c r="I893" s="12">
        <v>-1.417E-5</v>
      </c>
      <c r="J893" s="12">
        <v>4.8470000000000002E-5</v>
      </c>
      <c r="K893" s="12">
        <v>0.4108</v>
      </c>
    </row>
    <row r="894" spans="1:11">
      <c r="A894" s="12">
        <v>12110</v>
      </c>
      <c r="B894" s="12" t="s">
        <v>648</v>
      </c>
      <c r="C894" s="12">
        <v>10.96</v>
      </c>
      <c r="D894" s="12">
        <v>-1.6950000000000001</v>
      </c>
      <c r="E894" s="12">
        <v>-5.7779999999999998E-2</v>
      </c>
      <c r="F894" s="12">
        <v>11.09</v>
      </c>
      <c r="G894" s="12">
        <v>-5.9229999999999992E-4</v>
      </c>
      <c r="H894" s="12">
        <v>2.2439999999999999E-3</v>
      </c>
      <c r="I894" s="12">
        <v>6.648E-5</v>
      </c>
      <c r="J894" s="12">
        <v>2.3219999999999998E-3</v>
      </c>
      <c r="K894" s="12">
        <v>11.09</v>
      </c>
    </row>
    <row r="895" spans="1:11">
      <c r="A895" s="12">
        <v>12110</v>
      </c>
      <c r="B895" s="12" t="s">
        <v>649</v>
      </c>
      <c r="C895" s="12">
        <v>-0.30869999999999997</v>
      </c>
      <c r="D895" s="12">
        <v>-1.07</v>
      </c>
      <c r="E895" s="12">
        <v>-1.103E-3</v>
      </c>
      <c r="F895" s="12">
        <v>1.113</v>
      </c>
      <c r="G895" s="12">
        <v>-1.2520000000000001E-4</v>
      </c>
      <c r="H895" s="12">
        <v>-1.1749999999999999E-5</v>
      </c>
      <c r="I895" s="12">
        <v>7.0450000000000003E-6</v>
      </c>
      <c r="J895" s="12">
        <v>1.26E-4</v>
      </c>
      <c r="K895" s="12">
        <v>1.113</v>
      </c>
    </row>
    <row r="896" spans="1:11">
      <c r="A896" s="12">
        <v>12110</v>
      </c>
      <c r="B896" s="12" t="s">
        <v>610</v>
      </c>
      <c r="C896" s="12">
        <v>13.6</v>
      </c>
      <c r="D896" s="12">
        <v>-1.849</v>
      </c>
      <c r="E896" s="12">
        <v>-5.4780000000000002E-2</v>
      </c>
      <c r="F896" s="12">
        <v>13.72</v>
      </c>
      <c r="G896" s="12">
        <v>-5.9049999999999999E-4</v>
      </c>
      <c r="H896" s="12">
        <v>2.2360000000000001E-3</v>
      </c>
      <c r="I896" s="12">
        <v>1.93E-4</v>
      </c>
      <c r="J896" s="12">
        <v>2.3210000000000001E-3</v>
      </c>
      <c r="K896" s="12">
        <v>13.72</v>
      </c>
    </row>
    <row r="897" spans="1:11">
      <c r="A897" s="12">
        <v>12110</v>
      </c>
      <c r="B897" s="12" t="s">
        <v>611</v>
      </c>
      <c r="C897" s="12">
        <v>-9.234</v>
      </c>
      <c r="D897" s="12">
        <v>-1.5580000000000001</v>
      </c>
      <c r="E897" s="12">
        <v>-2.0629999999999999E-2</v>
      </c>
      <c r="F897" s="12">
        <v>9.363999999999999</v>
      </c>
      <c r="G897" s="12">
        <v>-2.6790000000000001E-4</v>
      </c>
      <c r="H897" s="12">
        <v>-8.2789999999999998E-5</v>
      </c>
      <c r="I897" s="12">
        <v>-3.0200000000000002E-4</v>
      </c>
      <c r="J897" s="12">
        <v>4.1209999999999999E-4</v>
      </c>
      <c r="K897" s="12">
        <v>9.363999999999999</v>
      </c>
    </row>
    <row r="898" spans="1:11">
      <c r="A898" s="12">
        <v>12110</v>
      </c>
      <c r="B898" s="12" t="s">
        <v>612</v>
      </c>
      <c r="C898" s="12">
        <v>-10.88</v>
      </c>
      <c r="D898" s="12">
        <v>-0.42880000000000001</v>
      </c>
      <c r="E898" s="12">
        <v>-4.9790000000000001E-2</v>
      </c>
      <c r="F898" s="12">
        <v>10.89</v>
      </c>
      <c r="G898" s="12">
        <v>-2.7139999999999998E-4</v>
      </c>
      <c r="H898" s="12">
        <v>7.6879999999999993E-4</v>
      </c>
      <c r="I898" s="12">
        <v>-4.8710000000000002E-4</v>
      </c>
      <c r="J898" s="12">
        <v>9.4969999999999994E-4</v>
      </c>
      <c r="K898" s="12">
        <v>10.89</v>
      </c>
    </row>
    <row r="899" spans="1:11">
      <c r="A899" s="12">
        <v>12110</v>
      </c>
      <c r="B899" s="12" t="s">
        <v>613</v>
      </c>
      <c r="C899" s="12">
        <v>6.3120000000000003</v>
      </c>
      <c r="D899" s="12">
        <v>-6.5960000000000001</v>
      </c>
      <c r="E899" s="12">
        <v>-3.8199999999999998E-2</v>
      </c>
      <c r="F899" s="12">
        <v>9.1289999999999996</v>
      </c>
      <c r="G899" s="12">
        <v>-9.9700000000000006E-4</v>
      </c>
      <c r="H899" s="12">
        <v>1.0889999999999999E-3</v>
      </c>
      <c r="I899" s="12">
        <v>2.0919999999999999E-4</v>
      </c>
      <c r="J899" s="12">
        <v>1.4909999999999999E-3</v>
      </c>
      <c r="K899" s="12">
        <v>9.1289999999999996</v>
      </c>
    </row>
    <row r="900" spans="1:11">
      <c r="A900" s="12">
        <v>12110</v>
      </c>
      <c r="B900" s="12" t="s">
        <v>706</v>
      </c>
      <c r="C900" s="12">
        <v>-11.86</v>
      </c>
      <c r="D900" s="12">
        <v>-0.30020000000000002</v>
      </c>
      <c r="E900" s="12">
        <v>-3.7960000000000001E-2</v>
      </c>
      <c r="F900" s="12">
        <v>11.86</v>
      </c>
      <c r="G900" s="12">
        <v>-2.0450000000000001E-4</v>
      </c>
      <c r="H900" s="12">
        <v>2.1100000000000001E-4</v>
      </c>
      <c r="I900" s="12">
        <v>-4.9009999999999993E-4</v>
      </c>
      <c r="J900" s="12">
        <v>5.713999999999999E-4</v>
      </c>
      <c r="K900" s="12">
        <v>11.86</v>
      </c>
    </row>
    <row r="901" spans="1:11">
      <c r="A901" s="12">
        <v>12110</v>
      </c>
      <c r="B901" s="12" t="s">
        <v>707</v>
      </c>
      <c r="C901" s="12">
        <v>6.31</v>
      </c>
      <c r="D901" s="12">
        <v>-7.2510000000000003</v>
      </c>
      <c r="E901" s="12">
        <v>-4.9680000000000002E-2</v>
      </c>
      <c r="F901" s="12">
        <v>9.6120000000000001</v>
      </c>
      <c r="G901" s="12">
        <v>-1.186E-3</v>
      </c>
      <c r="H901" s="12">
        <v>1.5460000000000001E-3</v>
      </c>
      <c r="I901" s="12">
        <v>1.9760000000000001E-4</v>
      </c>
      <c r="J901" s="12">
        <v>1.9589999999999998E-3</v>
      </c>
      <c r="K901" s="12">
        <v>9.6120000000000001</v>
      </c>
    </row>
    <row r="902" spans="1:11">
      <c r="A902" s="12">
        <v>12110</v>
      </c>
      <c r="B902" s="12" t="s">
        <v>708</v>
      </c>
      <c r="C902" s="12">
        <v>-9.468</v>
      </c>
      <c r="D902" s="12">
        <v>-0.25140000000000001</v>
      </c>
      <c r="E902" s="12">
        <v>-2.6700000000000002E-2</v>
      </c>
      <c r="F902" s="12">
        <v>9.4720000000000013</v>
      </c>
      <c r="G902" s="12">
        <v>-1.94E-4</v>
      </c>
      <c r="H902" s="12">
        <v>-3.9719999999999999E-5</v>
      </c>
      <c r="I902" s="12">
        <v>-4.2299999999999998E-4</v>
      </c>
      <c r="J902" s="12">
        <v>4.6700000000000002E-4</v>
      </c>
      <c r="K902" s="12">
        <v>9.4720000000000013</v>
      </c>
    </row>
    <row r="903" spans="1:11">
      <c r="A903" s="12">
        <v>12110</v>
      </c>
      <c r="B903" s="12" t="s">
        <v>709</v>
      </c>
      <c r="C903" s="12">
        <v>5.1739999999999986</v>
      </c>
      <c r="D903" s="12">
        <v>-7.2829999999999986</v>
      </c>
      <c r="E903" s="12">
        <v>-5.8259999999999999E-2</v>
      </c>
      <c r="F903" s="12">
        <v>8.9339999999999993</v>
      </c>
      <c r="G903" s="12">
        <v>-1.2110000000000001E-3</v>
      </c>
      <c r="H903" s="12">
        <v>1.8680000000000001E-3</v>
      </c>
      <c r="I903" s="12">
        <v>1.5860000000000001E-4</v>
      </c>
      <c r="J903" s="12">
        <v>2.2309999999999999E-3</v>
      </c>
      <c r="K903" s="12">
        <v>8.9339999999999993</v>
      </c>
    </row>
    <row r="904" spans="1:11">
      <c r="A904" s="12">
        <v>12110</v>
      </c>
      <c r="B904" s="12" t="s">
        <v>710</v>
      </c>
      <c r="C904" s="12">
        <v>-18.32</v>
      </c>
      <c r="D904" s="12">
        <v>-1.577</v>
      </c>
      <c r="E904" s="12">
        <v>-7.3599999999999999E-2</v>
      </c>
      <c r="F904" s="12">
        <v>18.39</v>
      </c>
      <c r="G904" s="12">
        <v>-1.4080000000000001E-4</v>
      </c>
      <c r="H904" s="12">
        <v>2.078E-3</v>
      </c>
      <c r="I904" s="12">
        <v>-4.7570000000000002E-4</v>
      </c>
      <c r="J904" s="12">
        <v>2.1359999999999999E-3</v>
      </c>
      <c r="K904" s="12">
        <v>18.39</v>
      </c>
    </row>
    <row r="905" spans="1:11">
      <c r="A905" s="12">
        <v>12110</v>
      </c>
      <c r="B905" s="12" t="s">
        <v>650</v>
      </c>
      <c r="C905" s="12">
        <v>12.5</v>
      </c>
      <c r="D905" s="12">
        <v>-0.62329999999999997</v>
      </c>
      <c r="E905" s="12">
        <v>-1.452E-2</v>
      </c>
      <c r="F905" s="12">
        <v>12.51</v>
      </c>
      <c r="G905" s="12">
        <v>-3.6230000000000002E-4</v>
      </c>
      <c r="H905" s="12">
        <v>6.1070000000000004E-4</v>
      </c>
      <c r="I905" s="12">
        <v>1.7760000000000001E-4</v>
      </c>
      <c r="J905" s="12">
        <v>7.3200000000000001E-4</v>
      </c>
      <c r="K905" s="12">
        <v>12.51</v>
      </c>
    </row>
    <row r="906" spans="1:11">
      <c r="A906" s="12">
        <v>12110</v>
      </c>
      <c r="B906" s="12" t="s">
        <v>651</v>
      </c>
      <c r="C906" s="12">
        <v>-19.489999999999998</v>
      </c>
      <c r="D906" s="12">
        <v>-2.2360000000000002</v>
      </c>
      <c r="E906" s="12">
        <v>-7.2849999999999998E-2</v>
      </c>
      <c r="F906" s="12">
        <v>19.62</v>
      </c>
      <c r="G906" s="12">
        <v>-2.206E-4</v>
      </c>
      <c r="H906" s="12">
        <v>2.4529999999999999E-3</v>
      </c>
      <c r="I906" s="12">
        <v>-5.107E-4</v>
      </c>
      <c r="J906" s="12">
        <v>2.5149999999999999E-3</v>
      </c>
      <c r="K906" s="12">
        <v>19.62</v>
      </c>
    </row>
    <row r="907" spans="1:11">
      <c r="A907" s="12">
        <v>12110</v>
      </c>
      <c r="B907" s="12" t="s">
        <v>652</v>
      </c>
      <c r="C907" s="12">
        <v>10.95</v>
      </c>
      <c r="D907" s="12">
        <v>-0.35920000000000002</v>
      </c>
      <c r="E907" s="12">
        <v>-2.0119999999999999E-2</v>
      </c>
      <c r="F907" s="12">
        <v>10.95</v>
      </c>
      <c r="G907" s="12">
        <v>-3.011E-4</v>
      </c>
      <c r="H907" s="12">
        <v>4.0949999999999998E-4</v>
      </c>
      <c r="I907" s="12">
        <v>1.9650000000000001E-4</v>
      </c>
      <c r="J907" s="12">
        <v>5.4489999999999996E-4</v>
      </c>
      <c r="K907" s="12">
        <v>10.95</v>
      </c>
    </row>
    <row r="908" spans="1:11">
      <c r="A908" s="12">
        <v>12110</v>
      </c>
      <c r="B908" s="12" t="s">
        <v>653</v>
      </c>
      <c r="C908" s="12">
        <v>-18.03</v>
      </c>
      <c r="D908" s="12">
        <v>-2.7610000000000001</v>
      </c>
      <c r="E908" s="12">
        <v>-6.7779999999999993E-2</v>
      </c>
      <c r="F908" s="12">
        <v>18.239999999999998</v>
      </c>
      <c r="G908" s="12">
        <v>-3.2110000000000011E-4</v>
      </c>
      <c r="H908" s="12">
        <v>2.3609999999999998E-3</v>
      </c>
      <c r="I908" s="12">
        <v>-4.3820000000000003E-4</v>
      </c>
      <c r="J908" s="12">
        <v>2.4229999999999998E-3</v>
      </c>
      <c r="K908" s="12">
        <v>18.239999999999998</v>
      </c>
    </row>
    <row r="909" spans="1:11">
      <c r="A909" s="12">
        <v>12110</v>
      </c>
      <c r="B909" s="12" t="s">
        <v>654</v>
      </c>
      <c r="C909" s="12">
        <v>9.5760000000000005</v>
      </c>
      <c r="D909" s="12">
        <v>-0.35110000000000002</v>
      </c>
      <c r="E909" s="12">
        <v>-2.4150000000000001E-2</v>
      </c>
      <c r="F909" s="12">
        <v>9.5830000000000002</v>
      </c>
      <c r="G909" s="12">
        <v>-2.9639999999999999E-4</v>
      </c>
      <c r="H909" s="12">
        <v>1.76E-4</v>
      </c>
      <c r="I909" s="12">
        <v>1.706E-4</v>
      </c>
      <c r="J909" s="12">
        <v>3.8460000000000002E-4</v>
      </c>
      <c r="K909" s="12">
        <v>9.5830000000000002</v>
      </c>
    </row>
    <row r="910" spans="1:11">
      <c r="A910" s="12">
        <v>12110</v>
      </c>
      <c r="B910" s="12" t="s">
        <v>655</v>
      </c>
      <c r="C910" s="12">
        <v>-5.9329999999999998</v>
      </c>
      <c r="D910" s="12">
        <v>-1.3340000000000001</v>
      </c>
      <c r="E910" s="12">
        <v>-5.9810000000000002E-2</v>
      </c>
      <c r="F910" s="12">
        <v>6.0820000000000007</v>
      </c>
      <c r="G910" s="12">
        <v>-1.5760000000000001E-4</v>
      </c>
      <c r="H910" s="12">
        <v>3.5980000000000001E-3</v>
      </c>
      <c r="I910" s="12">
        <v>-1.761E-4</v>
      </c>
      <c r="J910" s="12">
        <v>3.6059999999999998E-3</v>
      </c>
      <c r="K910" s="12">
        <v>6.0820000000000007</v>
      </c>
    </row>
    <row r="911" spans="1:11">
      <c r="A911" s="12">
        <v>12110</v>
      </c>
      <c r="B911" s="12" t="s">
        <v>656</v>
      </c>
      <c r="C911" s="12">
        <v>0.40939999999999999</v>
      </c>
      <c r="D911" s="12">
        <v>-6.7929999999999993</v>
      </c>
      <c r="E911" s="12">
        <v>-4.1779999999999998E-2</v>
      </c>
      <c r="F911" s="12">
        <v>6.8049999999999997</v>
      </c>
      <c r="G911" s="12">
        <v>-1.2869999999999999E-3</v>
      </c>
      <c r="H911" s="12">
        <v>-3.8200000000000002E-4</v>
      </c>
      <c r="I911" s="12">
        <v>8.2920000000000012E-6</v>
      </c>
      <c r="J911" s="12">
        <v>1.343E-3</v>
      </c>
      <c r="K911" s="12">
        <v>6.8049999999999997</v>
      </c>
    </row>
    <row r="912" spans="1:11">
      <c r="A912" s="12">
        <v>12110</v>
      </c>
      <c r="B912" s="12" t="s">
        <v>657</v>
      </c>
      <c r="C912" s="12">
        <v>1.9370000000000001</v>
      </c>
      <c r="D912" s="12">
        <v>-0.80620000000000003</v>
      </c>
      <c r="E912" s="12">
        <v>-1.439E-2</v>
      </c>
      <c r="F912" s="12">
        <v>2.0979999999999999</v>
      </c>
      <c r="G912" s="12">
        <v>-1.5660000000000001E-4</v>
      </c>
      <c r="H912" s="12">
        <v>-5.3729999999999989E-4</v>
      </c>
      <c r="I912" s="12">
        <v>6.5640000000000002E-5</v>
      </c>
      <c r="J912" s="12">
        <v>5.6349999999999998E-4</v>
      </c>
      <c r="K912" s="12">
        <v>2.0979999999999999</v>
      </c>
    </row>
    <row r="913" spans="1:11">
      <c r="A913" s="12">
        <v>12110</v>
      </c>
      <c r="B913" s="12" t="s">
        <v>658</v>
      </c>
      <c r="C913" s="12">
        <v>-0.56420000000000003</v>
      </c>
      <c r="D913" s="12">
        <v>-3.419</v>
      </c>
      <c r="E913" s="12">
        <v>-6.6479999999999997E-2</v>
      </c>
      <c r="F913" s="12">
        <v>3.4660000000000002</v>
      </c>
      <c r="G913" s="12">
        <v>-6.9220000000000002E-4</v>
      </c>
      <c r="H913" s="12">
        <v>2.9350000000000001E-3</v>
      </c>
      <c r="I913" s="12">
        <v>-1.8220000000000001E-4</v>
      </c>
      <c r="J913" s="12">
        <v>3.0209999999999998E-3</v>
      </c>
      <c r="K913" s="12">
        <v>3.4649999999999999</v>
      </c>
    </row>
    <row r="914" spans="1:11">
      <c r="A914" s="12">
        <v>12110</v>
      </c>
      <c r="B914" s="12" t="s">
        <v>659</v>
      </c>
      <c r="C914" s="12">
        <v>-0.11459999999999999</v>
      </c>
      <c r="D914" s="12">
        <v>-5.9249999999999998</v>
      </c>
      <c r="E914" s="12">
        <v>-6.2969999999999998E-2</v>
      </c>
      <c r="F914" s="12">
        <v>5.9269999999999996</v>
      </c>
      <c r="G914" s="12">
        <v>-1.1019999999999999E-3</v>
      </c>
      <c r="H914" s="12">
        <v>3.1020000000000002E-3</v>
      </c>
      <c r="I914" s="12">
        <v>-1.8039999999999999E-4</v>
      </c>
      <c r="J914" s="12">
        <v>3.297E-3</v>
      </c>
      <c r="K914" s="12">
        <v>5.9260000000000002</v>
      </c>
    </row>
    <row r="915" spans="1:11">
      <c r="A915" s="12">
        <v>12110</v>
      </c>
      <c r="B915" s="12" t="s">
        <v>660</v>
      </c>
      <c r="C915" s="12">
        <v>-0.104</v>
      </c>
      <c r="D915" s="12">
        <v>-4.7050000000000001</v>
      </c>
      <c r="E915" s="12">
        <v>-3.0130000000000001E-2</v>
      </c>
      <c r="F915" s="12">
        <v>4.7060000000000004</v>
      </c>
      <c r="G915" s="12">
        <v>-9.4510000000000004E-4</v>
      </c>
      <c r="H915" s="12">
        <v>-6.6339999999999997E-4</v>
      </c>
      <c r="I915" s="12">
        <v>3.7769999999999999E-5</v>
      </c>
      <c r="J915" s="12">
        <v>1.155E-3</v>
      </c>
      <c r="K915" s="12">
        <v>4.7060000000000004</v>
      </c>
    </row>
    <row r="916" spans="1:11">
      <c r="A916" s="12">
        <v>12110</v>
      </c>
      <c r="B916" s="12" t="s">
        <v>661</v>
      </c>
      <c r="C916" s="12">
        <v>-1.411</v>
      </c>
      <c r="D916" s="12">
        <v>-3.3690000000000002</v>
      </c>
      <c r="E916" s="12">
        <v>-6.3329999999999997E-2</v>
      </c>
      <c r="F916" s="12">
        <v>3.653</v>
      </c>
      <c r="G916" s="12">
        <v>-6.5220000000000002E-4</v>
      </c>
      <c r="H916" s="12">
        <v>3.0660000000000001E-3</v>
      </c>
      <c r="I916" s="12">
        <v>-1.862E-4</v>
      </c>
      <c r="J916" s="12">
        <v>3.14E-3</v>
      </c>
      <c r="K916" s="12">
        <v>3.653</v>
      </c>
    </row>
    <row r="917" spans="1:11">
      <c r="A917" s="12">
        <v>12110</v>
      </c>
      <c r="B917" s="12" t="s">
        <v>662</v>
      </c>
      <c r="C917" s="12">
        <v>-2.282</v>
      </c>
      <c r="D917" s="12">
        <v>-0.86450000000000005</v>
      </c>
      <c r="E917" s="12">
        <v>-2.0650000000000002E-2</v>
      </c>
      <c r="F917" s="12">
        <v>2.44</v>
      </c>
      <c r="G917" s="12">
        <v>-2.455E-4</v>
      </c>
      <c r="H917" s="12">
        <v>-6.5700000000000003E-4</v>
      </c>
      <c r="I917" s="12">
        <v>-9.9279999999999998E-5</v>
      </c>
      <c r="J917" s="12">
        <v>7.0839999999999998E-4</v>
      </c>
      <c r="K917" s="12">
        <v>2.44</v>
      </c>
    </row>
    <row r="918" spans="1:11">
      <c r="A918" s="12">
        <v>12110</v>
      </c>
      <c r="B918" s="12" t="s">
        <v>663</v>
      </c>
      <c r="C918" s="12">
        <v>20.7</v>
      </c>
      <c r="D918" s="12">
        <v>-1.7250000000000001</v>
      </c>
      <c r="E918" s="12">
        <v>-1.8509999999999999E-2</v>
      </c>
      <c r="F918" s="12">
        <v>20.77</v>
      </c>
      <c r="G918" s="12">
        <v>-6.5870000000000002E-4</v>
      </c>
      <c r="H918" s="12">
        <v>8.7579999999999993E-4</v>
      </c>
      <c r="I918" s="12">
        <v>3.4390000000000001E-4</v>
      </c>
      <c r="J918" s="12">
        <v>1.1490000000000001E-3</v>
      </c>
      <c r="K918" s="12">
        <v>20.77</v>
      </c>
    </row>
    <row r="919" spans="1:11">
      <c r="A919" s="12">
        <v>12110</v>
      </c>
      <c r="B919" s="12" t="s">
        <v>664</v>
      </c>
      <c r="C919" s="12">
        <v>-20.58</v>
      </c>
      <c r="D919" s="12">
        <v>-0.85370000000000001</v>
      </c>
      <c r="E919" s="12">
        <v>-7.0519999999999999E-2</v>
      </c>
      <c r="F919" s="12">
        <v>20.6</v>
      </c>
      <c r="G919" s="12">
        <v>1.9890000000000001E-5</v>
      </c>
      <c r="H919" s="12">
        <v>2.6250000000000002E-3</v>
      </c>
      <c r="I919" s="12">
        <v>-5.1020000000000004E-4</v>
      </c>
      <c r="J919" s="12">
        <v>2.6740000000000002E-3</v>
      </c>
      <c r="K919" s="12">
        <v>20.6</v>
      </c>
    </row>
    <row r="920" spans="1:11">
      <c r="A920" s="12">
        <v>12110</v>
      </c>
      <c r="B920" s="12" t="s">
        <v>665</v>
      </c>
      <c r="C920" s="12">
        <v>0.82930000000000004</v>
      </c>
      <c r="D920" s="12">
        <v>-7.9620000000000006</v>
      </c>
      <c r="E920" s="12">
        <v>-7.6289999999999997E-2</v>
      </c>
      <c r="F920" s="12">
        <v>8.0050000000000008</v>
      </c>
      <c r="G920" s="12">
        <v>-1.523E-3</v>
      </c>
      <c r="H920" s="12">
        <v>2.715E-3</v>
      </c>
      <c r="I920" s="12">
        <v>-8.1819999999999999E-5</v>
      </c>
      <c r="J920" s="12">
        <v>3.114E-3</v>
      </c>
      <c r="K920" s="12">
        <v>8.0050000000000008</v>
      </c>
    </row>
    <row r="921" spans="1:11">
      <c r="A921" s="12">
        <v>12110</v>
      </c>
      <c r="B921" s="12" t="s">
        <v>666</v>
      </c>
      <c r="C921" s="12">
        <v>-9.1890000000000001</v>
      </c>
      <c r="D921" s="12">
        <v>-3.109</v>
      </c>
      <c r="E921" s="12">
        <v>-7.9479999999999995E-2</v>
      </c>
      <c r="F921" s="12">
        <v>9.7010000000000005</v>
      </c>
      <c r="G921" s="12">
        <v>-4.506E-4</v>
      </c>
      <c r="H921" s="12">
        <v>4.0330000000000001E-3</v>
      </c>
      <c r="I921" s="12">
        <v>-2.7260000000000012E-4</v>
      </c>
      <c r="J921" s="12">
        <v>4.0679999999999996E-3</v>
      </c>
      <c r="K921" s="12">
        <v>9.7010000000000005</v>
      </c>
    </row>
    <row r="922" spans="1:11">
      <c r="A922" s="12">
        <v>12110</v>
      </c>
      <c r="B922" s="12" t="s">
        <v>667</v>
      </c>
      <c r="C922" s="12">
        <v>-2.367</v>
      </c>
      <c r="D922" s="12">
        <v>-0.82110000000000005</v>
      </c>
      <c r="E922" s="12">
        <v>-2.1669999999999998E-2</v>
      </c>
      <c r="F922" s="12">
        <v>2.5049999999999999</v>
      </c>
      <c r="G922" s="12">
        <v>-2.477E-4</v>
      </c>
      <c r="H922" s="12">
        <v>-6.2339999999999997E-4</v>
      </c>
      <c r="I922" s="12">
        <v>-1.058E-4</v>
      </c>
      <c r="J922" s="12">
        <v>6.7910000000000008E-4</v>
      </c>
      <c r="K922" s="12">
        <v>2.5049999999999999</v>
      </c>
    </row>
    <row r="923" spans="1:11">
      <c r="A923" s="12">
        <v>12110</v>
      </c>
      <c r="B923" s="12" t="s">
        <v>668</v>
      </c>
      <c r="C923" s="12">
        <v>15.45</v>
      </c>
      <c r="D923" s="12">
        <v>-1.131</v>
      </c>
      <c r="E923" s="12">
        <v>-1.545E-2</v>
      </c>
      <c r="F923" s="12">
        <v>15.49</v>
      </c>
      <c r="G923" s="12">
        <v>-3.6919999999999998E-4</v>
      </c>
      <c r="H923" s="12">
        <v>1.3359999999999999E-4</v>
      </c>
      <c r="I923" s="12">
        <v>4.1370000000000003E-4</v>
      </c>
      <c r="J923" s="12">
        <v>5.7039999999999999E-4</v>
      </c>
      <c r="K923" s="12">
        <v>15.49</v>
      </c>
    </row>
    <row r="924" spans="1:11">
      <c r="A924" s="12">
        <v>12110</v>
      </c>
      <c r="B924" s="12" t="s">
        <v>669</v>
      </c>
      <c r="C924" s="12">
        <v>-14.75</v>
      </c>
      <c r="D924" s="12">
        <v>-2.0819999999999999</v>
      </c>
      <c r="E924" s="12">
        <v>-5.9749999999999998E-2</v>
      </c>
      <c r="F924" s="12">
        <v>14.9</v>
      </c>
      <c r="G924" s="12">
        <v>-3.681E-4</v>
      </c>
      <c r="H924" s="12">
        <v>1.7719999999999999E-3</v>
      </c>
      <c r="I924" s="12">
        <v>-5.5679999999999998E-4</v>
      </c>
      <c r="J924" s="12">
        <v>1.8940000000000001E-3</v>
      </c>
      <c r="K924" s="12">
        <v>14.9</v>
      </c>
    </row>
    <row r="925" spans="1:11">
      <c r="A925" s="12">
        <v>12110</v>
      </c>
      <c r="B925" s="12" t="s">
        <v>529</v>
      </c>
      <c r="C925" s="12">
        <v>9.4610000000000003</v>
      </c>
      <c r="D925" s="12">
        <v>-3.11</v>
      </c>
      <c r="E925" s="12">
        <v>-4.8779999999999997E-2</v>
      </c>
      <c r="F925" s="12">
        <v>9.9589999999999996</v>
      </c>
      <c r="G925" s="12">
        <v>-7.8949999999999995E-4</v>
      </c>
      <c r="H925" s="12">
        <v>2.7720000000000002E-3</v>
      </c>
      <c r="I925" s="12">
        <v>-3.5179999999999999E-5</v>
      </c>
      <c r="J925" s="12">
        <v>2.882E-3</v>
      </c>
      <c r="K925" s="12">
        <v>9.9589999999999996</v>
      </c>
    </row>
    <row r="926" spans="1:11">
      <c r="A926" s="12">
        <v>12110</v>
      </c>
      <c r="B926" s="12" t="s">
        <v>527</v>
      </c>
      <c r="C926" s="12">
        <v>2.1789999999999998</v>
      </c>
      <c r="D926" s="12">
        <v>-0.8216</v>
      </c>
      <c r="E926" s="12">
        <v>-1.9900000000000001E-2</v>
      </c>
      <c r="F926" s="12">
        <v>2.3290000000000002</v>
      </c>
      <c r="G926" s="12">
        <v>-1.7670000000000001E-4</v>
      </c>
      <c r="H926" s="12">
        <v>-5.6970000000000002E-4</v>
      </c>
      <c r="I926" s="12">
        <v>6.6409999999999996E-5</v>
      </c>
      <c r="J926" s="12">
        <v>6.001E-4</v>
      </c>
      <c r="K926" s="12">
        <v>2.3290000000000002</v>
      </c>
    </row>
    <row r="927" spans="1:11">
      <c r="A927" s="12">
        <v>12110</v>
      </c>
      <c r="B927" s="12" t="s">
        <v>533</v>
      </c>
      <c r="C927" s="12">
        <v>14.93</v>
      </c>
      <c r="D927" s="12">
        <v>-2.1320000000000001</v>
      </c>
      <c r="E927" s="12">
        <v>-3.1179999999999999E-2</v>
      </c>
      <c r="F927" s="12">
        <v>15.08</v>
      </c>
      <c r="G927" s="12">
        <v>-5.13E-4</v>
      </c>
      <c r="H927" s="12">
        <v>1.299E-3</v>
      </c>
      <c r="I927" s="12">
        <v>3.1460000000000011E-4</v>
      </c>
      <c r="J927" s="12">
        <v>1.431E-3</v>
      </c>
      <c r="K927" s="12">
        <v>15.08</v>
      </c>
    </row>
    <row r="928" spans="1:11">
      <c r="A928" s="12">
        <v>12110</v>
      </c>
      <c r="B928" s="12" t="s">
        <v>531</v>
      </c>
      <c r="C928" s="12">
        <v>-15.36</v>
      </c>
      <c r="D928" s="12">
        <v>-0.9516</v>
      </c>
      <c r="E928" s="12">
        <v>-4.5170000000000002E-2</v>
      </c>
      <c r="F928" s="12">
        <v>15.39</v>
      </c>
      <c r="G928" s="12">
        <v>-1.827E-4</v>
      </c>
      <c r="H928" s="12">
        <v>7.1020000000000002E-4</v>
      </c>
      <c r="I928" s="12">
        <v>-4.663E-4</v>
      </c>
      <c r="J928" s="12">
        <v>8.6899999999999998E-4</v>
      </c>
      <c r="K928" s="12">
        <v>15.39</v>
      </c>
    </row>
    <row r="929" spans="1:11">
      <c r="A929" s="12">
        <v>12110</v>
      </c>
      <c r="B929" s="12" t="s">
        <v>535</v>
      </c>
      <c r="C929" s="12">
        <v>-3.4319999999999999</v>
      </c>
      <c r="D929" s="12">
        <v>-1.393</v>
      </c>
      <c r="E929" s="12">
        <v>-6.9269999999999998E-2</v>
      </c>
      <c r="F929" s="12">
        <v>3.7050000000000001</v>
      </c>
      <c r="G929" s="12">
        <v>-4.1609999999999998E-4</v>
      </c>
      <c r="H929" s="12">
        <v>2.0860000000000002E-3</v>
      </c>
      <c r="I929" s="12">
        <v>-2.6620000000000002E-4</v>
      </c>
      <c r="J929" s="12">
        <v>2.1440000000000001E-3</v>
      </c>
      <c r="K929" s="12">
        <v>3.7040000000000002</v>
      </c>
    </row>
    <row r="930" spans="1:11">
      <c r="A930" s="12">
        <v>12110</v>
      </c>
      <c r="B930" s="12" t="s">
        <v>539</v>
      </c>
      <c r="C930" s="12">
        <v>-0.20300000000000001</v>
      </c>
      <c r="D930" s="12">
        <v>-4.5920000000000002E-2</v>
      </c>
      <c r="E930" s="12">
        <v>-5.7949999999999999E-5</v>
      </c>
      <c r="F930" s="12">
        <v>0.20810000000000001</v>
      </c>
      <c r="G930" s="12">
        <v>-5.9679999999999986E-6</v>
      </c>
      <c r="H930" s="12">
        <v>1.3969999999999999E-7</v>
      </c>
      <c r="I930" s="12">
        <v>-6.4560000000000014E-6</v>
      </c>
      <c r="J930" s="12">
        <v>8.7930000000000003E-6</v>
      </c>
      <c r="K930" s="12">
        <v>0.20810000000000001</v>
      </c>
    </row>
    <row r="931" spans="1:11">
      <c r="A931" s="12">
        <v>12110</v>
      </c>
      <c r="B931" s="12" t="s">
        <v>544</v>
      </c>
      <c r="C931" s="12">
        <v>-0.62960000000000005</v>
      </c>
      <c r="D931" s="12">
        <v>-0.30559999999999998</v>
      </c>
      <c r="E931" s="12">
        <v>-3.5830000000000001E-2</v>
      </c>
      <c r="F931" s="12">
        <v>0.70079999999999998</v>
      </c>
      <c r="G931" s="12">
        <v>-1.708E-4</v>
      </c>
      <c r="H931" s="12">
        <v>-2.1560000000000001E-4</v>
      </c>
      <c r="I931" s="12">
        <v>-6.6400000000000001E-5</v>
      </c>
      <c r="J931" s="12">
        <v>2.8289999999999999E-4</v>
      </c>
      <c r="K931" s="12">
        <v>0.69989999999999997</v>
      </c>
    </row>
    <row r="932" spans="1:11">
      <c r="A932" s="12">
        <v>12110</v>
      </c>
      <c r="B932" s="12" t="s">
        <v>546</v>
      </c>
      <c r="C932" s="12">
        <v>-5.8570000000000002</v>
      </c>
      <c r="D932" s="12">
        <v>-2.6890000000000001</v>
      </c>
      <c r="E932" s="12">
        <v>-6.742999999999999E-2</v>
      </c>
      <c r="F932" s="12">
        <v>6.4450000000000003</v>
      </c>
      <c r="G932" s="12">
        <v>-4.3260000000000011E-4</v>
      </c>
      <c r="H932" s="12">
        <v>3.369E-3</v>
      </c>
      <c r="I932" s="12">
        <v>-2.2599999999999999E-4</v>
      </c>
      <c r="J932" s="12">
        <v>3.4039999999999999E-3</v>
      </c>
      <c r="K932" s="12">
        <v>6.444</v>
      </c>
    </row>
    <row r="933" spans="1:11">
      <c r="A933" s="12">
        <v>12110</v>
      </c>
      <c r="B933" s="12" t="s">
        <v>548</v>
      </c>
      <c r="C933" s="12">
        <v>-4.0549999999999997</v>
      </c>
      <c r="D933" s="12">
        <v>-0.72499999999999998</v>
      </c>
      <c r="E933" s="12">
        <v>-2.385E-2</v>
      </c>
      <c r="F933" s="12">
        <v>4.12</v>
      </c>
      <c r="G933" s="12">
        <v>-2.4479999999999999E-4</v>
      </c>
      <c r="H933" s="12">
        <v>-6.6200000000000005E-4</v>
      </c>
      <c r="I933" s="12">
        <v>-1.6699999999999999E-4</v>
      </c>
      <c r="J933" s="12">
        <v>7.252999999999999E-4</v>
      </c>
      <c r="K933" s="12">
        <v>4.1189999999999998</v>
      </c>
    </row>
    <row r="934" spans="1:11">
      <c r="A934" s="12">
        <v>12110</v>
      </c>
      <c r="B934" s="12" t="s">
        <v>614</v>
      </c>
      <c r="C934" s="12">
        <v>-16.04</v>
      </c>
      <c r="D934" s="12">
        <v>-1.2569999999999999</v>
      </c>
      <c r="E934" s="12">
        <v>-5.1339999999999997E-2</v>
      </c>
      <c r="F934" s="12">
        <v>16.09</v>
      </c>
      <c r="G934" s="12">
        <v>-1.7369999999999999E-4</v>
      </c>
      <c r="H934" s="12">
        <v>1.0549999999999999E-3</v>
      </c>
      <c r="I934" s="12">
        <v>-4.7090000000000001E-4</v>
      </c>
      <c r="J934" s="12">
        <v>1.168E-3</v>
      </c>
      <c r="K934" s="12">
        <v>16.09</v>
      </c>
    </row>
    <row r="935" spans="1:11">
      <c r="A935" s="12">
        <v>12110</v>
      </c>
      <c r="B935" s="12" t="s">
        <v>615</v>
      </c>
      <c r="C935" s="12">
        <v>16.97</v>
      </c>
      <c r="D935" s="12">
        <v>-0.31330000000000002</v>
      </c>
      <c r="E935" s="12">
        <v>-1.4449999999999999E-2</v>
      </c>
      <c r="F935" s="12">
        <v>16.97</v>
      </c>
      <c r="G935" s="12">
        <v>-2.8630000000000002E-4</v>
      </c>
      <c r="H935" s="12">
        <v>4.3219999999999999E-4</v>
      </c>
      <c r="I935" s="12">
        <v>3.858E-4</v>
      </c>
      <c r="J935" s="12">
        <v>6.4620000000000009E-4</v>
      </c>
      <c r="K935" s="12">
        <v>16.97</v>
      </c>
    </row>
    <row r="936" spans="1:11">
      <c r="A936" s="12">
        <v>12110</v>
      </c>
      <c r="B936" s="12" t="s">
        <v>711</v>
      </c>
      <c r="C936" s="12">
        <v>13.47</v>
      </c>
      <c r="D936" s="12">
        <v>-1.633</v>
      </c>
      <c r="E936" s="12">
        <v>-5.3580000000000003E-2</v>
      </c>
      <c r="F936" s="12">
        <v>13.57</v>
      </c>
      <c r="G936" s="12">
        <v>-5.4040000000000002E-4</v>
      </c>
      <c r="H936" s="12">
        <v>1.786E-3</v>
      </c>
      <c r="I936" s="12">
        <v>2.0819999999999999E-4</v>
      </c>
      <c r="J936" s="12">
        <v>1.877E-3</v>
      </c>
      <c r="K936" s="12">
        <v>13.57</v>
      </c>
    </row>
    <row r="937" spans="1:11">
      <c r="A937" s="12">
        <v>12110</v>
      </c>
      <c r="B937" s="12" t="s">
        <v>712</v>
      </c>
      <c r="C937" s="12">
        <v>-10.27</v>
      </c>
      <c r="D937" s="12">
        <v>-0.3599</v>
      </c>
      <c r="E937" s="12">
        <v>-2.4539999999999999E-2</v>
      </c>
      <c r="F937" s="12">
        <v>10.28</v>
      </c>
      <c r="G937" s="12">
        <v>-5.5099999999999998E-5</v>
      </c>
      <c r="H937" s="12">
        <v>3.4000000000000002E-4</v>
      </c>
      <c r="I937" s="12">
        <v>-3.2059999999999999E-4</v>
      </c>
      <c r="J937" s="12">
        <v>4.7060000000000011E-4</v>
      </c>
      <c r="K937" s="12">
        <v>10.28</v>
      </c>
    </row>
    <row r="938" spans="1:11">
      <c r="A938" s="12">
        <v>12110</v>
      </c>
      <c r="B938" s="12" t="s">
        <v>713</v>
      </c>
      <c r="C938" s="12">
        <v>6.0829999999999993</v>
      </c>
      <c r="D938" s="12">
        <v>-2.6890000000000001</v>
      </c>
      <c r="E938" s="12">
        <v>-4.7719999999999999E-2</v>
      </c>
      <c r="F938" s="12">
        <v>6.6509999999999998</v>
      </c>
      <c r="G938" s="12">
        <v>-6.5729999999999998E-4</v>
      </c>
      <c r="H938" s="12">
        <v>2.594E-3</v>
      </c>
      <c r="I938" s="12">
        <v>-5.8799999999999999E-5</v>
      </c>
      <c r="J938" s="12">
        <v>2.6770000000000001E-3</v>
      </c>
      <c r="K938" s="12">
        <v>6.6509999999999998</v>
      </c>
    </row>
    <row r="939" spans="1:11">
      <c r="A939" s="12">
        <v>12110</v>
      </c>
      <c r="B939" s="12" t="s">
        <v>714</v>
      </c>
      <c r="C939" s="12">
        <v>3.823</v>
      </c>
      <c r="D939" s="12">
        <v>-0.72599999999999998</v>
      </c>
      <c r="E939" s="12">
        <v>-1.976E-2</v>
      </c>
      <c r="F939" s="12">
        <v>3.891</v>
      </c>
      <c r="G939" s="12">
        <v>-1.5320000000000001E-4</v>
      </c>
      <c r="H939" s="12">
        <v>-6.0879999999999994E-4</v>
      </c>
      <c r="I939" s="12">
        <v>1.204E-4</v>
      </c>
      <c r="J939" s="12">
        <v>6.3929999999999998E-4</v>
      </c>
      <c r="K939" s="12">
        <v>3.891</v>
      </c>
    </row>
    <row r="940" spans="1:11">
      <c r="A940" s="12">
        <v>12110</v>
      </c>
      <c r="B940" s="12" t="s">
        <v>715</v>
      </c>
      <c r="C940" s="12">
        <v>-16.91</v>
      </c>
      <c r="D940" s="12">
        <v>-1.2190000000000001</v>
      </c>
      <c r="E940" s="12">
        <v>-5.3939999999999988E-2</v>
      </c>
      <c r="F940" s="12">
        <v>16.96</v>
      </c>
      <c r="G940" s="12">
        <v>-1.6129999999999999E-4</v>
      </c>
      <c r="H940" s="12">
        <v>1.4400000000000001E-3</v>
      </c>
      <c r="I940" s="12">
        <v>-4.7580000000000002E-4</v>
      </c>
      <c r="J940" s="12">
        <v>1.5250000000000001E-3</v>
      </c>
      <c r="K940" s="12">
        <v>16.96</v>
      </c>
    </row>
    <row r="941" spans="1:11">
      <c r="A941" s="12">
        <v>12110</v>
      </c>
      <c r="B941" s="12" t="s">
        <v>716</v>
      </c>
      <c r="C941" s="12">
        <v>15.92</v>
      </c>
      <c r="D941" s="12">
        <v>-0.27479999999999999</v>
      </c>
      <c r="E941" s="12">
        <v>-1.452E-2</v>
      </c>
      <c r="F941" s="12">
        <v>15.93</v>
      </c>
      <c r="G941" s="12">
        <v>-2.5980000000000003E-4</v>
      </c>
      <c r="H941" s="12">
        <v>1.7229999999999999E-4</v>
      </c>
      <c r="I941" s="12">
        <v>3.8000000000000002E-4</v>
      </c>
      <c r="J941" s="12">
        <v>4.9149999999999997E-4</v>
      </c>
      <c r="K941" s="12">
        <v>15.93</v>
      </c>
    </row>
    <row r="942" spans="1:11">
      <c r="A942" s="12">
        <v>12110</v>
      </c>
      <c r="B942" s="12" t="s">
        <v>717</v>
      </c>
      <c r="C942" s="12">
        <v>-8.7690000000000001</v>
      </c>
      <c r="D942" s="12">
        <v>-5.9670000000000014</v>
      </c>
      <c r="E942" s="12">
        <v>-9.5560000000000006E-2</v>
      </c>
      <c r="F942" s="12">
        <v>10.61</v>
      </c>
      <c r="G942" s="12">
        <v>-1.176E-3</v>
      </c>
      <c r="H942" s="12">
        <v>2.856E-3</v>
      </c>
      <c r="I942" s="12">
        <v>-2.7270000000000001E-4</v>
      </c>
      <c r="J942" s="12">
        <v>3.0999999999999999E-3</v>
      </c>
      <c r="K942" s="12">
        <v>10.61</v>
      </c>
    </row>
    <row r="943" spans="1:11">
      <c r="A943" s="12">
        <v>12110</v>
      </c>
      <c r="B943" s="12" t="s">
        <v>718</v>
      </c>
      <c r="C943" s="12">
        <v>3.403</v>
      </c>
      <c r="D943" s="12">
        <v>-3.7780000000000001E-2</v>
      </c>
      <c r="E943" s="12">
        <v>2.9119999999999999E-5</v>
      </c>
      <c r="F943" s="12">
        <v>3.403</v>
      </c>
      <c r="G943" s="12">
        <v>-7.7929999999999994E-5</v>
      </c>
      <c r="H943" s="12">
        <v>1.11E-4</v>
      </c>
      <c r="I943" s="12">
        <v>6.0449999999999999E-5</v>
      </c>
      <c r="J943" s="12">
        <v>1.485E-4</v>
      </c>
      <c r="K943" s="12">
        <v>3.403</v>
      </c>
    </row>
    <row r="944" spans="1:11">
      <c r="A944" s="12">
        <v>12110</v>
      </c>
      <c r="B944" s="12" t="s">
        <v>719</v>
      </c>
      <c r="C944" s="12">
        <v>9.3060000000000009</v>
      </c>
      <c r="D944" s="12">
        <v>-5.968</v>
      </c>
      <c r="E944" s="12">
        <v>-5.7500000000000002E-2</v>
      </c>
      <c r="F944" s="12">
        <v>11.06</v>
      </c>
      <c r="G944" s="12">
        <v>-1.196E-3</v>
      </c>
      <c r="H944" s="12">
        <v>1.9559999999999998E-3</v>
      </c>
      <c r="I944" s="12">
        <v>5.1900000000000001E-5</v>
      </c>
      <c r="J944" s="12">
        <v>2.2929999999999999E-3</v>
      </c>
      <c r="K944" s="12">
        <v>11.06</v>
      </c>
    </row>
    <row r="945" spans="1:11">
      <c r="A945" s="12">
        <v>12110</v>
      </c>
      <c r="B945" s="12" t="s">
        <v>720</v>
      </c>
      <c r="C945" s="12">
        <v>-3.4039999999999999</v>
      </c>
      <c r="D945" s="12">
        <v>-3.6929999999999998E-2</v>
      </c>
      <c r="E945" s="12">
        <v>-9.7330000000000003E-3</v>
      </c>
      <c r="F945" s="12">
        <v>3.4049999999999998</v>
      </c>
      <c r="G945" s="12">
        <v>3.693E-5</v>
      </c>
      <c r="H945" s="12">
        <v>4.3070000000000001E-4</v>
      </c>
      <c r="I945" s="12">
        <v>-7.1680000000000005E-5</v>
      </c>
      <c r="J945" s="12">
        <v>4.3820000000000003E-4</v>
      </c>
      <c r="K945" s="12">
        <v>3.4049999999999998</v>
      </c>
    </row>
    <row r="946" spans="1:11">
      <c r="A946" s="12">
        <v>12110</v>
      </c>
      <c r="B946" s="12" t="s">
        <v>721</v>
      </c>
      <c r="C946" s="12">
        <v>-12.35</v>
      </c>
      <c r="D946" s="12">
        <v>-1.2829999999999999</v>
      </c>
      <c r="E946" s="12">
        <v>-6.7409999999999998E-2</v>
      </c>
      <c r="F946" s="12">
        <v>12.42</v>
      </c>
      <c r="G946" s="12">
        <v>3.7179999999999998E-6</v>
      </c>
      <c r="H946" s="12">
        <v>2.5799999999999998E-3</v>
      </c>
      <c r="I946" s="12">
        <v>-2.163E-4</v>
      </c>
      <c r="J946" s="12">
        <v>2.5890000000000002E-3</v>
      </c>
      <c r="K946" s="12">
        <v>12.42</v>
      </c>
    </row>
    <row r="947" spans="1:11">
      <c r="A947" s="12">
        <v>12110</v>
      </c>
      <c r="B947" s="12" t="s">
        <v>722</v>
      </c>
      <c r="C947" s="12">
        <v>12.4</v>
      </c>
      <c r="D947" s="12">
        <v>-2.548</v>
      </c>
      <c r="E947" s="12">
        <v>-2.4850000000000001E-2</v>
      </c>
      <c r="F947" s="12">
        <v>12.66</v>
      </c>
      <c r="G947" s="12">
        <v>-8.4230000000000004E-4</v>
      </c>
      <c r="H947" s="12">
        <v>7.4790000000000002E-4</v>
      </c>
      <c r="I947" s="12">
        <v>3.4039999999999999E-5</v>
      </c>
      <c r="J947" s="12">
        <v>1.127E-3</v>
      </c>
      <c r="K947" s="12">
        <v>12.66</v>
      </c>
    </row>
    <row r="948" spans="1:11">
      <c r="A948" s="12">
        <v>12110</v>
      </c>
      <c r="B948" s="12" t="s">
        <v>723</v>
      </c>
      <c r="C948" s="12">
        <v>4.0739999999999998</v>
      </c>
      <c r="D948" s="12">
        <v>-1.1100000000000001</v>
      </c>
      <c r="E948" s="12">
        <v>-2.648E-2</v>
      </c>
      <c r="F948" s="12">
        <v>4.2229999999999999</v>
      </c>
      <c r="G948" s="12">
        <v>-2.6899999999999998E-4</v>
      </c>
      <c r="H948" s="12">
        <v>-2.308E-4</v>
      </c>
      <c r="I948" s="12">
        <v>8.195E-5</v>
      </c>
      <c r="J948" s="12">
        <v>3.6380000000000001E-4</v>
      </c>
      <c r="K948" s="12">
        <v>4.2229999999999999</v>
      </c>
    </row>
    <row r="949" spans="1:11">
      <c r="A949" s="12">
        <v>12110</v>
      </c>
      <c r="B949" s="12" t="s">
        <v>724</v>
      </c>
      <c r="C949" s="12">
        <v>7.0410000000000004</v>
      </c>
      <c r="D949" s="12">
        <v>-2.7250000000000001</v>
      </c>
      <c r="E949" s="12">
        <v>-4.5179999999999998E-2</v>
      </c>
      <c r="F949" s="12">
        <v>7.55</v>
      </c>
      <c r="G949" s="12">
        <v>-6.7470000000000008E-4</v>
      </c>
      <c r="H949" s="12">
        <v>2.4390000000000002E-3</v>
      </c>
      <c r="I949" s="12">
        <v>-4.1170000000000001E-5</v>
      </c>
      <c r="J949" s="12">
        <v>2.5309999999999998E-3</v>
      </c>
      <c r="K949" s="12">
        <v>7.55</v>
      </c>
    </row>
    <row r="950" spans="1:11">
      <c r="A950" s="12">
        <v>12110</v>
      </c>
      <c r="B950" s="12" t="s">
        <v>725</v>
      </c>
      <c r="C950" s="12">
        <v>-2.9390000000000001</v>
      </c>
      <c r="D950" s="12">
        <v>-0.46450000000000002</v>
      </c>
      <c r="E950" s="12">
        <v>-4.2999999999999997E-2</v>
      </c>
      <c r="F950" s="12">
        <v>2.976</v>
      </c>
      <c r="G950" s="12">
        <v>-3.0929999999999998E-4</v>
      </c>
      <c r="H950" s="12">
        <v>2.5090000000000003E-4</v>
      </c>
      <c r="I950" s="12">
        <v>-2.4729999999999999E-4</v>
      </c>
      <c r="J950" s="12">
        <v>4.6880000000000001E-4</v>
      </c>
      <c r="K950" s="12">
        <v>2.976</v>
      </c>
    </row>
    <row r="951" spans="1:11">
      <c r="A951" s="12">
        <v>12110</v>
      </c>
      <c r="B951" s="12" t="s">
        <v>726</v>
      </c>
      <c r="C951" s="12">
        <v>0.65369999999999995</v>
      </c>
      <c r="D951" s="12">
        <v>-2.9820000000000002</v>
      </c>
      <c r="E951" s="12">
        <v>-4.5929999999999999E-3</v>
      </c>
      <c r="F951" s="12">
        <v>3.052</v>
      </c>
      <c r="G951" s="12">
        <v>-4.061E-4</v>
      </c>
      <c r="H951" s="12">
        <v>-5.9750000000000002E-5</v>
      </c>
      <c r="I951" s="12">
        <v>7.0199999999999999E-5</v>
      </c>
      <c r="J951" s="12">
        <v>4.1639999999999998E-4</v>
      </c>
      <c r="K951" s="12">
        <v>3.052</v>
      </c>
    </row>
    <row r="952" spans="1:11">
      <c r="A952" s="12">
        <v>12110</v>
      </c>
      <c r="B952" s="12" t="s">
        <v>727</v>
      </c>
      <c r="C952" s="12">
        <v>2.464</v>
      </c>
      <c r="D952" s="12">
        <v>-0.46550000000000002</v>
      </c>
      <c r="E952" s="12">
        <v>-4.6039999999999998E-2</v>
      </c>
      <c r="F952" s="12">
        <v>2.508</v>
      </c>
      <c r="G952" s="12">
        <v>-1.127E-4</v>
      </c>
      <c r="H952" s="12">
        <v>7.5989999999999999E-4</v>
      </c>
      <c r="I952" s="12">
        <v>1.098E-4</v>
      </c>
      <c r="J952" s="12">
        <v>7.76E-4</v>
      </c>
      <c r="K952" s="12">
        <v>2.508</v>
      </c>
    </row>
    <row r="953" spans="1:11">
      <c r="A953" s="12">
        <v>12110</v>
      </c>
      <c r="B953" s="12" t="s">
        <v>728</v>
      </c>
      <c r="C953" s="12">
        <v>-0.36549999999999999</v>
      </c>
      <c r="D953" s="12">
        <v>-2.9809999999999999</v>
      </c>
      <c r="E953" s="12">
        <v>-1.278E-2</v>
      </c>
      <c r="F953" s="12">
        <v>3.004</v>
      </c>
      <c r="G953" s="12">
        <v>-7.0060000000000001E-4</v>
      </c>
      <c r="H953" s="12">
        <v>-1.861E-4</v>
      </c>
      <c r="I953" s="12">
        <v>1.278E-5</v>
      </c>
      <c r="J953" s="12">
        <v>7.2499999999999995E-4</v>
      </c>
      <c r="K953" s="12">
        <v>3.004</v>
      </c>
    </row>
    <row r="954" spans="1:11">
      <c r="A954" s="12">
        <v>12110</v>
      </c>
      <c r="B954" s="12" t="s">
        <v>729</v>
      </c>
      <c r="C954" s="12">
        <v>12.4</v>
      </c>
      <c r="D954" s="12">
        <v>-2.548</v>
      </c>
      <c r="E954" s="12">
        <v>-2.4850000000000001E-2</v>
      </c>
      <c r="F954" s="12">
        <v>12.66</v>
      </c>
      <c r="G954" s="12">
        <v>-8.4230000000000004E-4</v>
      </c>
      <c r="H954" s="12">
        <v>7.4790000000000002E-4</v>
      </c>
      <c r="I954" s="12">
        <v>3.4039999999999999E-5</v>
      </c>
      <c r="J954" s="12">
        <v>1.127E-3</v>
      </c>
      <c r="K954" s="12">
        <v>12.66</v>
      </c>
    </row>
    <row r="955" spans="1:11">
      <c r="A955" s="12">
        <v>12110</v>
      </c>
      <c r="B955" s="12" t="s">
        <v>730</v>
      </c>
      <c r="C955" s="12">
        <v>-12.35</v>
      </c>
      <c r="D955" s="12">
        <v>-1.2829999999999999</v>
      </c>
      <c r="E955" s="12">
        <v>-6.7409999999999998E-2</v>
      </c>
      <c r="F955" s="12">
        <v>12.42</v>
      </c>
      <c r="G955" s="12">
        <v>3.7179999999999998E-6</v>
      </c>
      <c r="H955" s="12">
        <v>2.5799999999999998E-3</v>
      </c>
      <c r="I955" s="12">
        <v>-2.163E-4</v>
      </c>
      <c r="J955" s="12">
        <v>2.5890000000000002E-3</v>
      </c>
      <c r="K955" s="12">
        <v>12.42</v>
      </c>
    </row>
    <row r="956" spans="1:11">
      <c r="A956" s="12">
        <v>12110</v>
      </c>
      <c r="B956" s="12" t="s">
        <v>731</v>
      </c>
      <c r="C956" s="12">
        <v>0.76439999999999997</v>
      </c>
      <c r="D956" s="12">
        <v>-7.5209999999999999</v>
      </c>
      <c r="E956" s="12">
        <v>-7.7010000000000009E-2</v>
      </c>
      <c r="F956" s="12">
        <v>7.56</v>
      </c>
      <c r="G956" s="12">
        <v>-1.4289999999999999E-3</v>
      </c>
      <c r="H956" s="12">
        <v>2.6189999999999998E-3</v>
      </c>
      <c r="I956" s="12">
        <v>-9.3720000000000004E-5</v>
      </c>
      <c r="J956" s="12">
        <v>2.9840000000000001E-3</v>
      </c>
      <c r="K956" s="12">
        <v>7.56</v>
      </c>
    </row>
    <row r="957" spans="1:11">
      <c r="A957" s="12">
        <v>12110</v>
      </c>
      <c r="B957" s="12" t="s">
        <v>732</v>
      </c>
      <c r="C957" s="12">
        <v>-2.6360000000000001</v>
      </c>
      <c r="D957" s="12">
        <v>-0.33760000000000001</v>
      </c>
      <c r="E957" s="12">
        <v>-4.1430000000000002E-2</v>
      </c>
      <c r="F957" s="12">
        <v>2.6579999999999999</v>
      </c>
      <c r="G957" s="12">
        <v>-1.9459999999999999E-4</v>
      </c>
      <c r="H957" s="12">
        <v>2.7339999999999999E-5</v>
      </c>
      <c r="I957" s="12">
        <v>-1.4019999999999999E-4</v>
      </c>
      <c r="J957" s="12">
        <v>2.4140000000000001E-4</v>
      </c>
      <c r="K957" s="12">
        <v>2.6579999999999999</v>
      </c>
    </row>
    <row r="958" spans="1:11">
      <c r="A958" s="12">
        <v>12110</v>
      </c>
      <c r="B958" s="12" t="s">
        <v>733</v>
      </c>
      <c r="C958" s="12">
        <v>0.2</v>
      </c>
      <c r="D958" s="12">
        <v>-4.4029999999999996</v>
      </c>
      <c r="E958" s="12">
        <v>-7.4440000000000001E-3</v>
      </c>
      <c r="F958" s="12">
        <v>4.407</v>
      </c>
      <c r="G958" s="12">
        <v>-7.9560000000000004E-4</v>
      </c>
      <c r="H958" s="12">
        <v>-8.0350000000000001E-5</v>
      </c>
      <c r="I958" s="12">
        <v>7.4980000000000004E-5</v>
      </c>
      <c r="J958" s="12">
        <v>8.0310000000000006E-4</v>
      </c>
      <c r="K958" s="12">
        <v>4.407</v>
      </c>
    </row>
    <row r="959" spans="1:11">
      <c r="A959" s="12">
        <v>12110</v>
      </c>
      <c r="B959" s="12" t="s">
        <v>805</v>
      </c>
      <c r="C959" s="12">
        <v>18.510000000000002</v>
      </c>
      <c r="D959" s="12">
        <v>-2.8879999999999999</v>
      </c>
      <c r="E959" s="12">
        <v>-3.5360000000000003E-2</v>
      </c>
      <c r="F959" s="12">
        <v>18.739999999999998</v>
      </c>
      <c r="G959" s="12">
        <v>-8.2520000000000011E-4</v>
      </c>
      <c r="H959" s="12">
        <v>1.9589999999999998E-3</v>
      </c>
      <c r="I959" s="12">
        <v>2.5639999999999989E-4</v>
      </c>
      <c r="J959" s="12">
        <v>2.1410000000000001E-3</v>
      </c>
      <c r="K959" s="12">
        <v>18.739999999999998</v>
      </c>
    </row>
    <row r="960" spans="1:11">
      <c r="A960" s="12">
        <v>12110</v>
      </c>
      <c r="B960" s="12" t="s">
        <v>806</v>
      </c>
      <c r="C960" s="12">
        <v>-17.02</v>
      </c>
      <c r="D960" s="12">
        <v>-0.4047</v>
      </c>
      <c r="E960" s="12">
        <v>-4.8210000000000003E-2</v>
      </c>
      <c r="F960" s="12">
        <v>17.02</v>
      </c>
      <c r="G960" s="12">
        <v>-9.1920000000000001E-5</v>
      </c>
      <c r="H960" s="12">
        <v>5.5310000000000005E-4</v>
      </c>
      <c r="I960" s="12">
        <v>-5.3200000000000003E-4</v>
      </c>
      <c r="J960" s="12">
        <v>7.7289999999999998E-4</v>
      </c>
      <c r="K960" s="12">
        <v>17.02</v>
      </c>
    </row>
    <row r="961" spans="1:11">
      <c r="A961" s="12">
        <v>12110</v>
      </c>
      <c r="B961" s="12" t="s">
        <v>807</v>
      </c>
      <c r="C961" s="12">
        <v>16.91</v>
      </c>
      <c r="D961" s="12">
        <v>-3.2469999999999999</v>
      </c>
      <c r="E961" s="12">
        <v>-4.1279999999999997E-2</v>
      </c>
      <c r="F961" s="12">
        <v>17.22</v>
      </c>
      <c r="G961" s="12">
        <v>-8.6240000000000004E-4</v>
      </c>
      <c r="H961" s="12">
        <v>2.294E-3</v>
      </c>
      <c r="I961" s="12">
        <v>2.0479999999999999E-4</v>
      </c>
      <c r="J961" s="12">
        <v>2.4589999999999998E-3</v>
      </c>
      <c r="K961" s="12">
        <v>17.22</v>
      </c>
    </row>
    <row r="962" spans="1:11">
      <c r="A962" s="12">
        <v>12110</v>
      </c>
      <c r="B962" s="12" t="s">
        <v>808</v>
      </c>
      <c r="C962" s="12">
        <v>-15.2</v>
      </c>
      <c r="D962" s="12">
        <v>-0.40870000000000001</v>
      </c>
      <c r="E962" s="12">
        <v>-4.1849999999999998E-2</v>
      </c>
      <c r="F962" s="12">
        <v>15.21</v>
      </c>
      <c r="G962" s="12">
        <v>-1.281E-4</v>
      </c>
      <c r="H962" s="12">
        <v>1.406E-4</v>
      </c>
      <c r="I962" s="12">
        <v>-5.0259999999999997E-4</v>
      </c>
      <c r="J962" s="12">
        <v>5.3739999999999994E-4</v>
      </c>
      <c r="K962" s="12">
        <v>15.21</v>
      </c>
    </row>
    <row r="963" spans="1:11">
      <c r="A963" s="12">
        <v>12110</v>
      </c>
      <c r="B963" s="12" t="s">
        <v>809</v>
      </c>
      <c r="C963" s="12">
        <v>9.8829999999999991</v>
      </c>
      <c r="D963" s="12">
        <v>-3.141</v>
      </c>
      <c r="E963" s="12">
        <v>-4.829E-2</v>
      </c>
      <c r="F963" s="12">
        <v>10.37</v>
      </c>
      <c r="G963" s="12">
        <v>-7.9770000000000004E-4</v>
      </c>
      <c r="H963" s="12">
        <v>2.7629999999999998E-3</v>
      </c>
      <c r="I963" s="12">
        <v>-2.0599999999999999E-5</v>
      </c>
      <c r="J963" s="12">
        <v>2.8760000000000001E-3</v>
      </c>
      <c r="K963" s="12">
        <v>10.37</v>
      </c>
    </row>
    <row r="964" spans="1:11">
      <c r="A964" s="12">
        <v>12110</v>
      </c>
      <c r="B964" s="12" t="s">
        <v>810</v>
      </c>
      <c r="C964" s="12">
        <v>1.579</v>
      </c>
      <c r="D964" s="12">
        <v>-3.1080000000000001</v>
      </c>
      <c r="E964" s="12">
        <v>-2.317E-2</v>
      </c>
      <c r="F964" s="12">
        <v>3.4860000000000002</v>
      </c>
      <c r="G964" s="12">
        <v>-4.6969999999999998E-4</v>
      </c>
      <c r="H964" s="12">
        <v>-5.7729999999999999E-4</v>
      </c>
      <c r="I964" s="12">
        <v>8.3330000000000003E-5</v>
      </c>
      <c r="J964" s="12">
        <v>7.4889999999999993E-4</v>
      </c>
      <c r="K964" s="12">
        <v>3.4860000000000002</v>
      </c>
    </row>
    <row r="965" spans="1:11">
      <c r="A965" s="12">
        <v>12110</v>
      </c>
      <c r="B965" s="12" t="s">
        <v>811</v>
      </c>
      <c r="C965" s="12">
        <v>10.74</v>
      </c>
      <c r="D965" s="12">
        <v>-1.782</v>
      </c>
      <c r="E965" s="12">
        <v>-5.6410000000000002E-2</v>
      </c>
      <c r="F965" s="12">
        <v>10.89</v>
      </c>
      <c r="G965" s="12">
        <v>-6.2319999999999997E-4</v>
      </c>
      <c r="H965" s="12">
        <v>2.238E-3</v>
      </c>
      <c r="I965" s="12">
        <v>2.9179999999999998E-5</v>
      </c>
      <c r="J965" s="12">
        <v>2.323E-3</v>
      </c>
      <c r="K965" s="12">
        <v>10.89</v>
      </c>
    </row>
    <row r="966" spans="1:11">
      <c r="A966" s="12">
        <v>12110</v>
      </c>
      <c r="B966" s="12" t="s">
        <v>812</v>
      </c>
      <c r="C966" s="12">
        <v>-0.40160000000000001</v>
      </c>
      <c r="D966" s="12">
        <v>-8.6249999999999993E-2</v>
      </c>
      <c r="E966" s="12">
        <v>-5.1360000000000002E-4</v>
      </c>
      <c r="F966" s="12">
        <v>0.4108</v>
      </c>
      <c r="G966" s="12">
        <v>-2.0259999999999999E-5</v>
      </c>
      <c r="H966" s="12">
        <v>-4.1699999999999997E-5</v>
      </c>
      <c r="I966" s="12">
        <v>-1.417E-5</v>
      </c>
      <c r="J966" s="12">
        <v>4.8470000000000002E-5</v>
      </c>
      <c r="K966" s="12">
        <v>0.4108</v>
      </c>
    </row>
    <row r="967" spans="1:11">
      <c r="A967" s="12">
        <v>12110</v>
      </c>
      <c r="B967" s="12" t="s">
        <v>813</v>
      </c>
      <c r="C967" s="12">
        <v>10.96</v>
      </c>
      <c r="D967" s="12">
        <v>-1.6950000000000001</v>
      </c>
      <c r="E967" s="12">
        <v>-5.7779999999999998E-2</v>
      </c>
      <c r="F967" s="12">
        <v>11.09</v>
      </c>
      <c r="G967" s="12">
        <v>-5.9229999999999992E-4</v>
      </c>
      <c r="H967" s="12">
        <v>2.2439999999999999E-3</v>
      </c>
      <c r="I967" s="12">
        <v>6.648E-5</v>
      </c>
      <c r="J967" s="12">
        <v>2.3219999999999998E-3</v>
      </c>
      <c r="K967" s="12">
        <v>11.09</v>
      </c>
    </row>
    <row r="968" spans="1:11">
      <c r="A968" s="12">
        <v>12110</v>
      </c>
      <c r="B968" s="12" t="s">
        <v>814</v>
      </c>
      <c r="C968" s="12">
        <v>-0.30869999999999997</v>
      </c>
      <c r="D968" s="12">
        <v>-1.07</v>
      </c>
      <c r="E968" s="12">
        <v>-1.103E-3</v>
      </c>
      <c r="F968" s="12">
        <v>1.113</v>
      </c>
      <c r="G968" s="12">
        <v>-1.2520000000000001E-4</v>
      </c>
      <c r="H968" s="12">
        <v>-1.1749999999999999E-5</v>
      </c>
      <c r="I968" s="12">
        <v>7.0450000000000003E-6</v>
      </c>
      <c r="J968" s="12">
        <v>1.26E-4</v>
      </c>
      <c r="K968" s="12">
        <v>1.113</v>
      </c>
    </row>
    <row r="969" spans="1:11">
      <c r="A969" s="12">
        <v>12110</v>
      </c>
      <c r="B969" s="12" t="s">
        <v>815</v>
      </c>
      <c r="C969" s="12">
        <v>13.6</v>
      </c>
      <c r="D969" s="12">
        <v>-1.849</v>
      </c>
      <c r="E969" s="12">
        <v>-5.4780000000000002E-2</v>
      </c>
      <c r="F969" s="12">
        <v>13.72</v>
      </c>
      <c r="G969" s="12">
        <v>-5.9049999999999999E-4</v>
      </c>
      <c r="H969" s="12">
        <v>2.2360000000000001E-3</v>
      </c>
      <c r="I969" s="12">
        <v>1.93E-4</v>
      </c>
      <c r="J969" s="12">
        <v>2.3210000000000001E-3</v>
      </c>
      <c r="K969" s="12">
        <v>13.72</v>
      </c>
    </row>
    <row r="970" spans="1:11">
      <c r="A970" s="12">
        <v>12110</v>
      </c>
      <c r="B970" s="12" t="s">
        <v>816</v>
      </c>
      <c r="C970" s="12">
        <v>-9.234</v>
      </c>
      <c r="D970" s="12">
        <v>-1.5580000000000001</v>
      </c>
      <c r="E970" s="12">
        <v>-2.0629999999999999E-2</v>
      </c>
      <c r="F970" s="12">
        <v>9.363999999999999</v>
      </c>
      <c r="G970" s="12">
        <v>-2.6790000000000001E-4</v>
      </c>
      <c r="H970" s="12">
        <v>-8.2789999999999998E-5</v>
      </c>
      <c r="I970" s="12">
        <v>-3.0200000000000002E-4</v>
      </c>
      <c r="J970" s="12">
        <v>4.1209999999999999E-4</v>
      </c>
      <c r="K970" s="12">
        <v>9.363999999999999</v>
      </c>
    </row>
    <row r="971" spans="1:11">
      <c r="A971" s="12">
        <v>12110</v>
      </c>
      <c r="B971" s="12" t="s">
        <v>817</v>
      </c>
      <c r="C971" s="12">
        <v>-10.88</v>
      </c>
      <c r="D971" s="12">
        <v>-0.42880000000000001</v>
      </c>
      <c r="E971" s="12">
        <v>-4.9790000000000001E-2</v>
      </c>
      <c r="F971" s="12">
        <v>10.89</v>
      </c>
      <c r="G971" s="12">
        <v>-2.7139999999999998E-4</v>
      </c>
      <c r="H971" s="12">
        <v>7.6879999999999993E-4</v>
      </c>
      <c r="I971" s="12">
        <v>-4.8710000000000002E-4</v>
      </c>
      <c r="J971" s="12">
        <v>9.4969999999999994E-4</v>
      </c>
      <c r="K971" s="12">
        <v>10.89</v>
      </c>
    </row>
    <row r="972" spans="1:11">
      <c r="A972" s="12">
        <v>12110</v>
      </c>
      <c r="B972" s="12" t="s">
        <v>818</v>
      </c>
      <c r="C972" s="12">
        <v>6.3120000000000003</v>
      </c>
      <c r="D972" s="12">
        <v>-6.5960000000000001</v>
      </c>
      <c r="E972" s="12">
        <v>-3.8199999999999998E-2</v>
      </c>
      <c r="F972" s="12">
        <v>9.1289999999999996</v>
      </c>
      <c r="G972" s="12">
        <v>-9.9700000000000006E-4</v>
      </c>
      <c r="H972" s="12">
        <v>1.0889999999999999E-3</v>
      </c>
      <c r="I972" s="12">
        <v>2.0919999999999999E-4</v>
      </c>
      <c r="J972" s="12">
        <v>1.4909999999999999E-3</v>
      </c>
      <c r="K972" s="12">
        <v>9.1289999999999996</v>
      </c>
    </row>
    <row r="973" spans="1:11">
      <c r="A973" s="12">
        <v>12110</v>
      </c>
      <c r="B973" s="12" t="s">
        <v>819</v>
      </c>
      <c r="C973" s="12">
        <v>-11.86</v>
      </c>
      <c r="D973" s="12">
        <v>-0.30020000000000002</v>
      </c>
      <c r="E973" s="12">
        <v>-3.7960000000000001E-2</v>
      </c>
      <c r="F973" s="12">
        <v>11.86</v>
      </c>
      <c r="G973" s="12">
        <v>-2.0450000000000001E-4</v>
      </c>
      <c r="H973" s="12">
        <v>2.1100000000000001E-4</v>
      </c>
      <c r="I973" s="12">
        <v>-4.9009999999999993E-4</v>
      </c>
      <c r="J973" s="12">
        <v>5.713999999999999E-4</v>
      </c>
      <c r="K973" s="12">
        <v>11.86</v>
      </c>
    </row>
    <row r="974" spans="1:11">
      <c r="A974" s="12">
        <v>12110</v>
      </c>
      <c r="B974" s="12" t="s">
        <v>820</v>
      </c>
      <c r="C974" s="12">
        <v>6.31</v>
      </c>
      <c r="D974" s="12">
        <v>-7.2510000000000003</v>
      </c>
      <c r="E974" s="12">
        <v>-4.9680000000000002E-2</v>
      </c>
      <c r="F974" s="12">
        <v>9.6120000000000001</v>
      </c>
      <c r="G974" s="12">
        <v>-1.186E-3</v>
      </c>
      <c r="H974" s="12">
        <v>1.5460000000000001E-3</v>
      </c>
      <c r="I974" s="12">
        <v>1.9760000000000001E-4</v>
      </c>
      <c r="J974" s="12">
        <v>1.9589999999999998E-3</v>
      </c>
      <c r="K974" s="12">
        <v>9.6120000000000001</v>
      </c>
    </row>
    <row r="975" spans="1:11">
      <c r="A975" s="12">
        <v>12110</v>
      </c>
      <c r="B975" s="12" t="s">
        <v>821</v>
      </c>
      <c r="C975" s="12">
        <v>-9.468</v>
      </c>
      <c r="D975" s="12">
        <v>-0.25140000000000001</v>
      </c>
      <c r="E975" s="12">
        <v>-2.6700000000000002E-2</v>
      </c>
      <c r="F975" s="12">
        <v>9.4720000000000013</v>
      </c>
      <c r="G975" s="12">
        <v>-1.94E-4</v>
      </c>
      <c r="H975" s="12">
        <v>-3.9719999999999999E-5</v>
      </c>
      <c r="I975" s="12">
        <v>-4.2299999999999998E-4</v>
      </c>
      <c r="J975" s="12">
        <v>4.6700000000000002E-4</v>
      </c>
      <c r="K975" s="12">
        <v>9.4720000000000013</v>
      </c>
    </row>
    <row r="976" spans="1:11">
      <c r="A976" s="12">
        <v>12110</v>
      </c>
      <c r="B976" s="12" t="s">
        <v>822</v>
      </c>
      <c r="C976" s="12">
        <v>5.1739999999999986</v>
      </c>
      <c r="D976" s="12">
        <v>-7.2829999999999986</v>
      </c>
      <c r="E976" s="12">
        <v>-5.8259999999999999E-2</v>
      </c>
      <c r="F976" s="12">
        <v>8.9339999999999993</v>
      </c>
      <c r="G976" s="12">
        <v>-1.2110000000000001E-3</v>
      </c>
      <c r="H976" s="12">
        <v>1.8680000000000001E-3</v>
      </c>
      <c r="I976" s="12">
        <v>1.5860000000000001E-4</v>
      </c>
      <c r="J976" s="12">
        <v>2.2309999999999999E-3</v>
      </c>
      <c r="K976" s="12">
        <v>8.9339999999999993</v>
      </c>
    </row>
    <row r="977" spans="1:11">
      <c r="A977" s="12">
        <v>12110</v>
      </c>
      <c r="B977" s="12" t="s">
        <v>823</v>
      </c>
      <c r="C977" s="12">
        <v>-18.32</v>
      </c>
      <c r="D977" s="12">
        <v>-1.577</v>
      </c>
      <c r="E977" s="12">
        <v>-7.3599999999999999E-2</v>
      </c>
      <c r="F977" s="12">
        <v>18.39</v>
      </c>
      <c r="G977" s="12">
        <v>-1.4080000000000001E-4</v>
      </c>
      <c r="H977" s="12">
        <v>2.078E-3</v>
      </c>
      <c r="I977" s="12">
        <v>-4.7570000000000002E-4</v>
      </c>
      <c r="J977" s="12">
        <v>2.1359999999999999E-3</v>
      </c>
      <c r="K977" s="12">
        <v>18.39</v>
      </c>
    </row>
    <row r="978" spans="1:11">
      <c r="A978" s="12">
        <v>12110</v>
      </c>
      <c r="B978" s="12" t="s">
        <v>824</v>
      </c>
      <c r="C978" s="12">
        <v>12.5</v>
      </c>
      <c r="D978" s="12">
        <v>-0.62329999999999997</v>
      </c>
      <c r="E978" s="12">
        <v>-1.452E-2</v>
      </c>
      <c r="F978" s="12">
        <v>12.51</v>
      </c>
      <c r="G978" s="12">
        <v>-3.6230000000000002E-4</v>
      </c>
      <c r="H978" s="12">
        <v>6.1070000000000004E-4</v>
      </c>
      <c r="I978" s="12">
        <v>1.7760000000000001E-4</v>
      </c>
      <c r="J978" s="12">
        <v>7.3200000000000001E-4</v>
      </c>
      <c r="K978" s="12">
        <v>12.51</v>
      </c>
    </row>
    <row r="979" spans="1:11">
      <c r="A979" s="12">
        <v>12110</v>
      </c>
      <c r="B979" s="12" t="s">
        <v>825</v>
      </c>
      <c r="C979" s="12">
        <v>-19.489999999999998</v>
      </c>
      <c r="D979" s="12">
        <v>-2.2360000000000002</v>
      </c>
      <c r="E979" s="12">
        <v>-7.2849999999999998E-2</v>
      </c>
      <c r="F979" s="12">
        <v>19.62</v>
      </c>
      <c r="G979" s="12">
        <v>-2.206E-4</v>
      </c>
      <c r="H979" s="12">
        <v>2.4529999999999999E-3</v>
      </c>
      <c r="I979" s="12">
        <v>-5.107E-4</v>
      </c>
      <c r="J979" s="12">
        <v>2.5149999999999999E-3</v>
      </c>
      <c r="K979" s="12">
        <v>19.62</v>
      </c>
    </row>
    <row r="980" spans="1:11">
      <c r="A980" s="12">
        <v>12110</v>
      </c>
      <c r="B980" s="12" t="s">
        <v>826</v>
      </c>
      <c r="C980" s="12">
        <v>10.95</v>
      </c>
      <c r="D980" s="12">
        <v>-0.35920000000000002</v>
      </c>
      <c r="E980" s="12">
        <v>-2.0119999999999999E-2</v>
      </c>
      <c r="F980" s="12">
        <v>10.95</v>
      </c>
      <c r="G980" s="12">
        <v>-3.011E-4</v>
      </c>
      <c r="H980" s="12">
        <v>4.0949999999999998E-4</v>
      </c>
      <c r="I980" s="12">
        <v>1.9650000000000001E-4</v>
      </c>
      <c r="J980" s="12">
        <v>5.4489999999999996E-4</v>
      </c>
      <c r="K980" s="12">
        <v>10.95</v>
      </c>
    </row>
    <row r="981" spans="1:11">
      <c r="A981" s="12">
        <v>12110</v>
      </c>
      <c r="B981" s="12" t="s">
        <v>827</v>
      </c>
      <c r="C981" s="12">
        <v>-18.03</v>
      </c>
      <c r="D981" s="12">
        <v>-2.7610000000000001</v>
      </c>
      <c r="E981" s="12">
        <v>-6.7779999999999993E-2</v>
      </c>
      <c r="F981" s="12">
        <v>18.239999999999998</v>
      </c>
      <c r="G981" s="12">
        <v>-3.2110000000000011E-4</v>
      </c>
      <c r="H981" s="12">
        <v>2.3609999999999998E-3</v>
      </c>
      <c r="I981" s="12">
        <v>-4.3820000000000003E-4</v>
      </c>
      <c r="J981" s="12">
        <v>2.4229999999999998E-3</v>
      </c>
      <c r="K981" s="12">
        <v>18.239999999999998</v>
      </c>
    </row>
    <row r="982" spans="1:11">
      <c r="A982" s="12">
        <v>12110</v>
      </c>
      <c r="B982" s="12" t="s">
        <v>828</v>
      </c>
      <c r="C982" s="12">
        <v>9.5760000000000005</v>
      </c>
      <c r="D982" s="12">
        <v>-0.35110000000000002</v>
      </c>
      <c r="E982" s="12">
        <v>-2.4150000000000001E-2</v>
      </c>
      <c r="F982" s="12">
        <v>9.5830000000000002</v>
      </c>
      <c r="G982" s="12">
        <v>-2.9639999999999999E-4</v>
      </c>
      <c r="H982" s="12">
        <v>1.76E-4</v>
      </c>
      <c r="I982" s="12">
        <v>1.706E-4</v>
      </c>
      <c r="J982" s="12">
        <v>3.8460000000000002E-4</v>
      </c>
      <c r="K982" s="12">
        <v>9.5830000000000002</v>
      </c>
    </row>
    <row r="983" spans="1:11">
      <c r="A983" s="12">
        <v>12110</v>
      </c>
      <c r="B983" s="12" t="s">
        <v>829</v>
      </c>
      <c r="C983" s="12">
        <v>-5.9329999999999998</v>
      </c>
      <c r="D983" s="12">
        <v>-1.3340000000000001</v>
      </c>
      <c r="E983" s="12">
        <v>-5.9810000000000002E-2</v>
      </c>
      <c r="F983" s="12">
        <v>6.0820000000000007</v>
      </c>
      <c r="G983" s="12">
        <v>-1.5760000000000001E-4</v>
      </c>
      <c r="H983" s="12">
        <v>3.5980000000000001E-3</v>
      </c>
      <c r="I983" s="12">
        <v>-1.761E-4</v>
      </c>
      <c r="J983" s="12">
        <v>3.6059999999999998E-3</v>
      </c>
      <c r="K983" s="12">
        <v>6.0820000000000007</v>
      </c>
    </row>
    <row r="984" spans="1:11">
      <c r="A984" s="12">
        <v>12110</v>
      </c>
      <c r="B984" s="12" t="s">
        <v>830</v>
      </c>
      <c r="C984" s="12">
        <v>0.40939999999999999</v>
      </c>
      <c r="D984" s="12">
        <v>-6.7929999999999993</v>
      </c>
      <c r="E984" s="12">
        <v>-4.1779999999999998E-2</v>
      </c>
      <c r="F984" s="12">
        <v>6.8049999999999997</v>
      </c>
      <c r="G984" s="12">
        <v>-1.2869999999999999E-3</v>
      </c>
      <c r="H984" s="12">
        <v>-3.8200000000000002E-4</v>
      </c>
      <c r="I984" s="12">
        <v>8.2920000000000012E-6</v>
      </c>
      <c r="J984" s="12">
        <v>1.343E-3</v>
      </c>
      <c r="K984" s="12">
        <v>6.8049999999999997</v>
      </c>
    </row>
    <row r="985" spans="1:11">
      <c r="A985" s="12">
        <v>12110</v>
      </c>
      <c r="B985" s="12" t="s">
        <v>831</v>
      </c>
      <c r="C985" s="12">
        <v>1.9370000000000001</v>
      </c>
      <c r="D985" s="12">
        <v>-0.80620000000000003</v>
      </c>
      <c r="E985" s="12">
        <v>-1.439E-2</v>
      </c>
      <c r="F985" s="12">
        <v>2.0979999999999999</v>
      </c>
      <c r="G985" s="12">
        <v>-1.5660000000000001E-4</v>
      </c>
      <c r="H985" s="12">
        <v>-5.3729999999999989E-4</v>
      </c>
      <c r="I985" s="12">
        <v>6.5640000000000002E-5</v>
      </c>
      <c r="J985" s="12">
        <v>5.6349999999999998E-4</v>
      </c>
      <c r="K985" s="12">
        <v>2.0979999999999999</v>
      </c>
    </row>
    <row r="986" spans="1:11">
      <c r="A986" s="12">
        <v>12110</v>
      </c>
      <c r="B986" s="12" t="s">
        <v>832</v>
      </c>
      <c r="C986" s="12">
        <v>-0.56420000000000003</v>
      </c>
      <c r="D986" s="12">
        <v>-3.419</v>
      </c>
      <c r="E986" s="12">
        <v>-6.6479999999999997E-2</v>
      </c>
      <c r="F986" s="12">
        <v>3.4660000000000002</v>
      </c>
      <c r="G986" s="12">
        <v>-6.9220000000000002E-4</v>
      </c>
      <c r="H986" s="12">
        <v>2.9350000000000001E-3</v>
      </c>
      <c r="I986" s="12">
        <v>-1.8220000000000001E-4</v>
      </c>
      <c r="J986" s="12">
        <v>3.0209999999999998E-3</v>
      </c>
      <c r="K986" s="12">
        <v>3.4649999999999999</v>
      </c>
    </row>
    <row r="987" spans="1:11">
      <c r="A987" s="12">
        <v>12110</v>
      </c>
      <c r="B987" s="12" t="s">
        <v>833</v>
      </c>
      <c r="C987" s="12">
        <v>-0.11459999999999999</v>
      </c>
      <c r="D987" s="12">
        <v>-5.9249999999999998</v>
      </c>
      <c r="E987" s="12">
        <v>-6.2969999999999998E-2</v>
      </c>
      <c r="F987" s="12">
        <v>5.9269999999999996</v>
      </c>
      <c r="G987" s="12">
        <v>-1.1019999999999999E-3</v>
      </c>
      <c r="H987" s="12">
        <v>3.1020000000000002E-3</v>
      </c>
      <c r="I987" s="12">
        <v>-1.8039999999999999E-4</v>
      </c>
      <c r="J987" s="12">
        <v>3.297E-3</v>
      </c>
      <c r="K987" s="12">
        <v>5.9260000000000002</v>
      </c>
    </row>
    <row r="988" spans="1:11">
      <c r="A988" s="12">
        <v>12110</v>
      </c>
      <c r="B988" s="12" t="s">
        <v>834</v>
      </c>
      <c r="C988" s="12">
        <v>-0.104</v>
      </c>
      <c r="D988" s="12">
        <v>-4.7050000000000001</v>
      </c>
      <c r="E988" s="12">
        <v>-3.0130000000000001E-2</v>
      </c>
      <c r="F988" s="12">
        <v>4.7060000000000004</v>
      </c>
      <c r="G988" s="12">
        <v>-9.4510000000000004E-4</v>
      </c>
      <c r="H988" s="12">
        <v>-6.6339999999999997E-4</v>
      </c>
      <c r="I988" s="12">
        <v>3.7769999999999999E-5</v>
      </c>
      <c r="J988" s="12">
        <v>1.155E-3</v>
      </c>
      <c r="K988" s="12">
        <v>4.7060000000000004</v>
      </c>
    </row>
    <row r="989" spans="1:11">
      <c r="A989" s="12">
        <v>12110</v>
      </c>
      <c r="B989" s="12" t="s">
        <v>835</v>
      </c>
      <c r="C989" s="12">
        <v>-1.411</v>
      </c>
      <c r="D989" s="12">
        <v>-3.3690000000000002</v>
      </c>
      <c r="E989" s="12">
        <v>-6.3329999999999997E-2</v>
      </c>
      <c r="F989" s="12">
        <v>3.653</v>
      </c>
      <c r="G989" s="12">
        <v>-6.5220000000000002E-4</v>
      </c>
      <c r="H989" s="12">
        <v>3.0660000000000001E-3</v>
      </c>
      <c r="I989" s="12">
        <v>-1.862E-4</v>
      </c>
      <c r="J989" s="12">
        <v>3.14E-3</v>
      </c>
      <c r="K989" s="12">
        <v>3.653</v>
      </c>
    </row>
    <row r="990" spans="1:11">
      <c r="A990" s="12">
        <v>12110</v>
      </c>
      <c r="B990" s="12" t="s">
        <v>836</v>
      </c>
      <c r="C990" s="12">
        <v>-2.282</v>
      </c>
      <c r="D990" s="12">
        <v>-0.86450000000000005</v>
      </c>
      <c r="E990" s="12">
        <v>-2.0650000000000002E-2</v>
      </c>
      <c r="F990" s="12">
        <v>2.44</v>
      </c>
      <c r="G990" s="12">
        <v>-2.455E-4</v>
      </c>
      <c r="H990" s="12">
        <v>-6.5700000000000003E-4</v>
      </c>
      <c r="I990" s="12">
        <v>-9.9279999999999998E-5</v>
      </c>
      <c r="J990" s="12">
        <v>7.0839999999999998E-4</v>
      </c>
      <c r="K990" s="12">
        <v>2.44</v>
      </c>
    </row>
    <row r="991" spans="1:11">
      <c r="A991" s="12">
        <v>12110</v>
      </c>
      <c r="B991" s="12" t="s">
        <v>837</v>
      </c>
      <c r="C991" s="12">
        <v>20.7</v>
      </c>
      <c r="D991" s="12">
        <v>-1.7250000000000001</v>
      </c>
      <c r="E991" s="12">
        <v>-1.8509999999999999E-2</v>
      </c>
      <c r="F991" s="12">
        <v>20.77</v>
      </c>
      <c r="G991" s="12">
        <v>-6.5870000000000002E-4</v>
      </c>
      <c r="H991" s="12">
        <v>8.7579999999999993E-4</v>
      </c>
      <c r="I991" s="12">
        <v>3.4390000000000001E-4</v>
      </c>
      <c r="J991" s="12">
        <v>1.1490000000000001E-3</v>
      </c>
      <c r="K991" s="12">
        <v>20.77</v>
      </c>
    </row>
    <row r="992" spans="1:11">
      <c r="A992" s="12">
        <v>12110</v>
      </c>
      <c r="B992" s="12" t="s">
        <v>838</v>
      </c>
      <c r="C992" s="12">
        <v>-20.58</v>
      </c>
      <c r="D992" s="12">
        <v>-0.85370000000000001</v>
      </c>
      <c r="E992" s="12">
        <v>-7.0519999999999999E-2</v>
      </c>
      <c r="F992" s="12">
        <v>20.6</v>
      </c>
      <c r="G992" s="12">
        <v>1.9890000000000001E-5</v>
      </c>
      <c r="H992" s="12">
        <v>2.6250000000000002E-3</v>
      </c>
      <c r="I992" s="12">
        <v>-5.1020000000000004E-4</v>
      </c>
      <c r="J992" s="12">
        <v>2.6740000000000002E-3</v>
      </c>
      <c r="K992" s="12">
        <v>20.6</v>
      </c>
    </row>
    <row r="993" spans="1:11">
      <c r="A993" s="12">
        <v>12110</v>
      </c>
      <c r="B993" s="12" t="s">
        <v>839</v>
      </c>
      <c r="C993" s="12">
        <v>0.82930000000000004</v>
      </c>
      <c r="D993" s="12">
        <v>-7.9620000000000006</v>
      </c>
      <c r="E993" s="12">
        <v>-7.6289999999999997E-2</v>
      </c>
      <c r="F993" s="12">
        <v>8.0050000000000008</v>
      </c>
      <c r="G993" s="12">
        <v>-1.523E-3</v>
      </c>
      <c r="H993" s="12">
        <v>2.715E-3</v>
      </c>
      <c r="I993" s="12">
        <v>-8.1819999999999999E-5</v>
      </c>
      <c r="J993" s="12">
        <v>3.114E-3</v>
      </c>
      <c r="K993" s="12">
        <v>8.0050000000000008</v>
      </c>
    </row>
    <row r="994" spans="1:11">
      <c r="A994" s="12">
        <v>12110</v>
      </c>
      <c r="B994" s="12" t="s">
        <v>840</v>
      </c>
      <c r="C994" s="12">
        <v>-9.1890000000000001</v>
      </c>
      <c r="D994" s="12">
        <v>-3.109</v>
      </c>
      <c r="E994" s="12">
        <v>-7.9479999999999995E-2</v>
      </c>
      <c r="F994" s="12">
        <v>9.7010000000000005</v>
      </c>
      <c r="G994" s="12">
        <v>-4.506E-4</v>
      </c>
      <c r="H994" s="12">
        <v>4.0330000000000001E-3</v>
      </c>
      <c r="I994" s="12">
        <v>-2.7260000000000012E-4</v>
      </c>
      <c r="J994" s="12">
        <v>4.0679999999999996E-3</v>
      </c>
      <c r="K994" s="12">
        <v>9.7010000000000005</v>
      </c>
    </row>
    <row r="995" spans="1:11">
      <c r="A995" s="12">
        <v>12110</v>
      </c>
      <c r="B995" s="12" t="s">
        <v>841</v>
      </c>
      <c r="C995" s="12">
        <v>-2.367</v>
      </c>
      <c r="D995" s="12">
        <v>-0.82110000000000005</v>
      </c>
      <c r="E995" s="12">
        <v>-2.1669999999999998E-2</v>
      </c>
      <c r="F995" s="12">
        <v>2.5049999999999999</v>
      </c>
      <c r="G995" s="12">
        <v>-2.477E-4</v>
      </c>
      <c r="H995" s="12">
        <v>-6.2339999999999997E-4</v>
      </c>
      <c r="I995" s="12">
        <v>-1.058E-4</v>
      </c>
      <c r="J995" s="12">
        <v>6.7910000000000008E-4</v>
      </c>
      <c r="K995" s="12">
        <v>2.5049999999999999</v>
      </c>
    </row>
    <row r="996" spans="1:11">
      <c r="A996" s="12">
        <v>12110</v>
      </c>
      <c r="B996" s="12" t="s">
        <v>842</v>
      </c>
      <c r="C996" s="12">
        <v>15.45</v>
      </c>
      <c r="D996" s="12">
        <v>-1.131</v>
      </c>
      <c r="E996" s="12">
        <v>-1.545E-2</v>
      </c>
      <c r="F996" s="12">
        <v>15.49</v>
      </c>
      <c r="G996" s="12">
        <v>-3.6919999999999998E-4</v>
      </c>
      <c r="H996" s="12">
        <v>1.3359999999999999E-4</v>
      </c>
      <c r="I996" s="12">
        <v>4.1370000000000003E-4</v>
      </c>
      <c r="J996" s="12">
        <v>5.7039999999999999E-4</v>
      </c>
      <c r="K996" s="12">
        <v>15.49</v>
      </c>
    </row>
    <row r="997" spans="1:11">
      <c r="A997" s="12">
        <v>12110</v>
      </c>
      <c r="B997" s="12" t="s">
        <v>843</v>
      </c>
      <c r="C997" s="12">
        <v>-14.75</v>
      </c>
      <c r="D997" s="12">
        <v>-2.0819999999999999</v>
      </c>
      <c r="E997" s="12">
        <v>-5.9749999999999998E-2</v>
      </c>
      <c r="F997" s="12">
        <v>14.9</v>
      </c>
      <c r="G997" s="12">
        <v>-3.681E-4</v>
      </c>
      <c r="H997" s="12">
        <v>1.7719999999999999E-3</v>
      </c>
      <c r="I997" s="12">
        <v>-5.5679999999999998E-4</v>
      </c>
      <c r="J997" s="12">
        <v>1.8940000000000001E-3</v>
      </c>
      <c r="K997" s="12">
        <v>14.9</v>
      </c>
    </row>
    <row r="998" spans="1:11">
      <c r="A998" s="12">
        <v>12110</v>
      </c>
      <c r="B998" s="12" t="s">
        <v>844</v>
      </c>
      <c r="C998" s="12">
        <v>9.4610000000000003</v>
      </c>
      <c r="D998" s="12">
        <v>-3.11</v>
      </c>
      <c r="E998" s="12">
        <v>-4.8779999999999997E-2</v>
      </c>
      <c r="F998" s="12">
        <v>9.9589999999999996</v>
      </c>
      <c r="G998" s="12">
        <v>-7.8949999999999995E-4</v>
      </c>
      <c r="H998" s="12">
        <v>2.7720000000000002E-3</v>
      </c>
      <c r="I998" s="12">
        <v>-3.5179999999999999E-5</v>
      </c>
      <c r="J998" s="12">
        <v>2.882E-3</v>
      </c>
      <c r="K998" s="12">
        <v>9.9589999999999996</v>
      </c>
    </row>
    <row r="999" spans="1:11">
      <c r="A999" s="12">
        <v>12110</v>
      </c>
      <c r="B999" s="12" t="s">
        <v>845</v>
      </c>
      <c r="C999" s="12">
        <v>2.1789999999999998</v>
      </c>
      <c r="D999" s="12">
        <v>-0.8216</v>
      </c>
      <c r="E999" s="12">
        <v>-1.9900000000000001E-2</v>
      </c>
      <c r="F999" s="12">
        <v>2.3290000000000002</v>
      </c>
      <c r="G999" s="12">
        <v>-1.7670000000000001E-4</v>
      </c>
      <c r="H999" s="12">
        <v>-5.6970000000000002E-4</v>
      </c>
      <c r="I999" s="12">
        <v>6.6409999999999996E-5</v>
      </c>
      <c r="J999" s="12">
        <v>6.001E-4</v>
      </c>
      <c r="K999" s="12">
        <v>2.3290000000000002</v>
      </c>
    </row>
    <row r="1000" spans="1:11">
      <c r="A1000" s="12">
        <v>12110</v>
      </c>
      <c r="B1000" s="12" t="s">
        <v>846</v>
      </c>
      <c r="C1000" s="12">
        <v>14.93</v>
      </c>
      <c r="D1000" s="12">
        <v>-2.1320000000000001</v>
      </c>
      <c r="E1000" s="12">
        <v>-3.1179999999999999E-2</v>
      </c>
      <c r="F1000" s="12">
        <v>15.08</v>
      </c>
      <c r="G1000" s="12">
        <v>-5.13E-4</v>
      </c>
      <c r="H1000" s="12">
        <v>1.299E-3</v>
      </c>
      <c r="I1000" s="12">
        <v>3.1460000000000011E-4</v>
      </c>
      <c r="J1000" s="12">
        <v>1.431E-3</v>
      </c>
      <c r="K1000" s="12">
        <v>15.08</v>
      </c>
    </row>
    <row r="1001" spans="1:11">
      <c r="A1001" s="12">
        <v>12110</v>
      </c>
      <c r="B1001" s="12" t="s">
        <v>847</v>
      </c>
      <c r="C1001" s="12">
        <v>-15.36</v>
      </c>
      <c r="D1001" s="12">
        <v>-0.9516</v>
      </c>
      <c r="E1001" s="12">
        <v>-4.5170000000000002E-2</v>
      </c>
      <c r="F1001" s="12">
        <v>15.39</v>
      </c>
      <c r="G1001" s="12">
        <v>-1.827E-4</v>
      </c>
      <c r="H1001" s="12">
        <v>7.1020000000000002E-4</v>
      </c>
      <c r="I1001" s="12">
        <v>-4.663E-4</v>
      </c>
      <c r="J1001" s="12">
        <v>8.6899999999999998E-4</v>
      </c>
      <c r="K1001" s="12">
        <v>15.39</v>
      </c>
    </row>
    <row r="1002" spans="1:11">
      <c r="A1002" s="12">
        <v>12110</v>
      </c>
      <c r="B1002" s="12" t="s">
        <v>848</v>
      </c>
      <c r="C1002" s="12">
        <v>-3.4319999999999999</v>
      </c>
      <c r="D1002" s="12">
        <v>-1.393</v>
      </c>
      <c r="E1002" s="12">
        <v>-6.9269999999999998E-2</v>
      </c>
      <c r="F1002" s="12">
        <v>3.7050000000000001</v>
      </c>
      <c r="G1002" s="12">
        <v>-4.1609999999999998E-4</v>
      </c>
      <c r="H1002" s="12">
        <v>2.0860000000000002E-3</v>
      </c>
      <c r="I1002" s="12">
        <v>-2.6620000000000002E-4</v>
      </c>
      <c r="J1002" s="12">
        <v>2.1440000000000001E-3</v>
      </c>
      <c r="K1002" s="12">
        <v>3.7040000000000002</v>
      </c>
    </row>
    <row r="1003" spans="1:11">
      <c r="A1003" s="12">
        <v>12110</v>
      </c>
      <c r="B1003" s="12" t="s">
        <v>849</v>
      </c>
      <c r="C1003" s="12">
        <v>-0.20300000000000001</v>
      </c>
      <c r="D1003" s="12">
        <v>-4.5920000000000002E-2</v>
      </c>
      <c r="E1003" s="12">
        <v>-5.7949999999999999E-5</v>
      </c>
      <c r="F1003" s="12">
        <v>0.20810000000000001</v>
      </c>
      <c r="G1003" s="12">
        <v>-5.9679999999999986E-6</v>
      </c>
      <c r="H1003" s="12">
        <v>1.3969999999999999E-7</v>
      </c>
      <c r="I1003" s="12">
        <v>-6.4560000000000014E-6</v>
      </c>
      <c r="J1003" s="12">
        <v>8.7930000000000003E-6</v>
      </c>
      <c r="K1003" s="12">
        <v>0.20810000000000001</v>
      </c>
    </row>
    <row r="1004" spans="1:11">
      <c r="A1004" s="12">
        <v>12110</v>
      </c>
      <c r="B1004" s="12" t="s">
        <v>850</v>
      </c>
      <c r="C1004" s="12">
        <v>-0.62960000000000005</v>
      </c>
      <c r="D1004" s="12">
        <v>-0.30559999999999998</v>
      </c>
      <c r="E1004" s="12">
        <v>-3.5830000000000001E-2</v>
      </c>
      <c r="F1004" s="12">
        <v>0.70079999999999998</v>
      </c>
      <c r="G1004" s="12">
        <v>-1.708E-4</v>
      </c>
      <c r="H1004" s="12">
        <v>-2.1560000000000001E-4</v>
      </c>
      <c r="I1004" s="12">
        <v>-6.6400000000000001E-5</v>
      </c>
      <c r="J1004" s="12">
        <v>2.8289999999999999E-4</v>
      </c>
      <c r="K1004" s="12">
        <v>0.69989999999999997</v>
      </c>
    </row>
    <row r="1005" spans="1:11">
      <c r="A1005" s="12">
        <v>12110</v>
      </c>
      <c r="B1005" s="12" t="s">
        <v>851</v>
      </c>
      <c r="C1005" s="12">
        <v>-5.8570000000000002</v>
      </c>
      <c r="D1005" s="12">
        <v>-2.6890000000000001</v>
      </c>
      <c r="E1005" s="12">
        <v>-6.742999999999999E-2</v>
      </c>
      <c r="F1005" s="12">
        <v>6.4450000000000003</v>
      </c>
      <c r="G1005" s="12">
        <v>-4.3260000000000011E-4</v>
      </c>
      <c r="H1005" s="12">
        <v>3.369E-3</v>
      </c>
      <c r="I1005" s="12">
        <v>-2.2599999999999999E-4</v>
      </c>
      <c r="J1005" s="12">
        <v>3.4039999999999999E-3</v>
      </c>
      <c r="K1005" s="12">
        <v>6.444</v>
      </c>
    </row>
    <row r="1006" spans="1:11">
      <c r="A1006" s="12">
        <v>12110</v>
      </c>
      <c r="B1006" s="12" t="s">
        <v>852</v>
      </c>
      <c r="C1006" s="12">
        <v>-4.0549999999999997</v>
      </c>
      <c r="D1006" s="12">
        <v>-0.72499999999999998</v>
      </c>
      <c r="E1006" s="12">
        <v>-2.385E-2</v>
      </c>
      <c r="F1006" s="12">
        <v>4.12</v>
      </c>
      <c r="G1006" s="12">
        <v>-2.4479999999999999E-4</v>
      </c>
      <c r="H1006" s="12">
        <v>-6.6200000000000005E-4</v>
      </c>
      <c r="I1006" s="12">
        <v>-1.6699999999999999E-4</v>
      </c>
      <c r="J1006" s="12">
        <v>7.252999999999999E-4</v>
      </c>
      <c r="K1006" s="12">
        <v>4.1189999999999998</v>
      </c>
    </row>
    <row r="1007" spans="1:11">
      <c r="A1007" s="12">
        <v>12110</v>
      </c>
      <c r="B1007" s="12" t="s">
        <v>853</v>
      </c>
      <c r="C1007" s="12">
        <v>-16.04</v>
      </c>
      <c r="D1007" s="12">
        <v>-1.2569999999999999</v>
      </c>
      <c r="E1007" s="12">
        <v>-5.1339999999999997E-2</v>
      </c>
      <c r="F1007" s="12">
        <v>16.09</v>
      </c>
      <c r="G1007" s="12">
        <v>-1.7369999999999999E-4</v>
      </c>
      <c r="H1007" s="12">
        <v>1.0549999999999999E-3</v>
      </c>
      <c r="I1007" s="12">
        <v>-4.7090000000000001E-4</v>
      </c>
      <c r="J1007" s="12">
        <v>1.168E-3</v>
      </c>
      <c r="K1007" s="12">
        <v>16.09</v>
      </c>
    </row>
    <row r="1008" spans="1:11">
      <c r="A1008" s="12">
        <v>12110</v>
      </c>
      <c r="B1008" s="12" t="s">
        <v>854</v>
      </c>
      <c r="C1008" s="12">
        <v>16.97</v>
      </c>
      <c r="D1008" s="12">
        <v>-0.31330000000000002</v>
      </c>
      <c r="E1008" s="12">
        <v>-1.4449999999999999E-2</v>
      </c>
      <c r="F1008" s="12">
        <v>16.97</v>
      </c>
      <c r="G1008" s="12">
        <v>-2.8630000000000002E-4</v>
      </c>
      <c r="H1008" s="12">
        <v>4.3219999999999999E-4</v>
      </c>
      <c r="I1008" s="12">
        <v>3.858E-4</v>
      </c>
      <c r="J1008" s="12">
        <v>6.4620000000000009E-4</v>
      </c>
      <c r="K1008" s="12">
        <v>16.97</v>
      </c>
    </row>
    <row r="1009" spans="1:11">
      <c r="A1009" s="12">
        <v>12110</v>
      </c>
      <c r="B1009" s="12" t="s">
        <v>855</v>
      </c>
      <c r="C1009" s="12">
        <v>13.47</v>
      </c>
      <c r="D1009" s="12">
        <v>-1.633</v>
      </c>
      <c r="E1009" s="12">
        <v>-5.3580000000000003E-2</v>
      </c>
      <c r="F1009" s="12">
        <v>13.57</v>
      </c>
      <c r="G1009" s="12">
        <v>-5.4040000000000002E-4</v>
      </c>
      <c r="H1009" s="12">
        <v>1.786E-3</v>
      </c>
      <c r="I1009" s="12">
        <v>2.0819999999999999E-4</v>
      </c>
      <c r="J1009" s="12">
        <v>1.877E-3</v>
      </c>
      <c r="K1009" s="12">
        <v>13.57</v>
      </c>
    </row>
    <row r="1010" spans="1:11">
      <c r="A1010" s="12">
        <v>12110</v>
      </c>
      <c r="B1010" s="12" t="s">
        <v>856</v>
      </c>
      <c r="C1010" s="12">
        <v>-10.27</v>
      </c>
      <c r="D1010" s="12">
        <v>-0.3599</v>
      </c>
      <c r="E1010" s="12">
        <v>-2.4539999999999999E-2</v>
      </c>
      <c r="F1010" s="12">
        <v>10.28</v>
      </c>
      <c r="G1010" s="12">
        <v>-5.5099999999999998E-5</v>
      </c>
      <c r="H1010" s="12">
        <v>3.4000000000000002E-4</v>
      </c>
      <c r="I1010" s="12">
        <v>-3.2059999999999999E-4</v>
      </c>
      <c r="J1010" s="12">
        <v>4.7060000000000011E-4</v>
      </c>
      <c r="K1010" s="12">
        <v>10.28</v>
      </c>
    </row>
    <row r="1011" spans="1:11">
      <c r="A1011" s="12">
        <v>12110</v>
      </c>
      <c r="B1011" s="12" t="s">
        <v>857</v>
      </c>
      <c r="C1011" s="12">
        <v>6.0829999999999993</v>
      </c>
      <c r="D1011" s="12">
        <v>-2.6890000000000001</v>
      </c>
      <c r="E1011" s="12">
        <v>-4.7719999999999999E-2</v>
      </c>
      <c r="F1011" s="12">
        <v>6.6509999999999998</v>
      </c>
      <c r="G1011" s="12">
        <v>-6.5729999999999998E-4</v>
      </c>
      <c r="H1011" s="12">
        <v>2.594E-3</v>
      </c>
      <c r="I1011" s="12">
        <v>-5.8799999999999999E-5</v>
      </c>
      <c r="J1011" s="12">
        <v>2.6770000000000001E-3</v>
      </c>
      <c r="K1011" s="12">
        <v>6.6509999999999998</v>
      </c>
    </row>
    <row r="1012" spans="1:11">
      <c r="A1012" s="12">
        <v>12110</v>
      </c>
      <c r="B1012" s="12" t="s">
        <v>858</v>
      </c>
      <c r="C1012" s="12">
        <v>3.823</v>
      </c>
      <c r="D1012" s="12">
        <v>-0.72599999999999998</v>
      </c>
      <c r="E1012" s="12">
        <v>-1.976E-2</v>
      </c>
      <c r="F1012" s="12">
        <v>3.891</v>
      </c>
      <c r="G1012" s="12">
        <v>-1.5320000000000001E-4</v>
      </c>
      <c r="H1012" s="12">
        <v>-6.0879999999999994E-4</v>
      </c>
      <c r="I1012" s="12">
        <v>1.204E-4</v>
      </c>
      <c r="J1012" s="12">
        <v>6.3929999999999998E-4</v>
      </c>
      <c r="K1012" s="12">
        <v>3.891</v>
      </c>
    </row>
    <row r="1013" spans="1:11">
      <c r="A1013" s="12">
        <v>12110</v>
      </c>
      <c r="B1013" s="12" t="s">
        <v>859</v>
      </c>
      <c r="C1013" s="12">
        <v>-16.91</v>
      </c>
      <c r="D1013" s="12">
        <v>-1.2190000000000001</v>
      </c>
      <c r="E1013" s="12">
        <v>-5.3939999999999988E-2</v>
      </c>
      <c r="F1013" s="12">
        <v>16.96</v>
      </c>
      <c r="G1013" s="12">
        <v>-1.6129999999999999E-4</v>
      </c>
      <c r="H1013" s="12">
        <v>1.4400000000000001E-3</v>
      </c>
      <c r="I1013" s="12">
        <v>-4.7580000000000002E-4</v>
      </c>
      <c r="J1013" s="12">
        <v>1.5250000000000001E-3</v>
      </c>
      <c r="K1013" s="12">
        <v>16.96</v>
      </c>
    </row>
    <row r="1014" spans="1:11">
      <c r="A1014" s="12">
        <v>12110</v>
      </c>
      <c r="B1014" s="12" t="s">
        <v>860</v>
      </c>
      <c r="C1014" s="12">
        <v>15.92</v>
      </c>
      <c r="D1014" s="12">
        <v>-0.27479999999999999</v>
      </c>
      <c r="E1014" s="12">
        <v>-1.452E-2</v>
      </c>
      <c r="F1014" s="12">
        <v>15.93</v>
      </c>
      <c r="G1014" s="12">
        <v>-2.5980000000000003E-4</v>
      </c>
      <c r="H1014" s="12">
        <v>1.7229999999999999E-4</v>
      </c>
      <c r="I1014" s="12">
        <v>3.8000000000000002E-4</v>
      </c>
      <c r="J1014" s="12">
        <v>4.9149999999999997E-4</v>
      </c>
      <c r="K1014" s="12">
        <v>15.93</v>
      </c>
    </row>
    <row r="1015" spans="1:11">
      <c r="A1015" s="12">
        <v>12110</v>
      </c>
      <c r="B1015" s="12" t="s">
        <v>861</v>
      </c>
      <c r="C1015" s="12">
        <v>-8.7690000000000001</v>
      </c>
      <c r="D1015" s="12">
        <v>-5.9670000000000014</v>
      </c>
      <c r="E1015" s="12">
        <v>-9.5560000000000006E-2</v>
      </c>
      <c r="F1015" s="12">
        <v>10.61</v>
      </c>
      <c r="G1015" s="12">
        <v>-1.176E-3</v>
      </c>
      <c r="H1015" s="12">
        <v>2.856E-3</v>
      </c>
      <c r="I1015" s="12">
        <v>-2.7270000000000001E-4</v>
      </c>
      <c r="J1015" s="12">
        <v>3.0999999999999999E-3</v>
      </c>
      <c r="K1015" s="12">
        <v>10.61</v>
      </c>
    </row>
    <row r="1016" spans="1:11">
      <c r="A1016" s="12">
        <v>12110</v>
      </c>
      <c r="B1016" s="12" t="s">
        <v>862</v>
      </c>
      <c r="C1016" s="12">
        <v>3.403</v>
      </c>
      <c r="D1016" s="12">
        <v>-3.7780000000000001E-2</v>
      </c>
      <c r="E1016" s="12">
        <v>2.9119999999999999E-5</v>
      </c>
      <c r="F1016" s="12">
        <v>3.403</v>
      </c>
      <c r="G1016" s="12">
        <v>-7.7929999999999994E-5</v>
      </c>
      <c r="H1016" s="12">
        <v>1.11E-4</v>
      </c>
      <c r="I1016" s="12">
        <v>6.0449999999999999E-5</v>
      </c>
      <c r="J1016" s="12">
        <v>1.485E-4</v>
      </c>
      <c r="K1016" s="12">
        <v>3.403</v>
      </c>
    </row>
    <row r="1017" spans="1:11">
      <c r="A1017" s="12">
        <v>12110</v>
      </c>
      <c r="B1017" s="12" t="s">
        <v>863</v>
      </c>
      <c r="C1017" s="12">
        <v>9.3060000000000009</v>
      </c>
      <c r="D1017" s="12">
        <v>-5.968</v>
      </c>
      <c r="E1017" s="12">
        <v>-5.7500000000000002E-2</v>
      </c>
      <c r="F1017" s="12">
        <v>11.06</v>
      </c>
      <c r="G1017" s="12">
        <v>-1.196E-3</v>
      </c>
      <c r="H1017" s="12">
        <v>1.9559999999999998E-3</v>
      </c>
      <c r="I1017" s="12">
        <v>5.1900000000000001E-5</v>
      </c>
      <c r="J1017" s="12">
        <v>2.2929999999999999E-3</v>
      </c>
      <c r="K1017" s="12">
        <v>11.06</v>
      </c>
    </row>
    <row r="1018" spans="1:11">
      <c r="A1018" s="12">
        <v>12110</v>
      </c>
      <c r="B1018" s="12" t="s">
        <v>864</v>
      </c>
      <c r="C1018" s="12">
        <v>-3.4039999999999999</v>
      </c>
      <c r="D1018" s="12">
        <v>-3.6929999999999998E-2</v>
      </c>
      <c r="E1018" s="12">
        <v>-9.7330000000000003E-3</v>
      </c>
      <c r="F1018" s="12">
        <v>3.4049999999999998</v>
      </c>
      <c r="G1018" s="12">
        <v>3.693E-5</v>
      </c>
      <c r="H1018" s="12">
        <v>4.3070000000000001E-4</v>
      </c>
      <c r="I1018" s="12">
        <v>-7.1680000000000005E-5</v>
      </c>
      <c r="J1018" s="12">
        <v>4.3820000000000003E-4</v>
      </c>
      <c r="K1018" s="12">
        <v>3.4049999999999998</v>
      </c>
    </row>
    <row r="1019" spans="1:11">
      <c r="A1019" s="12">
        <v>12110</v>
      </c>
      <c r="B1019" s="12" t="s">
        <v>865</v>
      </c>
      <c r="C1019" s="12">
        <v>-12.35</v>
      </c>
      <c r="D1019" s="12">
        <v>-1.2829999999999999</v>
      </c>
      <c r="E1019" s="12">
        <v>-6.7409999999999998E-2</v>
      </c>
      <c r="F1019" s="12">
        <v>12.42</v>
      </c>
      <c r="G1019" s="12">
        <v>3.7179999999999998E-6</v>
      </c>
      <c r="H1019" s="12">
        <v>2.5799999999999998E-3</v>
      </c>
      <c r="I1019" s="12">
        <v>-2.163E-4</v>
      </c>
      <c r="J1019" s="12">
        <v>2.5890000000000002E-3</v>
      </c>
      <c r="K1019" s="12">
        <v>12.42</v>
      </c>
    </row>
    <row r="1020" spans="1:11">
      <c r="A1020" s="12">
        <v>12110</v>
      </c>
      <c r="B1020" s="12" t="s">
        <v>866</v>
      </c>
      <c r="C1020" s="12">
        <v>12.4</v>
      </c>
      <c r="D1020" s="12">
        <v>-2.548</v>
      </c>
      <c r="E1020" s="12">
        <v>-2.4850000000000001E-2</v>
      </c>
      <c r="F1020" s="12">
        <v>12.66</v>
      </c>
      <c r="G1020" s="12">
        <v>-8.4230000000000004E-4</v>
      </c>
      <c r="H1020" s="12">
        <v>7.4790000000000002E-4</v>
      </c>
      <c r="I1020" s="12">
        <v>3.4039999999999999E-5</v>
      </c>
      <c r="J1020" s="12">
        <v>1.127E-3</v>
      </c>
      <c r="K1020" s="12">
        <v>12.66</v>
      </c>
    </row>
    <row r="1021" spans="1:11">
      <c r="A1021" s="12">
        <v>12110</v>
      </c>
      <c r="B1021" s="12" t="s">
        <v>867</v>
      </c>
      <c r="C1021" s="12">
        <v>4.0739999999999998</v>
      </c>
      <c r="D1021" s="12">
        <v>-1.1100000000000001</v>
      </c>
      <c r="E1021" s="12">
        <v>-2.648E-2</v>
      </c>
      <c r="F1021" s="12">
        <v>4.2229999999999999</v>
      </c>
      <c r="G1021" s="12">
        <v>-2.6899999999999998E-4</v>
      </c>
      <c r="H1021" s="12">
        <v>-2.308E-4</v>
      </c>
      <c r="I1021" s="12">
        <v>8.195E-5</v>
      </c>
      <c r="J1021" s="12">
        <v>3.6380000000000001E-4</v>
      </c>
      <c r="K1021" s="12">
        <v>4.2229999999999999</v>
      </c>
    </row>
    <row r="1022" spans="1:11">
      <c r="A1022" s="12">
        <v>12110</v>
      </c>
      <c r="B1022" s="12" t="s">
        <v>868</v>
      </c>
      <c r="C1022" s="12">
        <v>7.0410000000000004</v>
      </c>
      <c r="D1022" s="12">
        <v>-2.7250000000000001</v>
      </c>
      <c r="E1022" s="12">
        <v>-4.5179999999999998E-2</v>
      </c>
      <c r="F1022" s="12">
        <v>7.55</v>
      </c>
      <c r="G1022" s="12">
        <v>-6.7470000000000008E-4</v>
      </c>
      <c r="H1022" s="12">
        <v>2.4390000000000002E-3</v>
      </c>
      <c r="I1022" s="12">
        <v>-4.1170000000000001E-5</v>
      </c>
      <c r="J1022" s="12">
        <v>2.5309999999999998E-3</v>
      </c>
      <c r="K1022" s="12">
        <v>7.55</v>
      </c>
    </row>
    <row r="1023" spans="1:11">
      <c r="A1023" s="12">
        <v>12110</v>
      </c>
      <c r="B1023" s="12" t="s">
        <v>869</v>
      </c>
      <c r="C1023" s="12">
        <v>-2.9390000000000001</v>
      </c>
      <c r="D1023" s="12">
        <v>-0.46450000000000002</v>
      </c>
      <c r="E1023" s="12">
        <v>-4.2999999999999997E-2</v>
      </c>
      <c r="F1023" s="12">
        <v>2.976</v>
      </c>
      <c r="G1023" s="12">
        <v>-3.0929999999999998E-4</v>
      </c>
      <c r="H1023" s="12">
        <v>2.5090000000000003E-4</v>
      </c>
      <c r="I1023" s="12">
        <v>-2.4729999999999999E-4</v>
      </c>
      <c r="J1023" s="12">
        <v>4.6880000000000001E-4</v>
      </c>
      <c r="K1023" s="12">
        <v>2.976</v>
      </c>
    </row>
    <row r="1024" spans="1:11">
      <c r="A1024" s="12">
        <v>12110</v>
      </c>
      <c r="B1024" s="12" t="s">
        <v>870</v>
      </c>
      <c r="C1024" s="12">
        <v>0.65369999999999995</v>
      </c>
      <c r="D1024" s="12">
        <v>-2.9820000000000002</v>
      </c>
      <c r="E1024" s="12">
        <v>-4.5929999999999999E-3</v>
      </c>
      <c r="F1024" s="12">
        <v>3.052</v>
      </c>
      <c r="G1024" s="12">
        <v>-4.061E-4</v>
      </c>
      <c r="H1024" s="12">
        <v>-5.9750000000000002E-5</v>
      </c>
      <c r="I1024" s="12">
        <v>7.0199999999999999E-5</v>
      </c>
      <c r="J1024" s="12">
        <v>4.1639999999999998E-4</v>
      </c>
      <c r="K1024" s="12">
        <v>3.052</v>
      </c>
    </row>
    <row r="1025" spans="1:11">
      <c r="A1025" s="12">
        <v>12110</v>
      </c>
      <c r="B1025" s="12" t="s">
        <v>871</v>
      </c>
      <c r="C1025" s="12">
        <v>2.464</v>
      </c>
      <c r="D1025" s="12">
        <v>-0.46550000000000002</v>
      </c>
      <c r="E1025" s="12">
        <v>-4.6039999999999998E-2</v>
      </c>
      <c r="F1025" s="12">
        <v>2.508</v>
      </c>
      <c r="G1025" s="12">
        <v>-1.127E-4</v>
      </c>
      <c r="H1025" s="12">
        <v>7.5989999999999999E-4</v>
      </c>
      <c r="I1025" s="12">
        <v>1.098E-4</v>
      </c>
      <c r="J1025" s="12">
        <v>7.76E-4</v>
      </c>
      <c r="K1025" s="12">
        <v>2.508</v>
      </c>
    </row>
    <row r="1026" spans="1:11">
      <c r="A1026" s="12">
        <v>12110</v>
      </c>
      <c r="B1026" s="12" t="s">
        <v>872</v>
      </c>
      <c r="C1026" s="12">
        <v>-0.36549999999999999</v>
      </c>
      <c r="D1026" s="12">
        <v>-2.9809999999999999</v>
      </c>
      <c r="E1026" s="12">
        <v>-1.278E-2</v>
      </c>
      <c r="F1026" s="12">
        <v>3.004</v>
      </c>
      <c r="G1026" s="12">
        <v>-7.0060000000000001E-4</v>
      </c>
      <c r="H1026" s="12">
        <v>-1.861E-4</v>
      </c>
      <c r="I1026" s="12">
        <v>1.278E-5</v>
      </c>
      <c r="J1026" s="12">
        <v>7.2499999999999995E-4</v>
      </c>
      <c r="K1026" s="12">
        <v>3.004</v>
      </c>
    </row>
    <row r="1027" spans="1:11">
      <c r="A1027" s="12">
        <v>12110</v>
      </c>
      <c r="B1027" s="12" t="s">
        <v>873</v>
      </c>
      <c r="C1027" s="12">
        <v>12.4</v>
      </c>
      <c r="D1027" s="12">
        <v>-2.548</v>
      </c>
      <c r="E1027" s="12">
        <v>-2.4850000000000001E-2</v>
      </c>
      <c r="F1027" s="12">
        <v>12.66</v>
      </c>
      <c r="G1027" s="12">
        <v>-8.4230000000000004E-4</v>
      </c>
      <c r="H1027" s="12">
        <v>7.4790000000000002E-4</v>
      </c>
      <c r="I1027" s="12">
        <v>3.4039999999999999E-5</v>
      </c>
      <c r="J1027" s="12">
        <v>1.127E-3</v>
      </c>
      <c r="K1027" s="12">
        <v>12.66</v>
      </c>
    </row>
    <row r="1028" spans="1:11">
      <c r="A1028" s="12">
        <v>12110</v>
      </c>
      <c r="B1028" s="12" t="s">
        <v>874</v>
      </c>
      <c r="C1028" s="12">
        <v>-12.35</v>
      </c>
      <c r="D1028" s="12">
        <v>-1.2829999999999999</v>
      </c>
      <c r="E1028" s="12">
        <v>-6.7409999999999998E-2</v>
      </c>
      <c r="F1028" s="12">
        <v>12.42</v>
      </c>
      <c r="G1028" s="12">
        <v>3.7179999999999998E-6</v>
      </c>
      <c r="H1028" s="12">
        <v>2.5799999999999998E-3</v>
      </c>
      <c r="I1028" s="12">
        <v>-2.163E-4</v>
      </c>
      <c r="J1028" s="12">
        <v>2.5890000000000002E-3</v>
      </c>
      <c r="K1028" s="12">
        <v>12.42</v>
      </c>
    </row>
    <row r="1029" spans="1:11">
      <c r="A1029" s="12">
        <v>12110</v>
      </c>
      <c r="B1029" s="12" t="s">
        <v>875</v>
      </c>
      <c r="C1029" s="12">
        <v>0.76439999999999997</v>
      </c>
      <c r="D1029" s="12">
        <v>-7.5209999999999999</v>
      </c>
      <c r="E1029" s="12">
        <v>-7.7010000000000009E-2</v>
      </c>
      <c r="F1029" s="12">
        <v>7.56</v>
      </c>
      <c r="G1029" s="12">
        <v>-1.4289999999999999E-3</v>
      </c>
      <c r="H1029" s="12">
        <v>2.6189999999999998E-3</v>
      </c>
      <c r="I1029" s="12">
        <v>-9.3720000000000004E-5</v>
      </c>
      <c r="J1029" s="12">
        <v>2.9840000000000001E-3</v>
      </c>
      <c r="K1029" s="12">
        <v>7.56</v>
      </c>
    </row>
    <row r="1030" spans="1:11">
      <c r="A1030" s="12">
        <v>12110</v>
      </c>
      <c r="B1030" s="12" t="s">
        <v>876</v>
      </c>
      <c r="C1030" s="12">
        <v>-2.6360000000000001</v>
      </c>
      <c r="D1030" s="12">
        <v>-0.33760000000000001</v>
      </c>
      <c r="E1030" s="12">
        <v>-4.1430000000000002E-2</v>
      </c>
      <c r="F1030" s="12">
        <v>2.6579999999999999</v>
      </c>
      <c r="G1030" s="12">
        <v>-1.9459999999999999E-4</v>
      </c>
      <c r="H1030" s="12">
        <v>2.7339999999999999E-5</v>
      </c>
      <c r="I1030" s="12">
        <v>-1.4019999999999999E-4</v>
      </c>
      <c r="J1030" s="12">
        <v>2.4140000000000001E-4</v>
      </c>
      <c r="K1030" s="12">
        <v>2.6579999999999999</v>
      </c>
    </row>
    <row r="1031" spans="1:11">
      <c r="A1031" s="12">
        <v>12110</v>
      </c>
      <c r="B1031" s="12" t="s">
        <v>877</v>
      </c>
      <c r="C1031" s="12">
        <v>0.2</v>
      </c>
      <c r="D1031" s="12">
        <v>-4.4029999999999996</v>
      </c>
      <c r="E1031" s="12">
        <v>-7.4440000000000001E-3</v>
      </c>
      <c r="F1031" s="12">
        <v>4.407</v>
      </c>
      <c r="G1031" s="12">
        <v>-7.9560000000000004E-4</v>
      </c>
      <c r="H1031" s="12">
        <v>-8.0350000000000001E-5</v>
      </c>
      <c r="I1031" s="12">
        <v>7.4980000000000004E-5</v>
      </c>
      <c r="J1031" s="12">
        <v>8.0310000000000006E-4</v>
      </c>
      <c r="K1031" s="12">
        <v>4.407</v>
      </c>
    </row>
    <row r="1032" spans="1:11">
      <c r="A1032" s="12">
        <v>30097</v>
      </c>
      <c r="B1032" s="12" t="s">
        <v>640</v>
      </c>
      <c r="C1032" s="12">
        <v>3.0349999999999999E-12</v>
      </c>
      <c r="D1032" s="12">
        <v>6.2860000000000008E-9</v>
      </c>
      <c r="E1032" s="12">
        <v>-8.2000000000000003E-2</v>
      </c>
      <c r="F1032" s="12">
        <v>8.2000000000000003E-2</v>
      </c>
      <c r="G1032" s="12">
        <v>3.4650000000000002E-4</v>
      </c>
      <c r="H1032" s="12">
        <v>3.473E-3</v>
      </c>
      <c r="I1032" s="12">
        <v>5.4160000000000005E-4</v>
      </c>
      <c r="J1032" s="12">
        <v>3.532E-3</v>
      </c>
      <c r="K1032" s="12">
        <v>6.2860000000000008E-9</v>
      </c>
    </row>
    <row r="1033" spans="1:11">
      <c r="A1033" s="12">
        <v>30097</v>
      </c>
      <c r="B1033" s="12" t="s">
        <v>641</v>
      </c>
      <c r="C1033" s="12">
        <v>-3.4059999999999998E-12</v>
      </c>
      <c r="D1033" s="12">
        <v>1.25E-9</v>
      </c>
      <c r="E1033" s="12">
        <v>-1.469E-2</v>
      </c>
      <c r="F1033" s="12">
        <v>1.469E-2</v>
      </c>
      <c r="G1033" s="12">
        <v>2.4869999999999997E-4</v>
      </c>
      <c r="H1033" s="12">
        <v>-5.4570000000000001E-5</v>
      </c>
      <c r="I1033" s="12">
        <v>-4.5939999999999989E-4</v>
      </c>
      <c r="J1033" s="12">
        <v>5.2529999999999992E-4</v>
      </c>
      <c r="K1033" s="12">
        <v>1.25E-9</v>
      </c>
    </row>
    <row r="1034" spans="1:11">
      <c r="A1034" s="12">
        <v>30097</v>
      </c>
      <c r="B1034" s="12" t="s">
        <v>642</v>
      </c>
      <c r="C1034" s="12">
        <v>-1.222E-12</v>
      </c>
      <c r="D1034" s="12">
        <v>5.5969999999999996E-9</v>
      </c>
      <c r="E1034" s="12">
        <v>-8.5510000000000003E-2</v>
      </c>
      <c r="F1034" s="12">
        <v>8.5510000000000003E-2</v>
      </c>
      <c r="G1034" s="12">
        <v>4.4030000000000002E-4</v>
      </c>
      <c r="H1034" s="12">
        <v>3.7420000000000001E-3</v>
      </c>
      <c r="I1034" s="12">
        <v>5.0440000000000001E-4</v>
      </c>
      <c r="J1034" s="12">
        <v>3.8010000000000001E-3</v>
      </c>
      <c r="K1034" s="12">
        <v>5.5969999999999996E-9</v>
      </c>
    </row>
    <row r="1035" spans="1:11">
      <c r="A1035" s="12">
        <v>30097</v>
      </c>
      <c r="B1035" s="12" t="s">
        <v>643</v>
      </c>
      <c r="C1035" s="12">
        <v>-4.5939999999999992E-12</v>
      </c>
      <c r="D1035" s="12">
        <v>3.4280000000000002E-9</v>
      </c>
      <c r="E1035" s="12">
        <v>-1.4449999999999999E-2</v>
      </c>
      <c r="F1035" s="12">
        <v>1.4449999999999999E-2</v>
      </c>
      <c r="G1035" s="12">
        <v>1.9770000000000001E-4</v>
      </c>
      <c r="H1035" s="12">
        <v>-2.351E-4</v>
      </c>
      <c r="I1035" s="12">
        <v>-4.3849999999999998E-4</v>
      </c>
      <c r="J1035" s="12">
        <v>5.354E-4</v>
      </c>
      <c r="K1035" s="12">
        <v>3.4280000000000002E-9</v>
      </c>
    </row>
    <row r="1036" spans="1:11">
      <c r="A1036" s="12">
        <v>30097</v>
      </c>
      <c r="B1036" s="12" t="s">
        <v>644</v>
      </c>
      <c r="C1036" s="12">
        <v>3.7109999999999998E-12</v>
      </c>
      <c r="D1036" s="12">
        <v>5.4390000000000008E-9</v>
      </c>
      <c r="E1036" s="12">
        <v>-7.9699999999999993E-2</v>
      </c>
      <c r="F1036" s="12">
        <v>7.9699999999999993E-2</v>
      </c>
      <c r="G1036" s="12">
        <v>4.526E-4</v>
      </c>
      <c r="H1036" s="12">
        <v>4.032E-3</v>
      </c>
      <c r="I1036" s="12">
        <v>2.9540000000000002E-4</v>
      </c>
      <c r="J1036" s="12">
        <v>4.0679999999999996E-3</v>
      </c>
      <c r="K1036" s="12">
        <v>5.4390000000000008E-9</v>
      </c>
    </row>
    <row r="1037" spans="1:11">
      <c r="A1037" s="12">
        <v>30097</v>
      </c>
      <c r="B1037" s="12" t="s">
        <v>645</v>
      </c>
      <c r="C1037" s="12">
        <v>-5.1400000000000003E-12</v>
      </c>
      <c r="D1037" s="12">
        <v>-4.0579999999999998E-9</v>
      </c>
      <c r="E1037" s="12">
        <v>-3.1419999999999997E-2</v>
      </c>
      <c r="F1037" s="12">
        <v>3.1419999999999997E-2</v>
      </c>
      <c r="G1037" s="12">
        <v>8.0540000000000006E-4</v>
      </c>
      <c r="H1037" s="12">
        <v>-7.427E-4</v>
      </c>
      <c r="I1037" s="12">
        <v>5.9030000000000002E-5</v>
      </c>
      <c r="J1037" s="12">
        <v>1.0970000000000001E-3</v>
      </c>
      <c r="K1037" s="12">
        <v>4.0579999999999998E-9</v>
      </c>
    </row>
    <row r="1038" spans="1:11">
      <c r="A1038" s="12">
        <v>30097</v>
      </c>
      <c r="B1038" s="12" t="s">
        <v>646</v>
      </c>
      <c r="C1038" s="12">
        <v>2.2539999999999999E-12</v>
      </c>
      <c r="D1038" s="12">
        <v>6.445E-9</v>
      </c>
      <c r="E1038" s="12">
        <v>-8.9370000000000005E-2</v>
      </c>
      <c r="F1038" s="12">
        <v>8.9370000000000005E-2</v>
      </c>
      <c r="G1038" s="12">
        <v>2.7720000000000002E-4</v>
      </c>
      <c r="H1038" s="12">
        <v>3.4380000000000001E-3</v>
      </c>
      <c r="I1038" s="12">
        <v>3.344E-4</v>
      </c>
      <c r="J1038" s="12">
        <v>3.465999999999999E-3</v>
      </c>
      <c r="K1038" s="12">
        <v>6.445E-9</v>
      </c>
    </row>
    <row r="1039" spans="1:11">
      <c r="A1039" s="12">
        <v>30097</v>
      </c>
      <c r="B1039" s="12" t="s">
        <v>647</v>
      </c>
      <c r="C1039" s="12">
        <v>0</v>
      </c>
      <c r="D1039" s="12">
        <v>6.4549999999999999E-10</v>
      </c>
      <c r="E1039" s="12">
        <v>-1.111E-3</v>
      </c>
      <c r="F1039" s="12">
        <v>1.111E-3</v>
      </c>
      <c r="G1039" s="12">
        <v>1.5639999999999999E-5</v>
      </c>
      <c r="H1039" s="12">
        <v>-3.6180000000000003E-5</v>
      </c>
      <c r="I1039" s="12">
        <v>-1.4780000000000001E-5</v>
      </c>
      <c r="J1039" s="12">
        <v>4.21E-5</v>
      </c>
      <c r="K1039" s="12">
        <v>6.4549999999999999E-10</v>
      </c>
    </row>
    <row r="1040" spans="1:11">
      <c r="A1040" s="12">
        <v>30097</v>
      </c>
      <c r="B1040" s="12" t="s">
        <v>648</v>
      </c>
      <c r="C1040" s="12">
        <v>1.0070000000000001E-11</v>
      </c>
      <c r="D1040" s="12">
        <v>4.9030000000000001E-9</v>
      </c>
      <c r="E1040" s="12">
        <v>-8.7559999999999999E-2</v>
      </c>
      <c r="F1040" s="12">
        <v>8.7559999999999999E-2</v>
      </c>
      <c r="G1040" s="12">
        <v>2.8469999999999998E-4</v>
      </c>
      <c r="H1040" s="12">
        <v>3.2469999999999999E-3</v>
      </c>
      <c r="I1040" s="12">
        <v>3.7030000000000011E-4</v>
      </c>
      <c r="J1040" s="12">
        <v>3.2810000000000001E-3</v>
      </c>
      <c r="K1040" s="12">
        <v>4.9039999999999996E-9</v>
      </c>
    </row>
    <row r="1041" spans="1:11">
      <c r="A1041" s="12">
        <v>30097</v>
      </c>
      <c r="B1041" s="12" t="s">
        <v>649</v>
      </c>
      <c r="C1041" s="12">
        <v>0</v>
      </c>
      <c r="D1041" s="12">
        <v>-4.8729999999999999E-12</v>
      </c>
      <c r="E1041" s="12">
        <v>-6.5079999999999999E-3</v>
      </c>
      <c r="F1041" s="12">
        <v>6.5079999999999999E-3</v>
      </c>
      <c r="G1041" s="12">
        <v>2.7599999999999999E-4</v>
      </c>
      <c r="H1041" s="12">
        <v>-7.7219999999999996E-5</v>
      </c>
      <c r="I1041" s="12">
        <v>-1.49E-5</v>
      </c>
      <c r="J1041" s="12">
        <v>2.8699999999999998E-4</v>
      </c>
      <c r="K1041" s="12">
        <v>4.8750000000000001E-12</v>
      </c>
    </row>
    <row r="1042" spans="1:11">
      <c r="A1042" s="12">
        <v>30097</v>
      </c>
      <c r="B1042" s="12" t="s">
        <v>610</v>
      </c>
      <c r="C1042" s="12">
        <v>1.721E-12</v>
      </c>
      <c r="D1042" s="12">
        <v>1.5259999999999999E-9</v>
      </c>
      <c r="E1042" s="12">
        <v>-8.4320000000000006E-2</v>
      </c>
      <c r="F1042" s="12">
        <v>8.4320000000000006E-2</v>
      </c>
      <c r="G1042" s="12">
        <v>3.2459999999999998E-4</v>
      </c>
      <c r="H1042" s="12">
        <v>3.0599999999999998E-3</v>
      </c>
      <c r="I1042" s="12">
        <v>4.8180000000000011E-4</v>
      </c>
      <c r="J1042" s="12">
        <v>3.1150000000000001E-3</v>
      </c>
      <c r="K1042" s="12">
        <v>1.5259999999999999E-9</v>
      </c>
    </row>
    <row r="1043" spans="1:11">
      <c r="A1043" s="12">
        <v>30097</v>
      </c>
      <c r="B1043" s="12" t="s">
        <v>611</v>
      </c>
      <c r="C1043" s="12">
        <v>0</v>
      </c>
      <c r="D1043" s="12">
        <v>5.4400000000000002E-9</v>
      </c>
      <c r="E1043" s="12">
        <v>-1.1650000000000001E-2</v>
      </c>
      <c r="F1043" s="12">
        <v>1.1650000000000001E-2</v>
      </c>
      <c r="G1043" s="12">
        <v>3.8729999999999998E-4</v>
      </c>
      <c r="H1043" s="12">
        <v>-2.198E-4</v>
      </c>
      <c r="I1043" s="12">
        <v>-3.0800000000000001E-4</v>
      </c>
      <c r="J1043" s="12">
        <v>5.4149999999999999E-4</v>
      </c>
      <c r="K1043" s="12">
        <v>5.4400000000000002E-9</v>
      </c>
    </row>
    <row r="1044" spans="1:11">
      <c r="A1044" s="12">
        <v>30097</v>
      </c>
      <c r="B1044" s="12" t="s">
        <v>612</v>
      </c>
      <c r="C1044" s="12">
        <v>-1.443E-12</v>
      </c>
      <c r="D1044" s="12">
        <v>7.4959999999999998E-9</v>
      </c>
      <c r="E1044" s="12">
        <v>-3.6799999999999999E-2</v>
      </c>
      <c r="F1044" s="12">
        <v>3.6799999999999999E-2</v>
      </c>
      <c r="G1044" s="12">
        <v>1.236E-4</v>
      </c>
      <c r="H1044" s="12">
        <v>1.052E-3</v>
      </c>
      <c r="I1044" s="12">
        <v>-3.7149999999999998E-4</v>
      </c>
      <c r="J1044" s="12">
        <v>1.122E-3</v>
      </c>
      <c r="K1044" s="12">
        <v>7.4959999999999998E-9</v>
      </c>
    </row>
    <row r="1045" spans="1:11">
      <c r="A1045" s="12">
        <v>30097</v>
      </c>
      <c r="B1045" s="12" t="s">
        <v>613</v>
      </c>
      <c r="C1045" s="12">
        <v>-3.2189999999999999E-12</v>
      </c>
      <c r="D1045" s="12">
        <v>-6.5900000000000006E-9</v>
      </c>
      <c r="E1045" s="12">
        <v>-5.0160000000000003E-2</v>
      </c>
      <c r="F1045" s="12">
        <v>5.0160000000000003E-2</v>
      </c>
      <c r="G1045" s="12">
        <v>1.439E-3</v>
      </c>
      <c r="H1045" s="12">
        <v>7.0750000000000001E-4</v>
      </c>
      <c r="I1045" s="12">
        <v>3.4560000000000011E-4</v>
      </c>
      <c r="J1045" s="12">
        <v>1.6410000000000001E-3</v>
      </c>
      <c r="K1045" s="12">
        <v>6.5900000000000006E-9</v>
      </c>
    </row>
    <row r="1046" spans="1:11">
      <c r="A1046" s="12">
        <v>30097</v>
      </c>
      <c r="B1046" s="12" t="s">
        <v>706</v>
      </c>
      <c r="C1046" s="12">
        <v>0</v>
      </c>
      <c r="D1046" s="12">
        <v>7.5930000000000006E-9</v>
      </c>
      <c r="E1046" s="12">
        <v>-2.2890000000000001E-2</v>
      </c>
      <c r="F1046" s="12">
        <v>2.2890000000000001E-2</v>
      </c>
      <c r="G1046" s="12">
        <v>7.6180000000000006E-5</v>
      </c>
      <c r="H1046" s="12">
        <v>4.102000000000001E-4</v>
      </c>
      <c r="I1046" s="12">
        <v>-4.0850000000000001E-4</v>
      </c>
      <c r="J1046" s="12">
        <v>5.8389999999999994E-4</v>
      </c>
      <c r="K1046" s="12">
        <v>7.5930000000000006E-9</v>
      </c>
    </row>
    <row r="1047" spans="1:11">
      <c r="A1047" s="12">
        <v>30097</v>
      </c>
      <c r="B1047" s="12" t="s">
        <v>707</v>
      </c>
      <c r="C1047" s="12">
        <v>0</v>
      </c>
      <c r="D1047" s="12">
        <v>-5.2249999999999996E-9</v>
      </c>
      <c r="E1047" s="12">
        <v>-6.0370000000000007E-2</v>
      </c>
      <c r="F1047" s="12">
        <v>6.0370000000000007E-2</v>
      </c>
      <c r="G1047" s="12">
        <v>1.542E-3</v>
      </c>
      <c r="H1047" s="12">
        <v>1.206E-3</v>
      </c>
      <c r="I1047" s="12">
        <v>3.4830000000000001E-4</v>
      </c>
      <c r="J1047" s="12">
        <v>1.9880000000000002E-3</v>
      </c>
      <c r="K1047" s="12">
        <v>5.2249999999999996E-9</v>
      </c>
    </row>
    <row r="1048" spans="1:11">
      <c r="A1048" s="12">
        <v>30097</v>
      </c>
      <c r="B1048" s="12" t="s">
        <v>708</v>
      </c>
      <c r="C1048" s="12">
        <v>-3.2550000000000002E-12</v>
      </c>
      <c r="D1048" s="12">
        <v>8.643E-9</v>
      </c>
      <c r="E1048" s="12">
        <v>-1.796E-2</v>
      </c>
      <c r="F1048" s="12">
        <v>1.796E-2</v>
      </c>
      <c r="G1048" s="12">
        <v>1.466E-5</v>
      </c>
      <c r="H1048" s="12">
        <v>3.1740000000000002E-4</v>
      </c>
      <c r="I1048" s="12">
        <v>-3.5859999999999999E-4</v>
      </c>
      <c r="J1048" s="12">
        <v>4.7909999999999999E-4</v>
      </c>
      <c r="K1048" s="12">
        <v>8.643E-9</v>
      </c>
    </row>
    <row r="1049" spans="1:11">
      <c r="A1049" s="12">
        <v>30097</v>
      </c>
      <c r="B1049" s="12" t="s">
        <v>709</v>
      </c>
      <c r="C1049" s="12">
        <v>-2.965E-12</v>
      </c>
      <c r="D1049" s="12">
        <v>-5.1739999999999997E-9</v>
      </c>
      <c r="E1049" s="12">
        <v>-6.652000000000001E-2</v>
      </c>
      <c r="F1049" s="12">
        <v>6.652000000000001E-2</v>
      </c>
      <c r="G1049" s="12">
        <v>1.578E-3</v>
      </c>
      <c r="H1049" s="12">
        <v>1.477E-3</v>
      </c>
      <c r="I1049" s="12">
        <v>3.233E-4</v>
      </c>
      <c r="J1049" s="12">
        <v>2.186E-3</v>
      </c>
      <c r="K1049" s="12">
        <v>5.1739999999999997E-9</v>
      </c>
    </row>
    <row r="1050" spans="1:11">
      <c r="A1050" s="12">
        <v>30097</v>
      </c>
      <c r="B1050" s="12" t="s">
        <v>710</v>
      </c>
      <c r="C1050" s="12">
        <v>0</v>
      </c>
      <c r="D1050" s="12">
        <v>-7.6929999999999998E-9</v>
      </c>
      <c r="E1050" s="12">
        <v>-2.63E-2</v>
      </c>
      <c r="F1050" s="12">
        <v>2.63E-2</v>
      </c>
      <c r="G1050" s="12">
        <v>6.4520000000000007E-4</v>
      </c>
      <c r="H1050" s="12">
        <v>5.8909999999999995E-4</v>
      </c>
      <c r="I1050" s="12">
        <v>-3.1980000000000002E-4</v>
      </c>
      <c r="J1050" s="12">
        <v>9.3040000000000006E-4</v>
      </c>
      <c r="K1050" s="12">
        <v>7.6929999999999998E-9</v>
      </c>
    </row>
    <row r="1051" spans="1:11">
      <c r="A1051" s="12">
        <v>30097</v>
      </c>
      <c r="B1051" s="12" t="s">
        <v>650</v>
      </c>
      <c r="C1051" s="12">
        <v>0</v>
      </c>
      <c r="D1051" s="12">
        <v>6.7989999999999994E-9</v>
      </c>
      <c r="E1051" s="12">
        <v>-5.0529999999999999E-2</v>
      </c>
      <c r="F1051" s="12">
        <v>5.0529999999999999E-2</v>
      </c>
      <c r="G1051" s="12">
        <v>-1.094E-5</v>
      </c>
      <c r="H1051" s="12">
        <v>1.8289999999999999E-3</v>
      </c>
      <c r="I1051" s="12">
        <v>3.0150000000000001E-4</v>
      </c>
      <c r="J1051" s="12">
        <v>1.853E-3</v>
      </c>
      <c r="K1051" s="12">
        <v>6.7989999999999994E-9</v>
      </c>
    </row>
    <row r="1052" spans="1:11">
      <c r="A1052" s="12">
        <v>30097</v>
      </c>
      <c r="B1052" s="12" t="s">
        <v>651</v>
      </c>
      <c r="C1052" s="12">
        <v>1.5170000000000001E-12</v>
      </c>
      <c r="D1052" s="12">
        <v>-7.8310000000000008E-9</v>
      </c>
      <c r="E1052" s="12">
        <v>-2.07E-2</v>
      </c>
      <c r="F1052" s="12">
        <v>2.07E-2</v>
      </c>
      <c r="G1052" s="12">
        <v>7.3689999999999997E-4</v>
      </c>
      <c r="H1052" s="12">
        <v>7.896E-4</v>
      </c>
      <c r="I1052" s="12">
        <v>-3.212E-4</v>
      </c>
      <c r="J1052" s="12">
        <v>1.127E-3</v>
      </c>
      <c r="K1052" s="12">
        <v>7.8310000000000008E-9</v>
      </c>
    </row>
    <row r="1053" spans="1:11">
      <c r="A1053" s="12">
        <v>30097</v>
      </c>
      <c r="B1053" s="12" t="s">
        <v>652</v>
      </c>
      <c r="C1053" s="12">
        <v>0</v>
      </c>
      <c r="D1053" s="12">
        <v>5.4109999999999996E-9</v>
      </c>
      <c r="E1053" s="12">
        <v>-4.9430000000000002E-2</v>
      </c>
      <c r="F1053" s="12">
        <v>4.9430000000000002E-2</v>
      </c>
      <c r="G1053" s="12">
        <v>1.7649999999999999E-5</v>
      </c>
      <c r="H1053" s="12">
        <v>1.2689999999999999E-3</v>
      </c>
      <c r="I1053" s="12">
        <v>2.8669999999999998E-4</v>
      </c>
      <c r="J1053" s="12">
        <v>1.3010000000000001E-3</v>
      </c>
      <c r="K1053" s="12">
        <v>5.4109999999999996E-9</v>
      </c>
    </row>
    <row r="1054" spans="1:11">
      <c r="A1054" s="12">
        <v>30097</v>
      </c>
      <c r="B1054" s="12" t="s">
        <v>653</v>
      </c>
      <c r="C1054" s="12">
        <v>2.8429999999999999E-12</v>
      </c>
      <c r="D1054" s="12">
        <v>-8.8620000000000002E-9</v>
      </c>
      <c r="E1054" s="12">
        <v>-1.4080000000000001E-2</v>
      </c>
      <c r="F1054" s="12">
        <v>1.4080000000000001E-2</v>
      </c>
      <c r="G1054" s="12">
        <v>7.783E-4</v>
      </c>
      <c r="H1054" s="12">
        <v>6.5879999999999997E-4</v>
      </c>
      <c r="I1054" s="12">
        <v>-2.7960000000000002E-4</v>
      </c>
      <c r="J1054" s="12">
        <v>1.057E-3</v>
      </c>
      <c r="K1054" s="12">
        <v>8.8620000000000002E-9</v>
      </c>
    </row>
    <row r="1055" spans="1:11">
      <c r="A1055" s="12">
        <v>30097</v>
      </c>
      <c r="B1055" s="12" t="s">
        <v>654</v>
      </c>
      <c r="C1055" s="12">
        <v>-2.9339999999999998E-12</v>
      </c>
      <c r="D1055" s="12">
        <v>5.2730000000000003E-9</v>
      </c>
      <c r="E1055" s="12">
        <v>-5.0020000000000002E-2</v>
      </c>
      <c r="F1055" s="12">
        <v>5.0020000000000002E-2</v>
      </c>
      <c r="G1055" s="12">
        <v>4.8439999999999997E-5</v>
      </c>
      <c r="H1055" s="12">
        <v>8.9840000000000004E-4</v>
      </c>
      <c r="I1055" s="12">
        <v>2.631E-4</v>
      </c>
      <c r="J1055" s="12">
        <v>9.3729999999999996E-4</v>
      </c>
      <c r="K1055" s="12">
        <v>5.2730000000000003E-9</v>
      </c>
    </row>
    <row r="1056" spans="1:11">
      <c r="A1056" s="12">
        <v>30097</v>
      </c>
      <c r="B1056" s="12" t="s">
        <v>655</v>
      </c>
      <c r="C1056" s="12">
        <v>-3.8110000000000006E-12</v>
      </c>
      <c r="D1056" s="12">
        <v>-4.0679999999999996E-9</v>
      </c>
      <c r="E1056" s="12">
        <v>-3.9399999999999998E-2</v>
      </c>
      <c r="F1056" s="12">
        <v>3.9399999999999998E-2</v>
      </c>
      <c r="G1056" s="12">
        <v>4.1730000000000001E-4</v>
      </c>
      <c r="H1056" s="12">
        <v>2.689E-3</v>
      </c>
      <c r="I1056" s="12">
        <v>5.9410000000000002E-5</v>
      </c>
      <c r="J1056" s="12">
        <v>2.722E-3</v>
      </c>
      <c r="K1056" s="12">
        <v>4.0679999999999996E-9</v>
      </c>
    </row>
    <row r="1057" spans="1:11">
      <c r="A1057" s="12">
        <v>30097</v>
      </c>
      <c r="B1057" s="12" t="s">
        <v>656</v>
      </c>
      <c r="C1057" s="12">
        <v>-1.226E-12</v>
      </c>
      <c r="D1057" s="12">
        <v>-1.069E-10</v>
      </c>
      <c r="E1057" s="12">
        <v>-4.283E-2</v>
      </c>
      <c r="F1057" s="12">
        <v>4.283E-2</v>
      </c>
      <c r="G1057" s="12">
        <v>1.3240000000000001E-3</v>
      </c>
      <c r="H1057" s="12">
        <v>-3.8440000000000002E-4</v>
      </c>
      <c r="I1057" s="12">
        <v>1.908E-5</v>
      </c>
      <c r="J1057" s="12">
        <v>1.379E-3</v>
      </c>
      <c r="K1057" s="12">
        <v>1.069E-10</v>
      </c>
    </row>
    <row r="1058" spans="1:11">
      <c r="A1058" s="12">
        <v>30097</v>
      </c>
      <c r="B1058" s="12" t="s">
        <v>657</v>
      </c>
      <c r="C1058" s="12">
        <v>-3.2310000000000011E-12</v>
      </c>
      <c r="D1058" s="12">
        <v>-3.9730000000000002E-9</v>
      </c>
      <c r="E1058" s="12">
        <v>-1.529E-2</v>
      </c>
      <c r="F1058" s="12">
        <v>1.529E-2</v>
      </c>
      <c r="G1058" s="12">
        <v>2.2269999999999999E-4</v>
      </c>
      <c r="H1058" s="12">
        <v>-5.8929999999999996E-4</v>
      </c>
      <c r="I1058" s="12">
        <v>8.2299999999999995E-5</v>
      </c>
      <c r="J1058" s="12">
        <v>6.3529999999999999E-4</v>
      </c>
      <c r="K1058" s="12">
        <v>3.9730000000000002E-9</v>
      </c>
    </row>
    <row r="1059" spans="1:11">
      <c r="A1059" s="12">
        <v>30097</v>
      </c>
      <c r="B1059" s="12" t="s">
        <v>658</v>
      </c>
      <c r="C1059" s="12">
        <v>-3.3609999999999999E-12</v>
      </c>
      <c r="D1059" s="12">
        <v>-2.8660000000000002E-10</v>
      </c>
      <c r="E1059" s="12">
        <v>-6.5170000000000006E-2</v>
      </c>
      <c r="F1059" s="12">
        <v>6.5170000000000006E-2</v>
      </c>
      <c r="G1059" s="12">
        <v>6.9979999999999988E-4</v>
      </c>
      <c r="H1059" s="12">
        <v>2.8909999999999999E-3</v>
      </c>
      <c r="I1059" s="12">
        <v>1.561E-4</v>
      </c>
      <c r="J1059" s="12">
        <v>2.9780000000000002E-3</v>
      </c>
      <c r="K1059" s="12">
        <v>2.8660000000000002E-10</v>
      </c>
    </row>
    <row r="1060" spans="1:11">
      <c r="A1060" s="12">
        <v>30097</v>
      </c>
      <c r="B1060" s="12" t="s">
        <v>659</v>
      </c>
      <c r="C1060" s="12">
        <v>9.6600000000000004E-12</v>
      </c>
      <c r="D1060" s="12">
        <v>-5.0280000000000013E-11</v>
      </c>
      <c r="E1060" s="12">
        <v>-6.13E-2</v>
      </c>
      <c r="F1060" s="12">
        <v>6.13E-2</v>
      </c>
      <c r="G1060" s="12">
        <v>1.096E-3</v>
      </c>
      <c r="H1060" s="12">
        <v>3.0500000000000002E-3</v>
      </c>
      <c r="I1060" s="12">
        <v>1.8709999999999999E-4</v>
      </c>
      <c r="J1060" s="12">
        <v>3.2460000000000002E-3</v>
      </c>
      <c r="K1060" s="12">
        <v>5.1200000000000002E-11</v>
      </c>
    </row>
    <row r="1061" spans="1:11">
      <c r="A1061" s="12">
        <v>30097</v>
      </c>
      <c r="B1061" s="12" t="s">
        <v>660</v>
      </c>
      <c r="C1061" s="12">
        <v>-8.1939999999999984E-12</v>
      </c>
      <c r="D1061" s="12">
        <v>2.6829999999999999E-10</v>
      </c>
      <c r="E1061" s="12">
        <v>-2.9430000000000001E-2</v>
      </c>
      <c r="F1061" s="12">
        <v>2.9430000000000001E-2</v>
      </c>
      <c r="G1061" s="12">
        <v>9.1189999999999999E-4</v>
      </c>
      <c r="H1061" s="12">
        <v>-6.5289999999999999E-4</v>
      </c>
      <c r="I1061" s="12">
        <v>-4.5259999999999997E-5</v>
      </c>
      <c r="J1061" s="12">
        <v>1.122E-3</v>
      </c>
      <c r="K1061" s="12">
        <v>2.685E-10</v>
      </c>
    </row>
    <row r="1062" spans="1:11">
      <c r="A1062" s="12">
        <v>30097</v>
      </c>
      <c r="B1062" s="12" t="s">
        <v>661</v>
      </c>
      <c r="C1062" s="12">
        <v>1.401E-11</v>
      </c>
      <c r="D1062" s="12">
        <v>-7.8040000000000001E-10</v>
      </c>
      <c r="E1062" s="12">
        <v>-5.8689999999999999E-2</v>
      </c>
      <c r="F1062" s="12">
        <v>5.8689999999999999E-2</v>
      </c>
      <c r="G1062" s="12">
        <v>6.9029999999999992E-4</v>
      </c>
      <c r="H1062" s="12">
        <v>2.9009999999999999E-3</v>
      </c>
      <c r="I1062" s="12">
        <v>1.393E-4</v>
      </c>
      <c r="J1062" s="12">
        <v>2.9849999999999998E-3</v>
      </c>
      <c r="K1062" s="12">
        <v>7.8049999999999994E-10</v>
      </c>
    </row>
    <row r="1063" spans="1:11">
      <c r="A1063" s="12">
        <v>30097</v>
      </c>
      <c r="B1063" s="12" t="s">
        <v>662</v>
      </c>
      <c r="C1063" s="12">
        <v>-9.0990000000000007E-12</v>
      </c>
      <c r="D1063" s="12">
        <v>3.2909999999999999E-9</v>
      </c>
      <c r="E1063" s="12">
        <v>-1.8929999999999999E-2</v>
      </c>
      <c r="F1063" s="12">
        <v>1.8929999999999999E-2</v>
      </c>
      <c r="G1063" s="12">
        <v>1.8709999999999999E-4</v>
      </c>
      <c r="H1063" s="12">
        <v>-6.1479999999999998E-4</v>
      </c>
      <c r="I1063" s="12">
        <v>-7.0500000000000006E-5</v>
      </c>
      <c r="J1063" s="12">
        <v>6.4649999999999994E-4</v>
      </c>
      <c r="K1063" s="12">
        <v>3.2909999999999999E-9</v>
      </c>
    </row>
    <row r="1064" spans="1:11">
      <c r="A1064" s="12">
        <v>30097</v>
      </c>
      <c r="B1064" s="12" t="s">
        <v>663</v>
      </c>
      <c r="C1064" s="12">
        <v>5.4510000000000009E-12</v>
      </c>
      <c r="D1064" s="12">
        <v>6.836E-9</v>
      </c>
      <c r="E1064" s="12">
        <v>-7.2720000000000007E-2</v>
      </c>
      <c r="F1064" s="12">
        <v>7.2720000000000007E-2</v>
      </c>
      <c r="G1064" s="12">
        <v>1.215E-4</v>
      </c>
      <c r="H1064" s="12">
        <v>2.6879999999999999E-3</v>
      </c>
      <c r="I1064" s="12">
        <v>5.1800000000000001E-4</v>
      </c>
      <c r="J1064" s="12">
        <v>2.7399999999999998E-3</v>
      </c>
      <c r="K1064" s="12">
        <v>6.836E-9</v>
      </c>
    </row>
    <row r="1065" spans="1:11">
      <c r="A1065" s="12">
        <v>30097</v>
      </c>
      <c r="B1065" s="12" t="s">
        <v>664</v>
      </c>
      <c r="C1065" s="12">
        <v>1.583E-12</v>
      </c>
      <c r="D1065" s="12">
        <v>-6.7220000000000014E-9</v>
      </c>
      <c r="E1065" s="12">
        <v>-1.6490000000000001E-2</v>
      </c>
      <c r="F1065" s="12">
        <v>1.6490000000000001E-2</v>
      </c>
      <c r="G1065" s="12">
        <v>4.9810000000000002E-4</v>
      </c>
      <c r="H1065" s="12">
        <v>8.4350000000000007E-4</v>
      </c>
      <c r="I1065" s="12">
        <v>-3.4909999999999997E-4</v>
      </c>
      <c r="J1065" s="12">
        <v>1.0399999999999999E-3</v>
      </c>
      <c r="K1065" s="12">
        <v>6.7220000000000014E-9</v>
      </c>
    </row>
    <row r="1066" spans="1:11">
      <c r="A1066" s="12">
        <v>30097</v>
      </c>
      <c r="B1066" s="12" t="s">
        <v>665</v>
      </c>
      <c r="C1066" s="12">
        <v>0</v>
      </c>
      <c r="D1066" s="12">
        <v>3.8380000000000011E-10</v>
      </c>
      <c r="E1066" s="12">
        <v>-7.8160000000000007E-2</v>
      </c>
      <c r="F1066" s="12">
        <v>7.8160000000000007E-2</v>
      </c>
      <c r="G1066" s="12">
        <v>1.547E-3</v>
      </c>
      <c r="H1066" s="12">
        <v>2.7499999999999998E-3</v>
      </c>
      <c r="I1066" s="12">
        <v>1.2669999999999999E-4</v>
      </c>
      <c r="J1066" s="12">
        <v>3.1580000000000002E-3</v>
      </c>
      <c r="K1066" s="12">
        <v>3.8380000000000011E-10</v>
      </c>
    </row>
    <row r="1067" spans="1:11">
      <c r="A1067" s="12">
        <v>30097</v>
      </c>
      <c r="B1067" s="12" t="s">
        <v>666</v>
      </c>
      <c r="C1067" s="12">
        <v>4.1280000000000002E-12</v>
      </c>
      <c r="D1067" s="12">
        <v>-5.2430000000000002E-9</v>
      </c>
      <c r="E1067" s="12">
        <v>-4.8779999999999997E-2</v>
      </c>
      <c r="F1067" s="12">
        <v>4.8779999999999997E-2</v>
      </c>
      <c r="G1067" s="12">
        <v>7.894E-4</v>
      </c>
      <c r="H1067" s="12">
        <v>2.7720000000000002E-3</v>
      </c>
      <c r="I1067" s="12">
        <v>4.464E-5</v>
      </c>
      <c r="J1067" s="12">
        <v>2.882E-3</v>
      </c>
      <c r="K1067" s="12">
        <v>5.2430000000000002E-9</v>
      </c>
    </row>
    <row r="1068" spans="1:11">
      <c r="A1068" s="12">
        <v>30097</v>
      </c>
      <c r="B1068" s="12" t="s">
        <v>667</v>
      </c>
      <c r="C1068" s="12">
        <v>-6.2139999999999992E-12</v>
      </c>
      <c r="D1068" s="12">
        <v>3.8030000000000002E-9</v>
      </c>
      <c r="E1068" s="12">
        <v>-1.9900000000000001E-2</v>
      </c>
      <c r="F1068" s="12">
        <v>1.9900000000000001E-2</v>
      </c>
      <c r="G1068" s="12">
        <v>1.7660000000000001E-4</v>
      </c>
      <c r="H1068" s="12">
        <v>-5.6970000000000002E-4</v>
      </c>
      <c r="I1068" s="12">
        <v>-7.292E-5</v>
      </c>
      <c r="J1068" s="12">
        <v>6.0079999999999986E-4</v>
      </c>
      <c r="K1068" s="12">
        <v>3.8030000000000002E-9</v>
      </c>
    </row>
    <row r="1069" spans="1:11">
      <c r="A1069" s="12">
        <v>30097</v>
      </c>
      <c r="B1069" s="12" t="s">
        <v>668</v>
      </c>
      <c r="C1069" s="12">
        <v>0</v>
      </c>
      <c r="D1069" s="12">
        <v>-1.2739999999999999E-9</v>
      </c>
      <c r="E1069" s="12">
        <v>-4.6050000000000001E-2</v>
      </c>
      <c r="F1069" s="12">
        <v>4.6050000000000001E-2</v>
      </c>
      <c r="G1069" s="12">
        <v>2.1340000000000001E-4</v>
      </c>
      <c r="H1069" s="12">
        <v>7.377000000000001E-4</v>
      </c>
      <c r="I1069" s="12">
        <v>4.6680000000000002E-4</v>
      </c>
      <c r="J1069" s="12">
        <v>8.987E-4</v>
      </c>
      <c r="K1069" s="12">
        <v>1.2739999999999999E-9</v>
      </c>
    </row>
    <row r="1070" spans="1:11">
      <c r="A1070" s="12">
        <v>30097</v>
      </c>
      <c r="B1070" s="12" t="s">
        <v>669</v>
      </c>
      <c r="C1070" s="12">
        <v>3.1729999999999999E-12</v>
      </c>
      <c r="D1070" s="12">
        <v>1.109E-9</v>
      </c>
      <c r="E1070" s="12">
        <v>-3.1050000000000001E-2</v>
      </c>
      <c r="F1070" s="12">
        <v>3.1050000000000001E-2</v>
      </c>
      <c r="G1070" s="12">
        <v>5.04E-4</v>
      </c>
      <c r="H1070" s="12">
        <v>1.2780000000000001E-3</v>
      </c>
      <c r="I1070" s="12">
        <v>-3.1300000000000002E-4</v>
      </c>
      <c r="J1070" s="12">
        <v>1.4090000000000001E-3</v>
      </c>
      <c r="K1070" s="12">
        <v>1.109E-9</v>
      </c>
    </row>
    <row r="1071" spans="1:11">
      <c r="A1071" s="12">
        <v>30097</v>
      </c>
      <c r="B1071" s="12" t="s">
        <v>529</v>
      </c>
      <c r="C1071" s="12">
        <v>9.8369999999999986E-12</v>
      </c>
      <c r="D1071" s="12">
        <v>5.4069999999999992E-9</v>
      </c>
      <c r="E1071" s="12">
        <v>-7.9479999999999995E-2</v>
      </c>
      <c r="F1071" s="12">
        <v>7.9479999999999995E-2</v>
      </c>
      <c r="G1071" s="12">
        <v>4.5090000000000001E-4</v>
      </c>
      <c r="H1071" s="12">
        <v>4.0330000000000001E-3</v>
      </c>
      <c r="I1071" s="12">
        <v>2.8210000000000003E-4</v>
      </c>
      <c r="J1071" s="12">
        <v>4.0679999999999996E-3</v>
      </c>
      <c r="K1071" s="12">
        <v>5.4069999999999992E-9</v>
      </c>
    </row>
    <row r="1072" spans="1:11">
      <c r="A1072" s="12">
        <v>30097</v>
      </c>
      <c r="B1072" s="12" t="s">
        <v>527</v>
      </c>
      <c r="C1072" s="12">
        <v>-1.4310000000000001E-12</v>
      </c>
      <c r="D1072" s="12">
        <v>-3.9229999999999998E-9</v>
      </c>
      <c r="E1072" s="12">
        <v>-2.1669999999999998E-2</v>
      </c>
      <c r="F1072" s="12">
        <v>2.1669999999999998E-2</v>
      </c>
      <c r="G1072" s="12">
        <v>2.4780000000000001E-4</v>
      </c>
      <c r="H1072" s="12">
        <v>-6.2339999999999997E-4</v>
      </c>
      <c r="I1072" s="12">
        <v>9.9300000000000001E-5</v>
      </c>
      <c r="J1072" s="12">
        <v>6.7820000000000001E-4</v>
      </c>
      <c r="K1072" s="12">
        <v>3.9229999999999998E-9</v>
      </c>
    </row>
    <row r="1073" spans="1:11">
      <c r="A1073" s="12">
        <v>30097</v>
      </c>
      <c r="B1073" s="12" t="s">
        <v>533</v>
      </c>
      <c r="C1073" s="12">
        <v>0</v>
      </c>
      <c r="D1073" s="12">
        <v>-8.8130000000000005E-10</v>
      </c>
      <c r="E1073" s="12">
        <v>-6.0380000000000003E-2</v>
      </c>
      <c r="F1073" s="12">
        <v>6.0380000000000003E-2</v>
      </c>
      <c r="G1073" s="12">
        <v>3.7500000000000001E-4</v>
      </c>
      <c r="H1073" s="12">
        <v>1.8140000000000001E-3</v>
      </c>
      <c r="I1073" s="12">
        <v>5.616000000000001E-4</v>
      </c>
      <c r="J1073" s="12">
        <v>1.936E-3</v>
      </c>
      <c r="K1073" s="12">
        <v>8.8130000000000005E-10</v>
      </c>
    </row>
    <row r="1074" spans="1:11">
      <c r="A1074" s="12">
        <v>30097</v>
      </c>
      <c r="B1074" s="12" t="s">
        <v>531</v>
      </c>
      <c r="C1074" s="12">
        <v>-2.6509999999999999E-12</v>
      </c>
      <c r="D1074" s="12">
        <v>1.39E-9</v>
      </c>
      <c r="E1074" s="12">
        <v>-1.472E-2</v>
      </c>
      <c r="F1074" s="12">
        <v>1.472E-2</v>
      </c>
      <c r="G1074" s="12">
        <v>3.3369999999999998E-4</v>
      </c>
      <c r="H1074" s="12">
        <v>1.156E-4</v>
      </c>
      <c r="I1074" s="12">
        <v>-4.1120000000000002E-4</v>
      </c>
      <c r="J1074" s="12">
        <v>5.4199999999999995E-4</v>
      </c>
      <c r="K1074" s="12">
        <v>1.39E-9</v>
      </c>
    </row>
    <row r="1075" spans="1:11">
      <c r="A1075" s="12">
        <v>30097</v>
      </c>
      <c r="B1075" s="12" t="s">
        <v>535</v>
      </c>
      <c r="C1075" s="12">
        <v>2.8750000000000002E-12</v>
      </c>
      <c r="D1075" s="12">
        <v>3.5760000000000001E-9</v>
      </c>
      <c r="E1075" s="12">
        <v>-6.7360000000000003E-2</v>
      </c>
      <c r="F1075" s="12">
        <v>6.7360000000000003E-2</v>
      </c>
      <c r="G1075" s="12">
        <v>3.6749999999999999E-4</v>
      </c>
      <c r="H1075" s="12">
        <v>2.2049999999999999E-3</v>
      </c>
      <c r="I1075" s="12">
        <v>-3.3189999999999999E-6</v>
      </c>
      <c r="J1075" s="12">
        <v>2.2360000000000001E-3</v>
      </c>
      <c r="K1075" s="12">
        <v>3.5760000000000001E-9</v>
      </c>
    </row>
    <row r="1076" spans="1:11">
      <c r="A1076" s="12">
        <v>30097</v>
      </c>
      <c r="B1076" s="12" t="s">
        <v>539</v>
      </c>
      <c r="C1076" s="12">
        <v>0</v>
      </c>
      <c r="D1076" s="12">
        <v>-5.1539999999999997E-11</v>
      </c>
      <c r="E1076" s="12">
        <v>-1.8560000000000001E-4</v>
      </c>
      <c r="F1076" s="12">
        <v>1.8560000000000001E-4</v>
      </c>
      <c r="G1076" s="12">
        <v>1.112E-5</v>
      </c>
      <c r="H1076" s="12">
        <v>-1.406E-6</v>
      </c>
      <c r="I1076" s="12">
        <v>-7.5900000000000002E-6</v>
      </c>
      <c r="J1076" s="12">
        <v>1.3540000000000001E-5</v>
      </c>
      <c r="K1076" s="12">
        <v>5.1539999999999997E-11</v>
      </c>
    </row>
    <row r="1077" spans="1:11">
      <c r="A1077" s="12">
        <v>30097</v>
      </c>
      <c r="B1077" s="12" t="s">
        <v>544</v>
      </c>
      <c r="C1077" s="12">
        <v>-3.5729999999999998E-12</v>
      </c>
      <c r="D1077" s="12">
        <v>-6.7480000000000009E-11</v>
      </c>
      <c r="E1077" s="12">
        <v>-3.5380000000000002E-2</v>
      </c>
      <c r="F1077" s="12">
        <v>3.5380000000000002E-2</v>
      </c>
      <c r="G1077" s="12">
        <v>1.7000000000000001E-4</v>
      </c>
      <c r="H1077" s="12">
        <v>-2.1890000000000001E-4</v>
      </c>
      <c r="I1077" s="12">
        <v>2.3609999999999999E-5</v>
      </c>
      <c r="J1077" s="12">
        <v>2.7819999999999999E-4</v>
      </c>
      <c r="K1077" s="12">
        <v>6.7580000000000001E-11</v>
      </c>
    </row>
    <row r="1078" spans="1:11">
      <c r="A1078" s="12">
        <v>30097</v>
      </c>
      <c r="B1078" s="12" t="s">
        <v>546</v>
      </c>
      <c r="C1078" s="12">
        <v>1.256E-11</v>
      </c>
      <c r="D1078" s="12">
        <v>-3.9169999999999996E-9</v>
      </c>
      <c r="E1078" s="12">
        <v>-4.7719999999999999E-2</v>
      </c>
      <c r="F1078" s="12">
        <v>4.7719999999999999E-2</v>
      </c>
      <c r="G1078" s="12">
        <v>6.5720000000000004E-4</v>
      </c>
      <c r="H1078" s="12">
        <v>2.594E-3</v>
      </c>
      <c r="I1078" s="12">
        <v>6.6710000000000003E-5</v>
      </c>
      <c r="J1078" s="12">
        <v>2.6770000000000001E-3</v>
      </c>
      <c r="K1078" s="12">
        <v>3.9169999999999996E-9</v>
      </c>
    </row>
    <row r="1079" spans="1:11">
      <c r="A1079" s="12">
        <v>30097</v>
      </c>
      <c r="B1079" s="12" t="s">
        <v>548</v>
      </c>
      <c r="C1079" s="12">
        <v>-5.6620000000000007E-12</v>
      </c>
      <c r="D1079" s="12">
        <v>5.0170000000000004E-9</v>
      </c>
      <c r="E1079" s="12">
        <v>-1.976E-2</v>
      </c>
      <c r="F1079" s="12">
        <v>1.976E-2</v>
      </c>
      <c r="G1079" s="12">
        <v>1.5300000000000001E-4</v>
      </c>
      <c r="H1079" s="12">
        <v>-6.0879999999999994E-4</v>
      </c>
      <c r="I1079" s="12">
        <v>-1.2850000000000001E-4</v>
      </c>
      <c r="J1079" s="12">
        <v>6.4079999999999996E-4</v>
      </c>
      <c r="K1079" s="12">
        <v>5.0170000000000004E-9</v>
      </c>
    </row>
    <row r="1080" spans="1:11">
      <c r="A1080" s="12">
        <v>30097</v>
      </c>
      <c r="B1080" s="12" t="s">
        <v>614</v>
      </c>
      <c r="C1080" s="12">
        <v>-2.953E-12</v>
      </c>
      <c r="D1080" s="12">
        <v>-1.1639999999999999E-9</v>
      </c>
      <c r="E1080" s="12">
        <v>-1.8089999999999998E-2</v>
      </c>
      <c r="F1080" s="12">
        <v>1.8089999999999998E-2</v>
      </c>
      <c r="G1080" s="12">
        <v>4.5619999999999998E-4</v>
      </c>
      <c r="H1080" s="12">
        <v>2.3470000000000001E-4</v>
      </c>
      <c r="I1080" s="12">
        <v>-3.7869999999999999E-4</v>
      </c>
      <c r="J1080" s="12">
        <v>6.3770000000000005E-4</v>
      </c>
      <c r="K1080" s="12">
        <v>1.1639999999999999E-9</v>
      </c>
    </row>
    <row r="1081" spans="1:11">
      <c r="A1081" s="12">
        <v>30097</v>
      </c>
      <c r="B1081" s="12" t="s">
        <v>615</v>
      </c>
      <c r="C1081" s="12">
        <v>2.2520000000000001E-12</v>
      </c>
      <c r="D1081" s="12">
        <v>1.531E-9</v>
      </c>
      <c r="E1081" s="12">
        <v>-5.2249999999999998E-2</v>
      </c>
      <c r="F1081" s="12">
        <v>5.2249999999999998E-2</v>
      </c>
      <c r="G1081" s="12">
        <v>8.1089999999999998E-6</v>
      </c>
      <c r="H1081" s="12">
        <v>1.42E-3</v>
      </c>
      <c r="I1081" s="12">
        <v>4.7160000000000002E-4</v>
      </c>
      <c r="J1081" s="12">
        <v>1.4959999999999999E-3</v>
      </c>
      <c r="K1081" s="12">
        <v>1.531E-9</v>
      </c>
    </row>
    <row r="1082" spans="1:11">
      <c r="A1082" s="12">
        <v>30097</v>
      </c>
      <c r="B1082" s="12" t="s">
        <v>711</v>
      </c>
      <c r="C1082" s="12">
        <v>2.2990000000000002E-12</v>
      </c>
      <c r="D1082" s="12">
        <v>1.016E-9</v>
      </c>
      <c r="E1082" s="12">
        <v>-8.252000000000001E-2</v>
      </c>
      <c r="F1082" s="12">
        <v>8.252000000000001E-2</v>
      </c>
      <c r="G1082" s="12">
        <v>3.0449999999999997E-4</v>
      </c>
      <c r="H1082" s="12">
        <v>2.5409999999999999E-3</v>
      </c>
      <c r="I1082" s="12">
        <v>4.8139999999999999E-4</v>
      </c>
      <c r="J1082" s="12">
        <v>2.604E-3</v>
      </c>
      <c r="K1082" s="12">
        <v>1.016E-9</v>
      </c>
    </row>
    <row r="1083" spans="1:11">
      <c r="A1083" s="12">
        <v>30097</v>
      </c>
      <c r="B1083" s="12" t="s">
        <v>712</v>
      </c>
      <c r="C1083" s="12">
        <v>0</v>
      </c>
      <c r="D1083" s="12">
        <v>-5.8079999999999988E-11</v>
      </c>
      <c r="E1083" s="12">
        <v>-4.0670000000000003E-3</v>
      </c>
      <c r="F1083" s="12">
        <v>4.0670000000000003E-3</v>
      </c>
      <c r="G1083" s="12">
        <v>1.618E-4</v>
      </c>
      <c r="H1083" s="12">
        <v>7.7100000000000007E-6</v>
      </c>
      <c r="I1083" s="12">
        <v>-2.9300000000000002E-4</v>
      </c>
      <c r="J1083" s="12">
        <v>3.3480000000000001E-4</v>
      </c>
      <c r="K1083" s="12">
        <v>5.8079999999999988E-11</v>
      </c>
    </row>
    <row r="1084" spans="1:11">
      <c r="A1084" s="12">
        <v>30097</v>
      </c>
      <c r="B1084" s="12" t="s">
        <v>713</v>
      </c>
      <c r="C1084" s="12">
        <v>6.3089999999999999E-12</v>
      </c>
      <c r="D1084" s="12">
        <v>4.0539999999999986E-9</v>
      </c>
      <c r="E1084" s="12">
        <v>-6.742999999999999E-2</v>
      </c>
      <c r="F1084" s="12">
        <v>6.742999999999999E-2</v>
      </c>
      <c r="G1084" s="12">
        <v>4.3290000000000001E-4</v>
      </c>
      <c r="H1084" s="12">
        <v>3.3679999999999999E-3</v>
      </c>
      <c r="I1084" s="12">
        <v>2.34E-4</v>
      </c>
      <c r="J1084" s="12">
        <v>3.4039999999999999E-3</v>
      </c>
      <c r="K1084" s="12">
        <v>4.0539999999999986E-9</v>
      </c>
    </row>
    <row r="1085" spans="1:11">
      <c r="A1085" s="12">
        <v>30097</v>
      </c>
      <c r="B1085" s="12" t="s">
        <v>714</v>
      </c>
      <c r="C1085" s="12">
        <v>-5.8070000000000006E-12</v>
      </c>
      <c r="D1085" s="12">
        <v>-5.1659999999999997E-9</v>
      </c>
      <c r="E1085" s="12">
        <v>-2.385E-2</v>
      </c>
      <c r="F1085" s="12">
        <v>2.385E-2</v>
      </c>
      <c r="G1085" s="12">
        <v>2.4499999999999999E-4</v>
      </c>
      <c r="H1085" s="12">
        <v>-6.6200000000000005E-4</v>
      </c>
      <c r="I1085" s="12">
        <v>1.5890000000000001E-4</v>
      </c>
      <c r="J1085" s="12">
        <v>7.2350000000000008E-4</v>
      </c>
      <c r="K1085" s="12">
        <v>5.1659999999999997E-9</v>
      </c>
    </row>
    <row r="1086" spans="1:11">
      <c r="A1086" s="12">
        <v>30097</v>
      </c>
      <c r="B1086" s="12" t="s">
        <v>715</v>
      </c>
      <c r="C1086" s="12">
        <v>1.134E-12</v>
      </c>
      <c r="D1086" s="12">
        <v>-1.527E-9</v>
      </c>
      <c r="E1086" s="12">
        <v>-1.6490000000000001E-2</v>
      </c>
      <c r="F1086" s="12">
        <v>1.6490000000000001E-2</v>
      </c>
      <c r="G1086" s="12">
        <v>4.4920000000000002E-4</v>
      </c>
      <c r="H1086" s="12">
        <v>4.5830000000000003E-4</v>
      </c>
      <c r="I1086" s="12">
        <v>-3.7910000000000011E-4</v>
      </c>
      <c r="J1086" s="12">
        <v>7.4529999999999996E-4</v>
      </c>
      <c r="K1086" s="12">
        <v>1.527E-9</v>
      </c>
    </row>
    <row r="1087" spans="1:11">
      <c r="A1087" s="12">
        <v>30097</v>
      </c>
      <c r="B1087" s="12" t="s">
        <v>716</v>
      </c>
      <c r="C1087" s="12">
        <v>-3.1469999999999998E-12</v>
      </c>
      <c r="D1087" s="12">
        <v>1.026E-9</v>
      </c>
      <c r="E1087" s="12">
        <v>-4.9349999999999998E-2</v>
      </c>
      <c r="F1087" s="12">
        <v>4.9349999999999998E-2</v>
      </c>
      <c r="G1087" s="12">
        <v>2.6420000000000001E-5</v>
      </c>
      <c r="H1087" s="12">
        <v>1.0009999999999999E-3</v>
      </c>
      <c r="I1087" s="12">
        <v>4.5869999999999998E-4</v>
      </c>
      <c r="J1087" s="12">
        <v>1.101E-3</v>
      </c>
      <c r="K1087" s="12">
        <v>1.026E-9</v>
      </c>
    </row>
    <row r="1088" spans="1:11">
      <c r="A1088" s="12">
        <v>30097</v>
      </c>
      <c r="B1088" s="12" t="s">
        <v>717</v>
      </c>
      <c r="C1088" s="12">
        <v>0</v>
      </c>
      <c r="D1088" s="12">
        <v>-6.6690000000000009E-9</v>
      </c>
      <c r="E1088" s="12">
        <v>-5.7500000000000002E-2</v>
      </c>
      <c r="F1088" s="12">
        <v>5.7500000000000002E-2</v>
      </c>
      <c r="G1088" s="12">
        <v>1.196E-3</v>
      </c>
      <c r="H1088" s="12">
        <v>1.9559999999999998E-3</v>
      </c>
      <c r="I1088" s="12">
        <v>-3.3139999999999998E-5</v>
      </c>
      <c r="J1088" s="12">
        <v>2.2929999999999999E-3</v>
      </c>
      <c r="K1088" s="12">
        <v>6.6690000000000009E-9</v>
      </c>
    </row>
    <row r="1089" spans="1:11">
      <c r="A1089" s="12">
        <v>30097</v>
      </c>
      <c r="B1089" s="12" t="s">
        <v>718</v>
      </c>
      <c r="C1089" s="12">
        <v>1.29E-12</v>
      </c>
      <c r="D1089" s="12">
        <v>2.6500000000000002E-9</v>
      </c>
      <c r="E1089" s="12">
        <v>-9.7330000000000003E-3</v>
      </c>
      <c r="F1089" s="12">
        <v>9.7330000000000003E-3</v>
      </c>
      <c r="G1089" s="12">
        <v>-3.6770000000000002E-5</v>
      </c>
      <c r="H1089" s="12">
        <v>4.3070000000000001E-4</v>
      </c>
      <c r="I1089" s="12">
        <v>7.1639999999999998E-5</v>
      </c>
      <c r="J1089" s="12">
        <v>4.3820000000000003E-4</v>
      </c>
      <c r="K1089" s="12">
        <v>2.6500000000000002E-9</v>
      </c>
    </row>
    <row r="1090" spans="1:11">
      <c r="A1090" s="12">
        <v>30097</v>
      </c>
      <c r="B1090" s="12" t="s">
        <v>719</v>
      </c>
      <c r="C1090" s="12">
        <v>2.1499999999999999E-12</v>
      </c>
      <c r="D1090" s="12">
        <v>7.0040000000000002E-9</v>
      </c>
      <c r="E1090" s="12">
        <v>-9.5560000000000006E-2</v>
      </c>
      <c r="F1090" s="12">
        <v>9.5560000000000006E-2</v>
      </c>
      <c r="G1090" s="12">
        <v>1.176E-3</v>
      </c>
      <c r="H1090" s="12">
        <v>2.856E-3</v>
      </c>
      <c r="I1090" s="12">
        <v>2.9159999999999999E-4</v>
      </c>
      <c r="J1090" s="12">
        <v>3.1020000000000002E-3</v>
      </c>
      <c r="K1090" s="12">
        <v>7.0040000000000002E-9</v>
      </c>
    </row>
    <row r="1091" spans="1:11">
      <c r="A1091" s="12">
        <v>30097</v>
      </c>
      <c r="B1091" s="12" t="s">
        <v>720</v>
      </c>
      <c r="C1091" s="12">
        <v>0</v>
      </c>
      <c r="D1091" s="12">
        <v>-2.651E-9</v>
      </c>
      <c r="E1091" s="12">
        <v>2.915E-5</v>
      </c>
      <c r="F1091" s="12">
        <v>2.915E-5</v>
      </c>
      <c r="G1091" s="12">
        <v>7.7769999999999996E-5</v>
      </c>
      <c r="H1091" s="12">
        <v>1.11E-4</v>
      </c>
      <c r="I1091" s="12">
        <v>-6.0529999999999998E-5</v>
      </c>
      <c r="J1091" s="12">
        <v>1.484E-4</v>
      </c>
      <c r="K1091" s="12">
        <v>2.651E-9</v>
      </c>
    </row>
    <row r="1092" spans="1:11">
      <c r="A1092" s="12">
        <v>30097</v>
      </c>
      <c r="B1092" s="12" t="s">
        <v>721</v>
      </c>
      <c r="C1092" s="12">
        <v>-1.6460000000000001E-12</v>
      </c>
      <c r="D1092" s="12">
        <v>-1.4999999999999999E-8</v>
      </c>
      <c r="E1092" s="12">
        <v>-2.179E-2</v>
      </c>
      <c r="F1092" s="12">
        <v>2.179E-2</v>
      </c>
      <c r="G1092" s="12">
        <v>6.2220000000000005E-4</v>
      </c>
      <c r="H1092" s="12">
        <v>6.9460000000000008E-4</v>
      </c>
      <c r="I1092" s="12">
        <v>-4.1860000000000002E-5</v>
      </c>
      <c r="J1092" s="12">
        <v>9.3350000000000008E-4</v>
      </c>
      <c r="K1092" s="12">
        <v>1.4999999999999999E-8</v>
      </c>
    </row>
    <row r="1093" spans="1:11">
      <c r="A1093" s="12">
        <v>30097</v>
      </c>
      <c r="B1093" s="12" t="s">
        <v>722</v>
      </c>
      <c r="C1093" s="12">
        <v>-1.51E-12</v>
      </c>
      <c r="D1093" s="12">
        <v>1.5020000000000001E-8</v>
      </c>
      <c r="E1093" s="12">
        <v>-7.0749999999999993E-2</v>
      </c>
      <c r="F1093" s="12">
        <v>7.0749999999999993E-2</v>
      </c>
      <c r="G1093" s="12">
        <v>2.163E-4</v>
      </c>
      <c r="H1093" s="12">
        <v>2.6410000000000001E-3</v>
      </c>
      <c r="I1093" s="12">
        <v>2.2570000000000001E-4</v>
      </c>
      <c r="J1093" s="12">
        <v>2.6589999999999999E-3</v>
      </c>
      <c r="K1093" s="12">
        <v>1.5020000000000001E-8</v>
      </c>
    </row>
    <row r="1094" spans="1:11">
      <c r="A1094" s="12">
        <v>30097</v>
      </c>
      <c r="B1094" s="12" t="s">
        <v>723</v>
      </c>
      <c r="C1094" s="12">
        <v>-6.4950000000000001E-12</v>
      </c>
      <c r="D1094" s="12">
        <v>-3.5870000000000001E-9</v>
      </c>
      <c r="E1094" s="12">
        <v>-3.1859999999999999E-2</v>
      </c>
      <c r="F1094" s="12">
        <v>3.1859999999999999E-2</v>
      </c>
      <c r="G1094" s="12">
        <v>2.7430000000000011E-4</v>
      </c>
      <c r="H1094" s="12">
        <v>-1.4329999999999999E-4</v>
      </c>
      <c r="I1094" s="12">
        <v>1.7310000000000001E-4</v>
      </c>
      <c r="J1094" s="12">
        <v>3.546E-4</v>
      </c>
      <c r="K1094" s="12">
        <v>3.5870000000000001E-9</v>
      </c>
    </row>
    <row r="1095" spans="1:11">
      <c r="A1095" s="12">
        <v>30097</v>
      </c>
      <c r="B1095" s="12" t="s">
        <v>724</v>
      </c>
      <c r="C1095" s="12">
        <v>4.9040000000000001E-12</v>
      </c>
      <c r="D1095" s="12">
        <v>3.9529999999999999E-9</v>
      </c>
      <c r="E1095" s="12">
        <v>-6.8330000000000002E-2</v>
      </c>
      <c r="F1095" s="12">
        <v>6.8330000000000002E-2</v>
      </c>
      <c r="G1095" s="12">
        <v>4.2900000000000002E-4</v>
      </c>
      <c r="H1095" s="12">
        <v>3.3790000000000001E-3</v>
      </c>
      <c r="I1095" s="12">
        <v>2.242E-4</v>
      </c>
      <c r="J1095" s="12">
        <v>3.4129999999999998E-3</v>
      </c>
      <c r="K1095" s="12">
        <v>3.9529999999999999E-9</v>
      </c>
    </row>
    <row r="1096" spans="1:11">
      <c r="A1096" s="12">
        <v>30097</v>
      </c>
      <c r="B1096" s="12" t="s">
        <v>725</v>
      </c>
      <c r="C1096" s="12">
        <v>-2.4320000000000001E-12</v>
      </c>
      <c r="D1096" s="12">
        <v>6.4620000000000002E-9</v>
      </c>
      <c r="E1096" s="12">
        <v>-4.6039999999999998E-2</v>
      </c>
      <c r="F1096" s="12">
        <v>4.6039999999999998E-2</v>
      </c>
      <c r="G1096" s="12">
        <v>1.125E-4</v>
      </c>
      <c r="H1096" s="12">
        <v>7.5989999999999999E-4</v>
      </c>
      <c r="I1096" s="12">
        <v>-1.2630000000000001E-4</v>
      </c>
      <c r="J1096" s="12">
        <v>7.785E-4</v>
      </c>
      <c r="K1096" s="12">
        <v>6.4620000000000002E-9</v>
      </c>
    </row>
    <row r="1097" spans="1:11">
      <c r="A1097" s="12">
        <v>30097</v>
      </c>
      <c r="B1097" s="12" t="s">
        <v>726</v>
      </c>
      <c r="C1097" s="12">
        <v>0</v>
      </c>
      <c r="D1097" s="12">
        <v>-1.513E-9</v>
      </c>
      <c r="E1097" s="12">
        <v>-1.278E-2</v>
      </c>
      <c r="F1097" s="12">
        <v>1.278E-2</v>
      </c>
      <c r="G1097" s="12">
        <v>7.0060000000000001E-4</v>
      </c>
      <c r="H1097" s="12">
        <v>-1.8599999999999999E-4</v>
      </c>
      <c r="I1097" s="12">
        <v>-2.61E-6</v>
      </c>
      <c r="J1097" s="12">
        <v>7.249E-4</v>
      </c>
      <c r="K1097" s="12">
        <v>1.513E-9</v>
      </c>
    </row>
    <row r="1098" spans="1:11">
      <c r="A1098" s="12">
        <v>30097</v>
      </c>
      <c r="B1098" s="12" t="s">
        <v>727</v>
      </c>
      <c r="C1098" s="12">
        <v>-2.3459999999999999E-12</v>
      </c>
      <c r="D1098" s="12">
        <v>-6.7629999999999999E-9</v>
      </c>
      <c r="E1098" s="12">
        <v>-4.2999999999999997E-2</v>
      </c>
      <c r="F1098" s="12">
        <v>4.2999999999999997E-2</v>
      </c>
      <c r="G1098" s="12">
        <v>3.0949999999999999E-4</v>
      </c>
      <c r="H1098" s="12">
        <v>2.5090000000000003E-4</v>
      </c>
      <c r="I1098" s="12">
        <v>2.308E-4</v>
      </c>
      <c r="J1098" s="12">
        <v>4.6050000000000003E-4</v>
      </c>
      <c r="K1098" s="12">
        <v>6.7629999999999999E-9</v>
      </c>
    </row>
    <row r="1099" spans="1:11">
      <c r="A1099" s="12">
        <v>30097</v>
      </c>
      <c r="B1099" s="12" t="s">
        <v>728</v>
      </c>
      <c r="C1099" s="12">
        <v>0</v>
      </c>
      <c r="D1099" s="12">
        <v>1.693E-9</v>
      </c>
      <c r="E1099" s="12">
        <v>-4.5929999999999999E-3</v>
      </c>
      <c r="F1099" s="12">
        <v>4.5929999999999999E-3</v>
      </c>
      <c r="G1099" s="12">
        <v>4.061E-4</v>
      </c>
      <c r="H1099" s="12">
        <v>-5.9759999999999997E-5</v>
      </c>
      <c r="I1099" s="12">
        <v>-6.0099999999999997E-5</v>
      </c>
      <c r="J1099" s="12">
        <v>4.1479999999999989E-4</v>
      </c>
      <c r="K1099" s="12">
        <v>1.693E-9</v>
      </c>
    </row>
    <row r="1100" spans="1:11">
      <c r="A1100" s="12">
        <v>30097</v>
      </c>
      <c r="B1100" s="12" t="s">
        <v>729</v>
      </c>
      <c r="C1100" s="12">
        <v>-1.664E-12</v>
      </c>
      <c r="D1100" s="12">
        <v>1.5020000000000001E-8</v>
      </c>
      <c r="E1100" s="12">
        <v>-7.0749999999999993E-2</v>
      </c>
      <c r="F1100" s="12">
        <v>7.0749999999999993E-2</v>
      </c>
      <c r="G1100" s="12">
        <v>2.163E-4</v>
      </c>
      <c r="H1100" s="12">
        <v>2.6410000000000001E-3</v>
      </c>
      <c r="I1100" s="12">
        <v>2.2570000000000001E-4</v>
      </c>
      <c r="J1100" s="12">
        <v>2.6589999999999999E-3</v>
      </c>
      <c r="K1100" s="12">
        <v>1.5020000000000001E-8</v>
      </c>
    </row>
    <row r="1101" spans="1:11">
      <c r="A1101" s="12">
        <v>30097</v>
      </c>
      <c r="B1101" s="12" t="s">
        <v>730</v>
      </c>
      <c r="C1101" s="12">
        <v>0</v>
      </c>
      <c r="D1101" s="12">
        <v>-1.4999999999999999E-8</v>
      </c>
      <c r="E1101" s="12">
        <v>-2.179E-2</v>
      </c>
      <c r="F1101" s="12">
        <v>2.179E-2</v>
      </c>
      <c r="G1101" s="12">
        <v>6.2220000000000005E-4</v>
      </c>
      <c r="H1101" s="12">
        <v>6.9460000000000008E-4</v>
      </c>
      <c r="I1101" s="12">
        <v>-4.1860000000000002E-5</v>
      </c>
      <c r="J1101" s="12">
        <v>9.3350000000000008E-4</v>
      </c>
      <c r="K1101" s="12">
        <v>1.4999999999999999E-8</v>
      </c>
    </row>
    <row r="1102" spans="1:11">
      <c r="A1102" s="12">
        <v>30097</v>
      </c>
      <c r="B1102" s="12" t="s">
        <v>731</v>
      </c>
      <c r="C1102" s="12">
        <v>5.2120000000000008E-12</v>
      </c>
      <c r="D1102" s="12">
        <v>3.885E-10</v>
      </c>
      <c r="E1102" s="12">
        <v>-7.9729999999999995E-2</v>
      </c>
      <c r="F1102" s="12">
        <v>7.9729999999999995E-2</v>
      </c>
      <c r="G1102" s="12">
        <v>1.4959999999999999E-3</v>
      </c>
      <c r="H1102" s="12">
        <v>2.6419999999999998E-3</v>
      </c>
      <c r="I1102" s="12">
        <v>1.34E-4</v>
      </c>
      <c r="J1102" s="12">
        <v>3.039E-3</v>
      </c>
      <c r="K1102" s="12">
        <v>3.885E-10</v>
      </c>
    </row>
    <row r="1103" spans="1:11">
      <c r="A1103" s="12">
        <v>30097</v>
      </c>
      <c r="B1103" s="12" t="s">
        <v>732</v>
      </c>
      <c r="C1103" s="12">
        <v>-1.802E-12</v>
      </c>
      <c r="D1103" s="12">
        <v>1.2139999999999999E-9</v>
      </c>
      <c r="E1103" s="12">
        <v>-3.807E-2</v>
      </c>
      <c r="F1103" s="12">
        <v>3.807E-2</v>
      </c>
      <c r="G1103" s="12">
        <v>1.8149999999999999E-4</v>
      </c>
      <c r="H1103" s="12">
        <v>1.7260000000000001E-5</v>
      </c>
      <c r="I1103" s="12">
        <v>-4.0509999999999997E-5</v>
      </c>
      <c r="J1103" s="12">
        <v>1.8679999999999999E-4</v>
      </c>
      <c r="K1103" s="12">
        <v>1.2139999999999999E-9</v>
      </c>
    </row>
    <row r="1104" spans="1:11">
      <c r="A1104" s="12">
        <v>30097</v>
      </c>
      <c r="B1104" s="12" t="s">
        <v>733</v>
      </c>
      <c r="C1104" s="12">
        <v>0</v>
      </c>
      <c r="D1104" s="12">
        <v>1.264E-10</v>
      </c>
      <c r="E1104" s="12">
        <v>-7.843000000000001E-3</v>
      </c>
      <c r="F1104" s="12">
        <v>7.843000000000001E-3</v>
      </c>
      <c r="G1104" s="12">
        <v>8.0829999999999997E-4</v>
      </c>
      <c r="H1104" s="12">
        <v>-8.6260000000000004E-5</v>
      </c>
      <c r="I1104" s="12">
        <v>-5.9769999999999999E-5</v>
      </c>
      <c r="J1104" s="12">
        <v>8.1510000000000003E-4</v>
      </c>
      <c r="K1104" s="12">
        <v>1.264E-10</v>
      </c>
    </row>
    <row r="1105" spans="1:11">
      <c r="A1105" s="12">
        <v>30097</v>
      </c>
      <c r="B1105" s="12" t="s">
        <v>805</v>
      </c>
      <c r="C1105" s="12">
        <v>3.0349999999999999E-12</v>
      </c>
      <c r="D1105" s="12">
        <v>6.2860000000000008E-9</v>
      </c>
      <c r="E1105" s="12">
        <v>-8.2000000000000003E-2</v>
      </c>
      <c r="F1105" s="12">
        <v>8.2000000000000003E-2</v>
      </c>
      <c r="G1105" s="12">
        <v>3.4650000000000002E-4</v>
      </c>
      <c r="H1105" s="12">
        <v>3.473E-3</v>
      </c>
      <c r="I1105" s="12">
        <v>5.4160000000000005E-4</v>
      </c>
      <c r="J1105" s="12">
        <v>3.532E-3</v>
      </c>
      <c r="K1105" s="12">
        <v>6.2860000000000008E-9</v>
      </c>
    </row>
    <row r="1106" spans="1:11">
      <c r="A1106" s="12">
        <v>30097</v>
      </c>
      <c r="B1106" s="12" t="s">
        <v>806</v>
      </c>
      <c r="C1106" s="12">
        <v>-3.4059999999999998E-12</v>
      </c>
      <c r="D1106" s="12">
        <v>1.25E-9</v>
      </c>
      <c r="E1106" s="12">
        <v>-1.469E-2</v>
      </c>
      <c r="F1106" s="12">
        <v>1.469E-2</v>
      </c>
      <c r="G1106" s="12">
        <v>2.4869999999999997E-4</v>
      </c>
      <c r="H1106" s="12">
        <v>-5.4570000000000001E-5</v>
      </c>
      <c r="I1106" s="12">
        <v>-4.5939999999999989E-4</v>
      </c>
      <c r="J1106" s="12">
        <v>5.2529999999999992E-4</v>
      </c>
      <c r="K1106" s="12">
        <v>1.25E-9</v>
      </c>
    </row>
    <row r="1107" spans="1:11">
      <c r="A1107" s="12">
        <v>30097</v>
      </c>
      <c r="B1107" s="12" t="s">
        <v>807</v>
      </c>
      <c r="C1107" s="12">
        <v>-1.222E-12</v>
      </c>
      <c r="D1107" s="12">
        <v>5.5969999999999996E-9</v>
      </c>
      <c r="E1107" s="12">
        <v>-8.5510000000000003E-2</v>
      </c>
      <c r="F1107" s="12">
        <v>8.5510000000000003E-2</v>
      </c>
      <c r="G1107" s="12">
        <v>4.4030000000000002E-4</v>
      </c>
      <c r="H1107" s="12">
        <v>3.7420000000000001E-3</v>
      </c>
      <c r="I1107" s="12">
        <v>5.0440000000000001E-4</v>
      </c>
      <c r="J1107" s="12">
        <v>3.8010000000000001E-3</v>
      </c>
      <c r="K1107" s="12">
        <v>5.5969999999999996E-9</v>
      </c>
    </row>
    <row r="1108" spans="1:11">
      <c r="A1108" s="12">
        <v>30097</v>
      </c>
      <c r="B1108" s="12" t="s">
        <v>808</v>
      </c>
      <c r="C1108" s="12">
        <v>-4.5939999999999992E-12</v>
      </c>
      <c r="D1108" s="12">
        <v>3.4280000000000002E-9</v>
      </c>
      <c r="E1108" s="12">
        <v>-1.4449999999999999E-2</v>
      </c>
      <c r="F1108" s="12">
        <v>1.4449999999999999E-2</v>
      </c>
      <c r="G1108" s="12">
        <v>1.9770000000000001E-4</v>
      </c>
      <c r="H1108" s="12">
        <v>-2.351E-4</v>
      </c>
      <c r="I1108" s="12">
        <v>-4.3849999999999998E-4</v>
      </c>
      <c r="J1108" s="12">
        <v>5.354E-4</v>
      </c>
      <c r="K1108" s="12">
        <v>3.4280000000000002E-9</v>
      </c>
    </row>
    <row r="1109" spans="1:11">
      <c r="A1109" s="12">
        <v>30097</v>
      </c>
      <c r="B1109" s="12" t="s">
        <v>809</v>
      </c>
      <c r="C1109" s="12">
        <v>3.7109999999999998E-12</v>
      </c>
      <c r="D1109" s="12">
        <v>5.4390000000000008E-9</v>
      </c>
      <c r="E1109" s="12">
        <v>-7.9699999999999993E-2</v>
      </c>
      <c r="F1109" s="12">
        <v>7.9699999999999993E-2</v>
      </c>
      <c r="G1109" s="12">
        <v>4.526E-4</v>
      </c>
      <c r="H1109" s="12">
        <v>4.032E-3</v>
      </c>
      <c r="I1109" s="12">
        <v>2.9540000000000002E-4</v>
      </c>
      <c r="J1109" s="12">
        <v>4.0679999999999996E-3</v>
      </c>
      <c r="K1109" s="12">
        <v>5.4390000000000008E-9</v>
      </c>
    </row>
    <row r="1110" spans="1:11">
      <c r="A1110" s="12">
        <v>30097</v>
      </c>
      <c r="B1110" s="12" t="s">
        <v>810</v>
      </c>
      <c r="C1110" s="12">
        <v>-5.1400000000000003E-12</v>
      </c>
      <c r="D1110" s="12">
        <v>-4.0579999999999998E-9</v>
      </c>
      <c r="E1110" s="12">
        <v>-3.1419999999999997E-2</v>
      </c>
      <c r="F1110" s="12">
        <v>3.1419999999999997E-2</v>
      </c>
      <c r="G1110" s="12">
        <v>8.0540000000000006E-4</v>
      </c>
      <c r="H1110" s="12">
        <v>-7.427E-4</v>
      </c>
      <c r="I1110" s="12">
        <v>5.9030000000000002E-5</v>
      </c>
      <c r="J1110" s="12">
        <v>1.0970000000000001E-3</v>
      </c>
      <c r="K1110" s="12">
        <v>4.0579999999999998E-9</v>
      </c>
    </row>
    <row r="1111" spans="1:11">
      <c r="A1111" s="12">
        <v>30097</v>
      </c>
      <c r="B1111" s="12" t="s">
        <v>811</v>
      </c>
      <c r="C1111" s="12">
        <v>2.2539999999999999E-12</v>
      </c>
      <c r="D1111" s="12">
        <v>6.445E-9</v>
      </c>
      <c r="E1111" s="12">
        <v>-8.9370000000000005E-2</v>
      </c>
      <c r="F1111" s="12">
        <v>8.9370000000000005E-2</v>
      </c>
      <c r="G1111" s="12">
        <v>2.7720000000000002E-4</v>
      </c>
      <c r="H1111" s="12">
        <v>3.4380000000000001E-3</v>
      </c>
      <c r="I1111" s="12">
        <v>3.344E-4</v>
      </c>
      <c r="J1111" s="12">
        <v>3.465999999999999E-3</v>
      </c>
      <c r="K1111" s="12">
        <v>6.445E-9</v>
      </c>
    </row>
    <row r="1112" spans="1:11">
      <c r="A1112" s="12">
        <v>30097</v>
      </c>
      <c r="B1112" s="12" t="s">
        <v>812</v>
      </c>
      <c r="C1112" s="12">
        <v>0</v>
      </c>
      <c r="D1112" s="12">
        <v>6.4549999999999999E-10</v>
      </c>
      <c r="E1112" s="12">
        <v>-1.111E-3</v>
      </c>
      <c r="F1112" s="12">
        <v>1.111E-3</v>
      </c>
      <c r="G1112" s="12">
        <v>1.5639999999999999E-5</v>
      </c>
      <c r="H1112" s="12">
        <v>-3.6180000000000003E-5</v>
      </c>
      <c r="I1112" s="12">
        <v>-1.4780000000000001E-5</v>
      </c>
      <c r="J1112" s="12">
        <v>4.21E-5</v>
      </c>
      <c r="K1112" s="12">
        <v>6.4549999999999999E-10</v>
      </c>
    </row>
    <row r="1113" spans="1:11">
      <c r="A1113" s="12">
        <v>30097</v>
      </c>
      <c r="B1113" s="12" t="s">
        <v>813</v>
      </c>
      <c r="C1113" s="12">
        <v>1.0070000000000001E-11</v>
      </c>
      <c r="D1113" s="12">
        <v>4.9030000000000001E-9</v>
      </c>
      <c r="E1113" s="12">
        <v>-8.7559999999999999E-2</v>
      </c>
      <c r="F1113" s="12">
        <v>8.7559999999999999E-2</v>
      </c>
      <c r="G1113" s="12">
        <v>2.8469999999999998E-4</v>
      </c>
      <c r="H1113" s="12">
        <v>3.2469999999999999E-3</v>
      </c>
      <c r="I1113" s="12">
        <v>3.7030000000000011E-4</v>
      </c>
      <c r="J1113" s="12">
        <v>3.2810000000000001E-3</v>
      </c>
      <c r="K1113" s="12">
        <v>4.9039999999999996E-9</v>
      </c>
    </row>
    <row r="1114" spans="1:11">
      <c r="A1114" s="12">
        <v>30097</v>
      </c>
      <c r="B1114" s="12" t="s">
        <v>814</v>
      </c>
      <c r="C1114" s="12">
        <v>0</v>
      </c>
      <c r="D1114" s="12">
        <v>-4.8729999999999999E-12</v>
      </c>
      <c r="E1114" s="12">
        <v>-6.5079999999999999E-3</v>
      </c>
      <c r="F1114" s="12">
        <v>6.5079999999999999E-3</v>
      </c>
      <c r="G1114" s="12">
        <v>2.7599999999999999E-4</v>
      </c>
      <c r="H1114" s="12">
        <v>-7.7219999999999996E-5</v>
      </c>
      <c r="I1114" s="12">
        <v>-1.49E-5</v>
      </c>
      <c r="J1114" s="12">
        <v>2.8699999999999998E-4</v>
      </c>
      <c r="K1114" s="12">
        <v>4.8750000000000001E-12</v>
      </c>
    </row>
    <row r="1115" spans="1:11">
      <c r="A1115" s="12">
        <v>30097</v>
      </c>
      <c r="B1115" s="12" t="s">
        <v>815</v>
      </c>
      <c r="C1115" s="12">
        <v>1.721E-12</v>
      </c>
      <c r="D1115" s="12">
        <v>1.5259999999999999E-9</v>
      </c>
      <c r="E1115" s="12">
        <v>-8.4320000000000006E-2</v>
      </c>
      <c r="F1115" s="12">
        <v>8.4320000000000006E-2</v>
      </c>
      <c r="G1115" s="12">
        <v>3.2459999999999998E-4</v>
      </c>
      <c r="H1115" s="12">
        <v>3.0599999999999998E-3</v>
      </c>
      <c r="I1115" s="12">
        <v>4.8180000000000011E-4</v>
      </c>
      <c r="J1115" s="12">
        <v>3.1150000000000001E-3</v>
      </c>
      <c r="K1115" s="12">
        <v>1.5259999999999999E-9</v>
      </c>
    </row>
    <row r="1116" spans="1:11">
      <c r="A1116" s="12">
        <v>30097</v>
      </c>
      <c r="B1116" s="12" t="s">
        <v>816</v>
      </c>
      <c r="C1116" s="12">
        <v>0</v>
      </c>
      <c r="D1116" s="12">
        <v>5.4400000000000002E-9</v>
      </c>
      <c r="E1116" s="12">
        <v>-1.1650000000000001E-2</v>
      </c>
      <c r="F1116" s="12">
        <v>1.1650000000000001E-2</v>
      </c>
      <c r="G1116" s="12">
        <v>3.8729999999999998E-4</v>
      </c>
      <c r="H1116" s="12">
        <v>-2.198E-4</v>
      </c>
      <c r="I1116" s="12">
        <v>-3.0800000000000001E-4</v>
      </c>
      <c r="J1116" s="12">
        <v>5.4149999999999999E-4</v>
      </c>
      <c r="K1116" s="12">
        <v>5.4400000000000002E-9</v>
      </c>
    </row>
    <row r="1117" spans="1:11">
      <c r="A1117" s="12">
        <v>30097</v>
      </c>
      <c r="B1117" s="12" t="s">
        <v>817</v>
      </c>
      <c r="C1117" s="12">
        <v>-1.443E-12</v>
      </c>
      <c r="D1117" s="12">
        <v>7.4959999999999998E-9</v>
      </c>
      <c r="E1117" s="12">
        <v>-3.6799999999999999E-2</v>
      </c>
      <c r="F1117" s="12">
        <v>3.6799999999999999E-2</v>
      </c>
      <c r="G1117" s="12">
        <v>1.236E-4</v>
      </c>
      <c r="H1117" s="12">
        <v>1.052E-3</v>
      </c>
      <c r="I1117" s="12">
        <v>-3.7149999999999998E-4</v>
      </c>
      <c r="J1117" s="12">
        <v>1.122E-3</v>
      </c>
      <c r="K1117" s="12">
        <v>7.4959999999999998E-9</v>
      </c>
    </row>
    <row r="1118" spans="1:11">
      <c r="A1118" s="12">
        <v>30097</v>
      </c>
      <c r="B1118" s="12" t="s">
        <v>818</v>
      </c>
      <c r="C1118" s="12">
        <v>-3.2189999999999999E-12</v>
      </c>
      <c r="D1118" s="12">
        <v>-6.5900000000000006E-9</v>
      </c>
      <c r="E1118" s="12">
        <v>-5.0160000000000003E-2</v>
      </c>
      <c r="F1118" s="12">
        <v>5.0160000000000003E-2</v>
      </c>
      <c r="G1118" s="12">
        <v>1.439E-3</v>
      </c>
      <c r="H1118" s="12">
        <v>7.0750000000000001E-4</v>
      </c>
      <c r="I1118" s="12">
        <v>3.4560000000000011E-4</v>
      </c>
      <c r="J1118" s="12">
        <v>1.6410000000000001E-3</v>
      </c>
      <c r="K1118" s="12">
        <v>6.5900000000000006E-9</v>
      </c>
    </row>
    <row r="1119" spans="1:11">
      <c r="A1119" s="12">
        <v>30097</v>
      </c>
      <c r="B1119" s="12" t="s">
        <v>819</v>
      </c>
      <c r="C1119" s="12">
        <v>0</v>
      </c>
      <c r="D1119" s="12">
        <v>7.5930000000000006E-9</v>
      </c>
      <c r="E1119" s="12">
        <v>-2.2890000000000001E-2</v>
      </c>
      <c r="F1119" s="12">
        <v>2.2890000000000001E-2</v>
      </c>
      <c r="G1119" s="12">
        <v>7.6180000000000006E-5</v>
      </c>
      <c r="H1119" s="12">
        <v>4.102000000000001E-4</v>
      </c>
      <c r="I1119" s="12">
        <v>-4.0850000000000001E-4</v>
      </c>
      <c r="J1119" s="12">
        <v>5.8389999999999994E-4</v>
      </c>
      <c r="K1119" s="12">
        <v>7.5930000000000006E-9</v>
      </c>
    </row>
    <row r="1120" spans="1:11">
      <c r="A1120" s="12">
        <v>30097</v>
      </c>
      <c r="B1120" s="12" t="s">
        <v>820</v>
      </c>
      <c r="C1120" s="12">
        <v>0</v>
      </c>
      <c r="D1120" s="12">
        <v>-5.2249999999999996E-9</v>
      </c>
      <c r="E1120" s="12">
        <v>-6.0370000000000007E-2</v>
      </c>
      <c r="F1120" s="12">
        <v>6.0370000000000007E-2</v>
      </c>
      <c r="G1120" s="12">
        <v>1.542E-3</v>
      </c>
      <c r="H1120" s="12">
        <v>1.206E-3</v>
      </c>
      <c r="I1120" s="12">
        <v>3.4830000000000001E-4</v>
      </c>
      <c r="J1120" s="12">
        <v>1.9880000000000002E-3</v>
      </c>
      <c r="K1120" s="12">
        <v>5.2249999999999996E-9</v>
      </c>
    </row>
    <row r="1121" spans="1:11">
      <c r="A1121" s="12">
        <v>30097</v>
      </c>
      <c r="B1121" s="12" t="s">
        <v>821</v>
      </c>
      <c r="C1121" s="12">
        <v>-3.2550000000000002E-12</v>
      </c>
      <c r="D1121" s="12">
        <v>8.643E-9</v>
      </c>
      <c r="E1121" s="12">
        <v>-1.796E-2</v>
      </c>
      <c r="F1121" s="12">
        <v>1.796E-2</v>
      </c>
      <c r="G1121" s="12">
        <v>1.466E-5</v>
      </c>
      <c r="H1121" s="12">
        <v>3.1740000000000002E-4</v>
      </c>
      <c r="I1121" s="12">
        <v>-3.5859999999999999E-4</v>
      </c>
      <c r="J1121" s="12">
        <v>4.7909999999999999E-4</v>
      </c>
      <c r="K1121" s="12">
        <v>8.643E-9</v>
      </c>
    </row>
    <row r="1122" spans="1:11">
      <c r="A1122" s="12">
        <v>30097</v>
      </c>
      <c r="B1122" s="12" t="s">
        <v>822</v>
      </c>
      <c r="C1122" s="12">
        <v>-2.965E-12</v>
      </c>
      <c r="D1122" s="12">
        <v>-5.1739999999999997E-9</v>
      </c>
      <c r="E1122" s="12">
        <v>-6.652000000000001E-2</v>
      </c>
      <c r="F1122" s="12">
        <v>6.652000000000001E-2</v>
      </c>
      <c r="G1122" s="12">
        <v>1.578E-3</v>
      </c>
      <c r="H1122" s="12">
        <v>1.477E-3</v>
      </c>
      <c r="I1122" s="12">
        <v>3.233E-4</v>
      </c>
      <c r="J1122" s="12">
        <v>2.186E-3</v>
      </c>
      <c r="K1122" s="12">
        <v>5.1739999999999997E-9</v>
      </c>
    </row>
    <row r="1123" spans="1:11">
      <c r="A1123" s="12">
        <v>30097</v>
      </c>
      <c r="B1123" s="12" t="s">
        <v>823</v>
      </c>
      <c r="C1123" s="12">
        <v>0</v>
      </c>
      <c r="D1123" s="12">
        <v>-7.6929999999999998E-9</v>
      </c>
      <c r="E1123" s="12">
        <v>-2.63E-2</v>
      </c>
      <c r="F1123" s="12">
        <v>2.63E-2</v>
      </c>
      <c r="G1123" s="12">
        <v>6.4520000000000007E-4</v>
      </c>
      <c r="H1123" s="12">
        <v>5.8909999999999995E-4</v>
      </c>
      <c r="I1123" s="12">
        <v>-3.1980000000000002E-4</v>
      </c>
      <c r="J1123" s="12">
        <v>9.3040000000000006E-4</v>
      </c>
      <c r="K1123" s="12">
        <v>7.6929999999999998E-9</v>
      </c>
    </row>
    <row r="1124" spans="1:11">
      <c r="A1124" s="12">
        <v>30097</v>
      </c>
      <c r="B1124" s="12" t="s">
        <v>824</v>
      </c>
      <c r="C1124" s="12">
        <v>0</v>
      </c>
      <c r="D1124" s="12">
        <v>6.7989999999999994E-9</v>
      </c>
      <c r="E1124" s="12">
        <v>-5.0529999999999999E-2</v>
      </c>
      <c r="F1124" s="12">
        <v>5.0529999999999999E-2</v>
      </c>
      <c r="G1124" s="12">
        <v>-1.094E-5</v>
      </c>
      <c r="H1124" s="12">
        <v>1.8289999999999999E-3</v>
      </c>
      <c r="I1124" s="12">
        <v>3.0150000000000001E-4</v>
      </c>
      <c r="J1124" s="12">
        <v>1.853E-3</v>
      </c>
      <c r="K1124" s="12">
        <v>6.7989999999999994E-9</v>
      </c>
    </row>
    <row r="1125" spans="1:11">
      <c r="A1125" s="12">
        <v>30097</v>
      </c>
      <c r="B1125" s="12" t="s">
        <v>825</v>
      </c>
      <c r="C1125" s="12">
        <v>1.5170000000000001E-12</v>
      </c>
      <c r="D1125" s="12">
        <v>-7.8310000000000008E-9</v>
      </c>
      <c r="E1125" s="12">
        <v>-2.07E-2</v>
      </c>
      <c r="F1125" s="12">
        <v>2.07E-2</v>
      </c>
      <c r="G1125" s="12">
        <v>7.3689999999999997E-4</v>
      </c>
      <c r="H1125" s="12">
        <v>7.896E-4</v>
      </c>
      <c r="I1125" s="12">
        <v>-3.212E-4</v>
      </c>
      <c r="J1125" s="12">
        <v>1.127E-3</v>
      </c>
      <c r="K1125" s="12">
        <v>7.8310000000000008E-9</v>
      </c>
    </row>
    <row r="1126" spans="1:11">
      <c r="A1126" s="12">
        <v>30097</v>
      </c>
      <c r="B1126" s="12" t="s">
        <v>826</v>
      </c>
      <c r="C1126" s="12">
        <v>0</v>
      </c>
      <c r="D1126" s="12">
        <v>5.4109999999999996E-9</v>
      </c>
      <c r="E1126" s="12">
        <v>-4.9430000000000002E-2</v>
      </c>
      <c r="F1126" s="12">
        <v>4.9430000000000002E-2</v>
      </c>
      <c r="G1126" s="12">
        <v>1.7649999999999999E-5</v>
      </c>
      <c r="H1126" s="12">
        <v>1.2689999999999999E-3</v>
      </c>
      <c r="I1126" s="12">
        <v>2.8669999999999998E-4</v>
      </c>
      <c r="J1126" s="12">
        <v>1.3010000000000001E-3</v>
      </c>
      <c r="K1126" s="12">
        <v>5.4109999999999996E-9</v>
      </c>
    </row>
    <row r="1127" spans="1:11">
      <c r="A1127" s="12">
        <v>30097</v>
      </c>
      <c r="B1127" s="12" t="s">
        <v>827</v>
      </c>
      <c r="C1127" s="12">
        <v>2.8429999999999999E-12</v>
      </c>
      <c r="D1127" s="12">
        <v>-8.8620000000000002E-9</v>
      </c>
      <c r="E1127" s="12">
        <v>-1.4080000000000001E-2</v>
      </c>
      <c r="F1127" s="12">
        <v>1.4080000000000001E-2</v>
      </c>
      <c r="G1127" s="12">
        <v>7.783E-4</v>
      </c>
      <c r="H1127" s="12">
        <v>6.5879999999999997E-4</v>
      </c>
      <c r="I1127" s="12">
        <v>-2.7960000000000002E-4</v>
      </c>
      <c r="J1127" s="12">
        <v>1.057E-3</v>
      </c>
      <c r="K1127" s="12">
        <v>8.8620000000000002E-9</v>
      </c>
    </row>
    <row r="1128" spans="1:11">
      <c r="A1128" s="12">
        <v>30097</v>
      </c>
      <c r="B1128" s="12" t="s">
        <v>828</v>
      </c>
      <c r="C1128" s="12">
        <v>-2.9339999999999998E-12</v>
      </c>
      <c r="D1128" s="12">
        <v>5.2730000000000003E-9</v>
      </c>
      <c r="E1128" s="12">
        <v>-5.0020000000000002E-2</v>
      </c>
      <c r="F1128" s="12">
        <v>5.0020000000000002E-2</v>
      </c>
      <c r="G1128" s="12">
        <v>4.8439999999999997E-5</v>
      </c>
      <c r="H1128" s="12">
        <v>8.9840000000000004E-4</v>
      </c>
      <c r="I1128" s="12">
        <v>2.631E-4</v>
      </c>
      <c r="J1128" s="12">
        <v>9.3729999999999996E-4</v>
      </c>
      <c r="K1128" s="12">
        <v>5.2730000000000003E-9</v>
      </c>
    </row>
    <row r="1129" spans="1:11">
      <c r="A1129" s="12">
        <v>30097</v>
      </c>
      <c r="B1129" s="12" t="s">
        <v>829</v>
      </c>
      <c r="C1129" s="12">
        <v>-3.8110000000000006E-12</v>
      </c>
      <c r="D1129" s="12">
        <v>-4.0679999999999996E-9</v>
      </c>
      <c r="E1129" s="12">
        <v>-3.9399999999999998E-2</v>
      </c>
      <c r="F1129" s="12">
        <v>3.9399999999999998E-2</v>
      </c>
      <c r="G1129" s="12">
        <v>4.1730000000000001E-4</v>
      </c>
      <c r="H1129" s="12">
        <v>2.689E-3</v>
      </c>
      <c r="I1129" s="12">
        <v>5.9410000000000002E-5</v>
      </c>
      <c r="J1129" s="12">
        <v>2.722E-3</v>
      </c>
      <c r="K1129" s="12">
        <v>4.0679999999999996E-9</v>
      </c>
    </row>
    <row r="1130" spans="1:11">
      <c r="A1130" s="12">
        <v>30097</v>
      </c>
      <c r="B1130" s="12" t="s">
        <v>830</v>
      </c>
      <c r="C1130" s="12">
        <v>-1.226E-12</v>
      </c>
      <c r="D1130" s="12">
        <v>-1.069E-10</v>
      </c>
      <c r="E1130" s="12">
        <v>-4.283E-2</v>
      </c>
      <c r="F1130" s="12">
        <v>4.283E-2</v>
      </c>
      <c r="G1130" s="12">
        <v>1.3240000000000001E-3</v>
      </c>
      <c r="H1130" s="12">
        <v>-3.8440000000000002E-4</v>
      </c>
      <c r="I1130" s="12">
        <v>1.908E-5</v>
      </c>
      <c r="J1130" s="12">
        <v>1.379E-3</v>
      </c>
      <c r="K1130" s="12">
        <v>1.069E-10</v>
      </c>
    </row>
    <row r="1131" spans="1:11">
      <c r="A1131" s="12">
        <v>30097</v>
      </c>
      <c r="B1131" s="12" t="s">
        <v>831</v>
      </c>
      <c r="C1131" s="12">
        <v>-3.2310000000000011E-12</v>
      </c>
      <c r="D1131" s="12">
        <v>-3.9730000000000002E-9</v>
      </c>
      <c r="E1131" s="12">
        <v>-1.529E-2</v>
      </c>
      <c r="F1131" s="12">
        <v>1.529E-2</v>
      </c>
      <c r="G1131" s="12">
        <v>2.2269999999999999E-4</v>
      </c>
      <c r="H1131" s="12">
        <v>-5.8929999999999996E-4</v>
      </c>
      <c r="I1131" s="12">
        <v>8.2299999999999995E-5</v>
      </c>
      <c r="J1131" s="12">
        <v>6.3529999999999999E-4</v>
      </c>
      <c r="K1131" s="12">
        <v>3.9730000000000002E-9</v>
      </c>
    </row>
    <row r="1132" spans="1:11">
      <c r="A1132" s="12">
        <v>30097</v>
      </c>
      <c r="B1132" s="12" t="s">
        <v>832</v>
      </c>
      <c r="C1132" s="12">
        <v>-3.3609999999999999E-12</v>
      </c>
      <c r="D1132" s="12">
        <v>-2.8660000000000002E-10</v>
      </c>
      <c r="E1132" s="12">
        <v>-6.5170000000000006E-2</v>
      </c>
      <c r="F1132" s="12">
        <v>6.5170000000000006E-2</v>
      </c>
      <c r="G1132" s="12">
        <v>6.9979999999999988E-4</v>
      </c>
      <c r="H1132" s="12">
        <v>2.8909999999999999E-3</v>
      </c>
      <c r="I1132" s="12">
        <v>1.561E-4</v>
      </c>
      <c r="J1132" s="12">
        <v>2.9780000000000002E-3</v>
      </c>
      <c r="K1132" s="12">
        <v>2.8660000000000002E-10</v>
      </c>
    </row>
    <row r="1133" spans="1:11">
      <c r="A1133" s="12">
        <v>30097</v>
      </c>
      <c r="B1133" s="12" t="s">
        <v>833</v>
      </c>
      <c r="C1133" s="12">
        <v>9.6600000000000004E-12</v>
      </c>
      <c r="D1133" s="12">
        <v>-5.0280000000000013E-11</v>
      </c>
      <c r="E1133" s="12">
        <v>-6.13E-2</v>
      </c>
      <c r="F1133" s="12">
        <v>6.13E-2</v>
      </c>
      <c r="G1133" s="12">
        <v>1.096E-3</v>
      </c>
      <c r="H1133" s="12">
        <v>3.0500000000000002E-3</v>
      </c>
      <c r="I1133" s="12">
        <v>1.8709999999999999E-4</v>
      </c>
      <c r="J1133" s="12">
        <v>3.2460000000000002E-3</v>
      </c>
      <c r="K1133" s="12">
        <v>5.1200000000000002E-11</v>
      </c>
    </row>
    <row r="1134" spans="1:11">
      <c r="A1134" s="12">
        <v>30097</v>
      </c>
      <c r="B1134" s="12" t="s">
        <v>834</v>
      </c>
      <c r="C1134" s="12">
        <v>-8.1939999999999984E-12</v>
      </c>
      <c r="D1134" s="12">
        <v>2.6829999999999999E-10</v>
      </c>
      <c r="E1134" s="12">
        <v>-2.9430000000000001E-2</v>
      </c>
      <c r="F1134" s="12">
        <v>2.9430000000000001E-2</v>
      </c>
      <c r="G1134" s="12">
        <v>9.1189999999999999E-4</v>
      </c>
      <c r="H1134" s="12">
        <v>-6.5289999999999999E-4</v>
      </c>
      <c r="I1134" s="12">
        <v>-4.5259999999999997E-5</v>
      </c>
      <c r="J1134" s="12">
        <v>1.122E-3</v>
      </c>
      <c r="K1134" s="12">
        <v>2.685E-10</v>
      </c>
    </row>
    <row r="1135" spans="1:11">
      <c r="A1135" s="12">
        <v>30097</v>
      </c>
      <c r="B1135" s="12" t="s">
        <v>835</v>
      </c>
      <c r="C1135" s="12">
        <v>1.401E-11</v>
      </c>
      <c r="D1135" s="12">
        <v>-7.8040000000000001E-10</v>
      </c>
      <c r="E1135" s="12">
        <v>-5.8689999999999999E-2</v>
      </c>
      <c r="F1135" s="12">
        <v>5.8689999999999999E-2</v>
      </c>
      <c r="G1135" s="12">
        <v>6.9029999999999992E-4</v>
      </c>
      <c r="H1135" s="12">
        <v>2.9009999999999999E-3</v>
      </c>
      <c r="I1135" s="12">
        <v>1.393E-4</v>
      </c>
      <c r="J1135" s="12">
        <v>2.9849999999999998E-3</v>
      </c>
      <c r="K1135" s="12">
        <v>7.8049999999999994E-10</v>
      </c>
    </row>
    <row r="1136" spans="1:11">
      <c r="A1136" s="12">
        <v>30097</v>
      </c>
      <c r="B1136" s="12" t="s">
        <v>836</v>
      </c>
      <c r="C1136" s="12">
        <v>-9.0990000000000007E-12</v>
      </c>
      <c r="D1136" s="12">
        <v>3.2909999999999999E-9</v>
      </c>
      <c r="E1136" s="12">
        <v>-1.8929999999999999E-2</v>
      </c>
      <c r="F1136" s="12">
        <v>1.8929999999999999E-2</v>
      </c>
      <c r="G1136" s="12">
        <v>1.8709999999999999E-4</v>
      </c>
      <c r="H1136" s="12">
        <v>-6.1479999999999998E-4</v>
      </c>
      <c r="I1136" s="12">
        <v>-7.0500000000000006E-5</v>
      </c>
      <c r="J1136" s="12">
        <v>6.4649999999999994E-4</v>
      </c>
      <c r="K1136" s="12">
        <v>3.2909999999999999E-9</v>
      </c>
    </row>
    <row r="1137" spans="1:11">
      <c r="A1137" s="12">
        <v>30097</v>
      </c>
      <c r="B1137" s="12" t="s">
        <v>837</v>
      </c>
      <c r="C1137" s="12">
        <v>5.4510000000000009E-12</v>
      </c>
      <c r="D1137" s="12">
        <v>6.836E-9</v>
      </c>
      <c r="E1137" s="12">
        <v>-7.2720000000000007E-2</v>
      </c>
      <c r="F1137" s="12">
        <v>7.2720000000000007E-2</v>
      </c>
      <c r="G1137" s="12">
        <v>1.215E-4</v>
      </c>
      <c r="H1137" s="12">
        <v>2.6879999999999999E-3</v>
      </c>
      <c r="I1137" s="12">
        <v>5.1800000000000001E-4</v>
      </c>
      <c r="J1137" s="12">
        <v>2.7399999999999998E-3</v>
      </c>
      <c r="K1137" s="12">
        <v>6.836E-9</v>
      </c>
    </row>
    <row r="1138" spans="1:11">
      <c r="A1138" s="12">
        <v>30097</v>
      </c>
      <c r="B1138" s="12" t="s">
        <v>838</v>
      </c>
      <c r="C1138" s="12">
        <v>1.583E-12</v>
      </c>
      <c r="D1138" s="12">
        <v>-6.7220000000000014E-9</v>
      </c>
      <c r="E1138" s="12">
        <v>-1.6490000000000001E-2</v>
      </c>
      <c r="F1138" s="12">
        <v>1.6490000000000001E-2</v>
      </c>
      <c r="G1138" s="12">
        <v>4.9810000000000002E-4</v>
      </c>
      <c r="H1138" s="12">
        <v>8.4350000000000007E-4</v>
      </c>
      <c r="I1138" s="12">
        <v>-3.4909999999999997E-4</v>
      </c>
      <c r="J1138" s="12">
        <v>1.0399999999999999E-3</v>
      </c>
      <c r="K1138" s="12">
        <v>6.7220000000000014E-9</v>
      </c>
    </row>
    <row r="1139" spans="1:11">
      <c r="A1139" s="12">
        <v>30097</v>
      </c>
      <c r="B1139" s="12" t="s">
        <v>839</v>
      </c>
      <c r="C1139" s="12">
        <v>0</v>
      </c>
      <c r="D1139" s="12">
        <v>3.8380000000000011E-10</v>
      </c>
      <c r="E1139" s="12">
        <v>-7.8160000000000007E-2</v>
      </c>
      <c r="F1139" s="12">
        <v>7.8160000000000007E-2</v>
      </c>
      <c r="G1139" s="12">
        <v>1.547E-3</v>
      </c>
      <c r="H1139" s="12">
        <v>2.7499999999999998E-3</v>
      </c>
      <c r="I1139" s="12">
        <v>1.2669999999999999E-4</v>
      </c>
      <c r="J1139" s="12">
        <v>3.1580000000000002E-3</v>
      </c>
      <c r="K1139" s="12">
        <v>3.8380000000000011E-10</v>
      </c>
    </row>
    <row r="1140" spans="1:11">
      <c r="A1140" s="12">
        <v>30097</v>
      </c>
      <c r="B1140" s="12" t="s">
        <v>840</v>
      </c>
      <c r="C1140" s="12">
        <v>4.1280000000000002E-12</v>
      </c>
      <c r="D1140" s="12">
        <v>-5.2430000000000002E-9</v>
      </c>
      <c r="E1140" s="12">
        <v>-4.8779999999999997E-2</v>
      </c>
      <c r="F1140" s="12">
        <v>4.8779999999999997E-2</v>
      </c>
      <c r="G1140" s="12">
        <v>7.894E-4</v>
      </c>
      <c r="H1140" s="12">
        <v>2.7720000000000002E-3</v>
      </c>
      <c r="I1140" s="12">
        <v>4.464E-5</v>
      </c>
      <c r="J1140" s="12">
        <v>2.882E-3</v>
      </c>
      <c r="K1140" s="12">
        <v>5.2430000000000002E-9</v>
      </c>
    </row>
    <row r="1141" spans="1:11">
      <c r="A1141" s="12">
        <v>30097</v>
      </c>
      <c r="B1141" s="12" t="s">
        <v>841</v>
      </c>
      <c r="C1141" s="12">
        <v>-6.2139999999999992E-12</v>
      </c>
      <c r="D1141" s="12">
        <v>3.8030000000000002E-9</v>
      </c>
      <c r="E1141" s="12">
        <v>-1.9900000000000001E-2</v>
      </c>
      <c r="F1141" s="12">
        <v>1.9900000000000001E-2</v>
      </c>
      <c r="G1141" s="12">
        <v>1.7660000000000001E-4</v>
      </c>
      <c r="H1141" s="12">
        <v>-5.6970000000000002E-4</v>
      </c>
      <c r="I1141" s="12">
        <v>-7.292E-5</v>
      </c>
      <c r="J1141" s="12">
        <v>6.0079999999999986E-4</v>
      </c>
      <c r="K1141" s="12">
        <v>3.8030000000000002E-9</v>
      </c>
    </row>
    <row r="1142" spans="1:11">
      <c r="A1142" s="12">
        <v>30097</v>
      </c>
      <c r="B1142" s="12" t="s">
        <v>842</v>
      </c>
      <c r="C1142" s="12">
        <v>0</v>
      </c>
      <c r="D1142" s="12">
        <v>-1.2739999999999999E-9</v>
      </c>
      <c r="E1142" s="12">
        <v>-4.6050000000000001E-2</v>
      </c>
      <c r="F1142" s="12">
        <v>4.6050000000000001E-2</v>
      </c>
      <c r="G1142" s="12">
        <v>2.1340000000000001E-4</v>
      </c>
      <c r="H1142" s="12">
        <v>7.377000000000001E-4</v>
      </c>
      <c r="I1142" s="12">
        <v>4.6680000000000002E-4</v>
      </c>
      <c r="J1142" s="12">
        <v>8.987E-4</v>
      </c>
      <c r="K1142" s="12">
        <v>1.2739999999999999E-9</v>
      </c>
    </row>
    <row r="1143" spans="1:11">
      <c r="A1143" s="12">
        <v>30097</v>
      </c>
      <c r="B1143" s="12" t="s">
        <v>843</v>
      </c>
      <c r="C1143" s="12">
        <v>3.1729999999999999E-12</v>
      </c>
      <c r="D1143" s="12">
        <v>1.109E-9</v>
      </c>
      <c r="E1143" s="12">
        <v>-3.1050000000000001E-2</v>
      </c>
      <c r="F1143" s="12">
        <v>3.1050000000000001E-2</v>
      </c>
      <c r="G1143" s="12">
        <v>5.04E-4</v>
      </c>
      <c r="H1143" s="12">
        <v>1.2780000000000001E-3</v>
      </c>
      <c r="I1143" s="12">
        <v>-3.1300000000000002E-4</v>
      </c>
      <c r="J1143" s="12">
        <v>1.4090000000000001E-3</v>
      </c>
      <c r="K1143" s="12">
        <v>1.109E-9</v>
      </c>
    </row>
    <row r="1144" spans="1:11">
      <c r="A1144" s="12">
        <v>30097</v>
      </c>
      <c r="B1144" s="12" t="s">
        <v>844</v>
      </c>
      <c r="C1144" s="12">
        <v>9.8369999999999986E-12</v>
      </c>
      <c r="D1144" s="12">
        <v>5.4069999999999992E-9</v>
      </c>
      <c r="E1144" s="12">
        <v>-7.9479999999999995E-2</v>
      </c>
      <c r="F1144" s="12">
        <v>7.9479999999999995E-2</v>
      </c>
      <c r="G1144" s="12">
        <v>4.5090000000000001E-4</v>
      </c>
      <c r="H1144" s="12">
        <v>4.0330000000000001E-3</v>
      </c>
      <c r="I1144" s="12">
        <v>2.8210000000000003E-4</v>
      </c>
      <c r="J1144" s="12">
        <v>4.0679999999999996E-3</v>
      </c>
      <c r="K1144" s="12">
        <v>5.4069999999999992E-9</v>
      </c>
    </row>
    <row r="1145" spans="1:11">
      <c r="A1145" s="12">
        <v>30097</v>
      </c>
      <c r="B1145" s="12" t="s">
        <v>845</v>
      </c>
      <c r="C1145" s="12">
        <v>-1.4310000000000001E-12</v>
      </c>
      <c r="D1145" s="12">
        <v>-3.9229999999999998E-9</v>
      </c>
      <c r="E1145" s="12">
        <v>-2.1669999999999998E-2</v>
      </c>
      <c r="F1145" s="12">
        <v>2.1669999999999998E-2</v>
      </c>
      <c r="G1145" s="12">
        <v>2.4780000000000001E-4</v>
      </c>
      <c r="H1145" s="12">
        <v>-6.2339999999999997E-4</v>
      </c>
      <c r="I1145" s="12">
        <v>9.9300000000000001E-5</v>
      </c>
      <c r="J1145" s="12">
        <v>6.7820000000000001E-4</v>
      </c>
      <c r="K1145" s="12">
        <v>3.9229999999999998E-9</v>
      </c>
    </row>
    <row r="1146" spans="1:11">
      <c r="A1146" s="12">
        <v>30097</v>
      </c>
      <c r="B1146" s="12" t="s">
        <v>846</v>
      </c>
      <c r="C1146" s="12">
        <v>0</v>
      </c>
      <c r="D1146" s="12">
        <v>-8.8130000000000005E-10</v>
      </c>
      <c r="E1146" s="12">
        <v>-6.0380000000000003E-2</v>
      </c>
      <c r="F1146" s="12">
        <v>6.0380000000000003E-2</v>
      </c>
      <c r="G1146" s="12">
        <v>3.7500000000000001E-4</v>
      </c>
      <c r="H1146" s="12">
        <v>1.8140000000000001E-3</v>
      </c>
      <c r="I1146" s="12">
        <v>5.616000000000001E-4</v>
      </c>
      <c r="J1146" s="12">
        <v>1.936E-3</v>
      </c>
      <c r="K1146" s="12">
        <v>8.8130000000000005E-10</v>
      </c>
    </row>
    <row r="1147" spans="1:11">
      <c r="A1147" s="12">
        <v>30097</v>
      </c>
      <c r="B1147" s="12" t="s">
        <v>847</v>
      </c>
      <c r="C1147" s="12">
        <v>-2.6509999999999999E-12</v>
      </c>
      <c r="D1147" s="12">
        <v>1.39E-9</v>
      </c>
      <c r="E1147" s="12">
        <v>-1.472E-2</v>
      </c>
      <c r="F1147" s="12">
        <v>1.472E-2</v>
      </c>
      <c r="G1147" s="12">
        <v>3.3369999999999998E-4</v>
      </c>
      <c r="H1147" s="12">
        <v>1.156E-4</v>
      </c>
      <c r="I1147" s="12">
        <v>-4.1120000000000002E-4</v>
      </c>
      <c r="J1147" s="12">
        <v>5.4199999999999995E-4</v>
      </c>
      <c r="K1147" s="12">
        <v>1.39E-9</v>
      </c>
    </row>
    <row r="1148" spans="1:11">
      <c r="A1148" s="12">
        <v>30097</v>
      </c>
      <c r="B1148" s="12" t="s">
        <v>848</v>
      </c>
      <c r="C1148" s="12">
        <v>2.8750000000000002E-12</v>
      </c>
      <c r="D1148" s="12">
        <v>3.5760000000000001E-9</v>
      </c>
      <c r="E1148" s="12">
        <v>-6.7360000000000003E-2</v>
      </c>
      <c r="F1148" s="12">
        <v>6.7360000000000003E-2</v>
      </c>
      <c r="G1148" s="12">
        <v>3.6749999999999999E-4</v>
      </c>
      <c r="H1148" s="12">
        <v>2.2049999999999999E-3</v>
      </c>
      <c r="I1148" s="12">
        <v>-3.3189999999999999E-6</v>
      </c>
      <c r="J1148" s="12">
        <v>2.2360000000000001E-3</v>
      </c>
      <c r="K1148" s="12">
        <v>3.5760000000000001E-9</v>
      </c>
    </row>
    <row r="1149" spans="1:11">
      <c r="A1149" s="12">
        <v>30097</v>
      </c>
      <c r="B1149" s="12" t="s">
        <v>849</v>
      </c>
      <c r="C1149" s="12">
        <v>0</v>
      </c>
      <c r="D1149" s="12">
        <v>-5.1539999999999997E-11</v>
      </c>
      <c r="E1149" s="12">
        <v>-1.8560000000000001E-4</v>
      </c>
      <c r="F1149" s="12">
        <v>1.8560000000000001E-4</v>
      </c>
      <c r="G1149" s="12">
        <v>1.112E-5</v>
      </c>
      <c r="H1149" s="12">
        <v>-1.406E-6</v>
      </c>
      <c r="I1149" s="12">
        <v>-7.5900000000000002E-6</v>
      </c>
      <c r="J1149" s="12">
        <v>1.3540000000000001E-5</v>
      </c>
      <c r="K1149" s="12">
        <v>5.1539999999999997E-11</v>
      </c>
    </row>
    <row r="1150" spans="1:11">
      <c r="A1150" s="12">
        <v>30097</v>
      </c>
      <c r="B1150" s="12" t="s">
        <v>850</v>
      </c>
      <c r="C1150" s="12">
        <v>-3.5729999999999998E-12</v>
      </c>
      <c r="D1150" s="12">
        <v>-6.7480000000000009E-11</v>
      </c>
      <c r="E1150" s="12">
        <v>-3.5380000000000002E-2</v>
      </c>
      <c r="F1150" s="12">
        <v>3.5380000000000002E-2</v>
      </c>
      <c r="G1150" s="12">
        <v>1.7000000000000001E-4</v>
      </c>
      <c r="H1150" s="12">
        <v>-2.1890000000000001E-4</v>
      </c>
      <c r="I1150" s="12">
        <v>2.3609999999999999E-5</v>
      </c>
      <c r="J1150" s="12">
        <v>2.7819999999999999E-4</v>
      </c>
      <c r="K1150" s="12">
        <v>6.7580000000000001E-11</v>
      </c>
    </row>
    <row r="1151" spans="1:11">
      <c r="A1151" s="12">
        <v>30097</v>
      </c>
      <c r="B1151" s="12" t="s">
        <v>851</v>
      </c>
      <c r="C1151" s="12">
        <v>1.256E-11</v>
      </c>
      <c r="D1151" s="12">
        <v>-3.9169999999999996E-9</v>
      </c>
      <c r="E1151" s="12">
        <v>-4.7719999999999999E-2</v>
      </c>
      <c r="F1151" s="12">
        <v>4.7719999999999999E-2</v>
      </c>
      <c r="G1151" s="12">
        <v>6.5720000000000004E-4</v>
      </c>
      <c r="H1151" s="12">
        <v>2.594E-3</v>
      </c>
      <c r="I1151" s="12">
        <v>6.6710000000000003E-5</v>
      </c>
      <c r="J1151" s="12">
        <v>2.6770000000000001E-3</v>
      </c>
      <c r="K1151" s="12">
        <v>3.9169999999999996E-9</v>
      </c>
    </row>
    <row r="1152" spans="1:11">
      <c r="A1152" s="12">
        <v>30097</v>
      </c>
      <c r="B1152" s="12" t="s">
        <v>852</v>
      </c>
      <c r="C1152" s="12">
        <v>-5.6620000000000007E-12</v>
      </c>
      <c r="D1152" s="12">
        <v>5.0170000000000004E-9</v>
      </c>
      <c r="E1152" s="12">
        <v>-1.976E-2</v>
      </c>
      <c r="F1152" s="12">
        <v>1.976E-2</v>
      </c>
      <c r="G1152" s="12">
        <v>1.5300000000000001E-4</v>
      </c>
      <c r="H1152" s="12">
        <v>-6.0879999999999994E-4</v>
      </c>
      <c r="I1152" s="12">
        <v>-1.2850000000000001E-4</v>
      </c>
      <c r="J1152" s="12">
        <v>6.4079999999999996E-4</v>
      </c>
      <c r="K1152" s="12">
        <v>5.0170000000000004E-9</v>
      </c>
    </row>
    <row r="1153" spans="1:11">
      <c r="A1153" s="12">
        <v>30097</v>
      </c>
      <c r="B1153" s="12" t="s">
        <v>853</v>
      </c>
      <c r="C1153" s="12">
        <v>-2.953E-12</v>
      </c>
      <c r="D1153" s="12">
        <v>-1.1639999999999999E-9</v>
      </c>
      <c r="E1153" s="12">
        <v>-1.8089999999999998E-2</v>
      </c>
      <c r="F1153" s="12">
        <v>1.8089999999999998E-2</v>
      </c>
      <c r="G1153" s="12">
        <v>4.5619999999999998E-4</v>
      </c>
      <c r="H1153" s="12">
        <v>2.3470000000000001E-4</v>
      </c>
      <c r="I1153" s="12">
        <v>-3.7869999999999999E-4</v>
      </c>
      <c r="J1153" s="12">
        <v>6.3770000000000005E-4</v>
      </c>
      <c r="K1153" s="12">
        <v>1.1639999999999999E-9</v>
      </c>
    </row>
    <row r="1154" spans="1:11">
      <c r="A1154" s="12">
        <v>30097</v>
      </c>
      <c r="B1154" s="12" t="s">
        <v>854</v>
      </c>
      <c r="C1154" s="12">
        <v>2.2520000000000001E-12</v>
      </c>
      <c r="D1154" s="12">
        <v>1.531E-9</v>
      </c>
      <c r="E1154" s="12">
        <v>-5.2249999999999998E-2</v>
      </c>
      <c r="F1154" s="12">
        <v>5.2249999999999998E-2</v>
      </c>
      <c r="G1154" s="12">
        <v>8.1089999999999998E-6</v>
      </c>
      <c r="H1154" s="12">
        <v>1.42E-3</v>
      </c>
      <c r="I1154" s="12">
        <v>4.7160000000000002E-4</v>
      </c>
      <c r="J1154" s="12">
        <v>1.4959999999999999E-3</v>
      </c>
      <c r="K1154" s="12">
        <v>1.531E-9</v>
      </c>
    </row>
    <row r="1155" spans="1:11">
      <c r="A1155" s="12">
        <v>30097</v>
      </c>
      <c r="B1155" s="12" t="s">
        <v>855</v>
      </c>
      <c r="C1155" s="12">
        <v>2.2990000000000002E-12</v>
      </c>
      <c r="D1155" s="12">
        <v>1.016E-9</v>
      </c>
      <c r="E1155" s="12">
        <v>-8.252000000000001E-2</v>
      </c>
      <c r="F1155" s="12">
        <v>8.252000000000001E-2</v>
      </c>
      <c r="G1155" s="12">
        <v>3.0449999999999997E-4</v>
      </c>
      <c r="H1155" s="12">
        <v>2.5409999999999999E-3</v>
      </c>
      <c r="I1155" s="12">
        <v>4.8139999999999999E-4</v>
      </c>
      <c r="J1155" s="12">
        <v>2.604E-3</v>
      </c>
      <c r="K1155" s="12">
        <v>1.016E-9</v>
      </c>
    </row>
    <row r="1156" spans="1:11">
      <c r="A1156" s="12">
        <v>30097</v>
      </c>
      <c r="B1156" s="12" t="s">
        <v>856</v>
      </c>
      <c r="C1156" s="12">
        <v>0</v>
      </c>
      <c r="D1156" s="12">
        <v>-5.8079999999999988E-11</v>
      </c>
      <c r="E1156" s="12">
        <v>-4.0670000000000003E-3</v>
      </c>
      <c r="F1156" s="12">
        <v>4.0670000000000003E-3</v>
      </c>
      <c r="G1156" s="12">
        <v>1.618E-4</v>
      </c>
      <c r="H1156" s="12">
        <v>7.7100000000000007E-6</v>
      </c>
      <c r="I1156" s="12">
        <v>-2.9300000000000002E-4</v>
      </c>
      <c r="J1156" s="12">
        <v>3.3480000000000001E-4</v>
      </c>
      <c r="K1156" s="12">
        <v>5.8079999999999988E-11</v>
      </c>
    </row>
    <row r="1157" spans="1:11">
      <c r="A1157" s="12">
        <v>30097</v>
      </c>
      <c r="B1157" s="12" t="s">
        <v>857</v>
      </c>
      <c r="C1157" s="12">
        <v>6.3089999999999999E-12</v>
      </c>
      <c r="D1157" s="12">
        <v>4.0539999999999986E-9</v>
      </c>
      <c r="E1157" s="12">
        <v>-6.742999999999999E-2</v>
      </c>
      <c r="F1157" s="12">
        <v>6.742999999999999E-2</v>
      </c>
      <c r="G1157" s="12">
        <v>4.3290000000000001E-4</v>
      </c>
      <c r="H1157" s="12">
        <v>3.3679999999999999E-3</v>
      </c>
      <c r="I1157" s="12">
        <v>2.34E-4</v>
      </c>
      <c r="J1157" s="12">
        <v>3.4039999999999999E-3</v>
      </c>
      <c r="K1157" s="12">
        <v>4.0539999999999986E-9</v>
      </c>
    </row>
    <row r="1158" spans="1:11">
      <c r="A1158" s="12">
        <v>30097</v>
      </c>
      <c r="B1158" s="12" t="s">
        <v>858</v>
      </c>
      <c r="C1158" s="12">
        <v>-5.8070000000000006E-12</v>
      </c>
      <c r="D1158" s="12">
        <v>-5.1659999999999997E-9</v>
      </c>
      <c r="E1158" s="12">
        <v>-2.385E-2</v>
      </c>
      <c r="F1158" s="12">
        <v>2.385E-2</v>
      </c>
      <c r="G1158" s="12">
        <v>2.4499999999999999E-4</v>
      </c>
      <c r="H1158" s="12">
        <v>-6.6200000000000005E-4</v>
      </c>
      <c r="I1158" s="12">
        <v>1.5890000000000001E-4</v>
      </c>
      <c r="J1158" s="12">
        <v>7.2350000000000008E-4</v>
      </c>
      <c r="K1158" s="12">
        <v>5.1659999999999997E-9</v>
      </c>
    </row>
    <row r="1159" spans="1:11">
      <c r="A1159" s="12">
        <v>30097</v>
      </c>
      <c r="B1159" s="12" t="s">
        <v>859</v>
      </c>
      <c r="C1159" s="12">
        <v>1.134E-12</v>
      </c>
      <c r="D1159" s="12">
        <v>-1.527E-9</v>
      </c>
      <c r="E1159" s="12">
        <v>-1.6490000000000001E-2</v>
      </c>
      <c r="F1159" s="12">
        <v>1.6490000000000001E-2</v>
      </c>
      <c r="G1159" s="12">
        <v>4.4920000000000002E-4</v>
      </c>
      <c r="H1159" s="12">
        <v>4.5830000000000003E-4</v>
      </c>
      <c r="I1159" s="12">
        <v>-3.7910000000000011E-4</v>
      </c>
      <c r="J1159" s="12">
        <v>7.4529999999999996E-4</v>
      </c>
      <c r="K1159" s="12">
        <v>1.527E-9</v>
      </c>
    </row>
    <row r="1160" spans="1:11">
      <c r="A1160" s="12">
        <v>30097</v>
      </c>
      <c r="B1160" s="12" t="s">
        <v>860</v>
      </c>
      <c r="C1160" s="12">
        <v>-3.1469999999999998E-12</v>
      </c>
      <c r="D1160" s="12">
        <v>1.026E-9</v>
      </c>
      <c r="E1160" s="12">
        <v>-4.9349999999999998E-2</v>
      </c>
      <c r="F1160" s="12">
        <v>4.9349999999999998E-2</v>
      </c>
      <c r="G1160" s="12">
        <v>2.6420000000000001E-5</v>
      </c>
      <c r="H1160" s="12">
        <v>1.0009999999999999E-3</v>
      </c>
      <c r="I1160" s="12">
        <v>4.5869999999999998E-4</v>
      </c>
      <c r="J1160" s="12">
        <v>1.101E-3</v>
      </c>
      <c r="K1160" s="12">
        <v>1.026E-9</v>
      </c>
    </row>
    <row r="1161" spans="1:11">
      <c r="A1161" s="12">
        <v>30097</v>
      </c>
      <c r="B1161" s="12" t="s">
        <v>861</v>
      </c>
      <c r="C1161" s="12">
        <v>0</v>
      </c>
      <c r="D1161" s="12">
        <v>-6.6690000000000009E-9</v>
      </c>
      <c r="E1161" s="12">
        <v>-5.7500000000000002E-2</v>
      </c>
      <c r="F1161" s="12">
        <v>5.7500000000000002E-2</v>
      </c>
      <c r="G1161" s="12">
        <v>1.196E-3</v>
      </c>
      <c r="H1161" s="12">
        <v>1.9559999999999998E-3</v>
      </c>
      <c r="I1161" s="12">
        <v>-3.3139999999999998E-5</v>
      </c>
      <c r="J1161" s="12">
        <v>2.2929999999999999E-3</v>
      </c>
      <c r="K1161" s="12">
        <v>6.6690000000000009E-9</v>
      </c>
    </row>
    <row r="1162" spans="1:11">
      <c r="A1162" s="12">
        <v>30097</v>
      </c>
      <c r="B1162" s="12" t="s">
        <v>862</v>
      </c>
      <c r="C1162" s="12">
        <v>1.29E-12</v>
      </c>
      <c r="D1162" s="12">
        <v>2.6500000000000002E-9</v>
      </c>
      <c r="E1162" s="12">
        <v>-9.7330000000000003E-3</v>
      </c>
      <c r="F1162" s="12">
        <v>9.7330000000000003E-3</v>
      </c>
      <c r="G1162" s="12">
        <v>-3.6770000000000002E-5</v>
      </c>
      <c r="H1162" s="12">
        <v>4.3070000000000001E-4</v>
      </c>
      <c r="I1162" s="12">
        <v>7.1639999999999998E-5</v>
      </c>
      <c r="J1162" s="12">
        <v>4.3820000000000003E-4</v>
      </c>
      <c r="K1162" s="12">
        <v>2.6500000000000002E-9</v>
      </c>
    </row>
    <row r="1163" spans="1:11">
      <c r="A1163" s="12">
        <v>30097</v>
      </c>
      <c r="B1163" s="12" t="s">
        <v>863</v>
      </c>
      <c r="C1163" s="12">
        <v>2.1499999999999999E-12</v>
      </c>
      <c r="D1163" s="12">
        <v>7.0040000000000002E-9</v>
      </c>
      <c r="E1163" s="12">
        <v>-9.5560000000000006E-2</v>
      </c>
      <c r="F1163" s="12">
        <v>9.5560000000000006E-2</v>
      </c>
      <c r="G1163" s="12">
        <v>1.176E-3</v>
      </c>
      <c r="H1163" s="12">
        <v>2.856E-3</v>
      </c>
      <c r="I1163" s="12">
        <v>2.9159999999999999E-4</v>
      </c>
      <c r="J1163" s="12">
        <v>3.1020000000000002E-3</v>
      </c>
      <c r="K1163" s="12">
        <v>7.0040000000000002E-9</v>
      </c>
    </row>
    <row r="1164" spans="1:11">
      <c r="A1164" s="12">
        <v>30097</v>
      </c>
      <c r="B1164" s="12" t="s">
        <v>864</v>
      </c>
      <c r="C1164" s="12">
        <v>0</v>
      </c>
      <c r="D1164" s="12">
        <v>-2.651E-9</v>
      </c>
      <c r="E1164" s="12">
        <v>2.915E-5</v>
      </c>
      <c r="F1164" s="12">
        <v>2.915E-5</v>
      </c>
      <c r="G1164" s="12">
        <v>7.7769999999999996E-5</v>
      </c>
      <c r="H1164" s="12">
        <v>1.11E-4</v>
      </c>
      <c r="I1164" s="12">
        <v>-6.0529999999999998E-5</v>
      </c>
      <c r="J1164" s="12">
        <v>1.484E-4</v>
      </c>
      <c r="K1164" s="12">
        <v>2.651E-9</v>
      </c>
    </row>
    <row r="1165" spans="1:11">
      <c r="A1165" s="12">
        <v>30097</v>
      </c>
      <c r="B1165" s="12" t="s">
        <v>865</v>
      </c>
      <c r="C1165" s="12">
        <v>-1.6460000000000001E-12</v>
      </c>
      <c r="D1165" s="12">
        <v>-1.4999999999999999E-8</v>
      </c>
      <c r="E1165" s="12">
        <v>-2.179E-2</v>
      </c>
      <c r="F1165" s="12">
        <v>2.179E-2</v>
      </c>
      <c r="G1165" s="12">
        <v>6.2220000000000005E-4</v>
      </c>
      <c r="H1165" s="12">
        <v>6.9460000000000008E-4</v>
      </c>
      <c r="I1165" s="12">
        <v>-4.1860000000000002E-5</v>
      </c>
      <c r="J1165" s="12">
        <v>9.3350000000000008E-4</v>
      </c>
      <c r="K1165" s="12">
        <v>1.4999999999999999E-8</v>
      </c>
    </row>
    <row r="1166" spans="1:11">
      <c r="A1166" s="12">
        <v>30097</v>
      </c>
      <c r="B1166" s="12" t="s">
        <v>866</v>
      </c>
      <c r="C1166" s="12">
        <v>-1.51E-12</v>
      </c>
      <c r="D1166" s="12">
        <v>1.5020000000000001E-8</v>
      </c>
      <c r="E1166" s="12">
        <v>-7.0749999999999993E-2</v>
      </c>
      <c r="F1166" s="12">
        <v>7.0749999999999993E-2</v>
      </c>
      <c r="G1166" s="12">
        <v>2.163E-4</v>
      </c>
      <c r="H1166" s="12">
        <v>2.6410000000000001E-3</v>
      </c>
      <c r="I1166" s="12">
        <v>2.2570000000000001E-4</v>
      </c>
      <c r="J1166" s="12">
        <v>2.6589999999999999E-3</v>
      </c>
      <c r="K1166" s="12">
        <v>1.5020000000000001E-8</v>
      </c>
    </row>
    <row r="1167" spans="1:11">
      <c r="A1167" s="12">
        <v>30097</v>
      </c>
      <c r="B1167" s="12" t="s">
        <v>867</v>
      </c>
      <c r="C1167" s="12">
        <v>-6.4950000000000001E-12</v>
      </c>
      <c r="D1167" s="12">
        <v>-3.5870000000000001E-9</v>
      </c>
      <c r="E1167" s="12">
        <v>-3.1859999999999999E-2</v>
      </c>
      <c r="F1167" s="12">
        <v>3.1859999999999999E-2</v>
      </c>
      <c r="G1167" s="12">
        <v>2.7430000000000011E-4</v>
      </c>
      <c r="H1167" s="12">
        <v>-1.4329999999999999E-4</v>
      </c>
      <c r="I1167" s="12">
        <v>1.7310000000000001E-4</v>
      </c>
      <c r="J1167" s="12">
        <v>3.546E-4</v>
      </c>
      <c r="K1167" s="12">
        <v>3.5870000000000001E-9</v>
      </c>
    </row>
    <row r="1168" spans="1:11">
      <c r="A1168" s="12">
        <v>30097</v>
      </c>
      <c r="B1168" s="12" t="s">
        <v>868</v>
      </c>
      <c r="C1168" s="12">
        <v>4.9040000000000001E-12</v>
      </c>
      <c r="D1168" s="12">
        <v>3.9529999999999999E-9</v>
      </c>
      <c r="E1168" s="12">
        <v>-6.8330000000000002E-2</v>
      </c>
      <c r="F1168" s="12">
        <v>6.8330000000000002E-2</v>
      </c>
      <c r="G1168" s="12">
        <v>4.2900000000000002E-4</v>
      </c>
      <c r="H1168" s="12">
        <v>3.3790000000000001E-3</v>
      </c>
      <c r="I1168" s="12">
        <v>2.242E-4</v>
      </c>
      <c r="J1168" s="12">
        <v>3.4129999999999998E-3</v>
      </c>
      <c r="K1168" s="12">
        <v>3.9529999999999999E-9</v>
      </c>
    </row>
    <row r="1169" spans="1:11">
      <c r="A1169" s="12">
        <v>30097</v>
      </c>
      <c r="B1169" s="12" t="s">
        <v>869</v>
      </c>
      <c r="C1169" s="12">
        <v>-2.4320000000000001E-12</v>
      </c>
      <c r="D1169" s="12">
        <v>6.4620000000000002E-9</v>
      </c>
      <c r="E1169" s="12">
        <v>-4.6039999999999998E-2</v>
      </c>
      <c r="F1169" s="12">
        <v>4.6039999999999998E-2</v>
      </c>
      <c r="G1169" s="12">
        <v>1.125E-4</v>
      </c>
      <c r="H1169" s="12">
        <v>7.5989999999999999E-4</v>
      </c>
      <c r="I1169" s="12">
        <v>-1.2630000000000001E-4</v>
      </c>
      <c r="J1169" s="12">
        <v>7.785E-4</v>
      </c>
      <c r="K1169" s="12">
        <v>6.4620000000000002E-9</v>
      </c>
    </row>
    <row r="1170" spans="1:11">
      <c r="A1170" s="12">
        <v>30097</v>
      </c>
      <c r="B1170" s="12" t="s">
        <v>870</v>
      </c>
      <c r="C1170" s="12">
        <v>0</v>
      </c>
      <c r="D1170" s="12">
        <v>-1.513E-9</v>
      </c>
      <c r="E1170" s="12">
        <v>-1.278E-2</v>
      </c>
      <c r="F1170" s="12">
        <v>1.278E-2</v>
      </c>
      <c r="G1170" s="12">
        <v>7.0060000000000001E-4</v>
      </c>
      <c r="H1170" s="12">
        <v>-1.8599999999999999E-4</v>
      </c>
      <c r="I1170" s="12">
        <v>-2.61E-6</v>
      </c>
      <c r="J1170" s="12">
        <v>7.249E-4</v>
      </c>
      <c r="K1170" s="12">
        <v>1.513E-9</v>
      </c>
    </row>
    <row r="1171" spans="1:11">
      <c r="A1171" s="12">
        <v>30097</v>
      </c>
      <c r="B1171" s="12" t="s">
        <v>871</v>
      </c>
      <c r="C1171" s="12">
        <v>-2.3459999999999999E-12</v>
      </c>
      <c r="D1171" s="12">
        <v>-6.7629999999999999E-9</v>
      </c>
      <c r="E1171" s="12">
        <v>-4.2999999999999997E-2</v>
      </c>
      <c r="F1171" s="12">
        <v>4.2999999999999997E-2</v>
      </c>
      <c r="G1171" s="12">
        <v>3.0949999999999999E-4</v>
      </c>
      <c r="H1171" s="12">
        <v>2.5090000000000003E-4</v>
      </c>
      <c r="I1171" s="12">
        <v>2.308E-4</v>
      </c>
      <c r="J1171" s="12">
        <v>4.6050000000000003E-4</v>
      </c>
      <c r="K1171" s="12">
        <v>6.7629999999999999E-9</v>
      </c>
    </row>
    <row r="1172" spans="1:11">
      <c r="A1172" s="12">
        <v>30097</v>
      </c>
      <c r="B1172" s="12" t="s">
        <v>872</v>
      </c>
      <c r="C1172" s="12">
        <v>0</v>
      </c>
      <c r="D1172" s="12">
        <v>1.693E-9</v>
      </c>
      <c r="E1172" s="12">
        <v>-4.5929999999999999E-3</v>
      </c>
      <c r="F1172" s="12">
        <v>4.5929999999999999E-3</v>
      </c>
      <c r="G1172" s="12">
        <v>4.061E-4</v>
      </c>
      <c r="H1172" s="12">
        <v>-5.9759999999999997E-5</v>
      </c>
      <c r="I1172" s="12">
        <v>-6.0099999999999997E-5</v>
      </c>
      <c r="J1172" s="12">
        <v>4.1479999999999989E-4</v>
      </c>
      <c r="K1172" s="12">
        <v>1.693E-9</v>
      </c>
    </row>
    <row r="1173" spans="1:11">
      <c r="A1173" s="12">
        <v>30097</v>
      </c>
      <c r="B1173" s="12" t="s">
        <v>873</v>
      </c>
      <c r="C1173" s="12">
        <v>-1.664E-12</v>
      </c>
      <c r="D1173" s="12">
        <v>1.5020000000000001E-8</v>
      </c>
      <c r="E1173" s="12">
        <v>-7.0749999999999993E-2</v>
      </c>
      <c r="F1173" s="12">
        <v>7.0749999999999993E-2</v>
      </c>
      <c r="G1173" s="12">
        <v>2.163E-4</v>
      </c>
      <c r="H1173" s="12">
        <v>2.6410000000000001E-3</v>
      </c>
      <c r="I1173" s="12">
        <v>2.2570000000000001E-4</v>
      </c>
      <c r="J1173" s="12">
        <v>2.6589999999999999E-3</v>
      </c>
      <c r="K1173" s="12">
        <v>1.5020000000000001E-8</v>
      </c>
    </row>
    <row r="1174" spans="1:11">
      <c r="A1174" s="12">
        <v>30097</v>
      </c>
      <c r="B1174" s="12" t="s">
        <v>874</v>
      </c>
      <c r="C1174" s="12">
        <v>0</v>
      </c>
      <c r="D1174" s="12">
        <v>-1.4999999999999999E-8</v>
      </c>
      <c r="E1174" s="12">
        <v>-2.179E-2</v>
      </c>
      <c r="F1174" s="12">
        <v>2.179E-2</v>
      </c>
      <c r="G1174" s="12">
        <v>6.2220000000000005E-4</v>
      </c>
      <c r="H1174" s="12">
        <v>6.9460000000000008E-4</v>
      </c>
      <c r="I1174" s="12">
        <v>-4.1860000000000002E-5</v>
      </c>
      <c r="J1174" s="12">
        <v>9.3350000000000008E-4</v>
      </c>
      <c r="K1174" s="12">
        <v>1.4999999999999999E-8</v>
      </c>
    </row>
    <row r="1175" spans="1:11">
      <c r="A1175" s="12">
        <v>30097</v>
      </c>
      <c r="B1175" s="12" t="s">
        <v>875</v>
      </c>
      <c r="C1175" s="12">
        <v>5.2120000000000008E-12</v>
      </c>
      <c r="D1175" s="12">
        <v>3.885E-10</v>
      </c>
      <c r="E1175" s="12">
        <v>-7.9729999999999995E-2</v>
      </c>
      <c r="F1175" s="12">
        <v>7.9729999999999995E-2</v>
      </c>
      <c r="G1175" s="12">
        <v>1.4959999999999999E-3</v>
      </c>
      <c r="H1175" s="12">
        <v>2.6419999999999998E-3</v>
      </c>
      <c r="I1175" s="12">
        <v>1.34E-4</v>
      </c>
      <c r="J1175" s="12">
        <v>3.039E-3</v>
      </c>
      <c r="K1175" s="12">
        <v>3.885E-10</v>
      </c>
    </row>
    <row r="1176" spans="1:11">
      <c r="A1176" s="12">
        <v>30097</v>
      </c>
      <c r="B1176" s="12" t="s">
        <v>876</v>
      </c>
      <c r="C1176" s="12">
        <v>-1.802E-12</v>
      </c>
      <c r="D1176" s="12">
        <v>1.2139999999999999E-9</v>
      </c>
      <c r="E1176" s="12">
        <v>-3.807E-2</v>
      </c>
      <c r="F1176" s="12">
        <v>3.807E-2</v>
      </c>
      <c r="G1176" s="12">
        <v>1.8149999999999999E-4</v>
      </c>
      <c r="H1176" s="12">
        <v>1.7260000000000001E-5</v>
      </c>
      <c r="I1176" s="12">
        <v>-4.0509999999999997E-5</v>
      </c>
      <c r="J1176" s="12">
        <v>1.8679999999999999E-4</v>
      </c>
      <c r="K1176" s="12">
        <v>1.2139999999999999E-9</v>
      </c>
    </row>
    <row r="1177" spans="1:11">
      <c r="A1177" s="12">
        <v>30097</v>
      </c>
      <c r="B1177" s="12" t="s">
        <v>877</v>
      </c>
      <c r="C1177" s="12">
        <v>0</v>
      </c>
      <c r="D1177" s="12">
        <v>1.264E-10</v>
      </c>
      <c r="E1177" s="12">
        <v>-7.843000000000001E-3</v>
      </c>
      <c r="F1177" s="12">
        <v>7.843000000000001E-3</v>
      </c>
      <c r="G1177" s="12">
        <v>8.0829999999999997E-4</v>
      </c>
      <c r="H1177" s="12">
        <v>-8.6260000000000004E-5</v>
      </c>
      <c r="I1177" s="12">
        <v>-5.9769999999999999E-5</v>
      </c>
      <c r="J1177" s="12">
        <v>8.1510000000000003E-4</v>
      </c>
      <c r="K1177" s="12">
        <v>1.264E-10</v>
      </c>
    </row>
    <row r="1178" spans="1:11">
      <c r="A1178" s="12">
        <v>31306</v>
      </c>
      <c r="B1178" s="12" t="s">
        <v>640</v>
      </c>
      <c r="C1178" s="12">
        <v>28.08</v>
      </c>
      <c r="D1178" s="12">
        <v>-0.21870000000000001</v>
      </c>
      <c r="E1178" s="12">
        <v>-1.5810000000000001E-2</v>
      </c>
      <c r="F1178" s="12">
        <v>28.08</v>
      </c>
      <c r="G1178" s="12">
        <v>-1.159E-4</v>
      </c>
      <c r="H1178" s="12">
        <v>3.1540000000000002E-4</v>
      </c>
      <c r="I1178" s="12">
        <v>-3.7090000000000002E-4</v>
      </c>
      <c r="J1178" s="12">
        <v>5.0049999999999997E-4</v>
      </c>
      <c r="K1178" s="12">
        <v>28.08</v>
      </c>
    </row>
    <row r="1179" spans="1:11">
      <c r="A1179" s="12">
        <v>31306</v>
      </c>
      <c r="B1179" s="12" t="s">
        <v>641</v>
      </c>
      <c r="C1179" s="12">
        <v>24.29</v>
      </c>
      <c r="D1179" s="12">
        <v>-1.84</v>
      </c>
      <c r="E1179" s="12">
        <v>-6.5029999999999991E-2</v>
      </c>
      <c r="F1179" s="12">
        <v>24.36</v>
      </c>
      <c r="G1179" s="12">
        <v>-2.6160000000000002E-4</v>
      </c>
      <c r="H1179" s="12">
        <v>-1.9589999999999998E-3</v>
      </c>
      <c r="I1179" s="12">
        <v>5.7110000000000006E-4</v>
      </c>
      <c r="J1179" s="12">
        <v>2.0579999999999999E-3</v>
      </c>
      <c r="K1179" s="12">
        <v>24.36</v>
      </c>
    </row>
    <row r="1180" spans="1:11">
      <c r="A1180" s="12">
        <v>31306</v>
      </c>
      <c r="B1180" s="12" t="s">
        <v>642</v>
      </c>
      <c r="C1180" s="12">
        <v>29.04</v>
      </c>
      <c r="D1180" s="12">
        <v>-0.2198</v>
      </c>
      <c r="E1180" s="12">
        <v>-1.6789999999999999E-2</v>
      </c>
      <c r="F1180" s="12">
        <v>29.04</v>
      </c>
      <c r="G1180" s="12">
        <v>-1.1459999999999999E-4</v>
      </c>
      <c r="H1180" s="12">
        <v>3.9960000000000012E-4</v>
      </c>
      <c r="I1180" s="12">
        <v>-3.3310000000000002E-4</v>
      </c>
      <c r="J1180" s="12">
        <v>5.327000000000001E-4</v>
      </c>
      <c r="K1180" s="12">
        <v>29.04</v>
      </c>
    </row>
    <row r="1181" spans="1:11">
      <c r="A1181" s="12">
        <v>31306</v>
      </c>
      <c r="B1181" s="12" t="s">
        <v>643</v>
      </c>
      <c r="C1181" s="12">
        <v>25.32</v>
      </c>
      <c r="D1181" s="12">
        <v>-2.3239999999999998</v>
      </c>
      <c r="E1181" s="12">
        <v>-7.1789999999999993E-2</v>
      </c>
      <c r="F1181" s="12">
        <v>25.43</v>
      </c>
      <c r="G1181" s="12">
        <v>-3.1139999999999998E-4</v>
      </c>
      <c r="H1181" s="12">
        <v>-2.5660000000000001E-3</v>
      </c>
      <c r="I1181" s="12">
        <v>5.6599999999999999E-4</v>
      </c>
      <c r="J1181" s="12">
        <v>2.6459999999999999E-3</v>
      </c>
      <c r="K1181" s="12">
        <v>25.43</v>
      </c>
    </row>
    <row r="1182" spans="1:11">
      <c r="A1182" s="12">
        <v>31306</v>
      </c>
      <c r="B1182" s="12" t="s">
        <v>644</v>
      </c>
      <c r="C1182" s="12">
        <v>27.4</v>
      </c>
      <c r="D1182" s="12">
        <v>-0.39810000000000001</v>
      </c>
      <c r="E1182" s="12">
        <v>-1.8790000000000001E-2</v>
      </c>
      <c r="F1182" s="12">
        <v>27.4</v>
      </c>
      <c r="G1182" s="12">
        <v>-1.032E-4</v>
      </c>
      <c r="H1182" s="12">
        <v>6.0130000000000003E-4</v>
      </c>
      <c r="I1182" s="12">
        <v>-1.292E-4</v>
      </c>
      <c r="J1182" s="12">
        <v>6.2360000000000009E-4</v>
      </c>
      <c r="K1182" s="12">
        <v>27.4</v>
      </c>
    </row>
    <row r="1183" spans="1:11">
      <c r="A1183" s="12">
        <v>31306</v>
      </c>
      <c r="B1183" s="12" t="s">
        <v>645</v>
      </c>
      <c r="C1183" s="12">
        <v>20.82</v>
      </c>
      <c r="D1183" s="12">
        <v>-2.9489999999999998</v>
      </c>
      <c r="E1183" s="12">
        <v>-4.8829999999999998E-2</v>
      </c>
      <c r="F1183" s="12">
        <v>21.03</v>
      </c>
      <c r="G1183" s="12">
        <v>-6.9660000000000002E-4</v>
      </c>
      <c r="H1183" s="12">
        <v>-2.5969999999999999E-3</v>
      </c>
      <c r="I1183" s="12">
        <v>8.0119999999999999E-5</v>
      </c>
      <c r="J1183" s="12">
        <v>2.6900000000000001E-3</v>
      </c>
      <c r="K1183" s="12">
        <v>21.03</v>
      </c>
    </row>
    <row r="1184" spans="1:11">
      <c r="A1184" s="12">
        <v>31306</v>
      </c>
      <c r="B1184" s="12" t="s">
        <v>646</v>
      </c>
      <c r="C1184" s="12">
        <v>40.78</v>
      </c>
      <c r="D1184" s="12">
        <v>-0.40200000000000002</v>
      </c>
      <c r="E1184" s="12">
        <v>-4.5809999999999997E-2</v>
      </c>
      <c r="F1184" s="12">
        <v>40.79</v>
      </c>
      <c r="G1184" s="12">
        <v>-1.5410000000000001E-4</v>
      </c>
      <c r="H1184" s="12">
        <v>-5.0239999999999996E-4</v>
      </c>
      <c r="I1184" s="12">
        <v>-1.3190000000000001E-4</v>
      </c>
      <c r="J1184" s="12">
        <v>5.4179999999999994E-4</v>
      </c>
      <c r="K1184" s="12">
        <v>40.79</v>
      </c>
    </row>
    <row r="1185" spans="1:11">
      <c r="A1185" s="12">
        <v>31306</v>
      </c>
      <c r="B1185" s="12" t="s">
        <v>647</v>
      </c>
      <c r="C1185" s="12">
        <v>2.9079999999999999</v>
      </c>
      <c r="D1185" s="12">
        <v>-3.0419999999999998</v>
      </c>
      <c r="E1185" s="12">
        <v>-2.265E-2</v>
      </c>
      <c r="F1185" s="12">
        <v>4.2080000000000002</v>
      </c>
      <c r="G1185" s="12">
        <v>-4.7770000000000001E-4</v>
      </c>
      <c r="H1185" s="12">
        <v>-9.3019999999999995E-4</v>
      </c>
      <c r="I1185" s="12">
        <v>8.9519999999999997E-5</v>
      </c>
      <c r="J1185" s="12">
        <v>1.049E-3</v>
      </c>
      <c r="K1185" s="12">
        <v>4.2080000000000002</v>
      </c>
    </row>
    <row r="1186" spans="1:11">
      <c r="A1186" s="12">
        <v>31306</v>
      </c>
      <c r="B1186" s="12" t="s">
        <v>648</v>
      </c>
      <c r="C1186" s="12">
        <v>40.24</v>
      </c>
      <c r="D1186" s="12">
        <v>-0.4027</v>
      </c>
      <c r="E1186" s="12">
        <v>-4.3720000000000002E-2</v>
      </c>
      <c r="F1186" s="12">
        <v>40.24</v>
      </c>
      <c r="G1186" s="12">
        <v>-1.9699999999999999E-4</v>
      </c>
      <c r="H1186" s="12">
        <v>-3.9159999999999998E-4</v>
      </c>
      <c r="I1186" s="12">
        <v>-1.617E-4</v>
      </c>
      <c r="J1186" s="12">
        <v>4.6729999999999997E-4</v>
      </c>
      <c r="K1186" s="12">
        <v>40.24</v>
      </c>
    </row>
    <row r="1187" spans="1:11">
      <c r="A1187" s="12">
        <v>31306</v>
      </c>
      <c r="B1187" s="12" t="s">
        <v>649</v>
      </c>
      <c r="C1187" s="12">
        <v>0.31869999999999998</v>
      </c>
      <c r="D1187" s="12">
        <v>-3.056</v>
      </c>
      <c r="E1187" s="12">
        <v>-7.7569999999999991E-3</v>
      </c>
      <c r="F1187" s="12">
        <v>3.0720000000000001</v>
      </c>
      <c r="G1187" s="12">
        <v>-4.9489999999999994E-4</v>
      </c>
      <c r="H1187" s="12">
        <v>-1.4750000000000001E-4</v>
      </c>
      <c r="I1187" s="12">
        <v>-5.3139999999999986E-6</v>
      </c>
      <c r="J1187" s="12">
        <v>5.1639999999999998E-4</v>
      </c>
      <c r="K1187" s="12">
        <v>3.0720000000000001</v>
      </c>
    </row>
    <row r="1188" spans="1:11">
      <c r="A1188" s="12">
        <v>31306</v>
      </c>
      <c r="B1188" s="12" t="s">
        <v>610</v>
      </c>
      <c r="C1188" s="12">
        <v>36.65</v>
      </c>
      <c r="D1188" s="12">
        <v>-0.43009999999999998</v>
      </c>
      <c r="E1188" s="12">
        <v>-3.3399999999999999E-2</v>
      </c>
      <c r="F1188" s="12">
        <v>36.65</v>
      </c>
      <c r="G1188" s="12">
        <v>-2.7940000000000002E-4</v>
      </c>
      <c r="H1188" s="12">
        <v>-1.4009999999999999E-4</v>
      </c>
      <c r="I1188" s="12">
        <v>-2.8640000000000002E-4</v>
      </c>
      <c r="J1188" s="12">
        <v>4.239E-4</v>
      </c>
      <c r="K1188" s="12">
        <v>36.65</v>
      </c>
    </row>
    <row r="1189" spans="1:11">
      <c r="A1189" s="12">
        <v>31306</v>
      </c>
      <c r="B1189" s="12" t="s">
        <v>611</v>
      </c>
      <c r="C1189" s="12">
        <v>14.33</v>
      </c>
      <c r="D1189" s="12">
        <v>-1.1910000000000001</v>
      </c>
      <c r="E1189" s="12">
        <v>-4.904E-2</v>
      </c>
      <c r="F1189" s="12">
        <v>14.38</v>
      </c>
      <c r="G1189" s="12">
        <v>-6.016E-5</v>
      </c>
      <c r="H1189" s="12">
        <v>-1.908E-3</v>
      </c>
      <c r="I1189" s="12">
        <v>3.6190000000000001E-4</v>
      </c>
      <c r="J1189" s="12">
        <v>1.9430000000000001E-3</v>
      </c>
      <c r="K1189" s="12">
        <v>14.38</v>
      </c>
    </row>
    <row r="1190" spans="1:11">
      <c r="A1190" s="12">
        <v>31306</v>
      </c>
      <c r="B1190" s="12" t="s">
        <v>612</v>
      </c>
      <c r="C1190" s="12">
        <v>32.869999999999997</v>
      </c>
      <c r="D1190" s="12">
        <v>-1.3320000000000001</v>
      </c>
      <c r="E1190" s="12">
        <v>-7.331E-2</v>
      </c>
      <c r="F1190" s="12">
        <v>32.9</v>
      </c>
      <c r="G1190" s="12">
        <v>-1.054E-4</v>
      </c>
      <c r="H1190" s="12">
        <v>-2.0799999999999998E-3</v>
      </c>
      <c r="I1190" s="12">
        <v>4.7859999999999998E-4</v>
      </c>
      <c r="J1190" s="12">
        <v>2.137E-3</v>
      </c>
      <c r="K1190" s="12">
        <v>32.9</v>
      </c>
    </row>
    <row r="1191" spans="1:11">
      <c r="A1191" s="12">
        <v>31306</v>
      </c>
      <c r="B1191" s="12" t="s">
        <v>613</v>
      </c>
      <c r="C1191" s="12">
        <v>16.25</v>
      </c>
      <c r="D1191" s="12">
        <v>-0.54039999999999999</v>
      </c>
      <c r="E1191" s="12">
        <v>-1.4120000000000001E-2</v>
      </c>
      <c r="F1191" s="12">
        <v>16.260000000000002</v>
      </c>
      <c r="G1191" s="12">
        <v>-3.4590000000000001E-4</v>
      </c>
      <c r="H1191" s="12">
        <v>-5.9949999999999999E-4</v>
      </c>
      <c r="I1191" s="12">
        <v>-1.8019999999999999E-4</v>
      </c>
      <c r="J1191" s="12">
        <v>7.1509999999999998E-4</v>
      </c>
      <c r="K1191" s="12">
        <v>16.260000000000002</v>
      </c>
    </row>
    <row r="1192" spans="1:11">
      <c r="A1192" s="12">
        <v>31306</v>
      </c>
      <c r="B1192" s="12" t="s">
        <v>706</v>
      </c>
      <c r="C1192" s="12">
        <v>27</v>
      </c>
      <c r="D1192" s="12">
        <v>-1.9490000000000001</v>
      </c>
      <c r="E1192" s="12">
        <v>-7.2450000000000001E-2</v>
      </c>
      <c r="F1192" s="12">
        <v>27.07</v>
      </c>
      <c r="G1192" s="12">
        <v>-1.7479999999999999E-4</v>
      </c>
      <c r="H1192" s="12">
        <v>-2.4599999999999999E-3</v>
      </c>
      <c r="I1192" s="12">
        <v>5.1550000000000001E-4</v>
      </c>
      <c r="J1192" s="12">
        <v>2.519E-3</v>
      </c>
      <c r="K1192" s="12">
        <v>27.07</v>
      </c>
    </row>
    <row r="1193" spans="1:11">
      <c r="A1193" s="12">
        <v>31306</v>
      </c>
      <c r="B1193" s="12" t="s">
        <v>707</v>
      </c>
      <c r="C1193" s="12">
        <v>21.77</v>
      </c>
      <c r="D1193" s="12">
        <v>-0.31900000000000001</v>
      </c>
      <c r="E1193" s="12">
        <v>-1.9630000000000002E-2</v>
      </c>
      <c r="F1193" s="12">
        <v>21.77</v>
      </c>
      <c r="G1193" s="12">
        <v>-2.8760000000000011E-4</v>
      </c>
      <c r="H1193" s="12">
        <v>-3.8640000000000001E-4</v>
      </c>
      <c r="I1193" s="12">
        <v>-1.963E-4</v>
      </c>
      <c r="J1193" s="12">
        <v>5.2010000000000001E-4</v>
      </c>
      <c r="K1193" s="12">
        <v>21.77</v>
      </c>
    </row>
    <row r="1194" spans="1:11">
      <c r="A1194" s="12">
        <v>31306</v>
      </c>
      <c r="B1194" s="12" t="s">
        <v>708</v>
      </c>
      <c r="C1194" s="12">
        <v>22.23</v>
      </c>
      <c r="D1194" s="12">
        <v>-2.323</v>
      </c>
      <c r="E1194" s="12">
        <v>-6.6839999999999997E-2</v>
      </c>
      <c r="F1194" s="12">
        <v>22.35</v>
      </c>
      <c r="G1194" s="12">
        <v>-2.4020000000000001E-4</v>
      </c>
      <c r="H1194" s="12">
        <v>-2.369E-3</v>
      </c>
      <c r="I1194" s="12">
        <v>4.4640000000000001E-4</v>
      </c>
      <c r="J1194" s="12">
        <v>2.4229999999999998E-3</v>
      </c>
      <c r="K1194" s="12">
        <v>22.35</v>
      </c>
    </row>
    <row r="1195" spans="1:11">
      <c r="A1195" s="12">
        <v>31306</v>
      </c>
      <c r="B1195" s="12" t="s">
        <v>709</v>
      </c>
      <c r="C1195" s="12">
        <v>25.14</v>
      </c>
      <c r="D1195" s="12">
        <v>-0.32050000000000001</v>
      </c>
      <c r="E1195" s="12">
        <v>-2.366E-2</v>
      </c>
      <c r="F1195" s="12">
        <v>25.14</v>
      </c>
      <c r="G1195" s="12">
        <v>-2.8560000000000011E-4</v>
      </c>
      <c r="H1195" s="12">
        <v>-1.617E-4</v>
      </c>
      <c r="I1195" s="12">
        <v>-1.6870000000000001E-4</v>
      </c>
      <c r="J1195" s="12">
        <v>3.6900000000000002E-4</v>
      </c>
      <c r="K1195" s="12">
        <v>25.14</v>
      </c>
    </row>
    <row r="1196" spans="1:11">
      <c r="A1196" s="12">
        <v>31306</v>
      </c>
      <c r="B1196" s="12" t="s">
        <v>710</v>
      </c>
      <c r="C1196" s="12">
        <v>25.4</v>
      </c>
      <c r="D1196" s="12">
        <v>-0.43070000000000003</v>
      </c>
      <c r="E1196" s="12">
        <v>-4.972E-2</v>
      </c>
      <c r="F1196" s="12">
        <v>25.4</v>
      </c>
      <c r="G1196" s="12">
        <v>-2.719E-4</v>
      </c>
      <c r="H1196" s="12">
        <v>-7.6679999999999988E-4</v>
      </c>
      <c r="I1196" s="12">
        <v>4.8730000000000003E-4</v>
      </c>
      <c r="J1196" s="12">
        <v>9.482999999999999E-4</v>
      </c>
      <c r="K1196" s="12">
        <v>25.4</v>
      </c>
    </row>
    <row r="1197" spans="1:11">
      <c r="A1197" s="12">
        <v>31306</v>
      </c>
      <c r="B1197" s="12" t="s">
        <v>650</v>
      </c>
      <c r="C1197" s="12">
        <v>22.57</v>
      </c>
      <c r="D1197" s="12">
        <v>-5.8470000000000004</v>
      </c>
      <c r="E1197" s="12">
        <v>-3.7280000000000001E-2</v>
      </c>
      <c r="F1197" s="12">
        <v>23.31</v>
      </c>
      <c r="G1197" s="12">
        <v>-8.6620000000000013E-4</v>
      </c>
      <c r="H1197" s="12">
        <v>-1.129E-3</v>
      </c>
      <c r="I1197" s="12">
        <v>-1.805E-4</v>
      </c>
      <c r="J1197" s="12">
        <v>1.4339999999999999E-3</v>
      </c>
      <c r="K1197" s="12">
        <v>23.31</v>
      </c>
    </row>
    <row r="1198" spans="1:11">
      <c r="A1198" s="12">
        <v>31306</v>
      </c>
      <c r="B1198" s="12" t="s">
        <v>651</v>
      </c>
      <c r="C1198" s="12">
        <v>19.37</v>
      </c>
      <c r="D1198" s="12">
        <v>-0.3049</v>
      </c>
      <c r="E1198" s="12">
        <v>-3.8010000000000002E-2</v>
      </c>
      <c r="F1198" s="12">
        <v>19.37</v>
      </c>
      <c r="G1198" s="12">
        <v>-2.0599999999999999E-4</v>
      </c>
      <c r="H1198" s="12">
        <v>-2.1609999999999999E-4</v>
      </c>
      <c r="I1198" s="12">
        <v>4.9070000000000006E-4</v>
      </c>
      <c r="J1198" s="12">
        <v>5.7439999999999998E-4</v>
      </c>
      <c r="K1198" s="12">
        <v>19.37</v>
      </c>
    </row>
    <row r="1199" spans="1:11">
      <c r="A1199" s="12">
        <v>31306</v>
      </c>
      <c r="B1199" s="12" t="s">
        <v>652</v>
      </c>
      <c r="C1199" s="12">
        <v>26.63</v>
      </c>
      <c r="D1199" s="12">
        <v>-6.4179999999999993</v>
      </c>
      <c r="E1199" s="12">
        <v>-4.8710000000000003E-2</v>
      </c>
      <c r="F1199" s="12">
        <v>27.39</v>
      </c>
      <c r="G1199" s="12">
        <v>-1.034E-3</v>
      </c>
      <c r="H1199" s="12">
        <v>-1.5939999999999999E-3</v>
      </c>
      <c r="I1199" s="12">
        <v>-1.649E-4</v>
      </c>
      <c r="J1199" s="12">
        <v>1.9070000000000001E-3</v>
      </c>
      <c r="K1199" s="12">
        <v>27.39</v>
      </c>
    </row>
    <row r="1200" spans="1:11">
      <c r="A1200" s="12">
        <v>31306</v>
      </c>
      <c r="B1200" s="12" t="s">
        <v>653</v>
      </c>
      <c r="C1200" s="12">
        <v>13.59</v>
      </c>
      <c r="D1200" s="12">
        <v>-0.25280000000000002</v>
      </c>
      <c r="E1200" s="12">
        <v>-2.657E-2</v>
      </c>
      <c r="F1200" s="12">
        <v>13.59</v>
      </c>
      <c r="G1200" s="12">
        <v>-1.9440000000000001E-4</v>
      </c>
      <c r="H1200" s="12">
        <v>4.1430000000000001E-5</v>
      </c>
      <c r="I1200" s="12">
        <v>4.2250000000000002E-4</v>
      </c>
      <c r="J1200" s="12">
        <v>4.6690000000000002E-4</v>
      </c>
      <c r="K1200" s="12">
        <v>13.59</v>
      </c>
    </row>
    <row r="1201" spans="1:11">
      <c r="A1201" s="12">
        <v>31306</v>
      </c>
      <c r="B1201" s="12" t="s">
        <v>654</v>
      </c>
      <c r="C1201" s="12">
        <v>29.8</v>
      </c>
      <c r="D1201" s="12">
        <v>-6.4529999999999994</v>
      </c>
      <c r="E1201" s="12">
        <v>-5.7389999999999997E-2</v>
      </c>
      <c r="F1201" s="12">
        <v>30.49</v>
      </c>
      <c r="G1201" s="12">
        <v>-1.0610000000000001E-3</v>
      </c>
      <c r="H1201" s="12">
        <v>-1.9220000000000001E-3</v>
      </c>
      <c r="I1201" s="12">
        <v>-1.2630000000000001E-4</v>
      </c>
      <c r="J1201" s="12">
        <v>2.199E-3</v>
      </c>
      <c r="K1201" s="12">
        <v>30.49</v>
      </c>
    </row>
    <row r="1202" spans="1:11">
      <c r="A1202" s="12">
        <v>31306</v>
      </c>
      <c r="B1202" s="12" t="s">
        <v>655</v>
      </c>
      <c r="C1202" s="12">
        <v>17.25</v>
      </c>
      <c r="D1202" s="12">
        <v>-0.33710000000000001</v>
      </c>
      <c r="E1202" s="12">
        <v>-1.4030000000000001E-2</v>
      </c>
      <c r="F1202" s="12">
        <v>17.25</v>
      </c>
      <c r="G1202" s="12">
        <v>-1.3229999999999999E-4</v>
      </c>
      <c r="H1202" s="12">
        <v>5.7679999999999993E-4</v>
      </c>
      <c r="I1202" s="12">
        <v>9.0820000000000001E-5</v>
      </c>
      <c r="J1202" s="12">
        <v>5.9869999999999997E-4</v>
      </c>
      <c r="K1202" s="12">
        <v>17.25</v>
      </c>
    </row>
    <row r="1203" spans="1:11">
      <c r="A1203" s="12">
        <v>31306</v>
      </c>
      <c r="B1203" s="12" t="s">
        <v>656</v>
      </c>
      <c r="C1203" s="12">
        <v>28.46</v>
      </c>
      <c r="D1203" s="12">
        <v>-3.3940000000000001</v>
      </c>
      <c r="E1203" s="12">
        <v>-6.5089999999999995E-2</v>
      </c>
      <c r="F1203" s="12">
        <v>28.66</v>
      </c>
      <c r="G1203" s="12">
        <v>-6.9539999999999999E-4</v>
      </c>
      <c r="H1203" s="12">
        <v>-2.8939999999999999E-3</v>
      </c>
      <c r="I1203" s="12">
        <v>1.6660000000000001E-4</v>
      </c>
      <c r="J1203" s="12">
        <v>2.9810000000000001E-3</v>
      </c>
      <c r="K1203" s="12">
        <v>28.66</v>
      </c>
    </row>
    <row r="1204" spans="1:11">
      <c r="A1204" s="12">
        <v>31306</v>
      </c>
      <c r="B1204" s="12" t="s">
        <v>657</v>
      </c>
      <c r="C1204" s="12">
        <v>17.16</v>
      </c>
      <c r="D1204" s="12">
        <v>-1.327</v>
      </c>
      <c r="E1204" s="12">
        <v>-3.9389999999999988E-2</v>
      </c>
      <c r="F1204" s="12">
        <v>17.22</v>
      </c>
      <c r="G1204" s="12">
        <v>-4.1659999999999999E-4</v>
      </c>
      <c r="H1204" s="12">
        <v>-2.689E-3</v>
      </c>
      <c r="I1204" s="12">
        <v>5.5989999999999998E-5</v>
      </c>
      <c r="J1204" s="12">
        <v>2.7209999999999999E-3</v>
      </c>
      <c r="K1204" s="12">
        <v>17.22</v>
      </c>
    </row>
    <row r="1205" spans="1:11">
      <c r="A1205" s="12">
        <v>31306</v>
      </c>
      <c r="B1205" s="12" t="s">
        <v>658</v>
      </c>
      <c r="C1205" s="12">
        <v>28.34</v>
      </c>
      <c r="D1205" s="12">
        <v>-5.9109999999999996</v>
      </c>
      <c r="E1205" s="12">
        <v>-4.1660000000000003E-2</v>
      </c>
      <c r="F1205" s="12">
        <v>28.95</v>
      </c>
      <c r="G1205" s="12">
        <v>-1.1429999999999999E-3</v>
      </c>
      <c r="H1205" s="12">
        <v>3.0590000000000001E-4</v>
      </c>
      <c r="I1205" s="12">
        <v>4.5510000000000003E-5</v>
      </c>
      <c r="J1205" s="12">
        <v>1.1839999999999999E-3</v>
      </c>
      <c r="K1205" s="12">
        <v>28.95</v>
      </c>
    </row>
    <row r="1206" spans="1:11">
      <c r="A1206" s="12">
        <v>31306</v>
      </c>
      <c r="B1206" s="12" t="s">
        <v>659</v>
      </c>
      <c r="C1206" s="12">
        <v>21.98</v>
      </c>
      <c r="D1206" s="12">
        <v>-0.40679999999999999</v>
      </c>
      <c r="E1206" s="12">
        <v>-1.797E-2</v>
      </c>
      <c r="F1206" s="12">
        <v>21.99</v>
      </c>
      <c r="G1206" s="12">
        <v>-1.317E-4</v>
      </c>
      <c r="H1206" s="12">
        <v>5.8629999999999999E-4</v>
      </c>
      <c r="I1206" s="12">
        <v>3.434E-5</v>
      </c>
      <c r="J1206" s="12">
        <v>6.0190000000000005E-4</v>
      </c>
      <c r="K1206" s="12">
        <v>21.99</v>
      </c>
    </row>
    <row r="1207" spans="1:11">
      <c r="A1207" s="12">
        <v>31306</v>
      </c>
      <c r="B1207" s="12" t="s">
        <v>660</v>
      </c>
      <c r="C1207" s="12">
        <v>24.59</v>
      </c>
      <c r="D1207" s="12">
        <v>-3.3519999999999999</v>
      </c>
      <c r="E1207" s="12">
        <v>-6.1559999999999997E-2</v>
      </c>
      <c r="F1207" s="12">
        <v>24.82</v>
      </c>
      <c r="G1207" s="12">
        <v>-6.6419999999999999E-4</v>
      </c>
      <c r="H1207" s="12">
        <v>-3.009E-3</v>
      </c>
      <c r="I1207" s="12">
        <v>1.7259999999999999E-4</v>
      </c>
      <c r="J1207" s="12">
        <v>3.0860000000000002E-3</v>
      </c>
      <c r="K1207" s="12">
        <v>24.82</v>
      </c>
    </row>
    <row r="1208" spans="1:11">
      <c r="A1208" s="12">
        <v>31306</v>
      </c>
      <c r="B1208" s="12" t="s">
        <v>661</v>
      </c>
      <c r="C1208" s="12">
        <v>24.17</v>
      </c>
      <c r="D1208" s="12">
        <v>-2.169</v>
      </c>
      <c r="E1208" s="12">
        <v>-2.5850000000000001E-2</v>
      </c>
      <c r="F1208" s="12">
        <v>24.26</v>
      </c>
      <c r="G1208" s="12">
        <v>-4.5939999999999989E-4</v>
      </c>
      <c r="H1208" s="12">
        <v>5.9139999999999996E-4</v>
      </c>
      <c r="I1208" s="12">
        <v>3.3149999999999999E-5</v>
      </c>
      <c r="J1208" s="12">
        <v>7.4960000000000001E-4</v>
      </c>
      <c r="K1208" s="12">
        <v>24.26</v>
      </c>
    </row>
    <row r="1209" spans="1:11">
      <c r="A1209" s="12">
        <v>31306</v>
      </c>
      <c r="B1209" s="12" t="s">
        <v>662</v>
      </c>
      <c r="C1209" s="12">
        <v>24.68</v>
      </c>
      <c r="D1209" s="12">
        <v>-3.1070000000000002</v>
      </c>
      <c r="E1209" s="12">
        <v>-7.0660000000000001E-2</v>
      </c>
      <c r="F1209" s="12">
        <v>24.87</v>
      </c>
      <c r="G1209" s="12">
        <v>-5.1800000000000001E-4</v>
      </c>
      <c r="H1209" s="12">
        <v>-3.7209999999999999E-3</v>
      </c>
      <c r="I1209" s="12">
        <v>2.2819999999999999E-4</v>
      </c>
      <c r="J1209" s="12">
        <v>3.764E-3</v>
      </c>
      <c r="K1209" s="12">
        <v>24.87</v>
      </c>
    </row>
    <row r="1210" spans="1:11">
      <c r="A1210" s="12">
        <v>31306</v>
      </c>
      <c r="B1210" s="12" t="s">
        <v>663</v>
      </c>
      <c r="C1210" s="12">
        <v>25.42</v>
      </c>
      <c r="D1210" s="12">
        <v>-0.21990000000000001</v>
      </c>
      <c r="E1210" s="12">
        <v>-1.5010000000000001E-2</v>
      </c>
      <c r="F1210" s="12">
        <v>25.42</v>
      </c>
      <c r="G1210" s="12">
        <v>-1.2219999999999999E-4</v>
      </c>
      <c r="H1210" s="12">
        <v>1.108E-4</v>
      </c>
      <c r="I1210" s="12">
        <v>-4.1280000000000001E-4</v>
      </c>
      <c r="J1210" s="12">
        <v>4.4450000000000002E-4</v>
      </c>
      <c r="K1210" s="12">
        <v>25.42</v>
      </c>
    </row>
    <row r="1211" spans="1:11">
      <c r="A1211" s="12">
        <v>31306</v>
      </c>
      <c r="B1211" s="12" t="s">
        <v>664</v>
      </c>
      <c r="C1211" s="12">
        <v>18.89</v>
      </c>
      <c r="D1211" s="12">
        <v>-1.0640000000000001</v>
      </c>
      <c r="E1211" s="12">
        <v>-3.9480000000000001E-2</v>
      </c>
      <c r="F1211" s="12">
        <v>18.920000000000002</v>
      </c>
      <c r="G1211" s="12">
        <v>-2.519E-4</v>
      </c>
      <c r="H1211" s="12">
        <v>-1.964E-4</v>
      </c>
      <c r="I1211" s="12">
        <v>4.9569999999999996E-4</v>
      </c>
      <c r="J1211" s="12">
        <v>5.8970000000000008E-4</v>
      </c>
      <c r="K1211" s="12">
        <v>18.920000000000002</v>
      </c>
    </row>
    <row r="1212" spans="1:11">
      <c r="A1212" s="12">
        <v>31306</v>
      </c>
      <c r="B1212" s="12" t="s">
        <v>665</v>
      </c>
      <c r="C1212" s="12">
        <v>31.68</v>
      </c>
      <c r="D1212" s="12">
        <v>-0.2994</v>
      </c>
      <c r="E1212" s="12">
        <v>-3.4590000000000003E-2</v>
      </c>
      <c r="F1212" s="12">
        <v>31.69</v>
      </c>
      <c r="G1212" s="12">
        <v>-1.6640000000000001E-4</v>
      </c>
      <c r="H1212" s="12">
        <v>2.474E-4</v>
      </c>
      <c r="I1212" s="12">
        <v>4.7309999999999999E-5</v>
      </c>
      <c r="J1212" s="12">
        <v>3.0190000000000002E-4</v>
      </c>
      <c r="K1212" s="12">
        <v>31.69</v>
      </c>
    </row>
    <row r="1213" spans="1:11">
      <c r="A1213" s="12">
        <v>31306</v>
      </c>
      <c r="B1213" s="12" t="s">
        <v>666</v>
      </c>
      <c r="C1213" s="12">
        <v>22.15</v>
      </c>
      <c r="D1213" s="12">
        <v>-0.33040000000000003</v>
      </c>
      <c r="E1213" s="12">
        <v>-2.2669999999999999E-2</v>
      </c>
      <c r="F1213" s="12">
        <v>22.15</v>
      </c>
      <c r="G1213" s="12">
        <v>-1.6469999999999999E-4</v>
      </c>
      <c r="H1213" s="12">
        <v>6.5059999999999998E-4</v>
      </c>
      <c r="I1213" s="12">
        <v>1.7320000000000001E-4</v>
      </c>
      <c r="J1213" s="12">
        <v>6.9309999999999999E-4</v>
      </c>
      <c r="K1213" s="12">
        <v>22.15</v>
      </c>
    </row>
    <row r="1214" spans="1:11">
      <c r="A1214" s="12">
        <v>31306</v>
      </c>
      <c r="B1214" s="12" t="s">
        <v>667</v>
      </c>
      <c r="C1214" s="12">
        <v>24.37</v>
      </c>
      <c r="D1214" s="12">
        <v>-2.7450000000000001</v>
      </c>
      <c r="E1214" s="12">
        <v>-6.794E-2</v>
      </c>
      <c r="F1214" s="12">
        <v>24.52</v>
      </c>
      <c r="G1214" s="12">
        <v>-4.4749999999999998E-4</v>
      </c>
      <c r="H1214" s="12">
        <v>-3.372E-3</v>
      </c>
      <c r="I1214" s="12">
        <v>2.2609999999999999E-4</v>
      </c>
      <c r="J1214" s="12">
        <v>3.4090000000000001E-3</v>
      </c>
      <c r="K1214" s="12">
        <v>24.52</v>
      </c>
    </row>
    <row r="1215" spans="1:11">
      <c r="A1215" s="12">
        <v>31306</v>
      </c>
      <c r="B1215" s="12" t="s">
        <v>668</v>
      </c>
      <c r="C1215" s="12">
        <v>19.440000000000001</v>
      </c>
      <c r="D1215" s="12">
        <v>-0.30449999999999999</v>
      </c>
      <c r="E1215" s="12">
        <v>-1.434E-2</v>
      </c>
      <c r="F1215" s="12">
        <v>19.440000000000001</v>
      </c>
      <c r="G1215" s="12">
        <v>-2.8249999999999998E-4</v>
      </c>
      <c r="H1215" s="12">
        <v>-4.2349999999999999E-4</v>
      </c>
      <c r="I1215" s="12">
        <v>-3.8499999999999998E-4</v>
      </c>
      <c r="J1215" s="12">
        <v>6.3829999999999996E-4</v>
      </c>
      <c r="K1215" s="12">
        <v>19.440000000000001</v>
      </c>
    </row>
    <row r="1216" spans="1:11">
      <c r="A1216" s="12">
        <v>31306</v>
      </c>
      <c r="B1216" s="12" t="s">
        <v>669</v>
      </c>
      <c r="C1216" s="12">
        <v>24.41</v>
      </c>
      <c r="D1216" s="12">
        <v>-1.044</v>
      </c>
      <c r="E1216" s="12">
        <v>-5.1479999999999998E-2</v>
      </c>
      <c r="F1216" s="12">
        <v>24.43</v>
      </c>
      <c r="G1216" s="12">
        <v>-1.3889999999999999E-4</v>
      </c>
      <c r="H1216" s="12">
        <v>-1.088E-3</v>
      </c>
      <c r="I1216" s="12">
        <v>4.7439999999999998E-4</v>
      </c>
      <c r="J1216" s="12">
        <v>1.1950000000000001E-3</v>
      </c>
      <c r="K1216" s="12">
        <v>24.43</v>
      </c>
    </row>
    <row r="1217" spans="1:11">
      <c r="A1217" s="12">
        <v>31306</v>
      </c>
      <c r="B1217" s="12" t="s">
        <v>529</v>
      </c>
      <c r="C1217" s="12">
        <v>27.52</v>
      </c>
      <c r="D1217" s="12">
        <v>-0.32940000000000003</v>
      </c>
      <c r="E1217" s="12">
        <v>-1.9089999999999999E-2</v>
      </c>
      <c r="F1217" s="12">
        <v>27.52</v>
      </c>
      <c r="G1217" s="12">
        <v>-8.8239999999999995E-5</v>
      </c>
      <c r="H1217" s="12">
        <v>6.0250000000000006E-4</v>
      </c>
      <c r="I1217" s="12">
        <v>-1.145E-4</v>
      </c>
      <c r="J1217" s="12">
        <v>6.196000000000001E-4</v>
      </c>
      <c r="K1217" s="12">
        <v>27.52</v>
      </c>
    </row>
    <row r="1218" spans="1:11">
      <c r="A1218" s="12">
        <v>31306</v>
      </c>
      <c r="B1218" s="12" t="s">
        <v>527</v>
      </c>
      <c r="C1218" s="12">
        <v>20.66</v>
      </c>
      <c r="D1218" s="12">
        <v>-2.7440000000000002</v>
      </c>
      <c r="E1218" s="12">
        <v>-4.777E-2</v>
      </c>
      <c r="F1218" s="12">
        <v>20.84</v>
      </c>
      <c r="G1218" s="12">
        <v>-6.6239999999999995E-4</v>
      </c>
      <c r="H1218" s="12">
        <v>-2.5950000000000001E-3</v>
      </c>
      <c r="I1218" s="12">
        <v>5.9509999999999998E-5</v>
      </c>
      <c r="J1218" s="12">
        <v>2.679E-3</v>
      </c>
      <c r="K1218" s="12">
        <v>20.84</v>
      </c>
    </row>
    <row r="1219" spans="1:11">
      <c r="A1219" s="12">
        <v>31306</v>
      </c>
      <c r="B1219" s="12" t="s">
        <v>533</v>
      </c>
      <c r="C1219" s="12">
        <v>22.99</v>
      </c>
      <c r="D1219" s="12">
        <v>-0.2707</v>
      </c>
      <c r="E1219" s="12">
        <v>-1.452E-2</v>
      </c>
      <c r="F1219" s="12">
        <v>22.99</v>
      </c>
      <c r="G1219" s="12">
        <v>-2.587E-4</v>
      </c>
      <c r="H1219" s="12">
        <v>-1.7139999999999999E-4</v>
      </c>
      <c r="I1219" s="12">
        <v>-3.8020000000000003E-4</v>
      </c>
      <c r="J1219" s="12">
        <v>4.9070000000000006E-4</v>
      </c>
      <c r="K1219" s="12">
        <v>22.99</v>
      </c>
    </row>
    <row r="1220" spans="1:11">
      <c r="A1220" s="12">
        <v>31306</v>
      </c>
      <c r="B1220" s="12" t="s">
        <v>531</v>
      </c>
      <c r="C1220" s="12">
        <v>20.9</v>
      </c>
      <c r="D1220" s="12">
        <v>-1.161</v>
      </c>
      <c r="E1220" s="12">
        <v>-5.3650000000000003E-2</v>
      </c>
      <c r="F1220" s="12">
        <v>20.94</v>
      </c>
      <c r="G1220" s="12">
        <v>-1.462E-4</v>
      </c>
      <c r="H1220" s="12">
        <v>-1.438E-3</v>
      </c>
      <c r="I1220" s="12">
        <v>4.7939999999999989E-4</v>
      </c>
      <c r="J1220" s="12">
        <v>1.523E-3</v>
      </c>
      <c r="K1220" s="12">
        <v>20.94</v>
      </c>
    </row>
    <row r="1221" spans="1:11">
      <c r="A1221" s="12">
        <v>31306</v>
      </c>
      <c r="B1221" s="12" t="s">
        <v>535</v>
      </c>
      <c r="C1221" s="12">
        <v>44.58</v>
      </c>
      <c r="D1221" s="12">
        <v>-1.508</v>
      </c>
      <c r="E1221" s="12">
        <v>-7.9520000000000007E-2</v>
      </c>
      <c r="F1221" s="12">
        <v>44.61</v>
      </c>
      <c r="G1221" s="12">
        <v>-2.8310000000000011E-4</v>
      </c>
      <c r="H1221" s="12">
        <v>-2.503E-3</v>
      </c>
      <c r="I1221" s="12">
        <v>2.5290000000000002E-4</v>
      </c>
      <c r="J1221" s="12">
        <v>2.5309999999999998E-3</v>
      </c>
      <c r="K1221" s="12">
        <v>44.61</v>
      </c>
    </row>
    <row r="1222" spans="1:11">
      <c r="A1222" s="12">
        <v>31306</v>
      </c>
      <c r="B1222" s="12" t="s">
        <v>539</v>
      </c>
      <c r="C1222" s="12">
        <v>-9.3879999999999991E-2</v>
      </c>
      <c r="D1222" s="12">
        <v>-3.74</v>
      </c>
      <c r="E1222" s="12">
        <v>-5.679E-3</v>
      </c>
      <c r="F1222" s="12">
        <v>3.7410000000000001</v>
      </c>
      <c r="G1222" s="12">
        <v>-6.0779999999999992E-4</v>
      </c>
      <c r="H1222" s="12">
        <v>3.1920000000000001E-6</v>
      </c>
      <c r="I1222" s="12">
        <v>-3.718E-5</v>
      </c>
      <c r="J1222" s="12">
        <v>6.089E-4</v>
      </c>
      <c r="K1222" s="12">
        <v>3.7410000000000001</v>
      </c>
    </row>
    <row r="1223" spans="1:11">
      <c r="A1223" s="12">
        <v>31306</v>
      </c>
      <c r="B1223" s="12" t="s">
        <v>544</v>
      </c>
      <c r="C1223" s="12">
        <v>31.53</v>
      </c>
      <c r="D1223" s="12">
        <v>-7.0770000000000008</v>
      </c>
      <c r="E1223" s="12">
        <v>-7.7350000000000002E-2</v>
      </c>
      <c r="F1223" s="12">
        <v>32.31</v>
      </c>
      <c r="G1223" s="12">
        <v>-1.3669999999999999E-3</v>
      </c>
      <c r="H1223" s="12">
        <v>-2.8149999999999998E-3</v>
      </c>
      <c r="I1223" s="12">
        <v>1.384E-4</v>
      </c>
      <c r="J1223" s="12">
        <v>3.1329999999999999E-3</v>
      </c>
      <c r="K1223" s="12">
        <v>32.31</v>
      </c>
    </row>
    <row r="1224" spans="1:11">
      <c r="A1224" s="12">
        <v>31306</v>
      </c>
      <c r="B1224" s="12" t="s">
        <v>546</v>
      </c>
      <c r="C1224" s="12">
        <v>20.87</v>
      </c>
      <c r="D1224" s="12">
        <v>-0.37130000000000002</v>
      </c>
      <c r="E1224" s="12">
        <v>-2.0420000000000001E-2</v>
      </c>
      <c r="F1224" s="12">
        <v>20.87</v>
      </c>
      <c r="G1224" s="12">
        <v>-1.594E-4</v>
      </c>
      <c r="H1224" s="12">
        <v>6.112E-4</v>
      </c>
      <c r="I1224" s="12">
        <v>1.125E-4</v>
      </c>
      <c r="J1224" s="12">
        <v>6.4159999999999998E-4</v>
      </c>
      <c r="K1224" s="12">
        <v>20.87</v>
      </c>
    </row>
    <row r="1225" spans="1:11">
      <c r="A1225" s="12">
        <v>31306</v>
      </c>
      <c r="B1225" s="12" t="s">
        <v>548</v>
      </c>
      <c r="C1225" s="12">
        <v>27.27</v>
      </c>
      <c r="D1225" s="12">
        <v>-3.105</v>
      </c>
      <c r="E1225" s="12">
        <v>-7.9460000000000003E-2</v>
      </c>
      <c r="F1225" s="12">
        <v>27.45</v>
      </c>
      <c r="G1225" s="12">
        <v>-4.4890000000000002E-4</v>
      </c>
      <c r="H1225" s="12">
        <v>-4.0340000000000003E-3</v>
      </c>
      <c r="I1225" s="12">
        <v>2.7320000000000003E-4</v>
      </c>
      <c r="J1225" s="12">
        <v>4.0679999999999996E-3</v>
      </c>
      <c r="K1225" s="12">
        <v>27.45</v>
      </c>
    </row>
    <row r="1226" spans="1:11">
      <c r="A1226" s="12">
        <v>31306</v>
      </c>
      <c r="B1226" s="12" t="s">
        <v>614</v>
      </c>
      <c r="C1226" s="12">
        <v>22.99</v>
      </c>
      <c r="D1226" s="12">
        <v>-2.0699999999999998</v>
      </c>
      <c r="E1226" s="12">
        <v>-5.9720000000000002E-2</v>
      </c>
      <c r="F1226" s="12">
        <v>23.08</v>
      </c>
      <c r="G1226" s="12">
        <v>-3.658E-4</v>
      </c>
      <c r="H1226" s="12">
        <v>-1.776E-3</v>
      </c>
      <c r="I1226" s="12">
        <v>5.5670000000000003E-4</v>
      </c>
      <c r="J1226" s="12">
        <v>1.897E-3</v>
      </c>
      <c r="K1226" s="12">
        <v>23.08</v>
      </c>
    </row>
    <row r="1227" spans="1:11">
      <c r="A1227" s="12">
        <v>31306</v>
      </c>
      <c r="B1227" s="12" t="s">
        <v>615</v>
      </c>
      <c r="C1227" s="12">
        <v>21.02</v>
      </c>
      <c r="D1227" s="12">
        <v>-0.42370000000000002</v>
      </c>
      <c r="E1227" s="12">
        <v>-1.384E-2</v>
      </c>
      <c r="F1227" s="12">
        <v>21.02</v>
      </c>
      <c r="G1227" s="12">
        <v>-2.3479999999999999E-4</v>
      </c>
      <c r="H1227" s="12">
        <v>-1.4190000000000001E-4</v>
      </c>
      <c r="I1227" s="12">
        <v>-4.0499999999999998E-4</v>
      </c>
      <c r="J1227" s="12">
        <v>4.8919999999999996E-4</v>
      </c>
      <c r="K1227" s="12">
        <v>21.02</v>
      </c>
    </row>
    <row r="1228" spans="1:11">
      <c r="A1228" s="12">
        <v>31306</v>
      </c>
      <c r="B1228" s="12" t="s">
        <v>711</v>
      </c>
      <c r="C1228" s="12">
        <v>41.75</v>
      </c>
      <c r="D1228" s="12">
        <v>-1.577</v>
      </c>
      <c r="E1228" s="12">
        <v>-5.4089999999999999E-2</v>
      </c>
      <c r="F1228" s="12">
        <v>41.78</v>
      </c>
      <c r="G1228" s="12">
        <v>-5.0489999999999997E-4</v>
      </c>
      <c r="H1228" s="12">
        <v>-1.751E-3</v>
      </c>
      <c r="I1228" s="12">
        <v>-2.0039999999999999E-4</v>
      </c>
      <c r="J1228" s="12">
        <v>1.833E-3</v>
      </c>
      <c r="K1228" s="12">
        <v>41.78</v>
      </c>
    </row>
    <row r="1229" spans="1:11">
      <c r="A1229" s="12">
        <v>31306</v>
      </c>
      <c r="B1229" s="12" t="s">
        <v>712</v>
      </c>
      <c r="C1229" s="12">
        <v>8.7530000000000001</v>
      </c>
      <c r="D1229" s="12">
        <v>-0.18390000000000001</v>
      </c>
      <c r="E1229" s="12">
        <v>-2.427E-2</v>
      </c>
      <c r="F1229" s="12">
        <v>8.7550000000000008</v>
      </c>
      <c r="G1229" s="12">
        <v>-3.021E-5</v>
      </c>
      <c r="H1229" s="12">
        <v>-3.3809999999999998E-4</v>
      </c>
      <c r="I1229" s="12">
        <v>3.235E-4</v>
      </c>
      <c r="J1229" s="12">
        <v>4.6890000000000001E-4</v>
      </c>
      <c r="K1229" s="12">
        <v>8.7550000000000008</v>
      </c>
    </row>
    <row r="1230" spans="1:11">
      <c r="A1230" s="12">
        <v>31306</v>
      </c>
      <c r="B1230" s="12" t="s">
        <v>713</v>
      </c>
      <c r="C1230" s="12">
        <v>24.56</v>
      </c>
      <c r="D1230" s="12">
        <v>-0.37080000000000002</v>
      </c>
      <c r="E1230" s="12">
        <v>-1.908E-2</v>
      </c>
      <c r="F1230" s="12">
        <v>24.56</v>
      </c>
      <c r="G1230" s="12">
        <v>-1E-4</v>
      </c>
      <c r="H1230" s="12">
        <v>5.6179999999999999E-4</v>
      </c>
      <c r="I1230" s="12">
        <v>-5.9570000000000001E-5</v>
      </c>
      <c r="J1230" s="12">
        <v>5.7379999999999996E-4</v>
      </c>
      <c r="K1230" s="12">
        <v>24.56</v>
      </c>
    </row>
    <row r="1231" spans="1:11">
      <c r="A1231" s="12">
        <v>31306</v>
      </c>
      <c r="B1231" s="12" t="s">
        <v>714</v>
      </c>
      <c r="C1231" s="12">
        <v>21.89</v>
      </c>
      <c r="D1231" s="12">
        <v>-3.1040000000000001</v>
      </c>
      <c r="E1231" s="12">
        <v>-4.8829999999999998E-2</v>
      </c>
      <c r="F1231" s="12">
        <v>22.11</v>
      </c>
      <c r="G1231" s="12">
        <v>-7.894E-4</v>
      </c>
      <c r="H1231" s="12">
        <v>-2.7720000000000002E-3</v>
      </c>
      <c r="I1231" s="12">
        <v>3.6409999999999999E-5</v>
      </c>
      <c r="J1231" s="12">
        <v>2.882E-3</v>
      </c>
      <c r="K1231" s="12">
        <v>22.11</v>
      </c>
    </row>
    <row r="1232" spans="1:11">
      <c r="A1232" s="12">
        <v>31306</v>
      </c>
      <c r="B1232" s="12" t="s">
        <v>715</v>
      </c>
      <c r="C1232" s="12">
        <v>19.48</v>
      </c>
      <c r="D1232" s="12">
        <v>-0.54210000000000003</v>
      </c>
      <c r="E1232" s="12">
        <v>-4.4660000000000012E-2</v>
      </c>
      <c r="F1232" s="12">
        <v>19.489999999999998</v>
      </c>
      <c r="G1232" s="12">
        <v>-1.1010000000000001E-4</v>
      </c>
      <c r="H1232" s="12">
        <v>-7.2999999999999996E-4</v>
      </c>
      <c r="I1232" s="12">
        <v>4.7330000000000012E-4</v>
      </c>
      <c r="J1232" s="12">
        <v>8.7699999999999996E-4</v>
      </c>
      <c r="K1232" s="12">
        <v>19.489999999999998</v>
      </c>
    </row>
    <row r="1233" spans="1:11">
      <c r="A1233" s="12">
        <v>31306</v>
      </c>
      <c r="B1233" s="12" t="s">
        <v>716</v>
      </c>
      <c r="C1233" s="12">
        <v>24</v>
      </c>
      <c r="D1233" s="12">
        <v>-2.1120000000000001</v>
      </c>
      <c r="E1233" s="12">
        <v>-3.117E-2</v>
      </c>
      <c r="F1233" s="12">
        <v>24.09</v>
      </c>
      <c r="G1233" s="12">
        <v>-5.0929999999999997E-4</v>
      </c>
      <c r="H1233" s="12">
        <v>-1.2999999999999999E-3</v>
      </c>
      <c r="I1233" s="12">
        <v>-3.145E-4</v>
      </c>
      <c r="J1233" s="12">
        <v>1.431E-3</v>
      </c>
      <c r="K1233" s="12">
        <v>24.09</v>
      </c>
    </row>
    <row r="1234" spans="1:11">
      <c r="A1234" s="12">
        <v>31306</v>
      </c>
      <c r="B1234" s="12" t="s">
        <v>717</v>
      </c>
      <c r="C1234" s="12">
        <v>30.76</v>
      </c>
      <c r="D1234" s="12">
        <v>-0.4607</v>
      </c>
      <c r="E1234" s="12">
        <v>-4.2250000000000003E-2</v>
      </c>
      <c r="F1234" s="12">
        <v>30.76</v>
      </c>
      <c r="G1234" s="12">
        <v>-3.0939999999999999E-4</v>
      </c>
      <c r="H1234" s="12">
        <v>-2.2890000000000001E-4</v>
      </c>
      <c r="I1234" s="12">
        <v>2.418E-4</v>
      </c>
      <c r="J1234" s="12">
        <v>4.5449999999999999E-4</v>
      </c>
      <c r="K1234" s="12">
        <v>30.76</v>
      </c>
    </row>
    <row r="1235" spans="1:11">
      <c r="A1235" s="12">
        <v>31306</v>
      </c>
      <c r="B1235" s="12" t="s">
        <v>718</v>
      </c>
      <c r="C1235" s="12">
        <v>3.2530000000000001</v>
      </c>
      <c r="D1235" s="12">
        <v>-5.7110000000000001E-2</v>
      </c>
      <c r="E1235" s="12">
        <v>-1.684E-3</v>
      </c>
      <c r="F1235" s="12">
        <v>3.254</v>
      </c>
      <c r="G1235" s="12">
        <v>3.9380000000000002E-6</v>
      </c>
      <c r="H1235" s="12">
        <v>6.1580000000000003E-5</v>
      </c>
      <c r="I1235" s="12">
        <v>-4.9969999999999998E-5</v>
      </c>
      <c r="J1235" s="12">
        <v>7.9400000000000006E-5</v>
      </c>
      <c r="K1235" s="12">
        <v>3.254</v>
      </c>
    </row>
    <row r="1236" spans="1:11">
      <c r="A1236" s="12">
        <v>31306</v>
      </c>
      <c r="B1236" s="12" t="s">
        <v>719</v>
      </c>
      <c r="C1236" s="12">
        <v>37.33</v>
      </c>
      <c r="D1236" s="12">
        <v>-0.45960000000000001</v>
      </c>
      <c r="E1236" s="12">
        <v>-4.5809999999999997E-2</v>
      </c>
      <c r="F1236" s="12">
        <v>37.33</v>
      </c>
      <c r="G1236" s="12">
        <v>-1.08E-4</v>
      </c>
      <c r="H1236" s="12">
        <v>-7.5120000000000004E-4</v>
      </c>
      <c r="I1236" s="12">
        <v>-1.0340000000000001E-4</v>
      </c>
      <c r="J1236" s="12">
        <v>7.6590000000000002E-4</v>
      </c>
      <c r="K1236" s="12">
        <v>37.33</v>
      </c>
    </row>
    <row r="1237" spans="1:11">
      <c r="A1237" s="12">
        <v>31306</v>
      </c>
      <c r="B1237" s="12" t="s">
        <v>720</v>
      </c>
      <c r="C1237" s="12">
        <v>1.21</v>
      </c>
      <c r="D1237" s="12">
        <v>-5.7420000000000013E-2</v>
      </c>
      <c r="E1237" s="12">
        <v>-2.3760000000000001E-3</v>
      </c>
      <c r="F1237" s="12">
        <v>1.2110000000000001</v>
      </c>
      <c r="G1237" s="12">
        <v>-3.697E-5</v>
      </c>
      <c r="H1237" s="12">
        <v>9.5929999999999998E-5</v>
      </c>
      <c r="I1237" s="12">
        <v>5.3850000000000001E-5</v>
      </c>
      <c r="J1237" s="12">
        <v>1.161E-4</v>
      </c>
      <c r="K1237" s="12">
        <v>1.2110000000000001</v>
      </c>
    </row>
    <row r="1238" spans="1:11">
      <c r="A1238" s="12">
        <v>31306</v>
      </c>
      <c r="B1238" s="12" t="s">
        <v>721</v>
      </c>
      <c r="C1238" s="12">
        <v>18.079999999999998</v>
      </c>
      <c r="D1238" s="12">
        <v>-2.1709999999999998</v>
      </c>
      <c r="E1238" s="12">
        <v>-3.1320000000000001E-2</v>
      </c>
      <c r="F1238" s="12">
        <v>18.21</v>
      </c>
      <c r="G1238" s="12">
        <v>-6.7270000000000003E-4</v>
      </c>
      <c r="H1238" s="12">
        <v>-4.6240000000000002E-4</v>
      </c>
      <c r="I1238" s="12">
        <v>2.061E-4</v>
      </c>
      <c r="J1238" s="12">
        <v>8.4190000000000003E-4</v>
      </c>
      <c r="K1238" s="12">
        <v>18.21</v>
      </c>
    </row>
    <row r="1239" spans="1:11">
      <c r="A1239" s="12">
        <v>31306</v>
      </c>
      <c r="B1239" s="12" t="s">
        <v>722</v>
      </c>
      <c r="C1239" s="12">
        <v>31.74</v>
      </c>
      <c r="D1239" s="12">
        <v>-1.1379999999999999</v>
      </c>
      <c r="E1239" s="12">
        <v>-4.6960000000000002E-2</v>
      </c>
      <c r="F1239" s="12">
        <v>31.76</v>
      </c>
      <c r="G1239" s="12">
        <v>-6.0170000000000002E-5</v>
      </c>
      <c r="H1239" s="12">
        <v>-1.4350000000000001E-3</v>
      </c>
      <c r="I1239" s="12">
        <v>-4.3439999999999997E-5</v>
      </c>
      <c r="J1239" s="12">
        <v>1.4369999999999999E-3</v>
      </c>
      <c r="K1239" s="12">
        <v>31.76</v>
      </c>
    </row>
    <row r="1240" spans="1:11">
      <c r="A1240" s="12">
        <v>31306</v>
      </c>
      <c r="B1240" s="12" t="s">
        <v>723</v>
      </c>
      <c r="C1240" s="12">
        <v>24.9</v>
      </c>
      <c r="D1240" s="12">
        <v>-2.8170000000000002</v>
      </c>
      <c r="E1240" s="12">
        <v>-5.0729999999999997E-2</v>
      </c>
      <c r="F1240" s="12">
        <v>25.06</v>
      </c>
      <c r="G1240" s="12">
        <v>-7.0549999999999996E-4</v>
      </c>
      <c r="H1240" s="12">
        <v>-2.627E-3</v>
      </c>
      <c r="I1240" s="12">
        <v>2.3600000000000001E-5</v>
      </c>
      <c r="J1240" s="12">
        <v>2.7200000000000002E-3</v>
      </c>
      <c r="K1240" s="12">
        <v>25.06</v>
      </c>
    </row>
    <row r="1241" spans="1:11">
      <c r="A1241" s="12">
        <v>31306</v>
      </c>
      <c r="B1241" s="12" t="s">
        <v>724</v>
      </c>
      <c r="C1241" s="12">
        <v>25.05</v>
      </c>
      <c r="D1241" s="12">
        <v>-0.59130000000000005</v>
      </c>
      <c r="E1241" s="12">
        <v>-2.0789999999999999E-2</v>
      </c>
      <c r="F1241" s="12">
        <v>25.06</v>
      </c>
      <c r="G1241" s="12">
        <v>-1.5100000000000001E-4</v>
      </c>
      <c r="H1241" s="12">
        <v>3.1349999999999998E-4</v>
      </c>
      <c r="I1241" s="12">
        <v>-5.8860000000000002E-5</v>
      </c>
      <c r="J1241" s="12">
        <v>3.5290000000000001E-4</v>
      </c>
      <c r="K1241" s="12">
        <v>25.06</v>
      </c>
    </row>
    <row r="1242" spans="1:11">
      <c r="A1242" s="12">
        <v>31306</v>
      </c>
      <c r="B1242" s="12" t="s">
        <v>725</v>
      </c>
      <c r="C1242" s="12">
        <v>37.28</v>
      </c>
      <c r="D1242" s="12">
        <v>-5.3390000000000004</v>
      </c>
      <c r="E1242" s="12">
        <v>-9.4520000000000007E-2</v>
      </c>
      <c r="F1242" s="12">
        <v>37.659999999999997</v>
      </c>
      <c r="G1242" s="12">
        <v>-1.029E-3</v>
      </c>
      <c r="H1242" s="12">
        <v>-2.9729999999999999E-3</v>
      </c>
      <c r="I1242" s="12">
        <v>2.8689999999999998E-4</v>
      </c>
      <c r="J1242" s="12">
        <v>3.1589999999999999E-3</v>
      </c>
      <c r="K1242" s="12">
        <v>37.659999999999997</v>
      </c>
    </row>
    <row r="1243" spans="1:11">
      <c r="A1243" s="12">
        <v>31306</v>
      </c>
      <c r="B1243" s="12" t="s">
        <v>726</v>
      </c>
      <c r="C1243" s="12">
        <v>0.6</v>
      </c>
      <c r="D1243" s="12">
        <v>-2.0979999999999999E-2</v>
      </c>
      <c r="E1243" s="12">
        <v>6.457E-5</v>
      </c>
      <c r="F1243" s="12">
        <v>0.60029999999999994</v>
      </c>
      <c r="G1243" s="12">
        <v>-4.3640000000000002E-5</v>
      </c>
      <c r="H1243" s="12">
        <v>-6.3629999999999999E-5</v>
      </c>
      <c r="I1243" s="12">
        <v>-2.5910000000000001E-5</v>
      </c>
      <c r="J1243" s="12">
        <v>8.14E-5</v>
      </c>
      <c r="K1243" s="12">
        <v>0.60029999999999994</v>
      </c>
    </row>
    <row r="1244" spans="1:11">
      <c r="A1244" s="12">
        <v>31306</v>
      </c>
      <c r="B1244" s="12" t="s">
        <v>727</v>
      </c>
      <c r="C1244" s="12">
        <v>30.61</v>
      </c>
      <c r="D1244" s="12">
        <v>-5.3370000000000006</v>
      </c>
      <c r="E1244" s="12">
        <v>-5.6759999999999998E-2</v>
      </c>
      <c r="F1244" s="12">
        <v>31.07</v>
      </c>
      <c r="G1244" s="12">
        <v>-1.0870000000000001E-3</v>
      </c>
      <c r="H1244" s="12">
        <v>-1.983E-3</v>
      </c>
      <c r="I1244" s="12">
        <v>-3.2240000000000003E-5</v>
      </c>
      <c r="J1244" s="12">
        <v>2.2620000000000001E-3</v>
      </c>
      <c r="K1244" s="12">
        <v>31.07</v>
      </c>
    </row>
    <row r="1245" spans="1:11">
      <c r="A1245" s="12">
        <v>31306</v>
      </c>
      <c r="B1245" s="12" t="s">
        <v>728</v>
      </c>
      <c r="C1245" s="12">
        <v>1.905</v>
      </c>
      <c r="D1245" s="12">
        <v>-2.145E-2</v>
      </c>
      <c r="E1245" s="12">
        <v>-5.3420000000000004E-3</v>
      </c>
      <c r="F1245" s="12">
        <v>1.905</v>
      </c>
      <c r="G1245" s="12">
        <v>2.107E-5</v>
      </c>
      <c r="H1245" s="12">
        <v>-2.421E-4</v>
      </c>
      <c r="I1245" s="12">
        <v>4.2009999999999999E-5</v>
      </c>
      <c r="J1245" s="12">
        <v>2.4659999999999998E-4</v>
      </c>
      <c r="K1245" s="12">
        <v>1.905</v>
      </c>
    </row>
    <row r="1246" spans="1:11">
      <c r="A1246" s="12">
        <v>31306</v>
      </c>
      <c r="B1246" s="12" t="s">
        <v>729</v>
      </c>
      <c r="C1246" s="12">
        <v>31.74</v>
      </c>
      <c r="D1246" s="12">
        <v>-1.1379999999999999</v>
      </c>
      <c r="E1246" s="12">
        <v>-4.6960000000000002E-2</v>
      </c>
      <c r="F1246" s="12">
        <v>31.76</v>
      </c>
      <c r="G1246" s="12">
        <v>-6.0170000000000002E-5</v>
      </c>
      <c r="H1246" s="12">
        <v>-1.4350000000000001E-3</v>
      </c>
      <c r="I1246" s="12">
        <v>-4.3439999999999997E-5</v>
      </c>
      <c r="J1246" s="12">
        <v>1.4369999999999999E-3</v>
      </c>
      <c r="K1246" s="12">
        <v>31.76</v>
      </c>
    </row>
    <row r="1247" spans="1:11">
      <c r="A1247" s="12">
        <v>31306</v>
      </c>
      <c r="B1247" s="12" t="s">
        <v>730</v>
      </c>
      <c r="C1247" s="12">
        <v>18.079999999999998</v>
      </c>
      <c r="D1247" s="12">
        <v>-2.1709999999999998</v>
      </c>
      <c r="E1247" s="12">
        <v>-3.1320000000000001E-2</v>
      </c>
      <c r="F1247" s="12">
        <v>18.21</v>
      </c>
      <c r="G1247" s="12">
        <v>-6.7270000000000003E-4</v>
      </c>
      <c r="H1247" s="12">
        <v>-4.6240000000000002E-4</v>
      </c>
      <c r="I1247" s="12">
        <v>2.061E-4</v>
      </c>
      <c r="J1247" s="12">
        <v>8.4190000000000003E-4</v>
      </c>
      <c r="K1247" s="12">
        <v>18.21</v>
      </c>
    </row>
    <row r="1248" spans="1:11">
      <c r="A1248" s="12">
        <v>31306</v>
      </c>
      <c r="B1248" s="12" t="s">
        <v>731</v>
      </c>
      <c r="C1248" s="12">
        <v>33.46</v>
      </c>
      <c r="D1248" s="12">
        <v>-0.33150000000000002</v>
      </c>
      <c r="E1248" s="12">
        <v>-3.8760000000000003E-2</v>
      </c>
      <c r="F1248" s="12">
        <v>33.46</v>
      </c>
      <c r="G1248" s="12">
        <v>-1.8340000000000001E-4</v>
      </c>
      <c r="H1248" s="12">
        <v>1.5440000000000001E-5</v>
      </c>
      <c r="I1248" s="12">
        <v>5.2649999999999999E-5</v>
      </c>
      <c r="J1248" s="12">
        <v>1.9139999999999999E-4</v>
      </c>
      <c r="K1248" s="12">
        <v>33.46</v>
      </c>
    </row>
    <row r="1249" spans="1:11">
      <c r="A1249" s="12">
        <v>31306</v>
      </c>
      <c r="B1249" s="12" t="s">
        <v>732</v>
      </c>
      <c r="C1249" s="12">
        <v>34.04</v>
      </c>
      <c r="D1249" s="12">
        <v>-5.9579999999999993</v>
      </c>
      <c r="E1249" s="12">
        <v>-8.5139999999999993E-2</v>
      </c>
      <c r="F1249" s="12">
        <v>34.56</v>
      </c>
      <c r="G1249" s="12">
        <v>-1.194E-3</v>
      </c>
      <c r="H1249" s="12">
        <v>-2.8779999999999999E-3</v>
      </c>
      <c r="I1249" s="12">
        <v>2.1350000000000001E-4</v>
      </c>
      <c r="J1249" s="12">
        <v>3.1229999999999999E-3</v>
      </c>
      <c r="K1249" s="12">
        <v>34.56</v>
      </c>
    </row>
    <row r="1250" spans="1:11">
      <c r="A1250" s="12">
        <v>31306</v>
      </c>
      <c r="B1250" s="12" t="s">
        <v>733</v>
      </c>
      <c r="C1250" s="12">
        <v>0.12559999999999999</v>
      </c>
      <c r="D1250" s="12">
        <v>-9.5910000000000006E-4</v>
      </c>
      <c r="E1250" s="12">
        <v>4.5670000000000002E-5</v>
      </c>
      <c r="F1250" s="12">
        <v>0.12559999999999999</v>
      </c>
      <c r="G1250" s="12">
        <v>-7.7779999999999999E-8</v>
      </c>
      <c r="H1250" s="12">
        <v>-4.0570000000000003E-6</v>
      </c>
      <c r="I1250" s="12">
        <v>7.5429999999999996E-6</v>
      </c>
      <c r="J1250" s="12">
        <v>8.5660000000000007E-6</v>
      </c>
      <c r="K1250" s="12">
        <v>0.12559999999999999</v>
      </c>
    </row>
    <row r="1251" spans="1:11">
      <c r="A1251" s="12">
        <v>31306</v>
      </c>
      <c r="B1251" s="12" t="s">
        <v>805</v>
      </c>
      <c r="C1251" s="12">
        <v>28.08</v>
      </c>
      <c r="D1251" s="12">
        <v>-0.21870000000000001</v>
      </c>
      <c r="E1251" s="12">
        <v>-1.5810000000000001E-2</v>
      </c>
      <c r="F1251" s="12">
        <v>28.08</v>
      </c>
      <c r="G1251" s="12">
        <v>-1.159E-4</v>
      </c>
      <c r="H1251" s="12">
        <v>3.1540000000000002E-4</v>
      </c>
      <c r="I1251" s="12">
        <v>-3.7090000000000002E-4</v>
      </c>
      <c r="J1251" s="12">
        <v>5.0049999999999997E-4</v>
      </c>
      <c r="K1251" s="12">
        <v>28.08</v>
      </c>
    </row>
    <row r="1252" spans="1:11">
      <c r="A1252" s="12">
        <v>31306</v>
      </c>
      <c r="B1252" s="12" t="s">
        <v>806</v>
      </c>
      <c r="C1252" s="12">
        <v>24.29</v>
      </c>
      <c r="D1252" s="12">
        <v>-1.84</v>
      </c>
      <c r="E1252" s="12">
        <v>-6.5029999999999991E-2</v>
      </c>
      <c r="F1252" s="12">
        <v>24.36</v>
      </c>
      <c r="G1252" s="12">
        <v>-2.6160000000000002E-4</v>
      </c>
      <c r="H1252" s="12">
        <v>-1.9589999999999998E-3</v>
      </c>
      <c r="I1252" s="12">
        <v>5.7110000000000006E-4</v>
      </c>
      <c r="J1252" s="12">
        <v>2.0579999999999999E-3</v>
      </c>
      <c r="K1252" s="12">
        <v>24.36</v>
      </c>
    </row>
    <row r="1253" spans="1:11">
      <c r="A1253" s="12">
        <v>31306</v>
      </c>
      <c r="B1253" s="12" t="s">
        <v>807</v>
      </c>
      <c r="C1253" s="12">
        <v>29.04</v>
      </c>
      <c r="D1253" s="12">
        <v>-0.2198</v>
      </c>
      <c r="E1253" s="12">
        <v>-1.6789999999999999E-2</v>
      </c>
      <c r="F1253" s="12">
        <v>29.04</v>
      </c>
      <c r="G1253" s="12">
        <v>-1.1459999999999999E-4</v>
      </c>
      <c r="H1253" s="12">
        <v>3.9960000000000012E-4</v>
      </c>
      <c r="I1253" s="12">
        <v>-3.3310000000000002E-4</v>
      </c>
      <c r="J1253" s="12">
        <v>5.327000000000001E-4</v>
      </c>
      <c r="K1253" s="12">
        <v>29.04</v>
      </c>
    </row>
    <row r="1254" spans="1:11">
      <c r="A1254" s="12">
        <v>31306</v>
      </c>
      <c r="B1254" s="12" t="s">
        <v>808</v>
      </c>
      <c r="C1254" s="12">
        <v>25.32</v>
      </c>
      <c r="D1254" s="12">
        <v>-2.3239999999999998</v>
      </c>
      <c r="E1254" s="12">
        <v>-7.1789999999999993E-2</v>
      </c>
      <c r="F1254" s="12">
        <v>25.43</v>
      </c>
      <c r="G1254" s="12">
        <v>-3.1139999999999998E-4</v>
      </c>
      <c r="H1254" s="12">
        <v>-2.5660000000000001E-3</v>
      </c>
      <c r="I1254" s="12">
        <v>5.6599999999999999E-4</v>
      </c>
      <c r="J1254" s="12">
        <v>2.6459999999999999E-3</v>
      </c>
      <c r="K1254" s="12">
        <v>25.43</v>
      </c>
    </row>
    <row r="1255" spans="1:11">
      <c r="A1255" s="12">
        <v>31306</v>
      </c>
      <c r="B1255" s="12" t="s">
        <v>809</v>
      </c>
      <c r="C1255" s="12">
        <v>27.4</v>
      </c>
      <c r="D1255" s="12">
        <v>-0.39810000000000001</v>
      </c>
      <c r="E1255" s="12">
        <v>-1.8790000000000001E-2</v>
      </c>
      <c r="F1255" s="12">
        <v>27.4</v>
      </c>
      <c r="G1255" s="12">
        <v>-1.032E-4</v>
      </c>
      <c r="H1255" s="12">
        <v>6.0130000000000003E-4</v>
      </c>
      <c r="I1255" s="12">
        <v>-1.292E-4</v>
      </c>
      <c r="J1255" s="12">
        <v>6.2360000000000009E-4</v>
      </c>
      <c r="K1255" s="12">
        <v>27.4</v>
      </c>
    </row>
    <row r="1256" spans="1:11">
      <c r="A1256" s="12">
        <v>31306</v>
      </c>
      <c r="B1256" s="12" t="s">
        <v>810</v>
      </c>
      <c r="C1256" s="12">
        <v>20.82</v>
      </c>
      <c r="D1256" s="12">
        <v>-2.9489999999999998</v>
      </c>
      <c r="E1256" s="12">
        <v>-4.8829999999999998E-2</v>
      </c>
      <c r="F1256" s="12">
        <v>21.03</v>
      </c>
      <c r="G1256" s="12">
        <v>-6.9660000000000002E-4</v>
      </c>
      <c r="H1256" s="12">
        <v>-2.5969999999999999E-3</v>
      </c>
      <c r="I1256" s="12">
        <v>8.0119999999999999E-5</v>
      </c>
      <c r="J1256" s="12">
        <v>2.6900000000000001E-3</v>
      </c>
      <c r="K1256" s="12">
        <v>21.03</v>
      </c>
    </row>
    <row r="1257" spans="1:11">
      <c r="A1257" s="12">
        <v>31306</v>
      </c>
      <c r="B1257" s="12" t="s">
        <v>811</v>
      </c>
      <c r="C1257" s="12">
        <v>40.78</v>
      </c>
      <c r="D1257" s="12">
        <v>-0.40200000000000002</v>
      </c>
      <c r="E1257" s="12">
        <v>-4.5809999999999997E-2</v>
      </c>
      <c r="F1257" s="12">
        <v>40.79</v>
      </c>
      <c r="G1257" s="12">
        <v>-1.5410000000000001E-4</v>
      </c>
      <c r="H1257" s="12">
        <v>-5.0239999999999996E-4</v>
      </c>
      <c r="I1257" s="12">
        <v>-1.3190000000000001E-4</v>
      </c>
      <c r="J1257" s="12">
        <v>5.4179999999999994E-4</v>
      </c>
      <c r="K1257" s="12">
        <v>40.79</v>
      </c>
    </row>
    <row r="1258" spans="1:11">
      <c r="A1258" s="12">
        <v>31306</v>
      </c>
      <c r="B1258" s="12" t="s">
        <v>812</v>
      </c>
      <c r="C1258" s="12">
        <v>2.9079999999999999</v>
      </c>
      <c r="D1258" s="12">
        <v>-3.0419999999999998</v>
      </c>
      <c r="E1258" s="12">
        <v>-2.265E-2</v>
      </c>
      <c r="F1258" s="12">
        <v>4.2080000000000002</v>
      </c>
      <c r="G1258" s="12">
        <v>-4.7770000000000001E-4</v>
      </c>
      <c r="H1258" s="12">
        <v>-9.3019999999999995E-4</v>
      </c>
      <c r="I1258" s="12">
        <v>8.9519999999999997E-5</v>
      </c>
      <c r="J1258" s="12">
        <v>1.049E-3</v>
      </c>
      <c r="K1258" s="12">
        <v>4.2080000000000002</v>
      </c>
    </row>
    <row r="1259" spans="1:11">
      <c r="A1259" s="12">
        <v>31306</v>
      </c>
      <c r="B1259" s="12" t="s">
        <v>813</v>
      </c>
      <c r="C1259" s="12">
        <v>40.24</v>
      </c>
      <c r="D1259" s="12">
        <v>-0.4027</v>
      </c>
      <c r="E1259" s="12">
        <v>-4.3720000000000002E-2</v>
      </c>
      <c r="F1259" s="12">
        <v>40.24</v>
      </c>
      <c r="G1259" s="12">
        <v>-1.9699999999999999E-4</v>
      </c>
      <c r="H1259" s="12">
        <v>-3.9159999999999998E-4</v>
      </c>
      <c r="I1259" s="12">
        <v>-1.617E-4</v>
      </c>
      <c r="J1259" s="12">
        <v>4.6729999999999997E-4</v>
      </c>
      <c r="K1259" s="12">
        <v>40.24</v>
      </c>
    </row>
    <row r="1260" spans="1:11">
      <c r="A1260" s="12">
        <v>31306</v>
      </c>
      <c r="B1260" s="12" t="s">
        <v>814</v>
      </c>
      <c r="C1260" s="12">
        <v>0.31869999999999998</v>
      </c>
      <c r="D1260" s="12">
        <v>-3.056</v>
      </c>
      <c r="E1260" s="12">
        <v>-7.7569999999999991E-3</v>
      </c>
      <c r="F1260" s="12">
        <v>3.0720000000000001</v>
      </c>
      <c r="G1260" s="12">
        <v>-4.9489999999999994E-4</v>
      </c>
      <c r="H1260" s="12">
        <v>-1.4750000000000001E-4</v>
      </c>
      <c r="I1260" s="12">
        <v>-5.3139999999999986E-6</v>
      </c>
      <c r="J1260" s="12">
        <v>5.1639999999999998E-4</v>
      </c>
      <c r="K1260" s="12">
        <v>3.0720000000000001</v>
      </c>
    </row>
    <row r="1261" spans="1:11">
      <c r="A1261" s="12">
        <v>31306</v>
      </c>
      <c r="B1261" s="12" t="s">
        <v>815</v>
      </c>
      <c r="C1261" s="12">
        <v>36.65</v>
      </c>
      <c r="D1261" s="12">
        <v>-0.43009999999999998</v>
      </c>
      <c r="E1261" s="12">
        <v>-3.3399999999999999E-2</v>
      </c>
      <c r="F1261" s="12">
        <v>36.65</v>
      </c>
      <c r="G1261" s="12">
        <v>-2.7940000000000002E-4</v>
      </c>
      <c r="H1261" s="12">
        <v>-1.4009999999999999E-4</v>
      </c>
      <c r="I1261" s="12">
        <v>-2.8640000000000002E-4</v>
      </c>
      <c r="J1261" s="12">
        <v>4.239E-4</v>
      </c>
      <c r="K1261" s="12">
        <v>36.65</v>
      </c>
    </row>
    <row r="1262" spans="1:11">
      <c r="A1262" s="12">
        <v>31306</v>
      </c>
      <c r="B1262" s="12" t="s">
        <v>816</v>
      </c>
      <c r="C1262" s="12">
        <v>14.33</v>
      </c>
      <c r="D1262" s="12">
        <v>-1.1910000000000001</v>
      </c>
      <c r="E1262" s="12">
        <v>-4.904E-2</v>
      </c>
      <c r="F1262" s="12">
        <v>14.38</v>
      </c>
      <c r="G1262" s="12">
        <v>-6.016E-5</v>
      </c>
      <c r="H1262" s="12">
        <v>-1.908E-3</v>
      </c>
      <c r="I1262" s="12">
        <v>3.6190000000000001E-4</v>
      </c>
      <c r="J1262" s="12">
        <v>1.9430000000000001E-3</v>
      </c>
      <c r="K1262" s="12">
        <v>14.38</v>
      </c>
    </row>
    <row r="1263" spans="1:11">
      <c r="A1263" s="12">
        <v>31306</v>
      </c>
      <c r="B1263" s="12" t="s">
        <v>817</v>
      </c>
      <c r="C1263" s="12">
        <v>32.869999999999997</v>
      </c>
      <c r="D1263" s="12">
        <v>-1.3320000000000001</v>
      </c>
      <c r="E1263" s="12">
        <v>-7.331E-2</v>
      </c>
      <c r="F1263" s="12">
        <v>32.9</v>
      </c>
      <c r="G1263" s="12">
        <v>-1.054E-4</v>
      </c>
      <c r="H1263" s="12">
        <v>-2.0799999999999998E-3</v>
      </c>
      <c r="I1263" s="12">
        <v>4.7859999999999998E-4</v>
      </c>
      <c r="J1263" s="12">
        <v>2.137E-3</v>
      </c>
      <c r="K1263" s="12">
        <v>32.9</v>
      </c>
    </row>
    <row r="1264" spans="1:11">
      <c r="A1264" s="12">
        <v>31306</v>
      </c>
      <c r="B1264" s="12" t="s">
        <v>818</v>
      </c>
      <c r="C1264" s="12">
        <v>16.25</v>
      </c>
      <c r="D1264" s="12">
        <v>-0.54039999999999999</v>
      </c>
      <c r="E1264" s="12">
        <v>-1.4120000000000001E-2</v>
      </c>
      <c r="F1264" s="12">
        <v>16.260000000000002</v>
      </c>
      <c r="G1264" s="12">
        <v>-3.4590000000000001E-4</v>
      </c>
      <c r="H1264" s="12">
        <v>-5.9949999999999999E-4</v>
      </c>
      <c r="I1264" s="12">
        <v>-1.8019999999999999E-4</v>
      </c>
      <c r="J1264" s="12">
        <v>7.1509999999999998E-4</v>
      </c>
      <c r="K1264" s="12">
        <v>16.260000000000002</v>
      </c>
    </row>
    <row r="1265" spans="1:11">
      <c r="A1265" s="12">
        <v>31306</v>
      </c>
      <c r="B1265" s="12" t="s">
        <v>819</v>
      </c>
      <c r="C1265" s="12">
        <v>27</v>
      </c>
      <c r="D1265" s="12">
        <v>-1.9490000000000001</v>
      </c>
      <c r="E1265" s="12">
        <v>-7.2450000000000001E-2</v>
      </c>
      <c r="F1265" s="12">
        <v>27.07</v>
      </c>
      <c r="G1265" s="12">
        <v>-1.7479999999999999E-4</v>
      </c>
      <c r="H1265" s="12">
        <v>-2.4599999999999999E-3</v>
      </c>
      <c r="I1265" s="12">
        <v>5.1550000000000001E-4</v>
      </c>
      <c r="J1265" s="12">
        <v>2.519E-3</v>
      </c>
      <c r="K1265" s="12">
        <v>27.07</v>
      </c>
    </row>
    <row r="1266" spans="1:11">
      <c r="A1266" s="12">
        <v>31306</v>
      </c>
      <c r="B1266" s="12" t="s">
        <v>820</v>
      </c>
      <c r="C1266" s="12">
        <v>21.77</v>
      </c>
      <c r="D1266" s="12">
        <v>-0.31900000000000001</v>
      </c>
      <c r="E1266" s="12">
        <v>-1.9630000000000002E-2</v>
      </c>
      <c r="F1266" s="12">
        <v>21.77</v>
      </c>
      <c r="G1266" s="12">
        <v>-2.8760000000000011E-4</v>
      </c>
      <c r="H1266" s="12">
        <v>-3.8640000000000001E-4</v>
      </c>
      <c r="I1266" s="12">
        <v>-1.963E-4</v>
      </c>
      <c r="J1266" s="12">
        <v>5.2010000000000001E-4</v>
      </c>
      <c r="K1266" s="12">
        <v>21.77</v>
      </c>
    </row>
    <row r="1267" spans="1:11">
      <c r="A1267" s="12">
        <v>31306</v>
      </c>
      <c r="B1267" s="12" t="s">
        <v>821</v>
      </c>
      <c r="C1267" s="12">
        <v>22.23</v>
      </c>
      <c r="D1267" s="12">
        <v>-2.323</v>
      </c>
      <c r="E1267" s="12">
        <v>-6.6839999999999997E-2</v>
      </c>
      <c r="F1267" s="12">
        <v>22.35</v>
      </c>
      <c r="G1267" s="12">
        <v>-2.4020000000000001E-4</v>
      </c>
      <c r="H1267" s="12">
        <v>-2.369E-3</v>
      </c>
      <c r="I1267" s="12">
        <v>4.4640000000000001E-4</v>
      </c>
      <c r="J1267" s="12">
        <v>2.4229999999999998E-3</v>
      </c>
      <c r="K1267" s="12">
        <v>22.35</v>
      </c>
    </row>
    <row r="1268" spans="1:11">
      <c r="A1268" s="12">
        <v>31306</v>
      </c>
      <c r="B1268" s="12" t="s">
        <v>822</v>
      </c>
      <c r="C1268" s="12">
        <v>25.14</v>
      </c>
      <c r="D1268" s="12">
        <v>-0.32050000000000001</v>
      </c>
      <c r="E1268" s="12">
        <v>-2.366E-2</v>
      </c>
      <c r="F1268" s="12">
        <v>25.14</v>
      </c>
      <c r="G1268" s="12">
        <v>-2.8560000000000011E-4</v>
      </c>
      <c r="H1268" s="12">
        <v>-1.617E-4</v>
      </c>
      <c r="I1268" s="12">
        <v>-1.6870000000000001E-4</v>
      </c>
      <c r="J1268" s="12">
        <v>3.6900000000000002E-4</v>
      </c>
      <c r="K1268" s="12">
        <v>25.14</v>
      </c>
    </row>
    <row r="1269" spans="1:11">
      <c r="A1269" s="12">
        <v>31306</v>
      </c>
      <c r="B1269" s="12" t="s">
        <v>823</v>
      </c>
      <c r="C1269" s="12">
        <v>25.4</v>
      </c>
      <c r="D1269" s="12">
        <v>-0.43070000000000003</v>
      </c>
      <c r="E1269" s="12">
        <v>-4.972E-2</v>
      </c>
      <c r="F1269" s="12">
        <v>25.4</v>
      </c>
      <c r="G1269" s="12">
        <v>-2.719E-4</v>
      </c>
      <c r="H1269" s="12">
        <v>-7.6679999999999988E-4</v>
      </c>
      <c r="I1269" s="12">
        <v>4.8730000000000003E-4</v>
      </c>
      <c r="J1269" s="12">
        <v>9.482999999999999E-4</v>
      </c>
      <c r="K1269" s="12">
        <v>25.4</v>
      </c>
    </row>
    <row r="1270" spans="1:11">
      <c r="A1270" s="12">
        <v>31306</v>
      </c>
      <c r="B1270" s="12" t="s">
        <v>824</v>
      </c>
      <c r="C1270" s="12">
        <v>22.57</v>
      </c>
      <c r="D1270" s="12">
        <v>-5.8470000000000004</v>
      </c>
      <c r="E1270" s="12">
        <v>-3.7280000000000001E-2</v>
      </c>
      <c r="F1270" s="12">
        <v>23.31</v>
      </c>
      <c r="G1270" s="12">
        <v>-8.6620000000000013E-4</v>
      </c>
      <c r="H1270" s="12">
        <v>-1.129E-3</v>
      </c>
      <c r="I1270" s="12">
        <v>-1.805E-4</v>
      </c>
      <c r="J1270" s="12">
        <v>1.4339999999999999E-3</v>
      </c>
      <c r="K1270" s="12">
        <v>23.31</v>
      </c>
    </row>
    <row r="1271" spans="1:11">
      <c r="A1271" s="12">
        <v>31306</v>
      </c>
      <c r="B1271" s="12" t="s">
        <v>825</v>
      </c>
      <c r="C1271" s="12">
        <v>19.37</v>
      </c>
      <c r="D1271" s="12">
        <v>-0.3049</v>
      </c>
      <c r="E1271" s="12">
        <v>-3.8010000000000002E-2</v>
      </c>
      <c r="F1271" s="12">
        <v>19.37</v>
      </c>
      <c r="G1271" s="12">
        <v>-2.0599999999999999E-4</v>
      </c>
      <c r="H1271" s="12">
        <v>-2.1609999999999999E-4</v>
      </c>
      <c r="I1271" s="12">
        <v>4.9070000000000006E-4</v>
      </c>
      <c r="J1271" s="12">
        <v>5.7439999999999998E-4</v>
      </c>
      <c r="K1271" s="12">
        <v>19.37</v>
      </c>
    </row>
    <row r="1272" spans="1:11">
      <c r="A1272" s="12">
        <v>31306</v>
      </c>
      <c r="B1272" s="12" t="s">
        <v>826</v>
      </c>
      <c r="C1272" s="12">
        <v>26.63</v>
      </c>
      <c r="D1272" s="12">
        <v>-6.4179999999999993</v>
      </c>
      <c r="E1272" s="12">
        <v>-4.8710000000000003E-2</v>
      </c>
      <c r="F1272" s="12">
        <v>27.39</v>
      </c>
      <c r="G1272" s="12">
        <v>-1.034E-3</v>
      </c>
      <c r="H1272" s="12">
        <v>-1.5939999999999999E-3</v>
      </c>
      <c r="I1272" s="12">
        <v>-1.649E-4</v>
      </c>
      <c r="J1272" s="12">
        <v>1.9070000000000001E-3</v>
      </c>
      <c r="K1272" s="12">
        <v>27.39</v>
      </c>
    </row>
    <row r="1273" spans="1:11">
      <c r="A1273" s="12">
        <v>31306</v>
      </c>
      <c r="B1273" s="12" t="s">
        <v>827</v>
      </c>
      <c r="C1273" s="12">
        <v>13.59</v>
      </c>
      <c r="D1273" s="12">
        <v>-0.25280000000000002</v>
      </c>
      <c r="E1273" s="12">
        <v>-2.657E-2</v>
      </c>
      <c r="F1273" s="12">
        <v>13.59</v>
      </c>
      <c r="G1273" s="12">
        <v>-1.9440000000000001E-4</v>
      </c>
      <c r="H1273" s="12">
        <v>4.1430000000000001E-5</v>
      </c>
      <c r="I1273" s="12">
        <v>4.2250000000000002E-4</v>
      </c>
      <c r="J1273" s="12">
        <v>4.6690000000000002E-4</v>
      </c>
      <c r="K1273" s="12">
        <v>13.59</v>
      </c>
    </row>
    <row r="1274" spans="1:11">
      <c r="A1274" s="12">
        <v>31306</v>
      </c>
      <c r="B1274" s="12" t="s">
        <v>828</v>
      </c>
      <c r="C1274" s="12">
        <v>29.8</v>
      </c>
      <c r="D1274" s="12">
        <v>-6.4529999999999994</v>
      </c>
      <c r="E1274" s="12">
        <v>-5.7389999999999997E-2</v>
      </c>
      <c r="F1274" s="12">
        <v>30.49</v>
      </c>
      <c r="G1274" s="12">
        <v>-1.0610000000000001E-3</v>
      </c>
      <c r="H1274" s="12">
        <v>-1.9220000000000001E-3</v>
      </c>
      <c r="I1274" s="12">
        <v>-1.2630000000000001E-4</v>
      </c>
      <c r="J1274" s="12">
        <v>2.199E-3</v>
      </c>
      <c r="K1274" s="12">
        <v>30.49</v>
      </c>
    </row>
    <row r="1275" spans="1:11">
      <c r="A1275" s="12">
        <v>31306</v>
      </c>
      <c r="B1275" s="12" t="s">
        <v>829</v>
      </c>
      <c r="C1275" s="12">
        <v>17.25</v>
      </c>
      <c r="D1275" s="12">
        <v>-0.33710000000000001</v>
      </c>
      <c r="E1275" s="12">
        <v>-1.4030000000000001E-2</v>
      </c>
      <c r="F1275" s="12">
        <v>17.25</v>
      </c>
      <c r="G1275" s="12">
        <v>-1.3229999999999999E-4</v>
      </c>
      <c r="H1275" s="12">
        <v>5.7679999999999993E-4</v>
      </c>
      <c r="I1275" s="12">
        <v>9.0820000000000001E-5</v>
      </c>
      <c r="J1275" s="12">
        <v>5.9869999999999997E-4</v>
      </c>
      <c r="K1275" s="12">
        <v>17.25</v>
      </c>
    </row>
    <row r="1276" spans="1:11">
      <c r="A1276" s="12">
        <v>31306</v>
      </c>
      <c r="B1276" s="12" t="s">
        <v>830</v>
      </c>
      <c r="C1276" s="12">
        <v>28.46</v>
      </c>
      <c r="D1276" s="12">
        <v>-3.3940000000000001</v>
      </c>
      <c r="E1276" s="12">
        <v>-6.5089999999999995E-2</v>
      </c>
      <c r="F1276" s="12">
        <v>28.66</v>
      </c>
      <c r="G1276" s="12">
        <v>-6.9539999999999999E-4</v>
      </c>
      <c r="H1276" s="12">
        <v>-2.8939999999999999E-3</v>
      </c>
      <c r="I1276" s="12">
        <v>1.6660000000000001E-4</v>
      </c>
      <c r="J1276" s="12">
        <v>2.9810000000000001E-3</v>
      </c>
      <c r="K1276" s="12">
        <v>28.66</v>
      </c>
    </row>
    <row r="1277" spans="1:11">
      <c r="A1277" s="12">
        <v>31306</v>
      </c>
      <c r="B1277" s="12" t="s">
        <v>831</v>
      </c>
      <c r="C1277" s="12">
        <v>17.16</v>
      </c>
      <c r="D1277" s="12">
        <v>-1.327</v>
      </c>
      <c r="E1277" s="12">
        <v>-3.9389999999999988E-2</v>
      </c>
      <c r="F1277" s="12">
        <v>17.22</v>
      </c>
      <c r="G1277" s="12">
        <v>-4.1659999999999999E-4</v>
      </c>
      <c r="H1277" s="12">
        <v>-2.689E-3</v>
      </c>
      <c r="I1277" s="12">
        <v>5.5989999999999998E-5</v>
      </c>
      <c r="J1277" s="12">
        <v>2.7209999999999999E-3</v>
      </c>
      <c r="K1277" s="12">
        <v>17.22</v>
      </c>
    </row>
    <row r="1278" spans="1:11">
      <c r="A1278" s="12">
        <v>31306</v>
      </c>
      <c r="B1278" s="12" t="s">
        <v>832</v>
      </c>
      <c r="C1278" s="12">
        <v>28.34</v>
      </c>
      <c r="D1278" s="12">
        <v>-5.9109999999999996</v>
      </c>
      <c r="E1278" s="12">
        <v>-4.1660000000000003E-2</v>
      </c>
      <c r="F1278" s="12">
        <v>28.95</v>
      </c>
      <c r="G1278" s="12">
        <v>-1.1429999999999999E-3</v>
      </c>
      <c r="H1278" s="12">
        <v>3.0590000000000001E-4</v>
      </c>
      <c r="I1278" s="12">
        <v>4.5510000000000003E-5</v>
      </c>
      <c r="J1278" s="12">
        <v>1.1839999999999999E-3</v>
      </c>
      <c r="K1278" s="12">
        <v>28.95</v>
      </c>
    </row>
    <row r="1279" spans="1:11">
      <c r="A1279" s="12">
        <v>31306</v>
      </c>
      <c r="B1279" s="12" t="s">
        <v>833</v>
      </c>
      <c r="C1279" s="12">
        <v>21.98</v>
      </c>
      <c r="D1279" s="12">
        <v>-0.40679999999999999</v>
      </c>
      <c r="E1279" s="12">
        <v>-1.797E-2</v>
      </c>
      <c r="F1279" s="12">
        <v>21.99</v>
      </c>
      <c r="G1279" s="12">
        <v>-1.317E-4</v>
      </c>
      <c r="H1279" s="12">
        <v>5.8629999999999999E-4</v>
      </c>
      <c r="I1279" s="12">
        <v>3.434E-5</v>
      </c>
      <c r="J1279" s="12">
        <v>6.0190000000000005E-4</v>
      </c>
      <c r="K1279" s="12">
        <v>21.99</v>
      </c>
    </row>
    <row r="1280" spans="1:11">
      <c r="A1280" s="12">
        <v>31306</v>
      </c>
      <c r="B1280" s="12" t="s">
        <v>834</v>
      </c>
      <c r="C1280" s="12">
        <v>24.59</v>
      </c>
      <c r="D1280" s="12">
        <v>-3.3519999999999999</v>
      </c>
      <c r="E1280" s="12">
        <v>-6.1559999999999997E-2</v>
      </c>
      <c r="F1280" s="12">
        <v>24.82</v>
      </c>
      <c r="G1280" s="12">
        <v>-6.6419999999999999E-4</v>
      </c>
      <c r="H1280" s="12">
        <v>-3.009E-3</v>
      </c>
      <c r="I1280" s="12">
        <v>1.7259999999999999E-4</v>
      </c>
      <c r="J1280" s="12">
        <v>3.0860000000000002E-3</v>
      </c>
      <c r="K1280" s="12">
        <v>24.82</v>
      </c>
    </row>
    <row r="1281" spans="1:11">
      <c r="A1281" s="12">
        <v>31306</v>
      </c>
      <c r="B1281" s="12" t="s">
        <v>835</v>
      </c>
      <c r="C1281" s="12">
        <v>24.17</v>
      </c>
      <c r="D1281" s="12">
        <v>-2.169</v>
      </c>
      <c r="E1281" s="12">
        <v>-2.5850000000000001E-2</v>
      </c>
      <c r="F1281" s="12">
        <v>24.26</v>
      </c>
      <c r="G1281" s="12">
        <v>-4.5939999999999989E-4</v>
      </c>
      <c r="H1281" s="12">
        <v>5.9139999999999996E-4</v>
      </c>
      <c r="I1281" s="12">
        <v>3.3149999999999999E-5</v>
      </c>
      <c r="J1281" s="12">
        <v>7.4960000000000001E-4</v>
      </c>
      <c r="K1281" s="12">
        <v>24.26</v>
      </c>
    </row>
    <row r="1282" spans="1:11">
      <c r="A1282" s="12">
        <v>31306</v>
      </c>
      <c r="B1282" s="12" t="s">
        <v>836</v>
      </c>
      <c r="C1282" s="12">
        <v>24.68</v>
      </c>
      <c r="D1282" s="12">
        <v>-3.1070000000000002</v>
      </c>
      <c r="E1282" s="12">
        <v>-7.0660000000000001E-2</v>
      </c>
      <c r="F1282" s="12">
        <v>24.87</v>
      </c>
      <c r="G1282" s="12">
        <v>-5.1800000000000001E-4</v>
      </c>
      <c r="H1282" s="12">
        <v>-3.7209999999999999E-3</v>
      </c>
      <c r="I1282" s="12">
        <v>2.2819999999999999E-4</v>
      </c>
      <c r="J1282" s="12">
        <v>3.764E-3</v>
      </c>
      <c r="K1282" s="12">
        <v>24.87</v>
      </c>
    </row>
    <row r="1283" spans="1:11">
      <c r="A1283" s="12">
        <v>31306</v>
      </c>
      <c r="B1283" s="12" t="s">
        <v>837</v>
      </c>
      <c r="C1283" s="12">
        <v>25.42</v>
      </c>
      <c r="D1283" s="12">
        <v>-0.21990000000000001</v>
      </c>
      <c r="E1283" s="12">
        <v>-1.5010000000000001E-2</v>
      </c>
      <c r="F1283" s="12">
        <v>25.42</v>
      </c>
      <c r="G1283" s="12">
        <v>-1.2219999999999999E-4</v>
      </c>
      <c r="H1283" s="12">
        <v>1.108E-4</v>
      </c>
      <c r="I1283" s="12">
        <v>-4.1280000000000001E-4</v>
      </c>
      <c r="J1283" s="12">
        <v>4.4450000000000002E-4</v>
      </c>
      <c r="K1283" s="12">
        <v>25.42</v>
      </c>
    </row>
    <row r="1284" spans="1:11">
      <c r="A1284" s="12">
        <v>31306</v>
      </c>
      <c r="B1284" s="12" t="s">
        <v>838</v>
      </c>
      <c r="C1284" s="12">
        <v>18.89</v>
      </c>
      <c r="D1284" s="12">
        <v>-1.0640000000000001</v>
      </c>
      <c r="E1284" s="12">
        <v>-3.9480000000000001E-2</v>
      </c>
      <c r="F1284" s="12">
        <v>18.920000000000002</v>
      </c>
      <c r="G1284" s="12">
        <v>-2.519E-4</v>
      </c>
      <c r="H1284" s="12">
        <v>-1.964E-4</v>
      </c>
      <c r="I1284" s="12">
        <v>4.9569999999999996E-4</v>
      </c>
      <c r="J1284" s="12">
        <v>5.8970000000000008E-4</v>
      </c>
      <c r="K1284" s="12">
        <v>18.920000000000002</v>
      </c>
    </row>
    <row r="1285" spans="1:11">
      <c r="A1285" s="12">
        <v>31306</v>
      </c>
      <c r="B1285" s="12" t="s">
        <v>839</v>
      </c>
      <c r="C1285" s="12">
        <v>31.68</v>
      </c>
      <c r="D1285" s="12">
        <v>-0.2994</v>
      </c>
      <c r="E1285" s="12">
        <v>-3.4590000000000003E-2</v>
      </c>
      <c r="F1285" s="12">
        <v>31.69</v>
      </c>
      <c r="G1285" s="12">
        <v>-1.6640000000000001E-4</v>
      </c>
      <c r="H1285" s="12">
        <v>2.474E-4</v>
      </c>
      <c r="I1285" s="12">
        <v>4.7309999999999999E-5</v>
      </c>
      <c r="J1285" s="12">
        <v>3.0190000000000002E-4</v>
      </c>
      <c r="K1285" s="12">
        <v>31.69</v>
      </c>
    </row>
    <row r="1286" spans="1:11">
      <c r="A1286" s="12">
        <v>31306</v>
      </c>
      <c r="B1286" s="12" t="s">
        <v>840</v>
      </c>
      <c r="C1286" s="12">
        <v>22.15</v>
      </c>
      <c r="D1286" s="12">
        <v>-0.33040000000000003</v>
      </c>
      <c r="E1286" s="12">
        <v>-2.2669999999999999E-2</v>
      </c>
      <c r="F1286" s="12">
        <v>22.15</v>
      </c>
      <c r="G1286" s="12">
        <v>-1.6469999999999999E-4</v>
      </c>
      <c r="H1286" s="12">
        <v>6.5059999999999998E-4</v>
      </c>
      <c r="I1286" s="12">
        <v>1.7320000000000001E-4</v>
      </c>
      <c r="J1286" s="12">
        <v>6.9309999999999999E-4</v>
      </c>
      <c r="K1286" s="12">
        <v>22.15</v>
      </c>
    </row>
    <row r="1287" spans="1:11">
      <c r="A1287" s="12">
        <v>31306</v>
      </c>
      <c r="B1287" s="12" t="s">
        <v>841</v>
      </c>
      <c r="C1287" s="12">
        <v>24.37</v>
      </c>
      <c r="D1287" s="12">
        <v>-2.7450000000000001</v>
      </c>
      <c r="E1287" s="12">
        <v>-6.794E-2</v>
      </c>
      <c r="F1287" s="12">
        <v>24.52</v>
      </c>
      <c r="G1287" s="12">
        <v>-4.4749999999999998E-4</v>
      </c>
      <c r="H1287" s="12">
        <v>-3.372E-3</v>
      </c>
      <c r="I1287" s="12">
        <v>2.2609999999999999E-4</v>
      </c>
      <c r="J1287" s="12">
        <v>3.4090000000000001E-3</v>
      </c>
      <c r="K1287" s="12">
        <v>24.52</v>
      </c>
    </row>
    <row r="1288" spans="1:11">
      <c r="A1288" s="12">
        <v>31306</v>
      </c>
      <c r="B1288" s="12" t="s">
        <v>842</v>
      </c>
      <c r="C1288" s="12">
        <v>19.440000000000001</v>
      </c>
      <c r="D1288" s="12">
        <v>-0.30449999999999999</v>
      </c>
      <c r="E1288" s="12">
        <v>-1.434E-2</v>
      </c>
      <c r="F1288" s="12">
        <v>19.440000000000001</v>
      </c>
      <c r="G1288" s="12">
        <v>-2.8249999999999998E-4</v>
      </c>
      <c r="H1288" s="12">
        <v>-4.2349999999999999E-4</v>
      </c>
      <c r="I1288" s="12">
        <v>-3.8499999999999998E-4</v>
      </c>
      <c r="J1288" s="12">
        <v>6.3829999999999996E-4</v>
      </c>
      <c r="K1288" s="12">
        <v>19.440000000000001</v>
      </c>
    </row>
    <row r="1289" spans="1:11">
      <c r="A1289" s="12">
        <v>31306</v>
      </c>
      <c r="B1289" s="12" t="s">
        <v>843</v>
      </c>
      <c r="C1289" s="12">
        <v>24.41</v>
      </c>
      <c r="D1289" s="12">
        <v>-1.044</v>
      </c>
      <c r="E1289" s="12">
        <v>-5.1479999999999998E-2</v>
      </c>
      <c r="F1289" s="12">
        <v>24.43</v>
      </c>
      <c r="G1289" s="12">
        <v>-1.3889999999999999E-4</v>
      </c>
      <c r="H1289" s="12">
        <v>-1.088E-3</v>
      </c>
      <c r="I1289" s="12">
        <v>4.7439999999999998E-4</v>
      </c>
      <c r="J1289" s="12">
        <v>1.1950000000000001E-3</v>
      </c>
      <c r="K1289" s="12">
        <v>24.43</v>
      </c>
    </row>
    <row r="1290" spans="1:11">
      <c r="A1290" s="12">
        <v>31306</v>
      </c>
      <c r="B1290" s="12" t="s">
        <v>844</v>
      </c>
      <c r="C1290" s="12">
        <v>27.52</v>
      </c>
      <c r="D1290" s="12">
        <v>-0.32940000000000003</v>
      </c>
      <c r="E1290" s="12">
        <v>-1.9089999999999999E-2</v>
      </c>
      <c r="F1290" s="12">
        <v>27.52</v>
      </c>
      <c r="G1290" s="12">
        <v>-8.8239999999999995E-5</v>
      </c>
      <c r="H1290" s="12">
        <v>6.0250000000000006E-4</v>
      </c>
      <c r="I1290" s="12">
        <v>-1.145E-4</v>
      </c>
      <c r="J1290" s="12">
        <v>6.196000000000001E-4</v>
      </c>
      <c r="K1290" s="12">
        <v>27.52</v>
      </c>
    </row>
    <row r="1291" spans="1:11">
      <c r="A1291" s="12">
        <v>31306</v>
      </c>
      <c r="B1291" s="12" t="s">
        <v>845</v>
      </c>
      <c r="C1291" s="12">
        <v>20.66</v>
      </c>
      <c r="D1291" s="12">
        <v>-2.7440000000000002</v>
      </c>
      <c r="E1291" s="12">
        <v>-4.777E-2</v>
      </c>
      <c r="F1291" s="12">
        <v>20.84</v>
      </c>
      <c r="G1291" s="12">
        <v>-6.6239999999999995E-4</v>
      </c>
      <c r="H1291" s="12">
        <v>-2.5950000000000001E-3</v>
      </c>
      <c r="I1291" s="12">
        <v>5.9509999999999998E-5</v>
      </c>
      <c r="J1291" s="12">
        <v>2.679E-3</v>
      </c>
      <c r="K1291" s="12">
        <v>20.84</v>
      </c>
    </row>
    <row r="1292" spans="1:11">
      <c r="A1292" s="12">
        <v>31306</v>
      </c>
      <c r="B1292" s="12" t="s">
        <v>846</v>
      </c>
      <c r="C1292" s="12">
        <v>22.99</v>
      </c>
      <c r="D1292" s="12">
        <v>-0.2707</v>
      </c>
      <c r="E1292" s="12">
        <v>-1.452E-2</v>
      </c>
      <c r="F1292" s="12">
        <v>22.99</v>
      </c>
      <c r="G1292" s="12">
        <v>-2.587E-4</v>
      </c>
      <c r="H1292" s="12">
        <v>-1.7139999999999999E-4</v>
      </c>
      <c r="I1292" s="12">
        <v>-3.8020000000000003E-4</v>
      </c>
      <c r="J1292" s="12">
        <v>4.9070000000000006E-4</v>
      </c>
      <c r="K1292" s="12">
        <v>22.99</v>
      </c>
    </row>
    <row r="1293" spans="1:11">
      <c r="A1293" s="12">
        <v>31306</v>
      </c>
      <c r="B1293" s="12" t="s">
        <v>847</v>
      </c>
      <c r="C1293" s="12">
        <v>20.9</v>
      </c>
      <c r="D1293" s="12">
        <v>-1.161</v>
      </c>
      <c r="E1293" s="12">
        <v>-5.3650000000000003E-2</v>
      </c>
      <c r="F1293" s="12">
        <v>20.94</v>
      </c>
      <c r="G1293" s="12">
        <v>-1.462E-4</v>
      </c>
      <c r="H1293" s="12">
        <v>-1.438E-3</v>
      </c>
      <c r="I1293" s="12">
        <v>4.7939999999999989E-4</v>
      </c>
      <c r="J1293" s="12">
        <v>1.523E-3</v>
      </c>
      <c r="K1293" s="12">
        <v>20.94</v>
      </c>
    </row>
    <row r="1294" spans="1:11">
      <c r="A1294" s="12">
        <v>31306</v>
      </c>
      <c r="B1294" s="12" t="s">
        <v>848</v>
      </c>
      <c r="C1294" s="12">
        <v>44.58</v>
      </c>
      <c r="D1294" s="12">
        <v>-1.508</v>
      </c>
      <c r="E1294" s="12">
        <v>-7.9520000000000007E-2</v>
      </c>
      <c r="F1294" s="12">
        <v>44.61</v>
      </c>
      <c r="G1294" s="12">
        <v>-2.8310000000000011E-4</v>
      </c>
      <c r="H1294" s="12">
        <v>-2.503E-3</v>
      </c>
      <c r="I1294" s="12">
        <v>2.5290000000000002E-4</v>
      </c>
      <c r="J1294" s="12">
        <v>2.5309999999999998E-3</v>
      </c>
      <c r="K1294" s="12">
        <v>44.61</v>
      </c>
    </row>
    <row r="1295" spans="1:11">
      <c r="A1295" s="12">
        <v>31306</v>
      </c>
      <c r="B1295" s="12" t="s">
        <v>849</v>
      </c>
      <c r="C1295" s="12">
        <v>-9.3879999999999991E-2</v>
      </c>
      <c r="D1295" s="12">
        <v>-3.74</v>
      </c>
      <c r="E1295" s="12">
        <v>-5.679E-3</v>
      </c>
      <c r="F1295" s="12">
        <v>3.7410000000000001</v>
      </c>
      <c r="G1295" s="12">
        <v>-6.0779999999999992E-4</v>
      </c>
      <c r="H1295" s="12">
        <v>3.1920000000000001E-6</v>
      </c>
      <c r="I1295" s="12">
        <v>-3.718E-5</v>
      </c>
      <c r="J1295" s="12">
        <v>6.089E-4</v>
      </c>
      <c r="K1295" s="12">
        <v>3.7410000000000001</v>
      </c>
    </row>
    <row r="1296" spans="1:11">
      <c r="A1296" s="12">
        <v>31306</v>
      </c>
      <c r="B1296" s="12" t="s">
        <v>850</v>
      </c>
      <c r="C1296" s="12">
        <v>31.53</v>
      </c>
      <c r="D1296" s="12">
        <v>-7.0770000000000008</v>
      </c>
      <c r="E1296" s="12">
        <v>-7.7350000000000002E-2</v>
      </c>
      <c r="F1296" s="12">
        <v>32.31</v>
      </c>
      <c r="G1296" s="12">
        <v>-1.3669999999999999E-3</v>
      </c>
      <c r="H1296" s="12">
        <v>-2.8149999999999998E-3</v>
      </c>
      <c r="I1296" s="12">
        <v>1.384E-4</v>
      </c>
      <c r="J1296" s="12">
        <v>3.1329999999999999E-3</v>
      </c>
      <c r="K1296" s="12">
        <v>32.31</v>
      </c>
    </row>
    <row r="1297" spans="1:11">
      <c r="A1297" s="12">
        <v>31306</v>
      </c>
      <c r="B1297" s="12" t="s">
        <v>851</v>
      </c>
      <c r="C1297" s="12">
        <v>20.87</v>
      </c>
      <c r="D1297" s="12">
        <v>-0.37130000000000002</v>
      </c>
      <c r="E1297" s="12">
        <v>-2.0420000000000001E-2</v>
      </c>
      <c r="F1297" s="12">
        <v>20.87</v>
      </c>
      <c r="G1297" s="12">
        <v>-1.594E-4</v>
      </c>
      <c r="H1297" s="12">
        <v>6.112E-4</v>
      </c>
      <c r="I1297" s="12">
        <v>1.125E-4</v>
      </c>
      <c r="J1297" s="12">
        <v>6.4159999999999998E-4</v>
      </c>
      <c r="K1297" s="12">
        <v>20.87</v>
      </c>
    </row>
    <row r="1298" spans="1:11">
      <c r="A1298" s="12">
        <v>31306</v>
      </c>
      <c r="B1298" s="12" t="s">
        <v>852</v>
      </c>
      <c r="C1298" s="12">
        <v>27.27</v>
      </c>
      <c r="D1298" s="12">
        <v>-3.105</v>
      </c>
      <c r="E1298" s="12">
        <v>-7.9460000000000003E-2</v>
      </c>
      <c r="F1298" s="12">
        <v>27.45</v>
      </c>
      <c r="G1298" s="12">
        <v>-4.4890000000000002E-4</v>
      </c>
      <c r="H1298" s="12">
        <v>-4.0340000000000003E-3</v>
      </c>
      <c r="I1298" s="12">
        <v>2.7320000000000003E-4</v>
      </c>
      <c r="J1298" s="12">
        <v>4.0679999999999996E-3</v>
      </c>
      <c r="K1298" s="12">
        <v>27.45</v>
      </c>
    </row>
    <row r="1299" spans="1:11">
      <c r="A1299" s="12">
        <v>31306</v>
      </c>
      <c r="B1299" s="12" t="s">
        <v>853</v>
      </c>
      <c r="C1299" s="12">
        <v>22.99</v>
      </c>
      <c r="D1299" s="12">
        <v>-2.0699999999999998</v>
      </c>
      <c r="E1299" s="12">
        <v>-5.9720000000000002E-2</v>
      </c>
      <c r="F1299" s="12">
        <v>23.08</v>
      </c>
      <c r="G1299" s="12">
        <v>-3.658E-4</v>
      </c>
      <c r="H1299" s="12">
        <v>-1.776E-3</v>
      </c>
      <c r="I1299" s="12">
        <v>5.5670000000000003E-4</v>
      </c>
      <c r="J1299" s="12">
        <v>1.897E-3</v>
      </c>
      <c r="K1299" s="12">
        <v>23.08</v>
      </c>
    </row>
    <row r="1300" spans="1:11">
      <c r="A1300" s="12">
        <v>31306</v>
      </c>
      <c r="B1300" s="12" t="s">
        <v>854</v>
      </c>
      <c r="C1300" s="12">
        <v>21.02</v>
      </c>
      <c r="D1300" s="12">
        <v>-0.42370000000000002</v>
      </c>
      <c r="E1300" s="12">
        <v>-1.384E-2</v>
      </c>
      <c r="F1300" s="12">
        <v>21.02</v>
      </c>
      <c r="G1300" s="12">
        <v>-2.3479999999999999E-4</v>
      </c>
      <c r="H1300" s="12">
        <v>-1.4190000000000001E-4</v>
      </c>
      <c r="I1300" s="12">
        <v>-4.0499999999999998E-4</v>
      </c>
      <c r="J1300" s="12">
        <v>4.8919999999999996E-4</v>
      </c>
      <c r="K1300" s="12">
        <v>21.02</v>
      </c>
    </row>
    <row r="1301" spans="1:11">
      <c r="A1301" s="12">
        <v>31306</v>
      </c>
      <c r="B1301" s="12" t="s">
        <v>855</v>
      </c>
      <c r="C1301" s="12">
        <v>41.75</v>
      </c>
      <c r="D1301" s="12">
        <v>-1.577</v>
      </c>
      <c r="E1301" s="12">
        <v>-5.4089999999999999E-2</v>
      </c>
      <c r="F1301" s="12">
        <v>41.78</v>
      </c>
      <c r="G1301" s="12">
        <v>-5.0489999999999997E-4</v>
      </c>
      <c r="H1301" s="12">
        <v>-1.751E-3</v>
      </c>
      <c r="I1301" s="12">
        <v>-2.0039999999999999E-4</v>
      </c>
      <c r="J1301" s="12">
        <v>1.833E-3</v>
      </c>
      <c r="K1301" s="12">
        <v>41.78</v>
      </c>
    </row>
    <row r="1302" spans="1:11">
      <c r="A1302" s="12">
        <v>31306</v>
      </c>
      <c r="B1302" s="12" t="s">
        <v>856</v>
      </c>
      <c r="C1302" s="12">
        <v>8.7530000000000001</v>
      </c>
      <c r="D1302" s="12">
        <v>-0.18390000000000001</v>
      </c>
      <c r="E1302" s="12">
        <v>-2.427E-2</v>
      </c>
      <c r="F1302" s="12">
        <v>8.7550000000000008</v>
      </c>
      <c r="G1302" s="12">
        <v>-3.021E-5</v>
      </c>
      <c r="H1302" s="12">
        <v>-3.3809999999999998E-4</v>
      </c>
      <c r="I1302" s="12">
        <v>3.235E-4</v>
      </c>
      <c r="J1302" s="12">
        <v>4.6890000000000001E-4</v>
      </c>
      <c r="K1302" s="12">
        <v>8.7550000000000008</v>
      </c>
    </row>
    <row r="1303" spans="1:11">
      <c r="A1303" s="12">
        <v>31306</v>
      </c>
      <c r="B1303" s="12" t="s">
        <v>857</v>
      </c>
      <c r="C1303" s="12">
        <v>24.56</v>
      </c>
      <c r="D1303" s="12">
        <v>-0.37080000000000002</v>
      </c>
      <c r="E1303" s="12">
        <v>-1.908E-2</v>
      </c>
      <c r="F1303" s="12">
        <v>24.56</v>
      </c>
      <c r="G1303" s="12">
        <v>-1E-4</v>
      </c>
      <c r="H1303" s="12">
        <v>5.6179999999999999E-4</v>
      </c>
      <c r="I1303" s="12">
        <v>-5.9570000000000001E-5</v>
      </c>
      <c r="J1303" s="12">
        <v>5.7379999999999996E-4</v>
      </c>
      <c r="K1303" s="12">
        <v>24.56</v>
      </c>
    </row>
    <row r="1304" spans="1:11">
      <c r="A1304" s="12">
        <v>31306</v>
      </c>
      <c r="B1304" s="12" t="s">
        <v>858</v>
      </c>
      <c r="C1304" s="12">
        <v>21.89</v>
      </c>
      <c r="D1304" s="12">
        <v>-3.1040000000000001</v>
      </c>
      <c r="E1304" s="12">
        <v>-4.8829999999999998E-2</v>
      </c>
      <c r="F1304" s="12">
        <v>22.11</v>
      </c>
      <c r="G1304" s="12">
        <v>-7.894E-4</v>
      </c>
      <c r="H1304" s="12">
        <v>-2.7720000000000002E-3</v>
      </c>
      <c r="I1304" s="12">
        <v>3.6409999999999999E-5</v>
      </c>
      <c r="J1304" s="12">
        <v>2.882E-3</v>
      </c>
      <c r="K1304" s="12">
        <v>22.11</v>
      </c>
    </row>
    <row r="1305" spans="1:11">
      <c r="A1305" s="12">
        <v>31306</v>
      </c>
      <c r="B1305" s="12" t="s">
        <v>859</v>
      </c>
      <c r="C1305" s="12">
        <v>19.48</v>
      </c>
      <c r="D1305" s="12">
        <v>-0.54210000000000003</v>
      </c>
      <c r="E1305" s="12">
        <v>-4.4660000000000012E-2</v>
      </c>
      <c r="F1305" s="12">
        <v>19.489999999999998</v>
      </c>
      <c r="G1305" s="12">
        <v>-1.1010000000000001E-4</v>
      </c>
      <c r="H1305" s="12">
        <v>-7.2999999999999996E-4</v>
      </c>
      <c r="I1305" s="12">
        <v>4.7330000000000012E-4</v>
      </c>
      <c r="J1305" s="12">
        <v>8.7699999999999996E-4</v>
      </c>
      <c r="K1305" s="12">
        <v>19.489999999999998</v>
      </c>
    </row>
    <row r="1306" spans="1:11">
      <c r="A1306" s="12">
        <v>31306</v>
      </c>
      <c r="B1306" s="12" t="s">
        <v>860</v>
      </c>
      <c r="C1306" s="12">
        <v>24</v>
      </c>
      <c r="D1306" s="12">
        <v>-2.1120000000000001</v>
      </c>
      <c r="E1306" s="12">
        <v>-3.117E-2</v>
      </c>
      <c r="F1306" s="12">
        <v>24.09</v>
      </c>
      <c r="G1306" s="12">
        <v>-5.0929999999999997E-4</v>
      </c>
      <c r="H1306" s="12">
        <v>-1.2999999999999999E-3</v>
      </c>
      <c r="I1306" s="12">
        <v>-3.145E-4</v>
      </c>
      <c r="J1306" s="12">
        <v>1.431E-3</v>
      </c>
      <c r="K1306" s="12">
        <v>24.09</v>
      </c>
    </row>
    <row r="1307" spans="1:11">
      <c r="A1307" s="12">
        <v>31306</v>
      </c>
      <c r="B1307" s="12" t="s">
        <v>861</v>
      </c>
      <c r="C1307" s="12">
        <v>30.76</v>
      </c>
      <c r="D1307" s="12">
        <v>-0.4607</v>
      </c>
      <c r="E1307" s="12">
        <v>-4.2250000000000003E-2</v>
      </c>
      <c r="F1307" s="12">
        <v>30.76</v>
      </c>
      <c r="G1307" s="12">
        <v>-3.0939999999999999E-4</v>
      </c>
      <c r="H1307" s="12">
        <v>-2.2890000000000001E-4</v>
      </c>
      <c r="I1307" s="12">
        <v>2.418E-4</v>
      </c>
      <c r="J1307" s="12">
        <v>4.5449999999999999E-4</v>
      </c>
      <c r="K1307" s="12">
        <v>30.76</v>
      </c>
    </row>
    <row r="1308" spans="1:11">
      <c r="A1308" s="12">
        <v>31306</v>
      </c>
      <c r="B1308" s="12" t="s">
        <v>862</v>
      </c>
      <c r="C1308" s="12">
        <v>3.2530000000000001</v>
      </c>
      <c r="D1308" s="12">
        <v>-5.7110000000000001E-2</v>
      </c>
      <c r="E1308" s="12">
        <v>-1.684E-3</v>
      </c>
      <c r="F1308" s="12">
        <v>3.254</v>
      </c>
      <c r="G1308" s="12">
        <v>3.9380000000000002E-6</v>
      </c>
      <c r="H1308" s="12">
        <v>6.1580000000000003E-5</v>
      </c>
      <c r="I1308" s="12">
        <v>-4.9969999999999998E-5</v>
      </c>
      <c r="J1308" s="12">
        <v>7.9400000000000006E-5</v>
      </c>
      <c r="K1308" s="12">
        <v>3.254</v>
      </c>
    </row>
    <row r="1309" spans="1:11">
      <c r="A1309" s="12">
        <v>31306</v>
      </c>
      <c r="B1309" s="12" t="s">
        <v>863</v>
      </c>
      <c r="C1309" s="12">
        <v>37.33</v>
      </c>
      <c r="D1309" s="12">
        <v>-0.45960000000000001</v>
      </c>
      <c r="E1309" s="12">
        <v>-4.5809999999999997E-2</v>
      </c>
      <c r="F1309" s="12">
        <v>37.33</v>
      </c>
      <c r="G1309" s="12">
        <v>-1.08E-4</v>
      </c>
      <c r="H1309" s="12">
        <v>-7.5120000000000004E-4</v>
      </c>
      <c r="I1309" s="12">
        <v>-1.0340000000000001E-4</v>
      </c>
      <c r="J1309" s="12">
        <v>7.6590000000000002E-4</v>
      </c>
      <c r="K1309" s="12">
        <v>37.33</v>
      </c>
    </row>
    <row r="1310" spans="1:11">
      <c r="A1310" s="12">
        <v>31306</v>
      </c>
      <c r="B1310" s="12" t="s">
        <v>864</v>
      </c>
      <c r="C1310" s="12">
        <v>1.21</v>
      </c>
      <c r="D1310" s="12">
        <v>-5.7420000000000013E-2</v>
      </c>
      <c r="E1310" s="12">
        <v>-2.3760000000000001E-3</v>
      </c>
      <c r="F1310" s="12">
        <v>1.2110000000000001</v>
      </c>
      <c r="G1310" s="12">
        <v>-3.697E-5</v>
      </c>
      <c r="H1310" s="12">
        <v>9.5929999999999998E-5</v>
      </c>
      <c r="I1310" s="12">
        <v>5.3850000000000001E-5</v>
      </c>
      <c r="J1310" s="12">
        <v>1.161E-4</v>
      </c>
      <c r="K1310" s="12">
        <v>1.2110000000000001</v>
      </c>
    </row>
    <row r="1311" spans="1:11">
      <c r="A1311" s="12">
        <v>31306</v>
      </c>
      <c r="B1311" s="12" t="s">
        <v>865</v>
      </c>
      <c r="C1311" s="12">
        <v>18.079999999999998</v>
      </c>
      <c r="D1311" s="12">
        <v>-2.1709999999999998</v>
      </c>
      <c r="E1311" s="12">
        <v>-3.1320000000000001E-2</v>
      </c>
      <c r="F1311" s="12">
        <v>18.21</v>
      </c>
      <c r="G1311" s="12">
        <v>-6.7270000000000003E-4</v>
      </c>
      <c r="H1311" s="12">
        <v>-4.6240000000000002E-4</v>
      </c>
      <c r="I1311" s="12">
        <v>2.061E-4</v>
      </c>
      <c r="J1311" s="12">
        <v>8.4190000000000003E-4</v>
      </c>
      <c r="K1311" s="12">
        <v>18.21</v>
      </c>
    </row>
    <row r="1312" spans="1:11">
      <c r="A1312" s="12">
        <v>31306</v>
      </c>
      <c r="B1312" s="12" t="s">
        <v>866</v>
      </c>
      <c r="C1312" s="12">
        <v>31.74</v>
      </c>
      <c r="D1312" s="12">
        <v>-1.1379999999999999</v>
      </c>
      <c r="E1312" s="12">
        <v>-4.6960000000000002E-2</v>
      </c>
      <c r="F1312" s="12">
        <v>31.76</v>
      </c>
      <c r="G1312" s="12">
        <v>-6.0170000000000002E-5</v>
      </c>
      <c r="H1312" s="12">
        <v>-1.4350000000000001E-3</v>
      </c>
      <c r="I1312" s="12">
        <v>-4.3439999999999997E-5</v>
      </c>
      <c r="J1312" s="12">
        <v>1.4369999999999999E-3</v>
      </c>
      <c r="K1312" s="12">
        <v>31.76</v>
      </c>
    </row>
    <row r="1313" spans="1:11">
      <c r="A1313" s="12">
        <v>31306</v>
      </c>
      <c r="B1313" s="12" t="s">
        <v>867</v>
      </c>
      <c r="C1313" s="12">
        <v>24.9</v>
      </c>
      <c r="D1313" s="12">
        <v>-2.8170000000000002</v>
      </c>
      <c r="E1313" s="12">
        <v>-5.0729999999999997E-2</v>
      </c>
      <c r="F1313" s="12">
        <v>25.06</v>
      </c>
      <c r="G1313" s="12">
        <v>-7.0549999999999996E-4</v>
      </c>
      <c r="H1313" s="12">
        <v>-2.627E-3</v>
      </c>
      <c r="I1313" s="12">
        <v>2.3600000000000001E-5</v>
      </c>
      <c r="J1313" s="12">
        <v>2.7200000000000002E-3</v>
      </c>
      <c r="K1313" s="12">
        <v>25.06</v>
      </c>
    </row>
    <row r="1314" spans="1:11">
      <c r="A1314" s="12">
        <v>31306</v>
      </c>
      <c r="B1314" s="12" t="s">
        <v>868</v>
      </c>
      <c r="C1314" s="12">
        <v>25.05</v>
      </c>
      <c r="D1314" s="12">
        <v>-0.59130000000000005</v>
      </c>
      <c r="E1314" s="12">
        <v>-2.0789999999999999E-2</v>
      </c>
      <c r="F1314" s="12">
        <v>25.06</v>
      </c>
      <c r="G1314" s="12">
        <v>-1.5100000000000001E-4</v>
      </c>
      <c r="H1314" s="12">
        <v>3.1349999999999998E-4</v>
      </c>
      <c r="I1314" s="12">
        <v>-5.8860000000000002E-5</v>
      </c>
      <c r="J1314" s="12">
        <v>3.5290000000000001E-4</v>
      </c>
      <c r="K1314" s="12">
        <v>25.06</v>
      </c>
    </row>
    <row r="1315" spans="1:11">
      <c r="A1315" s="12">
        <v>31306</v>
      </c>
      <c r="B1315" s="12" t="s">
        <v>869</v>
      </c>
      <c r="C1315" s="12">
        <v>37.28</v>
      </c>
      <c r="D1315" s="12">
        <v>-5.3390000000000004</v>
      </c>
      <c r="E1315" s="12">
        <v>-9.4520000000000007E-2</v>
      </c>
      <c r="F1315" s="12">
        <v>37.659999999999997</v>
      </c>
      <c r="G1315" s="12">
        <v>-1.029E-3</v>
      </c>
      <c r="H1315" s="12">
        <v>-2.9729999999999999E-3</v>
      </c>
      <c r="I1315" s="12">
        <v>2.8689999999999998E-4</v>
      </c>
      <c r="J1315" s="12">
        <v>3.1589999999999999E-3</v>
      </c>
      <c r="K1315" s="12">
        <v>37.659999999999997</v>
      </c>
    </row>
    <row r="1316" spans="1:11">
      <c r="A1316" s="12">
        <v>31306</v>
      </c>
      <c r="B1316" s="12" t="s">
        <v>870</v>
      </c>
      <c r="C1316" s="12">
        <v>0.6</v>
      </c>
      <c r="D1316" s="12">
        <v>-2.0979999999999999E-2</v>
      </c>
      <c r="E1316" s="12">
        <v>6.457E-5</v>
      </c>
      <c r="F1316" s="12">
        <v>0.60029999999999994</v>
      </c>
      <c r="G1316" s="12">
        <v>-4.3640000000000002E-5</v>
      </c>
      <c r="H1316" s="12">
        <v>-6.3629999999999999E-5</v>
      </c>
      <c r="I1316" s="12">
        <v>-2.5910000000000001E-5</v>
      </c>
      <c r="J1316" s="12">
        <v>8.14E-5</v>
      </c>
      <c r="K1316" s="12">
        <v>0.60029999999999994</v>
      </c>
    </row>
    <row r="1317" spans="1:11">
      <c r="A1317" s="12">
        <v>31306</v>
      </c>
      <c r="B1317" s="12" t="s">
        <v>871</v>
      </c>
      <c r="C1317" s="12">
        <v>30.61</v>
      </c>
      <c r="D1317" s="12">
        <v>-5.3370000000000006</v>
      </c>
      <c r="E1317" s="12">
        <v>-5.6759999999999998E-2</v>
      </c>
      <c r="F1317" s="12">
        <v>31.07</v>
      </c>
      <c r="G1317" s="12">
        <v>-1.0870000000000001E-3</v>
      </c>
      <c r="H1317" s="12">
        <v>-1.983E-3</v>
      </c>
      <c r="I1317" s="12">
        <v>-3.2240000000000003E-5</v>
      </c>
      <c r="J1317" s="12">
        <v>2.2620000000000001E-3</v>
      </c>
      <c r="K1317" s="12">
        <v>31.07</v>
      </c>
    </row>
    <row r="1318" spans="1:11">
      <c r="A1318" s="12">
        <v>31306</v>
      </c>
      <c r="B1318" s="12" t="s">
        <v>872</v>
      </c>
      <c r="C1318" s="12">
        <v>1.905</v>
      </c>
      <c r="D1318" s="12">
        <v>-2.145E-2</v>
      </c>
      <c r="E1318" s="12">
        <v>-5.3420000000000004E-3</v>
      </c>
      <c r="F1318" s="12">
        <v>1.905</v>
      </c>
      <c r="G1318" s="12">
        <v>2.107E-5</v>
      </c>
      <c r="H1318" s="12">
        <v>-2.421E-4</v>
      </c>
      <c r="I1318" s="12">
        <v>4.2009999999999999E-5</v>
      </c>
      <c r="J1318" s="12">
        <v>2.4659999999999998E-4</v>
      </c>
      <c r="K1318" s="12">
        <v>1.905</v>
      </c>
    </row>
    <row r="1319" spans="1:11">
      <c r="A1319" s="12">
        <v>31306</v>
      </c>
      <c r="B1319" s="12" t="s">
        <v>873</v>
      </c>
      <c r="C1319" s="12">
        <v>31.74</v>
      </c>
      <c r="D1319" s="12">
        <v>-1.1379999999999999</v>
      </c>
      <c r="E1319" s="12">
        <v>-4.6960000000000002E-2</v>
      </c>
      <c r="F1319" s="12">
        <v>31.76</v>
      </c>
      <c r="G1319" s="12">
        <v>-6.0170000000000002E-5</v>
      </c>
      <c r="H1319" s="12">
        <v>-1.4350000000000001E-3</v>
      </c>
      <c r="I1319" s="12">
        <v>-4.3439999999999997E-5</v>
      </c>
      <c r="J1319" s="12">
        <v>1.4369999999999999E-3</v>
      </c>
      <c r="K1319" s="12">
        <v>31.76</v>
      </c>
    </row>
    <row r="1320" spans="1:11">
      <c r="A1320" s="12">
        <v>31306</v>
      </c>
      <c r="B1320" s="12" t="s">
        <v>874</v>
      </c>
      <c r="C1320" s="12">
        <v>18.079999999999998</v>
      </c>
      <c r="D1320" s="12">
        <v>-2.1709999999999998</v>
      </c>
      <c r="E1320" s="12">
        <v>-3.1320000000000001E-2</v>
      </c>
      <c r="F1320" s="12">
        <v>18.21</v>
      </c>
      <c r="G1320" s="12">
        <v>-6.7270000000000003E-4</v>
      </c>
      <c r="H1320" s="12">
        <v>-4.6240000000000002E-4</v>
      </c>
      <c r="I1320" s="12">
        <v>2.061E-4</v>
      </c>
      <c r="J1320" s="12">
        <v>8.4190000000000003E-4</v>
      </c>
      <c r="K1320" s="12">
        <v>18.21</v>
      </c>
    </row>
    <row r="1321" spans="1:11">
      <c r="A1321" s="12">
        <v>31306</v>
      </c>
      <c r="B1321" s="12" t="s">
        <v>875</v>
      </c>
      <c r="C1321" s="12">
        <v>33.46</v>
      </c>
      <c r="D1321" s="12">
        <v>-0.33150000000000002</v>
      </c>
      <c r="E1321" s="12">
        <v>-3.8760000000000003E-2</v>
      </c>
      <c r="F1321" s="12">
        <v>33.46</v>
      </c>
      <c r="G1321" s="12">
        <v>-1.8340000000000001E-4</v>
      </c>
      <c r="H1321" s="12">
        <v>1.5440000000000001E-5</v>
      </c>
      <c r="I1321" s="12">
        <v>5.2649999999999999E-5</v>
      </c>
      <c r="J1321" s="12">
        <v>1.9139999999999999E-4</v>
      </c>
      <c r="K1321" s="12">
        <v>33.46</v>
      </c>
    </row>
    <row r="1322" spans="1:11">
      <c r="A1322" s="12">
        <v>31306</v>
      </c>
      <c r="B1322" s="12" t="s">
        <v>876</v>
      </c>
      <c r="C1322" s="12">
        <v>34.04</v>
      </c>
      <c r="D1322" s="12">
        <v>-5.9579999999999993</v>
      </c>
      <c r="E1322" s="12">
        <v>-8.5139999999999993E-2</v>
      </c>
      <c r="F1322" s="12">
        <v>34.56</v>
      </c>
      <c r="G1322" s="12">
        <v>-1.194E-3</v>
      </c>
      <c r="H1322" s="12">
        <v>-2.8779999999999999E-3</v>
      </c>
      <c r="I1322" s="12">
        <v>2.1350000000000001E-4</v>
      </c>
      <c r="J1322" s="12">
        <v>3.1229999999999999E-3</v>
      </c>
      <c r="K1322" s="12">
        <v>34.56</v>
      </c>
    </row>
    <row r="1323" spans="1:11">
      <c r="A1323" s="12">
        <v>31306</v>
      </c>
      <c r="B1323" s="12" t="s">
        <v>877</v>
      </c>
      <c r="C1323" s="12">
        <v>0.12559999999999999</v>
      </c>
      <c r="D1323" s="12">
        <v>-9.5910000000000006E-4</v>
      </c>
      <c r="E1323" s="12">
        <v>4.5670000000000002E-5</v>
      </c>
      <c r="F1323" s="12">
        <v>0.12559999999999999</v>
      </c>
      <c r="G1323" s="12">
        <v>-7.7779999999999999E-8</v>
      </c>
      <c r="H1323" s="12">
        <v>-4.0570000000000003E-6</v>
      </c>
      <c r="I1323" s="12">
        <v>7.5429999999999996E-6</v>
      </c>
      <c r="J1323" s="12">
        <v>8.5660000000000007E-6</v>
      </c>
      <c r="K1323" s="12">
        <v>0.12559999999999999</v>
      </c>
    </row>
    <row r="1324" spans="1:11">
      <c r="A1324" s="12">
        <v>32315</v>
      </c>
      <c r="B1324" s="12" t="s">
        <v>640</v>
      </c>
      <c r="C1324" s="12">
        <v>40.46</v>
      </c>
      <c r="D1324" s="12">
        <v>-6.2860000000000008E-9</v>
      </c>
      <c r="E1324" s="12">
        <v>-3.5659999999999997E-2</v>
      </c>
      <c r="F1324" s="12">
        <v>40.46</v>
      </c>
      <c r="G1324" s="12">
        <v>1.294E-4</v>
      </c>
      <c r="H1324" s="12">
        <v>1.3880000000000001E-4</v>
      </c>
      <c r="I1324" s="12">
        <v>-4.3580000000000008E-4</v>
      </c>
      <c r="J1324" s="12">
        <v>4.7540000000000001E-4</v>
      </c>
      <c r="K1324" s="12">
        <v>40.46</v>
      </c>
    </row>
    <row r="1325" spans="1:11">
      <c r="A1325" s="12">
        <v>32315</v>
      </c>
      <c r="B1325" s="12" t="s">
        <v>641</v>
      </c>
      <c r="C1325" s="12">
        <v>5.9539999999999997</v>
      </c>
      <c r="D1325" s="12">
        <v>-1.2489999999999999E-9</v>
      </c>
      <c r="E1325" s="12">
        <v>-2.5940000000000001E-2</v>
      </c>
      <c r="F1325" s="12">
        <v>5.9539999999999997</v>
      </c>
      <c r="G1325" s="12">
        <v>5.7360000000000006E-4</v>
      </c>
      <c r="H1325" s="12">
        <v>-9.8570000000000016E-4</v>
      </c>
      <c r="I1325" s="12">
        <v>3.8610000000000001E-4</v>
      </c>
      <c r="J1325" s="12">
        <v>1.204E-3</v>
      </c>
      <c r="K1325" s="12">
        <v>5.9539999999999997</v>
      </c>
    </row>
    <row r="1326" spans="1:11">
      <c r="A1326" s="12">
        <v>32315</v>
      </c>
      <c r="B1326" s="12" t="s">
        <v>642</v>
      </c>
      <c r="C1326" s="12">
        <v>40.17</v>
      </c>
      <c r="D1326" s="12">
        <v>-5.5969999999999996E-9</v>
      </c>
      <c r="E1326" s="12">
        <v>-3.465E-2</v>
      </c>
      <c r="F1326" s="12">
        <v>40.17</v>
      </c>
      <c r="G1326" s="12">
        <v>1.316E-4</v>
      </c>
      <c r="H1326" s="12">
        <v>2.5710000000000002E-4</v>
      </c>
      <c r="I1326" s="12">
        <v>-3.9819999999999998E-4</v>
      </c>
      <c r="J1326" s="12">
        <v>4.9189999999999998E-4</v>
      </c>
      <c r="K1326" s="12">
        <v>40.17</v>
      </c>
    </row>
    <row r="1327" spans="1:11">
      <c r="A1327" s="12">
        <v>32315</v>
      </c>
      <c r="B1327" s="12" t="s">
        <v>643</v>
      </c>
      <c r="C1327" s="12">
        <v>6.8540000000000001</v>
      </c>
      <c r="D1327" s="12">
        <v>-3.4269999999999998E-9</v>
      </c>
      <c r="E1327" s="12">
        <v>-2.9180000000000001E-2</v>
      </c>
      <c r="F1327" s="12">
        <v>6.8540000000000001</v>
      </c>
      <c r="G1327" s="12">
        <v>6.8110000000000002E-4</v>
      </c>
      <c r="H1327" s="12">
        <v>-1.3960000000000001E-3</v>
      </c>
      <c r="I1327" s="12">
        <v>3.3750000000000002E-4</v>
      </c>
      <c r="J1327" s="12">
        <v>1.5889999999999999E-3</v>
      </c>
      <c r="K1327" s="12">
        <v>6.8540000000000001</v>
      </c>
    </row>
    <row r="1328" spans="1:11">
      <c r="A1328" s="12">
        <v>32315</v>
      </c>
      <c r="B1328" s="12" t="s">
        <v>644</v>
      </c>
      <c r="C1328" s="12">
        <v>31.62</v>
      </c>
      <c r="D1328" s="12">
        <v>-5.4390000000000008E-9</v>
      </c>
      <c r="E1328" s="12">
        <v>-2.2950000000000002E-2</v>
      </c>
      <c r="F1328" s="12">
        <v>31.62</v>
      </c>
      <c r="G1328" s="12">
        <v>1.729E-4</v>
      </c>
      <c r="H1328" s="12">
        <v>6.4500000000000007E-4</v>
      </c>
      <c r="I1328" s="12">
        <v>-1.7660000000000001E-4</v>
      </c>
      <c r="J1328" s="12">
        <v>6.9079999999999999E-4</v>
      </c>
      <c r="K1328" s="12">
        <v>31.62</v>
      </c>
    </row>
    <row r="1329" spans="1:11">
      <c r="A1329" s="12">
        <v>32315</v>
      </c>
      <c r="B1329" s="12" t="s">
        <v>645</v>
      </c>
      <c r="C1329" s="12">
        <v>26.3</v>
      </c>
      <c r="D1329" s="12">
        <v>4.0579999999999998E-9</v>
      </c>
      <c r="E1329" s="12">
        <v>-6.8420000000000009E-2</v>
      </c>
      <c r="F1329" s="12">
        <v>26.3</v>
      </c>
      <c r="G1329" s="12">
        <v>4.8749999999999998E-4</v>
      </c>
      <c r="H1329" s="12">
        <v>-3.3730000000000001E-3</v>
      </c>
      <c r="I1329" s="12">
        <v>-2.1139999999999999E-4</v>
      </c>
      <c r="J1329" s="12">
        <v>3.4150000000000001E-3</v>
      </c>
      <c r="K1329" s="12">
        <v>26.3</v>
      </c>
    </row>
    <row r="1330" spans="1:11">
      <c r="A1330" s="12">
        <v>32315</v>
      </c>
      <c r="B1330" s="12" t="s">
        <v>646</v>
      </c>
      <c r="C1330" s="12">
        <v>45.16</v>
      </c>
      <c r="D1330" s="12">
        <v>-6.445E-9</v>
      </c>
      <c r="E1330" s="12">
        <v>-4.8370000000000003E-2</v>
      </c>
      <c r="F1330" s="12">
        <v>45.16</v>
      </c>
      <c r="G1330" s="12">
        <v>2.7970000000000002E-4</v>
      </c>
      <c r="H1330" s="12">
        <v>-2.7470000000000001E-4</v>
      </c>
      <c r="I1330" s="12">
        <v>-2.4919999999999999E-4</v>
      </c>
      <c r="J1330" s="12">
        <v>4.6460000000000002E-4</v>
      </c>
      <c r="K1330" s="12">
        <v>45.16</v>
      </c>
    </row>
    <row r="1331" spans="1:11">
      <c r="A1331" s="12">
        <v>32315</v>
      </c>
      <c r="B1331" s="12" t="s">
        <v>647</v>
      </c>
      <c r="C1331" s="12">
        <v>1.0609999999999999</v>
      </c>
      <c r="D1331" s="12">
        <v>-6.4539999999999996E-10</v>
      </c>
      <c r="E1331" s="12">
        <v>-8.8249999999999995E-3</v>
      </c>
      <c r="F1331" s="12">
        <v>1.0609999999999999</v>
      </c>
      <c r="G1331" s="12">
        <v>5.2910000000000001E-4</v>
      </c>
      <c r="H1331" s="12">
        <v>-3.4489999999999998E-4</v>
      </c>
      <c r="I1331" s="12">
        <v>-1.0739999999999999E-4</v>
      </c>
      <c r="J1331" s="12">
        <v>6.4060000000000007E-4</v>
      </c>
      <c r="K1331" s="12">
        <v>1.0609999999999999</v>
      </c>
    </row>
    <row r="1332" spans="1:11">
      <c r="A1332" s="12">
        <v>32315</v>
      </c>
      <c r="B1332" s="12" t="s">
        <v>648</v>
      </c>
      <c r="C1332" s="12">
        <v>46.55</v>
      </c>
      <c r="D1332" s="12">
        <v>-4.9030000000000001E-9</v>
      </c>
      <c r="E1332" s="12">
        <v>-5.2150000000000002E-2</v>
      </c>
      <c r="F1332" s="12">
        <v>46.55</v>
      </c>
      <c r="G1332" s="12">
        <v>2.4630000000000002E-4</v>
      </c>
      <c r="H1332" s="12">
        <v>-3.8650000000000002E-4</v>
      </c>
      <c r="I1332" s="12">
        <v>-2.8039999999999999E-4</v>
      </c>
      <c r="J1332" s="12">
        <v>5.3729999999999989E-4</v>
      </c>
      <c r="K1332" s="12">
        <v>46.55</v>
      </c>
    </row>
    <row r="1333" spans="1:11">
      <c r="A1333" s="12">
        <v>32315</v>
      </c>
      <c r="B1333" s="12" t="s">
        <v>649</v>
      </c>
      <c r="C1333" s="12">
        <v>8.4440000000000001E-2</v>
      </c>
      <c r="D1333" s="12">
        <v>4.8810000000000007E-12</v>
      </c>
      <c r="E1333" s="12">
        <v>-7.7319999999999993E-3</v>
      </c>
      <c r="F1333" s="12">
        <v>8.4790000000000004E-2</v>
      </c>
      <c r="G1333" s="12">
        <v>5.7570000000000006E-4</v>
      </c>
      <c r="H1333" s="12">
        <v>-6.2589999999999995E-5</v>
      </c>
      <c r="I1333" s="12">
        <v>3.112E-6</v>
      </c>
      <c r="J1333" s="12">
        <v>5.7910000000000004E-4</v>
      </c>
      <c r="K1333" s="12">
        <v>8.4440000000000001E-2</v>
      </c>
    </row>
    <row r="1334" spans="1:11">
      <c r="A1334" s="12">
        <v>32315</v>
      </c>
      <c r="B1334" s="12" t="s">
        <v>610</v>
      </c>
      <c r="C1334" s="12">
        <v>48.73</v>
      </c>
      <c r="D1334" s="12">
        <v>-1.527E-9</v>
      </c>
      <c r="E1334" s="12">
        <v>-5.7239999999999999E-2</v>
      </c>
      <c r="F1334" s="12">
        <v>48.73</v>
      </c>
      <c r="G1334" s="12">
        <v>1.5410000000000001E-4</v>
      </c>
      <c r="H1334" s="12">
        <v>-6.2579999999999992E-4</v>
      </c>
      <c r="I1334" s="12">
        <v>-3.971E-4</v>
      </c>
      <c r="J1334" s="12">
        <v>7.5700000000000008E-4</v>
      </c>
      <c r="K1334" s="12">
        <v>48.73</v>
      </c>
    </row>
    <row r="1335" spans="1:11">
      <c r="A1335" s="12">
        <v>32315</v>
      </c>
      <c r="B1335" s="12" t="s">
        <v>611</v>
      </c>
      <c r="C1335" s="12">
        <v>-0.6069</v>
      </c>
      <c r="D1335" s="12">
        <v>-5.4400000000000002E-9</v>
      </c>
      <c r="E1335" s="12">
        <v>-5.6549999999999986E-3</v>
      </c>
      <c r="F1335" s="12">
        <v>0.6069</v>
      </c>
      <c r="G1335" s="12">
        <v>4.3080000000000001E-4</v>
      </c>
      <c r="H1335" s="12">
        <v>-4.6000000000000001E-4</v>
      </c>
      <c r="I1335" s="12">
        <v>2.207E-4</v>
      </c>
      <c r="J1335" s="12">
        <v>6.6779999999999997E-4</v>
      </c>
      <c r="K1335" s="12">
        <v>0.6069</v>
      </c>
    </row>
    <row r="1336" spans="1:11">
      <c r="A1336" s="12">
        <v>32315</v>
      </c>
      <c r="B1336" s="12" t="s">
        <v>612</v>
      </c>
      <c r="C1336" s="12">
        <v>14.55</v>
      </c>
      <c r="D1336" s="12">
        <v>-7.4939999999999991E-9</v>
      </c>
      <c r="E1336" s="12">
        <v>-2.5590000000000002E-2</v>
      </c>
      <c r="F1336" s="12">
        <v>14.55</v>
      </c>
      <c r="G1336" s="12">
        <v>5.9270000000000004E-4</v>
      </c>
      <c r="H1336" s="12">
        <v>-5.9620000000000007E-4</v>
      </c>
      <c r="I1336" s="12">
        <v>3.1780000000000003E-4</v>
      </c>
      <c r="J1336" s="12">
        <v>8.987E-4</v>
      </c>
      <c r="K1336" s="12">
        <v>14.55</v>
      </c>
    </row>
    <row r="1337" spans="1:11">
      <c r="A1337" s="12">
        <v>32315</v>
      </c>
      <c r="B1337" s="12" t="s">
        <v>613</v>
      </c>
      <c r="C1337" s="12">
        <v>28.59</v>
      </c>
      <c r="D1337" s="12">
        <v>6.5890000000000003E-9</v>
      </c>
      <c r="E1337" s="12">
        <v>-4.9689999999999998E-2</v>
      </c>
      <c r="F1337" s="12">
        <v>28.59</v>
      </c>
      <c r="G1337" s="12">
        <v>-2.1679999999999999E-5</v>
      </c>
      <c r="H1337" s="12">
        <v>-1.7880000000000001E-3</v>
      </c>
      <c r="I1337" s="12">
        <v>-2.9520000000000002E-4</v>
      </c>
      <c r="J1337" s="12">
        <v>1.8129999999999999E-3</v>
      </c>
      <c r="K1337" s="12">
        <v>28.59</v>
      </c>
    </row>
    <row r="1338" spans="1:11">
      <c r="A1338" s="12">
        <v>32315</v>
      </c>
      <c r="B1338" s="12" t="s">
        <v>706</v>
      </c>
      <c r="C1338" s="12">
        <v>7.4929999999999994</v>
      </c>
      <c r="D1338" s="12">
        <v>-7.5919999999999994E-9</v>
      </c>
      <c r="E1338" s="12">
        <v>-1.9970000000000002E-2</v>
      </c>
      <c r="F1338" s="12">
        <v>7.4929999999999994</v>
      </c>
      <c r="G1338" s="12">
        <v>6.7829999999999995E-4</v>
      </c>
      <c r="H1338" s="12">
        <v>-8.0020000000000004E-4</v>
      </c>
      <c r="I1338" s="12">
        <v>3.1770000000000002E-4</v>
      </c>
      <c r="J1338" s="12">
        <v>1.096E-3</v>
      </c>
      <c r="K1338" s="12">
        <v>7.4929999999999994</v>
      </c>
    </row>
    <row r="1339" spans="1:11">
      <c r="A1339" s="12">
        <v>32315</v>
      </c>
      <c r="B1339" s="12" t="s">
        <v>707</v>
      </c>
      <c r="C1339" s="12">
        <v>32.51</v>
      </c>
      <c r="D1339" s="12">
        <v>5.2240000000000002E-9</v>
      </c>
      <c r="E1339" s="12">
        <v>-4.8520000000000001E-2</v>
      </c>
      <c r="F1339" s="12">
        <v>32.51</v>
      </c>
      <c r="G1339" s="12">
        <v>1.5979999999999999E-5</v>
      </c>
      <c r="H1339" s="12">
        <v>-1.212E-3</v>
      </c>
      <c r="I1339" s="12">
        <v>-2.8390000000000002E-4</v>
      </c>
      <c r="J1339" s="12">
        <v>1.2440000000000001E-3</v>
      </c>
      <c r="K1339" s="12">
        <v>32.51</v>
      </c>
    </row>
    <row r="1340" spans="1:11">
      <c r="A1340" s="12">
        <v>32315</v>
      </c>
      <c r="B1340" s="12" t="s">
        <v>708</v>
      </c>
      <c r="C1340" s="12">
        <v>4.1589999999999998</v>
      </c>
      <c r="D1340" s="12">
        <v>-8.643E-9</v>
      </c>
      <c r="E1340" s="12">
        <v>-1.324E-2</v>
      </c>
      <c r="F1340" s="12">
        <v>4.1589999999999998</v>
      </c>
      <c r="G1340" s="12">
        <v>7.0010000000000005E-4</v>
      </c>
      <c r="H1340" s="12">
        <v>-6.672999999999999E-4</v>
      </c>
      <c r="I1340" s="12">
        <v>2.7490000000000001E-4</v>
      </c>
      <c r="J1340" s="12">
        <v>1.005E-3</v>
      </c>
      <c r="K1340" s="12">
        <v>4.1589999999999998</v>
      </c>
    </row>
    <row r="1341" spans="1:11">
      <c r="A1341" s="12">
        <v>32315</v>
      </c>
      <c r="B1341" s="12" t="s">
        <v>709</v>
      </c>
      <c r="C1341" s="12">
        <v>34.53</v>
      </c>
      <c r="D1341" s="12">
        <v>5.1730000000000002E-9</v>
      </c>
      <c r="E1341" s="12">
        <v>-4.9260000000000012E-2</v>
      </c>
      <c r="F1341" s="12">
        <v>34.53</v>
      </c>
      <c r="G1341" s="12">
        <v>4.6119999999999999E-5</v>
      </c>
      <c r="H1341" s="12">
        <v>-8.6089999999999995E-4</v>
      </c>
      <c r="I1341" s="12">
        <v>-2.5980000000000003E-4</v>
      </c>
      <c r="J1341" s="12">
        <v>9.0050000000000004E-4</v>
      </c>
      <c r="K1341" s="12">
        <v>34.53</v>
      </c>
    </row>
    <row r="1342" spans="1:11">
      <c r="A1342" s="12">
        <v>32315</v>
      </c>
      <c r="B1342" s="12" t="s">
        <v>710</v>
      </c>
      <c r="C1342" s="12">
        <v>14.52</v>
      </c>
      <c r="D1342" s="12">
        <v>7.6929999999999998E-9</v>
      </c>
      <c r="E1342" s="12">
        <v>-3.6760000000000001E-2</v>
      </c>
      <c r="F1342" s="12">
        <v>14.52</v>
      </c>
      <c r="G1342" s="12">
        <v>1.236E-4</v>
      </c>
      <c r="H1342" s="12">
        <v>-1.0510000000000001E-3</v>
      </c>
      <c r="I1342" s="12">
        <v>3.7189999999999999E-4</v>
      </c>
      <c r="J1342" s="12">
        <v>1.121E-3</v>
      </c>
      <c r="K1342" s="12">
        <v>14.52</v>
      </c>
    </row>
    <row r="1343" spans="1:11">
      <c r="A1343" s="12">
        <v>32315</v>
      </c>
      <c r="B1343" s="12" t="s">
        <v>650</v>
      </c>
      <c r="C1343" s="12">
        <v>29.03</v>
      </c>
      <c r="D1343" s="12">
        <v>-6.7989999999999994E-9</v>
      </c>
      <c r="E1343" s="12">
        <v>-4.8959999999999997E-2</v>
      </c>
      <c r="F1343" s="12">
        <v>29.03</v>
      </c>
      <c r="G1343" s="12">
        <v>1.266E-3</v>
      </c>
      <c r="H1343" s="12">
        <v>-8.1899999999999996E-4</v>
      </c>
      <c r="I1343" s="12">
        <v>-3.6670000000000002E-4</v>
      </c>
      <c r="J1343" s="12">
        <v>1.552E-3</v>
      </c>
      <c r="K1343" s="12">
        <v>29.03</v>
      </c>
    </row>
    <row r="1344" spans="1:11">
      <c r="A1344" s="12">
        <v>32315</v>
      </c>
      <c r="B1344" s="12" t="s">
        <v>651</v>
      </c>
      <c r="C1344" s="12">
        <v>7.52</v>
      </c>
      <c r="D1344" s="12">
        <v>7.8310000000000008E-9</v>
      </c>
      <c r="E1344" s="12">
        <v>-2.3E-2</v>
      </c>
      <c r="F1344" s="12">
        <v>7.52</v>
      </c>
      <c r="G1344" s="12">
        <v>7.6550000000000004E-5</v>
      </c>
      <c r="H1344" s="12">
        <v>-4.192E-4</v>
      </c>
      <c r="I1344" s="12">
        <v>4.0880000000000002E-4</v>
      </c>
      <c r="J1344" s="12">
        <v>5.9049999999999999E-4</v>
      </c>
      <c r="K1344" s="12">
        <v>7.52</v>
      </c>
    </row>
    <row r="1345" spans="1:11">
      <c r="A1345" s="12">
        <v>32315</v>
      </c>
      <c r="B1345" s="12" t="s">
        <v>652</v>
      </c>
      <c r="C1345" s="12">
        <v>33.04</v>
      </c>
      <c r="D1345" s="12">
        <v>-5.4100000000000001E-9</v>
      </c>
      <c r="E1345" s="12">
        <v>-5.9220000000000002E-2</v>
      </c>
      <c r="F1345" s="12">
        <v>33.04</v>
      </c>
      <c r="G1345" s="12">
        <v>1.358E-3</v>
      </c>
      <c r="H1345" s="12">
        <v>-1.3010000000000001E-3</v>
      </c>
      <c r="I1345" s="12">
        <v>-3.7800000000000003E-4</v>
      </c>
      <c r="J1345" s="12">
        <v>1.9189999999999999E-3</v>
      </c>
      <c r="K1345" s="12">
        <v>33.04</v>
      </c>
    </row>
    <row r="1346" spans="1:11">
      <c r="A1346" s="12">
        <v>32315</v>
      </c>
      <c r="B1346" s="12" t="s">
        <v>653</v>
      </c>
      <c r="C1346" s="12">
        <v>4.1349999999999998</v>
      </c>
      <c r="D1346" s="12">
        <v>8.8629999999999997E-9</v>
      </c>
      <c r="E1346" s="12">
        <v>-1.7919999999999998E-2</v>
      </c>
      <c r="F1346" s="12">
        <v>4.1349999999999998</v>
      </c>
      <c r="G1346" s="12">
        <v>1.4450000000000001E-5</v>
      </c>
      <c r="H1346" s="12">
        <v>-3.167E-4</v>
      </c>
      <c r="I1346" s="12">
        <v>3.5849999999999999E-4</v>
      </c>
      <c r="J1346" s="12">
        <v>4.7849999999999998E-4</v>
      </c>
      <c r="K1346" s="12">
        <v>4.1349999999999998</v>
      </c>
    </row>
    <row r="1347" spans="1:11">
      <c r="A1347" s="12">
        <v>32315</v>
      </c>
      <c r="B1347" s="12" t="s">
        <v>654</v>
      </c>
      <c r="C1347" s="12">
        <v>35.119999999999997</v>
      </c>
      <c r="D1347" s="12">
        <v>-5.2730000000000003E-9</v>
      </c>
      <c r="E1347" s="12">
        <v>-6.5619999999999998E-2</v>
      </c>
      <c r="F1347" s="12">
        <v>35.119999999999997</v>
      </c>
      <c r="G1347" s="12">
        <v>1.3940000000000001E-3</v>
      </c>
      <c r="H1347" s="12">
        <v>-1.585E-3</v>
      </c>
      <c r="I1347" s="12">
        <v>-3.5389999999999998E-4</v>
      </c>
      <c r="J1347" s="12">
        <v>2.14E-3</v>
      </c>
      <c r="K1347" s="12">
        <v>35.119999999999997</v>
      </c>
    </row>
    <row r="1348" spans="1:11">
      <c r="A1348" s="12">
        <v>32315</v>
      </c>
      <c r="B1348" s="12" t="s">
        <v>655</v>
      </c>
      <c r="C1348" s="12">
        <v>15.24</v>
      </c>
      <c r="D1348" s="12">
        <v>4.0679999999999996E-9</v>
      </c>
      <c r="E1348" s="12">
        <v>-1.3480000000000001E-2</v>
      </c>
      <c r="F1348" s="12">
        <v>15.24</v>
      </c>
      <c r="G1348" s="12">
        <v>7.5320000000000004E-5</v>
      </c>
      <c r="H1348" s="12">
        <v>5.285E-4</v>
      </c>
      <c r="I1348" s="12">
        <v>6.1489999999999996E-5</v>
      </c>
      <c r="J1348" s="12">
        <v>5.3739999999999994E-4</v>
      </c>
      <c r="K1348" s="12">
        <v>15.24</v>
      </c>
    </row>
    <row r="1349" spans="1:11">
      <c r="A1349" s="12">
        <v>32315</v>
      </c>
      <c r="B1349" s="12" t="s">
        <v>656</v>
      </c>
      <c r="C1349" s="12">
        <v>28.73</v>
      </c>
      <c r="D1349" s="12">
        <v>1.071E-10</v>
      </c>
      <c r="E1349" s="12">
        <v>-6.6390000000000005E-2</v>
      </c>
      <c r="F1349" s="12">
        <v>28.73</v>
      </c>
      <c r="G1349" s="12">
        <v>6.8760000000000002E-4</v>
      </c>
      <c r="H1349" s="12">
        <v>-2.9380000000000001E-3</v>
      </c>
      <c r="I1349" s="12">
        <v>-1.7210000000000001E-4</v>
      </c>
      <c r="J1349" s="12">
        <v>3.0230000000000001E-3</v>
      </c>
      <c r="K1349" s="12">
        <v>28.73</v>
      </c>
    </row>
    <row r="1350" spans="1:11">
      <c r="A1350" s="12">
        <v>32315</v>
      </c>
      <c r="B1350" s="12" t="s">
        <v>657</v>
      </c>
      <c r="C1350" s="12">
        <v>23.18</v>
      </c>
      <c r="D1350" s="12">
        <v>3.9719999999999999E-9</v>
      </c>
      <c r="E1350" s="12">
        <v>-5.9779999999999993E-2</v>
      </c>
      <c r="F1350" s="12">
        <v>23.18</v>
      </c>
      <c r="G1350" s="12">
        <v>1.5640000000000001E-4</v>
      </c>
      <c r="H1350" s="12">
        <v>-3.5969999999999999E-3</v>
      </c>
      <c r="I1350" s="12">
        <v>-1.7870000000000001E-4</v>
      </c>
      <c r="J1350" s="12">
        <v>3.6050000000000001E-3</v>
      </c>
      <c r="K1350" s="12">
        <v>23.18</v>
      </c>
    </row>
    <row r="1351" spans="1:11">
      <c r="A1351" s="12">
        <v>32315</v>
      </c>
      <c r="B1351" s="12" t="s">
        <v>658</v>
      </c>
      <c r="C1351" s="12">
        <v>28.2</v>
      </c>
      <c r="D1351" s="12">
        <v>2.8660000000000002E-10</v>
      </c>
      <c r="E1351" s="12">
        <v>-4.0629999999999999E-2</v>
      </c>
      <c r="F1351" s="12">
        <v>28.2</v>
      </c>
      <c r="G1351" s="12">
        <v>1.1119999999999999E-3</v>
      </c>
      <c r="H1351" s="12">
        <v>3.0959999999999999E-4</v>
      </c>
      <c r="I1351" s="12">
        <v>-3.7499999999999997E-5</v>
      </c>
      <c r="J1351" s="12">
        <v>1.155E-3</v>
      </c>
      <c r="K1351" s="12">
        <v>28.2</v>
      </c>
    </row>
    <row r="1352" spans="1:11">
      <c r="A1352" s="12">
        <v>32315</v>
      </c>
      <c r="B1352" s="12" t="s">
        <v>659</v>
      </c>
      <c r="C1352" s="12">
        <v>21.57</v>
      </c>
      <c r="D1352" s="12">
        <v>5.0370000000000003E-11</v>
      </c>
      <c r="E1352" s="12">
        <v>-1.788E-2</v>
      </c>
      <c r="F1352" s="12">
        <v>21.57</v>
      </c>
      <c r="G1352" s="12">
        <v>1.2799999999999999E-4</v>
      </c>
      <c r="H1352" s="12">
        <v>5.8399999999999999E-4</v>
      </c>
      <c r="I1352" s="12">
        <v>-5.006E-6</v>
      </c>
      <c r="J1352" s="12">
        <v>5.9790000000000006E-4</v>
      </c>
      <c r="K1352" s="12">
        <v>21.57</v>
      </c>
    </row>
    <row r="1353" spans="1:11">
      <c r="A1353" s="12">
        <v>32315</v>
      </c>
      <c r="B1353" s="12" t="s">
        <v>660</v>
      </c>
      <c r="C1353" s="12">
        <v>24.13</v>
      </c>
      <c r="D1353" s="12">
        <v>-2.6820000000000001E-10</v>
      </c>
      <c r="E1353" s="12">
        <v>-6.0320000000000012E-2</v>
      </c>
      <c r="F1353" s="12">
        <v>24.13</v>
      </c>
      <c r="G1353" s="12">
        <v>6.7220000000000008E-4</v>
      </c>
      <c r="H1353" s="12">
        <v>-2.9640000000000001E-3</v>
      </c>
      <c r="I1353" s="12">
        <v>-1.538E-4</v>
      </c>
      <c r="J1353" s="12">
        <v>3.0430000000000001E-3</v>
      </c>
      <c r="K1353" s="12">
        <v>24.13</v>
      </c>
    </row>
    <row r="1354" spans="1:11">
      <c r="A1354" s="12">
        <v>32315</v>
      </c>
      <c r="B1354" s="12" t="s">
        <v>661</v>
      </c>
      <c r="C1354" s="12">
        <v>23.42</v>
      </c>
      <c r="D1354" s="12">
        <v>7.8029999999999998E-10</v>
      </c>
      <c r="E1354" s="12">
        <v>-2.5430000000000001E-2</v>
      </c>
      <c r="F1354" s="12">
        <v>23.42</v>
      </c>
      <c r="G1354" s="12">
        <v>4.595E-4</v>
      </c>
      <c r="H1354" s="12">
        <v>5.8589999999999998E-4</v>
      </c>
      <c r="I1354" s="12">
        <v>2.1670000000000001E-5</v>
      </c>
      <c r="J1354" s="12">
        <v>7.4489999999999995E-4</v>
      </c>
      <c r="K1354" s="12">
        <v>23.42</v>
      </c>
    </row>
    <row r="1355" spans="1:11">
      <c r="A1355" s="12">
        <v>32315</v>
      </c>
      <c r="B1355" s="12" t="s">
        <v>662</v>
      </c>
      <c r="C1355" s="12">
        <v>19.27</v>
      </c>
      <c r="D1355" s="12">
        <v>-3.2909999999999999E-9</v>
      </c>
      <c r="E1355" s="12">
        <v>-5.2010000000000001E-2</v>
      </c>
      <c r="F1355" s="12">
        <v>19.27</v>
      </c>
      <c r="G1355" s="12">
        <v>7.0570000000000008E-4</v>
      </c>
      <c r="H1355" s="12">
        <v>-2.9919999999999999E-3</v>
      </c>
      <c r="I1355" s="12">
        <v>-8.5099999999999995E-5</v>
      </c>
      <c r="J1355" s="12">
        <v>3.075E-3</v>
      </c>
      <c r="K1355" s="12">
        <v>19.27</v>
      </c>
    </row>
    <row r="1356" spans="1:11">
      <c r="A1356" s="12">
        <v>32315</v>
      </c>
      <c r="B1356" s="12" t="s">
        <v>663</v>
      </c>
      <c r="C1356" s="12">
        <v>39.31</v>
      </c>
      <c r="D1356" s="12">
        <v>-6.836E-9</v>
      </c>
      <c r="E1356" s="12">
        <v>-3.739E-2</v>
      </c>
      <c r="F1356" s="12">
        <v>39.31</v>
      </c>
      <c r="G1356" s="12">
        <v>1.2420000000000001E-4</v>
      </c>
      <c r="H1356" s="12">
        <v>-1.2799999999999999E-4</v>
      </c>
      <c r="I1356" s="12">
        <v>-4.7830000000000003E-4</v>
      </c>
      <c r="J1356" s="12">
        <v>5.1049999999999999E-4</v>
      </c>
      <c r="K1356" s="12">
        <v>39.31</v>
      </c>
    </row>
    <row r="1357" spans="1:11">
      <c r="A1357" s="12">
        <v>32315</v>
      </c>
      <c r="B1357" s="12" t="s">
        <v>664</v>
      </c>
      <c r="C1357" s="12">
        <v>4.9649999999999999</v>
      </c>
      <c r="D1357" s="12">
        <v>6.7220000000000014E-9</v>
      </c>
      <c r="E1357" s="12">
        <v>-1.8540000000000001E-2</v>
      </c>
      <c r="F1357" s="12">
        <v>4.9649999999999999</v>
      </c>
      <c r="G1357" s="12">
        <v>2.8570000000000001E-4</v>
      </c>
      <c r="H1357" s="12">
        <v>2.0299999999999999E-5</v>
      </c>
      <c r="I1357" s="12">
        <v>4.0309999999999999E-4</v>
      </c>
      <c r="J1357" s="12">
        <v>4.9450000000000004E-4</v>
      </c>
      <c r="K1357" s="12">
        <v>4.9649999999999999</v>
      </c>
    </row>
    <row r="1358" spans="1:11">
      <c r="A1358" s="12">
        <v>32315</v>
      </c>
      <c r="B1358" s="12" t="s">
        <v>665</v>
      </c>
      <c r="C1358" s="12">
        <v>31.6</v>
      </c>
      <c r="D1358" s="12">
        <v>-3.8389999999999999E-10</v>
      </c>
      <c r="E1358" s="12">
        <v>-3.5029999999999999E-2</v>
      </c>
      <c r="F1358" s="12">
        <v>31.6</v>
      </c>
      <c r="G1358" s="12">
        <v>1.672E-4</v>
      </c>
      <c r="H1358" s="12">
        <v>2.4439999999999998E-4</v>
      </c>
      <c r="I1358" s="12">
        <v>-4.0710000000000002E-5</v>
      </c>
      <c r="J1358" s="12">
        <v>2.99E-4</v>
      </c>
      <c r="K1358" s="12">
        <v>31.6</v>
      </c>
    </row>
    <row r="1359" spans="1:11">
      <c r="A1359" s="12">
        <v>32315</v>
      </c>
      <c r="B1359" s="12" t="s">
        <v>666</v>
      </c>
      <c r="C1359" s="12">
        <v>18.059999999999999</v>
      </c>
      <c r="D1359" s="12">
        <v>5.2430000000000002E-9</v>
      </c>
      <c r="E1359" s="12">
        <v>-1.9089999999999999E-2</v>
      </c>
      <c r="F1359" s="12">
        <v>18.059999999999999</v>
      </c>
      <c r="G1359" s="12">
        <v>8.8430000000000005E-5</v>
      </c>
      <c r="H1359" s="12">
        <v>6.0260000000000001E-4</v>
      </c>
      <c r="I1359" s="12">
        <v>1.239E-4</v>
      </c>
      <c r="J1359" s="12">
        <v>6.2149999999999998E-4</v>
      </c>
      <c r="K1359" s="12">
        <v>18.059999999999999</v>
      </c>
    </row>
    <row r="1360" spans="1:11">
      <c r="A1360" s="12">
        <v>32315</v>
      </c>
      <c r="B1360" s="12" t="s">
        <v>667</v>
      </c>
      <c r="C1360" s="12">
        <v>18.48</v>
      </c>
      <c r="D1360" s="12">
        <v>-3.8019999999999999E-9</v>
      </c>
      <c r="E1360" s="12">
        <v>-4.777E-2</v>
      </c>
      <c r="F1360" s="12">
        <v>18.48</v>
      </c>
      <c r="G1360" s="12">
        <v>6.625E-4</v>
      </c>
      <c r="H1360" s="12">
        <v>-2.5950000000000001E-3</v>
      </c>
      <c r="I1360" s="12">
        <v>-6.6000000000000005E-5</v>
      </c>
      <c r="J1360" s="12">
        <v>2.679E-3</v>
      </c>
      <c r="K1360" s="12">
        <v>18.48</v>
      </c>
    </row>
    <row r="1361" spans="1:11">
      <c r="A1361" s="12">
        <v>32315</v>
      </c>
      <c r="B1361" s="12" t="s">
        <v>668</v>
      </c>
      <c r="C1361" s="12">
        <v>36.299999999999997</v>
      </c>
      <c r="D1361" s="12">
        <v>1.2739999999999999E-9</v>
      </c>
      <c r="E1361" s="12">
        <v>-5.1880000000000003E-2</v>
      </c>
      <c r="F1361" s="12">
        <v>36.299999999999997</v>
      </c>
      <c r="G1361" s="12">
        <v>8.3210000000000005E-6</v>
      </c>
      <c r="H1361" s="12">
        <v>-1.397E-3</v>
      </c>
      <c r="I1361" s="12">
        <v>-4.6960000000000008E-4</v>
      </c>
      <c r="J1361" s="12">
        <v>1.474E-3</v>
      </c>
      <c r="K1361" s="12">
        <v>36.299999999999997</v>
      </c>
    </row>
    <row r="1362" spans="1:11">
      <c r="A1362" s="12">
        <v>32315</v>
      </c>
      <c r="B1362" s="12" t="s">
        <v>669</v>
      </c>
      <c r="C1362" s="12">
        <v>8.2569999999999997</v>
      </c>
      <c r="D1362" s="12">
        <v>-1.109E-9</v>
      </c>
      <c r="E1362" s="12">
        <v>-1.7469999999999999E-2</v>
      </c>
      <c r="F1362" s="12">
        <v>8.2569999999999997</v>
      </c>
      <c r="G1362" s="12">
        <v>4.1340000000000002E-4</v>
      </c>
      <c r="H1362" s="12">
        <v>-2.4830000000000002E-4</v>
      </c>
      <c r="I1362" s="12">
        <v>3.7500000000000001E-4</v>
      </c>
      <c r="J1362" s="12">
        <v>6.1090000000000005E-4</v>
      </c>
      <c r="K1362" s="12">
        <v>8.2569999999999997</v>
      </c>
    </row>
    <row r="1363" spans="1:11">
      <c r="A1363" s="12">
        <v>32315</v>
      </c>
      <c r="B1363" s="12" t="s">
        <v>529</v>
      </c>
      <c r="C1363" s="12">
        <v>31.34</v>
      </c>
      <c r="D1363" s="12">
        <v>-5.4069999999999992E-9</v>
      </c>
      <c r="E1363" s="12">
        <v>-2.2669999999999999E-2</v>
      </c>
      <c r="F1363" s="12">
        <v>31.34</v>
      </c>
      <c r="G1363" s="12">
        <v>1.6449999999999999E-4</v>
      </c>
      <c r="H1363" s="12">
        <v>6.5059999999999998E-4</v>
      </c>
      <c r="I1363" s="12">
        <v>-1.638E-4</v>
      </c>
      <c r="J1363" s="12">
        <v>6.9079999999999999E-4</v>
      </c>
      <c r="K1363" s="12">
        <v>31.34</v>
      </c>
    </row>
    <row r="1364" spans="1:11">
      <c r="A1364" s="12">
        <v>32315</v>
      </c>
      <c r="B1364" s="12" t="s">
        <v>527</v>
      </c>
      <c r="C1364" s="12">
        <v>26.73</v>
      </c>
      <c r="D1364" s="12">
        <v>3.9229999999999998E-9</v>
      </c>
      <c r="E1364" s="12">
        <v>-6.794E-2</v>
      </c>
      <c r="F1364" s="12">
        <v>26.73</v>
      </c>
      <c r="G1364" s="12">
        <v>4.4719999999999997E-4</v>
      </c>
      <c r="H1364" s="12">
        <v>-3.372E-3</v>
      </c>
      <c r="I1364" s="12">
        <v>-2.3250000000000001E-4</v>
      </c>
      <c r="J1364" s="12">
        <v>3.4099999999999998E-3</v>
      </c>
      <c r="K1364" s="12">
        <v>26.73</v>
      </c>
    </row>
    <row r="1365" spans="1:11">
      <c r="A1365" s="12">
        <v>32315</v>
      </c>
      <c r="B1365" s="12" t="s">
        <v>533</v>
      </c>
      <c r="C1365" s="12">
        <v>38.9</v>
      </c>
      <c r="D1365" s="12">
        <v>8.8060000000000004E-10</v>
      </c>
      <c r="E1365" s="12">
        <v>-4.9299999999999997E-2</v>
      </c>
      <c r="F1365" s="12">
        <v>38.9</v>
      </c>
      <c r="G1365" s="12">
        <v>2.5950000000000001E-5</v>
      </c>
      <c r="H1365" s="12">
        <v>-9.9760000000000018E-4</v>
      </c>
      <c r="I1365" s="12">
        <v>-4.5859999999999998E-4</v>
      </c>
      <c r="J1365" s="12">
        <v>1.098E-3</v>
      </c>
      <c r="K1365" s="12">
        <v>38.9</v>
      </c>
    </row>
    <row r="1366" spans="1:11">
      <c r="A1366" s="12">
        <v>32315</v>
      </c>
      <c r="B1366" s="12" t="s">
        <v>531</v>
      </c>
      <c r="C1366" s="12">
        <v>4.0139999999999993</v>
      </c>
      <c r="D1366" s="12">
        <v>-1.39E-9</v>
      </c>
      <c r="E1366" s="12">
        <v>-1.6580000000000001E-2</v>
      </c>
      <c r="F1366" s="12">
        <v>4.0139999999999993</v>
      </c>
      <c r="G1366" s="12">
        <v>4.4109999999999999E-4</v>
      </c>
      <c r="H1366" s="12">
        <v>-4.638E-4</v>
      </c>
      <c r="I1366" s="12">
        <v>3.7639999999999999E-4</v>
      </c>
      <c r="J1366" s="12">
        <v>7.425E-4</v>
      </c>
      <c r="K1366" s="12">
        <v>4.0139999999999993</v>
      </c>
    </row>
    <row r="1367" spans="1:11">
      <c r="A1367" s="12">
        <v>32315</v>
      </c>
      <c r="B1367" s="12" t="s">
        <v>535</v>
      </c>
      <c r="C1367" s="12">
        <v>37.06</v>
      </c>
      <c r="D1367" s="12">
        <v>-3.5760000000000001E-9</v>
      </c>
      <c r="E1367" s="12">
        <v>-5.6079999999999998E-2</v>
      </c>
      <c r="F1367" s="12">
        <v>37.06</v>
      </c>
      <c r="G1367" s="12">
        <v>5.3039999999999999E-4</v>
      </c>
      <c r="H1367" s="12">
        <v>-1.57E-3</v>
      </c>
      <c r="I1367" s="12">
        <v>-2.3439999999999999E-5</v>
      </c>
      <c r="J1367" s="12">
        <v>1.658E-3</v>
      </c>
      <c r="K1367" s="12">
        <v>37.06</v>
      </c>
    </row>
    <row r="1368" spans="1:11">
      <c r="A1368" s="12">
        <v>32315</v>
      </c>
      <c r="B1368" s="12" t="s">
        <v>539</v>
      </c>
      <c r="C1368" s="12">
        <v>9.0859999999999996E-2</v>
      </c>
      <c r="D1368" s="12">
        <v>5.1710000000000002E-11</v>
      </c>
      <c r="E1368" s="12">
        <v>-8.1390000000000004E-3</v>
      </c>
      <c r="F1368" s="12">
        <v>9.1229999999999992E-2</v>
      </c>
      <c r="G1368" s="12">
        <v>7.1779999999999999E-4</v>
      </c>
      <c r="H1368" s="12">
        <v>8.038E-6</v>
      </c>
      <c r="I1368" s="12">
        <v>3.0389999999999999E-5</v>
      </c>
      <c r="J1368" s="12">
        <v>7.1849999999999995E-4</v>
      </c>
      <c r="K1368" s="12">
        <v>9.0859999999999996E-2</v>
      </c>
    </row>
    <row r="1369" spans="1:11">
      <c r="A1369" s="12">
        <v>32315</v>
      </c>
      <c r="B1369" s="12" t="s">
        <v>544</v>
      </c>
      <c r="C1369" s="12">
        <v>31.38</v>
      </c>
      <c r="D1369" s="12">
        <v>6.7540000000000007E-11</v>
      </c>
      <c r="E1369" s="12">
        <v>-7.5499999999999998E-2</v>
      </c>
      <c r="F1369" s="12">
        <v>31.38</v>
      </c>
      <c r="G1369" s="12">
        <v>1.3489999999999999E-3</v>
      </c>
      <c r="H1369" s="12">
        <v>-2.7729999999999999E-3</v>
      </c>
      <c r="I1369" s="12">
        <v>-1.4229999999999999E-4</v>
      </c>
      <c r="J1369" s="12">
        <v>3.0869999999999999E-3</v>
      </c>
      <c r="K1369" s="12">
        <v>31.38</v>
      </c>
    </row>
    <row r="1370" spans="1:11">
      <c r="A1370" s="12">
        <v>32315</v>
      </c>
      <c r="B1370" s="12" t="s">
        <v>546</v>
      </c>
      <c r="C1370" s="12">
        <v>18.47</v>
      </c>
      <c r="D1370" s="12">
        <v>3.9169999999999996E-9</v>
      </c>
      <c r="E1370" s="12">
        <v>-1.908E-2</v>
      </c>
      <c r="F1370" s="12">
        <v>18.47</v>
      </c>
      <c r="G1370" s="12">
        <v>1.0009999999999999E-4</v>
      </c>
      <c r="H1370" s="12">
        <v>5.6189999999999994E-4</v>
      </c>
      <c r="I1370" s="12">
        <v>6.7409999999999993E-5</v>
      </c>
      <c r="J1370" s="12">
        <v>5.7470000000000004E-4</v>
      </c>
      <c r="K1370" s="12">
        <v>18.47</v>
      </c>
    </row>
    <row r="1371" spans="1:11">
      <c r="A1371" s="12">
        <v>32315</v>
      </c>
      <c r="B1371" s="12" t="s">
        <v>548</v>
      </c>
      <c r="C1371" s="12">
        <v>18.07</v>
      </c>
      <c r="D1371" s="12">
        <v>-5.0170000000000004E-9</v>
      </c>
      <c r="E1371" s="12">
        <v>-4.8829999999999998E-2</v>
      </c>
      <c r="F1371" s="12">
        <v>18.07</v>
      </c>
      <c r="G1371" s="12">
        <v>7.8949999999999995E-4</v>
      </c>
      <c r="H1371" s="12">
        <v>-2.7720000000000002E-3</v>
      </c>
      <c r="I1371" s="12">
        <v>-4.4450000000000003E-5</v>
      </c>
      <c r="J1371" s="12">
        <v>2.882E-3</v>
      </c>
      <c r="K1371" s="12">
        <v>18.07</v>
      </c>
    </row>
    <row r="1372" spans="1:11">
      <c r="A1372" s="12">
        <v>32315</v>
      </c>
      <c r="B1372" s="12" t="s">
        <v>614</v>
      </c>
      <c r="C1372" s="12">
        <v>8.24</v>
      </c>
      <c r="D1372" s="12">
        <v>1.1639999999999999E-9</v>
      </c>
      <c r="E1372" s="12">
        <v>-3.099E-2</v>
      </c>
      <c r="F1372" s="12">
        <v>8.24</v>
      </c>
      <c r="G1372" s="12">
        <v>5.0220000000000006E-4</v>
      </c>
      <c r="H1372" s="12">
        <v>-1.281E-3</v>
      </c>
      <c r="I1372" s="12">
        <v>3.1290000000000002E-4</v>
      </c>
      <c r="J1372" s="12">
        <v>1.4109999999999999E-3</v>
      </c>
      <c r="K1372" s="12">
        <v>8.24</v>
      </c>
    </row>
    <row r="1373" spans="1:11">
      <c r="A1373" s="12">
        <v>32315</v>
      </c>
      <c r="B1373" s="12" t="s">
        <v>615</v>
      </c>
      <c r="C1373" s="12">
        <v>36.46</v>
      </c>
      <c r="D1373" s="12">
        <v>-1.5320000000000001E-9</v>
      </c>
      <c r="E1373" s="12">
        <v>-4.4819999999999999E-2</v>
      </c>
      <c r="F1373" s="12">
        <v>36.46</v>
      </c>
      <c r="G1373" s="12">
        <v>9.3280000000000001E-5</v>
      </c>
      <c r="H1373" s="12">
        <v>-7.4839999999999998E-4</v>
      </c>
      <c r="I1373" s="12">
        <v>-4.7360000000000007E-4</v>
      </c>
      <c r="J1373" s="12">
        <v>8.9060000000000007E-4</v>
      </c>
      <c r="K1373" s="12">
        <v>36.46</v>
      </c>
    </row>
    <row r="1374" spans="1:11">
      <c r="A1374" s="12">
        <v>32315</v>
      </c>
      <c r="B1374" s="12" t="s">
        <v>711</v>
      </c>
      <c r="C1374" s="12">
        <v>54.6</v>
      </c>
      <c r="D1374" s="12">
        <v>-1.0169999999999999E-9</v>
      </c>
      <c r="E1374" s="12">
        <v>-8.0360000000000001E-2</v>
      </c>
      <c r="F1374" s="12">
        <v>54.6</v>
      </c>
      <c r="G1374" s="12">
        <v>3.1540000000000002E-4</v>
      </c>
      <c r="H1374" s="12">
        <v>-2.4220000000000001E-3</v>
      </c>
      <c r="I1374" s="12">
        <v>-4.7189999999999992E-4</v>
      </c>
      <c r="J1374" s="12">
        <v>2.4870000000000001E-3</v>
      </c>
      <c r="K1374" s="12">
        <v>54.6</v>
      </c>
    </row>
    <row r="1375" spans="1:11">
      <c r="A1375" s="12">
        <v>32315</v>
      </c>
      <c r="B1375" s="12" t="s">
        <v>712</v>
      </c>
      <c r="C1375" s="12">
        <v>-1.5109999999999999</v>
      </c>
      <c r="D1375" s="12">
        <v>5.8280000000000005E-11</v>
      </c>
      <c r="E1375" s="12">
        <v>-3.5509999999999999E-3</v>
      </c>
      <c r="F1375" s="12">
        <v>1.5109999999999999</v>
      </c>
      <c r="G1375" s="12">
        <v>1.2229999999999999E-4</v>
      </c>
      <c r="H1375" s="12">
        <v>-1.242E-5</v>
      </c>
      <c r="I1375" s="12">
        <v>2.9080000000000002E-4</v>
      </c>
      <c r="J1375" s="12">
        <v>3.1569999999999998E-4</v>
      </c>
      <c r="K1375" s="12">
        <v>1.5109999999999999</v>
      </c>
    </row>
    <row r="1376" spans="1:11">
      <c r="A1376" s="12">
        <v>32315</v>
      </c>
      <c r="B1376" s="12" t="s">
        <v>713</v>
      </c>
      <c r="C1376" s="12">
        <v>26.72</v>
      </c>
      <c r="D1376" s="12">
        <v>-4.0539999999999986E-9</v>
      </c>
      <c r="E1376" s="12">
        <v>-2.0420000000000001E-2</v>
      </c>
      <c r="F1376" s="12">
        <v>26.72</v>
      </c>
      <c r="G1376" s="12">
        <v>1.593E-4</v>
      </c>
      <c r="H1376" s="12">
        <v>6.112E-4</v>
      </c>
      <c r="I1376" s="12">
        <v>-1.047E-4</v>
      </c>
      <c r="J1376" s="12">
        <v>6.4020000000000006E-4</v>
      </c>
      <c r="K1376" s="12">
        <v>26.72</v>
      </c>
    </row>
    <row r="1377" spans="1:11">
      <c r="A1377" s="12">
        <v>32315</v>
      </c>
      <c r="B1377" s="12" t="s">
        <v>714</v>
      </c>
      <c r="C1377" s="12">
        <v>31.32</v>
      </c>
      <c r="D1377" s="12">
        <v>5.1659999999999997E-9</v>
      </c>
      <c r="E1377" s="12">
        <v>-7.9460000000000003E-2</v>
      </c>
      <c r="F1377" s="12">
        <v>31.32</v>
      </c>
      <c r="G1377" s="12">
        <v>4.4860000000000012E-4</v>
      </c>
      <c r="H1377" s="12">
        <v>-4.0340000000000003E-3</v>
      </c>
      <c r="I1377" s="12">
        <v>-2.812E-4</v>
      </c>
      <c r="J1377" s="12">
        <v>4.0689999999999997E-3</v>
      </c>
      <c r="K1377" s="12">
        <v>31.32</v>
      </c>
    </row>
    <row r="1378" spans="1:11">
      <c r="A1378" s="12">
        <v>32315</v>
      </c>
      <c r="B1378" s="12" t="s">
        <v>715</v>
      </c>
      <c r="C1378" s="12">
        <v>4.0410000000000004</v>
      </c>
      <c r="D1378" s="12">
        <v>1.5280000000000001E-9</v>
      </c>
      <c r="E1378" s="12">
        <v>-1.3939999999999999E-2</v>
      </c>
      <c r="F1378" s="12">
        <v>4.0410000000000004</v>
      </c>
      <c r="G1378" s="12">
        <v>2.587E-4</v>
      </c>
      <c r="H1378" s="12">
        <v>-1.2750000000000001E-4</v>
      </c>
      <c r="I1378" s="12">
        <v>4.0670000000000002E-4</v>
      </c>
      <c r="J1378" s="12">
        <v>4.9860000000000008E-4</v>
      </c>
      <c r="K1378" s="12">
        <v>4.0410000000000004</v>
      </c>
    </row>
    <row r="1379" spans="1:11">
      <c r="A1379" s="12">
        <v>32315</v>
      </c>
      <c r="B1379" s="12" t="s">
        <v>716</v>
      </c>
      <c r="C1379" s="12">
        <v>38.909999999999997</v>
      </c>
      <c r="D1379" s="12">
        <v>-1.026E-9</v>
      </c>
      <c r="E1379" s="12">
        <v>-6.0329999999999988E-2</v>
      </c>
      <c r="F1379" s="12">
        <v>38.909999999999997</v>
      </c>
      <c r="G1379" s="12">
        <v>3.7189999999999999E-4</v>
      </c>
      <c r="H1379" s="12">
        <v>-1.8129999999999999E-3</v>
      </c>
      <c r="I1379" s="12">
        <v>-5.6150000000000004E-4</v>
      </c>
      <c r="J1379" s="12">
        <v>1.934E-3</v>
      </c>
      <c r="K1379" s="12">
        <v>38.909999999999997</v>
      </c>
    </row>
    <row r="1380" spans="1:11">
      <c r="A1380" s="12">
        <v>32315</v>
      </c>
      <c r="B1380" s="12" t="s">
        <v>717</v>
      </c>
      <c r="C1380" s="12">
        <v>28.02</v>
      </c>
      <c r="D1380" s="12">
        <v>6.6690000000000009E-9</v>
      </c>
      <c r="E1380" s="12">
        <v>-4.5809999999999997E-2</v>
      </c>
      <c r="F1380" s="12">
        <v>28.02</v>
      </c>
      <c r="G1380" s="12">
        <v>1.082E-4</v>
      </c>
      <c r="H1380" s="12">
        <v>-7.5120000000000004E-4</v>
      </c>
      <c r="I1380" s="12">
        <v>1.2210000000000001E-4</v>
      </c>
      <c r="J1380" s="12">
        <v>7.6869999999999998E-4</v>
      </c>
      <c r="K1380" s="12">
        <v>28.02</v>
      </c>
    </row>
    <row r="1381" spans="1:11">
      <c r="A1381" s="12">
        <v>32315</v>
      </c>
      <c r="B1381" s="12" t="s">
        <v>718</v>
      </c>
      <c r="C1381" s="12">
        <v>4.6139999999999999</v>
      </c>
      <c r="D1381" s="12">
        <v>-2.6500000000000002E-9</v>
      </c>
      <c r="E1381" s="12">
        <v>-2.3760000000000001E-3</v>
      </c>
      <c r="F1381" s="12">
        <v>4.6139999999999999</v>
      </c>
      <c r="G1381" s="12">
        <v>3.6909999999999997E-5</v>
      </c>
      <c r="H1381" s="12">
        <v>9.5929999999999998E-5</v>
      </c>
      <c r="I1381" s="12">
        <v>-5.3919999999999999E-5</v>
      </c>
      <c r="J1381" s="12">
        <v>1.161E-4</v>
      </c>
      <c r="K1381" s="12">
        <v>4.6139999999999999</v>
      </c>
    </row>
    <row r="1382" spans="1:11">
      <c r="A1382" s="12">
        <v>32315</v>
      </c>
      <c r="B1382" s="12" t="s">
        <v>719</v>
      </c>
      <c r="C1382" s="12">
        <v>39.53</v>
      </c>
      <c r="D1382" s="12">
        <v>-7.0040000000000002E-9</v>
      </c>
      <c r="E1382" s="12">
        <v>-4.2250000000000003E-2</v>
      </c>
      <c r="F1382" s="12">
        <v>39.53</v>
      </c>
      <c r="G1382" s="12">
        <v>3.0919999999999998E-4</v>
      </c>
      <c r="H1382" s="12">
        <v>-2.2890000000000001E-4</v>
      </c>
      <c r="I1382" s="12">
        <v>-2.231E-4</v>
      </c>
      <c r="J1382" s="12">
        <v>4.4470000000000002E-4</v>
      </c>
      <c r="K1382" s="12">
        <v>39.53</v>
      </c>
    </row>
    <row r="1383" spans="1:11">
      <c r="A1383" s="12">
        <v>32315</v>
      </c>
      <c r="B1383" s="12" t="s">
        <v>720</v>
      </c>
      <c r="C1383" s="12">
        <v>-0.14949999999999999</v>
      </c>
      <c r="D1383" s="12">
        <v>2.651E-9</v>
      </c>
      <c r="E1383" s="12">
        <v>-1.684E-3</v>
      </c>
      <c r="F1383" s="12">
        <v>0.14949999999999999</v>
      </c>
      <c r="G1383" s="12">
        <v>-3.8789999999999996E-6</v>
      </c>
      <c r="H1383" s="12">
        <v>6.1580000000000003E-5</v>
      </c>
      <c r="I1383" s="12">
        <v>4.99E-5</v>
      </c>
      <c r="J1383" s="12">
        <v>7.9359999999999999E-5</v>
      </c>
      <c r="K1383" s="12">
        <v>0.14949999999999999</v>
      </c>
    </row>
    <row r="1384" spans="1:11">
      <c r="A1384" s="12">
        <v>32315</v>
      </c>
      <c r="B1384" s="12" t="s">
        <v>721</v>
      </c>
      <c r="C1384" s="12">
        <v>19.36</v>
      </c>
      <c r="D1384" s="12">
        <v>1.4999999999999999E-8</v>
      </c>
      <c r="E1384" s="12">
        <v>-4.9700000000000001E-2</v>
      </c>
      <c r="F1384" s="12">
        <v>19.36</v>
      </c>
      <c r="G1384" s="12">
        <v>2.376E-4</v>
      </c>
      <c r="H1384" s="12">
        <v>-1.4970000000000001E-3</v>
      </c>
      <c r="I1384" s="12">
        <v>3.099E-5</v>
      </c>
      <c r="J1384" s="12">
        <v>1.516E-3</v>
      </c>
      <c r="K1384" s="12">
        <v>19.36</v>
      </c>
    </row>
    <row r="1385" spans="1:11">
      <c r="A1385" s="12">
        <v>32315</v>
      </c>
      <c r="B1385" s="12" t="s">
        <v>722</v>
      </c>
      <c r="C1385" s="12">
        <v>30.44</v>
      </c>
      <c r="D1385" s="12">
        <v>-1.501E-8</v>
      </c>
      <c r="E1385" s="12">
        <v>-2.8590000000000001E-2</v>
      </c>
      <c r="F1385" s="12">
        <v>30.44</v>
      </c>
      <c r="G1385" s="12">
        <v>4.9410000000000003E-4</v>
      </c>
      <c r="H1385" s="12">
        <v>-4.016E-4</v>
      </c>
      <c r="I1385" s="12">
        <v>-1.919E-4</v>
      </c>
      <c r="J1385" s="12">
        <v>6.6500000000000001E-4</v>
      </c>
      <c r="K1385" s="12">
        <v>30.44</v>
      </c>
    </row>
    <row r="1386" spans="1:11">
      <c r="A1386" s="12">
        <v>32315</v>
      </c>
      <c r="B1386" s="12" t="s">
        <v>723</v>
      </c>
      <c r="C1386" s="12">
        <v>32.770000000000003</v>
      </c>
      <c r="D1386" s="12">
        <v>3.5870000000000001E-9</v>
      </c>
      <c r="E1386" s="12">
        <v>-7.4560000000000001E-2</v>
      </c>
      <c r="F1386" s="12">
        <v>32.770000000000003</v>
      </c>
      <c r="G1386" s="12">
        <v>4.5889999999999988E-4</v>
      </c>
      <c r="H1386" s="12">
        <v>-3.5560000000000001E-3</v>
      </c>
      <c r="I1386" s="12">
        <v>-2.6810000000000001E-4</v>
      </c>
      <c r="J1386" s="12">
        <v>3.5950000000000001E-3</v>
      </c>
      <c r="K1386" s="12">
        <v>32.770000000000003</v>
      </c>
    </row>
    <row r="1387" spans="1:11">
      <c r="A1387" s="12">
        <v>32315</v>
      </c>
      <c r="B1387" s="12" t="s">
        <v>724</v>
      </c>
      <c r="C1387" s="12">
        <v>28.15</v>
      </c>
      <c r="D1387" s="12">
        <v>-3.9529999999999999E-9</v>
      </c>
      <c r="E1387" s="12">
        <v>-2.478E-2</v>
      </c>
      <c r="F1387" s="12">
        <v>28.15</v>
      </c>
      <c r="G1387" s="12">
        <v>1.7980000000000001E-4</v>
      </c>
      <c r="H1387" s="12">
        <v>2.4600000000000002E-4</v>
      </c>
      <c r="I1387" s="12">
        <v>-1.3239999999999999E-4</v>
      </c>
      <c r="J1387" s="12">
        <v>3.322E-4</v>
      </c>
      <c r="K1387" s="12">
        <v>28.15</v>
      </c>
    </row>
    <row r="1388" spans="1:11">
      <c r="A1388" s="12">
        <v>32315</v>
      </c>
      <c r="B1388" s="12" t="s">
        <v>725</v>
      </c>
      <c r="C1388" s="12">
        <v>28.15</v>
      </c>
      <c r="D1388" s="12">
        <v>-6.4620000000000002E-9</v>
      </c>
      <c r="E1388" s="12">
        <v>-5.6759999999999998E-2</v>
      </c>
      <c r="F1388" s="12">
        <v>28.15</v>
      </c>
      <c r="G1388" s="12">
        <v>1.0870000000000001E-3</v>
      </c>
      <c r="H1388" s="12">
        <v>-1.983E-3</v>
      </c>
      <c r="I1388" s="12">
        <v>1.5760000000000002E-5</v>
      </c>
      <c r="J1388" s="12">
        <v>2.2620000000000001E-3</v>
      </c>
      <c r="K1388" s="12">
        <v>28.15</v>
      </c>
    </row>
    <row r="1389" spans="1:11">
      <c r="A1389" s="12">
        <v>32315</v>
      </c>
      <c r="B1389" s="12" t="s">
        <v>726</v>
      </c>
      <c r="C1389" s="12">
        <v>2.2709999999999999</v>
      </c>
      <c r="D1389" s="12">
        <v>1.513E-9</v>
      </c>
      <c r="E1389" s="12">
        <v>-5.3409999999999994E-3</v>
      </c>
      <c r="F1389" s="12">
        <v>2.2709999999999999</v>
      </c>
      <c r="G1389" s="12">
        <v>-2.1160000000000001E-5</v>
      </c>
      <c r="H1389" s="12">
        <v>-2.421E-4</v>
      </c>
      <c r="I1389" s="12">
        <v>-3.1970000000000001E-5</v>
      </c>
      <c r="J1389" s="12">
        <v>2.4509999999999999E-4</v>
      </c>
      <c r="K1389" s="12">
        <v>2.2709999999999999</v>
      </c>
    </row>
    <row r="1390" spans="1:11">
      <c r="A1390" s="12">
        <v>32315</v>
      </c>
      <c r="B1390" s="12" t="s">
        <v>727</v>
      </c>
      <c r="C1390" s="12">
        <v>40.22</v>
      </c>
      <c r="D1390" s="12">
        <v>6.7629999999999999E-9</v>
      </c>
      <c r="E1390" s="12">
        <v>-9.4520000000000007E-2</v>
      </c>
      <c r="F1390" s="12">
        <v>40.22</v>
      </c>
      <c r="G1390" s="12">
        <v>1.0280000000000001E-3</v>
      </c>
      <c r="H1390" s="12">
        <v>-2.9729999999999999E-3</v>
      </c>
      <c r="I1390" s="12">
        <v>-3.033E-4</v>
      </c>
      <c r="J1390" s="12">
        <v>3.16E-3</v>
      </c>
      <c r="K1390" s="12">
        <v>40.22</v>
      </c>
    </row>
    <row r="1391" spans="1:11">
      <c r="A1391" s="12">
        <v>32315</v>
      </c>
      <c r="B1391" s="12" t="s">
        <v>728</v>
      </c>
      <c r="C1391" s="12">
        <v>-5.3499999999999999E-2</v>
      </c>
      <c r="D1391" s="12">
        <v>-1.693E-9</v>
      </c>
      <c r="E1391" s="12">
        <v>6.4670000000000003E-5</v>
      </c>
      <c r="F1391" s="12">
        <v>5.3499999999999999E-2</v>
      </c>
      <c r="G1391" s="12">
        <v>4.3739999999999998E-5</v>
      </c>
      <c r="H1391" s="12">
        <v>-6.3639999999999994E-5</v>
      </c>
      <c r="I1391" s="12">
        <v>3.5930000000000003E-5</v>
      </c>
      <c r="J1391" s="12">
        <v>8.5169999999999999E-5</v>
      </c>
      <c r="K1391" s="12">
        <v>5.3499999999999999E-2</v>
      </c>
    </row>
    <row r="1392" spans="1:11">
      <c r="A1392" s="12">
        <v>32315</v>
      </c>
      <c r="B1392" s="12" t="s">
        <v>729</v>
      </c>
      <c r="C1392" s="12">
        <v>30.44</v>
      </c>
      <c r="D1392" s="12">
        <v>-1.501E-8</v>
      </c>
      <c r="E1392" s="12">
        <v>-2.8590000000000001E-2</v>
      </c>
      <c r="F1392" s="12">
        <v>30.44</v>
      </c>
      <c r="G1392" s="12">
        <v>4.9410000000000003E-4</v>
      </c>
      <c r="H1392" s="12">
        <v>-4.016E-4</v>
      </c>
      <c r="I1392" s="12">
        <v>-1.919E-4</v>
      </c>
      <c r="J1392" s="12">
        <v>6.6500000000000001E-4</v>
      </c>
      <c r="K1392" s="12">
        <v>30.44</v>
      </c>
    </row>
    <row r="1393" spans="1:11">
      <c r="A1393" s="12">
        <v>32315</v>
      </c>
      <c r="B1393" s="12" t="s">
        <v>730</v>
      </c>
      <c r="C1393" s="12">
        <v>19.36</v>
      </c>
      <c r="D1393" s="12">
        <v>1.4999999999999999E-8</v>
      </c>
      <c r="E1393" s="12">
        <v>-4.9700000000000001E-2</v>
      </c>
      <c r="F1393" s="12">
        <v>19.36</v>
      </c>
      <c r="G1393" s="12">
        <v>2.376E-4</v>
      </c>
      <c r="H1393" s="12">
        <v>-1.4970000000000001E-3</v>
      </c>
      <c r="I1393" s="12">
        <v>3.099E-5</v>
      </c>
      <c r="J1393" s="12">
        <v>1.516E-3</v>
      </c>
      <c r="K1393" s="12">
        <v>19.36</v>
      </c>
    </row>
    <row r="1394" spans="1:11">
      <c r="A1394" s="12">
        <v>32315</v>
      </c>
      <c r="B1394" s="12" t="s">
        <v>731</v>
      </c>
      <c r="C1394" s="12">
        <v>33.35</v>
      </c>
      <c r="D1394" s="12">
        <v>-3.885E-10</v>
      </c>
      <c r="E1394" s="12">
        <v>-3.9059999999999997E-2</v>
      </c>
      <c r="F1394" s="12">
        <v>33.35</v>
      </c>
      <c r="G1394" s="12">
        <v>1.8569999999999999E-4</v>
      </c>
      <c r="H1394" s="12">
        <v>1.6710000000000001E-5</v>
      </c>
      <c r="I1394" s="12">
        <v>-4.5049999999999997E-5</v>
      </c>
      <c r="J1394" s="12">
        <v>1.918E-4</v>
      </c>
      <c r="K1394" s="12">
        <v>33.35</v>
      </c>
    </row>
    <row r="1395" spans="1:11">
      <c r="A1395" s="12">
        <v>32315</v>
      </c>
      <c r="B1395" s="12" t="s">
        <v>732</v>
      </c>
      <c r="C1395" s="12">
        <v>30.38</v>
      </c>
      <c r="D1395" s="12">
        <v>-1.2139999999999999E-9</v>
      </c>
      <c r="E1395" s="12">
        <v>-6.9929999999999992E-2</v>
      </c>
      <c r="F1395" s="12">
        <v>30.38</v>
      </c>
      <c r="G1395" s="12">
        <v>1.142E-3</v>
      </c>
      <c r="H1395" s="12">
        <v>-2.513E-3</v>
      </c>
      <c r="I1395" s="12">
        <v>-8.1559999999999998E-5</v>
      </c>
      <c r="J1395" s="12">
        <v>2.7620000000000001E-3</v>
      </c>
      <c r="K1395" s="12">
        <v>30.38</v>
      </c>
    </row>
    <row r="1396" spans="1:11">
      <c r="A1396" s="12">
        <v>32315</v>
      </c>
      <c r="B1396" s="12" t="s">
        <v>733</v>
      </c>
      <c r="C1396" s="12">
        <v>-9.178E-2</v>
      </c>
      <c r="D1396" s="12">
        <v>-1.265E-10</v>
      </c>
      <c r="E1396" s="12">
        <v>4.5019999999999999E-5</v>
      </c>
      <c r="F1396" s="12">
        <v>9.178E-2</v>
      </c>
      <c r="G1396" s="12">
        <v>-2.2010000000000002E-9</v>
      </c>
      <c r="H1396" s="12">
        <v>-4.1659999999999996E-6</v>
      </c>
      <c r="I1396" s="12">
        <v>7.6379999999999987E-6</v>
      </c>
      <c r="J1396" s="12">
        <v>8.7010000000000002E-6</v>
      </c>
      <c r="K1396" s="12">
        <v>9.178E-2</v>
      </c>
    </row>
    <row r="1397" spans="1:11">
      <c r="A1397" s="12">
        <v>32315</v>
      </c>
      <c r="B1397" s="12" t="s">
        <v>805</v>
      </c>
      <c r="C1397" s="12">
        <v>40.46</v>
      </c>
      <c r="D1397" s="12">
        <v>-6.2860000000000008E-9</v>
      </c>
      <c r="E1397" s="12">
        <v>-3.5659999999999997E-2</v>
      </c>
      <c r="F1397" s="12">
        <v>40.46</v>
      </c>
      <c r="G1397" s="12">
        <v>1.294E-4</v>
      </c>
      <c r="H1397" s="12">
        <v>1.3880000000000001E-4</v>
      </c>
      <c r="I1397" s="12">
        <v>-4.3580000000000008E-4</v>
      </c>
      <c r="J1397" s="12">
        <v>4.7540000000000001E-4</v>
      </c>
      <c r="K1397" s="12">
        <v>40.46</v>
      </c>
    </row>
    <row r="1398" spans="1:11">
      <c r="A1398" s="12">
        <v>32315</v>
      </c>
      <c r="B1398" s="12" t="s">
        <v>806</v>
      </c>
      <c r="C1398" s="12">
        <v>5.9539999999999997</v>
      </c>
      <c r="D1398" s="12">
        <v>-1.2489999999999999E-9</v>
      </c>
      <c r="E1398" s="12">
        <v>-2.5940000000000001E-2</v>
      </c>
      <c r="F1398" s="12">
        <v>5.9539999999999997</v>
      </c>
      <c r="G1398" s="12">
        <v>5.7360000000000006E-4</v>
      </c>
      <c r="H1398" s="12">
        <v>-9.8570000000000016E-4</v>
      </c>
      <c r="I1398" s="12">
        <v>3.8610000000000001E-4</v>
      </c>
      <c r="J1398" s="12">
        <v>1.204E-3</v>
      </c>
      <c r="K1398" s="12">
        <v>5.9539999999999997</v>
      </c>
    </row>
    <row r="1399" spans="1:11">
      <c r="A1399" s="12">
        <v>32315</v>
      </c>
      <c r="B1399" s="12" t="s">
        <v>807</v>
      </c>
      <c r="C1399" s="12">
        <v>40.17</v>
      </c>
      <c r="D1399" s="12">
        <v>-5.5969999999999996E-9</v>
      </c>
      <c r="E1399" s="12">
        <v>-3.465E-2</v>
      </c>
      <c r="F1399" s="12">
        <v>40.17</v>
      </c>
      <c r="G1399" s="12">
        <v>1.316E-4</v>
      </c>
      <c r="H1399" s="12">
        <v>2.5710000000000002E-4</v>
      </c>
      <c r="I1399" s="12">
        <v>-3.9819999999999998E-4</v>
      </c>
      <c r="J1399" s="12">
        <v>4.9189999999999998E-4</v>
      </c>
      <c r="K1399" s="12">
        <v>40.17</v>
      </c>
    </row>
    <row r="1400" spans="1:11">
      <c r="A1400" s="12">
        <v>32315</v>
      </c>
      <c r="B1400" s="12" t="s">
        <v>808</v>
      </c>
      <c r="C1400" s="12">
        <v>6.8540000000000001</v>
      </c>
      <c r="D1400" s="12">
        <v>-3.4269999999999998E-9</v>
      </c>
      <c r="E1400" s="12">
        <v>-2.9180000000000001E-2</v>
      </c>
      <c r="F1400" s="12">
        <v>6.8540000000000001</v>
      </c>
      <c r="G1400" s="12">
        <v>6.8110000000000002E-4</v>
      </c>
      <c r="H1400" s="12">
        <v>-1.3960000000000001E-3</v>
      </c>
      <c r="I1400" s="12">
        <v>3.3750000000000002E-4</v>
      </c>
      <c r="J1400" s="12">
        <v>1.5889999999999999E-3</v>
      </c>
      <c r="K1400" s="12">
        <v>6.8540000000000001</v>
      </c>
    </row>
    <row r="1401" spans="1:11">
      <c r="A1401" s="12">
        <v>32315</v>
      </c>
      <c r="B1401" s="12" t="s">
        <v>809</v>
      </c>
      <c r="C1401" s="12">
        <v>31.62</v>
      </c>
      <c r="D1401" s="12">
        <v>-5.4390000000000008E-9</v>
      </c>
      <c r="E1401" s="12">
        <v>-2.2950000000000002E-2</v>
      </c>
      <c r="F1401" s="12">
        <v>31.62</v>
      </c>
      <c r="G1401" s="12">
        <v>1.729E-4</v>
      </c>
      <c r="H1401" s="12">
        <v>6.4500000000000007E-4</v>
      </c>
      <c r="I1401" s="12">
        <v>-1.7660000000000001E-4</v>
      </c>
      <c r="J1401" s="12">
        <v>6.9079999999999999E-4</v>
      </c>
      <c r="K1401" s="12">
        <v>31.62</v>
      </c>
    </row>
    <row r="1402" spans="1:11">
      <c r="A1402" s="12">
        <v>32315</v>
      </c>
      <c r="B1402" s="12" t="s">
        <v>810</v>
      </c>
      <c r="C1402" s="12">
        <v>26.3</v>
      </c>
      <c r="D1402" s="12">
        <v>4.0579999999999998E-9</v>
      </c>
      <c r="E1402" s="12">
        <v>-6.8420000000000009E-2</v>
      </c>
      <c r="F1402" s="12">
        <v>26.3</v>
      </c>
      <c r="G1402" s="12">
        <v>4.8749999999999998E-4</v>
      </c>
      <c r="H1402" s="12">
        <v>-3.3730000000000001E-3</v>
      </c>
      <c r="I1402" s="12">
        <v>-2.1139999999999999E-4</v>
      </c>
      <c r="J1402" s="12">
        <v>3.4150000000000001E-3</v>
      </c>
      <c r="K1402" s="12">
        <v>26.3</v>
      </c>
    </row>
    <row r="1403" spans="1:11">
      <c r="A1403" s="12">
        <v>32315</v>
      </c>
      <c r="B1403" s="12" t="s">
        <v>811</v>
      </c>
      <c r="C1403" s="12">
        <v>45.16</v>
      </c>
      <c r="D1403" s="12">
        <v>-6.445E-9</v>
      </c>
      <c r="E1403" s="12">
        <v>-4.8370000000000003E-2</v>
      </c>
      <c r="F1403" s="12">
        <v>45.16</v>
      </c>
      <c r="G1403" s="12">
        <v>2.7970000000000002E-4</v>
      </c>
      <c r="H1403" s="12">
        <v>-2.7470000000000001E-4</v>
      </c>
      <c r="I1403" s="12">
        <v>-2.4919999999999999E-4</v>
      </c>
      <c r="J1403" s="12">
        <v>4.6460000000000002E-4</v>
      </c>
      <c r="K1403" s="12">
        <v>45.16</v>
      </c>
    </row>
    <row r="1404" spans="1:11">
      <c r="A1404" s="12">
        <v>32315</v>
      </c>
      <c r="B1404" s="12" t="s">
        <v>812</v>
      </c>
      <c r="C1404" s="12">
        <v>1.0609999999999999</v>
      </c>
      <c r="D1404" s="12">
        <v>-6.4539999999999996E-10</v>
      </c>
      <c r="E1404" s="12">
        <v>-8.8249999999999995E-3</v>
      </c>
      <c r="F1404" s="12">
        <v>1.0609999999999999</v>
      </c>
      <c r="G1404" s="12">
        <v>5.2910000000000001E-4</v>
      </c>
      <c r="H1404" s="12">
        <v>-3.4489999999999998E-4</v>
      </c>
      <c r="I1404" s="12">
        <v>-1.0739999999999999E-4</v>
      </c>
      <c r="J1404" s="12">
        <v>6.4060000000000007E-4</v>
      </c>
      <c r="K1404" s="12">
        <v>1.0609999999999999</v>
      </c>
    </row>
    <row r="1405" spans="1:11">
      <c r="A1405" s="12">
        <v>32315</v>
      </c>
      <c r="B1405" s="12" t="s">
        <v>813</v>
      </c>
      <c r="C1405" s="12">
        <v>46.55</v>
      </c>
      <c r="D1405" s="12">
        <v>-4.9030000000000001E-9</v>
      </c>
      <c r="E1405" s="12">
        <v>-5.2150000000000002E-2</v>
      </c>
      <c r="F1405" s="12">
        <v>46.55</v>
      </c>
      <c r="G1405" s="12">
        <v>2.4630000000000002E-4</v>
      </c>
      <c r="H1405" s="12">
        <v>-3.8650000000000002E-4</v>
      </c>
      <c r="I1405" s="12">
        <v>-2.8039999999999999E-4</v>
      </c>
      <c r="J1405" s="12">
        <v>5.3729999999999989E-4</v>
      </c>
      <c r="K1405" s="12">
        <v>46.55</v>
      </c>
    </row>
    <row r="1406" spans="1:11">
      <c r="A1406" s="12">
        <v>32315</v>
      </c>
      <c r="B1406" s="12" t="s">
        <v>814</v>
      </c>
      <c r="C1406" s="12">
        <v>8.4440000000000001E-2</v>
      </c>
      <c r="D1406" s="12">
        <v>4.8810000000000007E-12</v>
      </c>
      <c r="E1406" s="12">
        <v>-7.7319999999999993E-3</v>
      </c>
      <c r="F1406" s="12">
        <v>8.4790000000000004E-2</v>
      </c>
      <c r="G1406" s="12">
        <v>5.7570000000000006E-4</v>
      </c>
      <c r="H1406" s="12">
        <v>-6.2589999999999995E-5</v>
      </c>
      <c r="I1406" s="12">
        <v>3.112E-6</v>
      </c>
      <c r="J1406" s="12">
        <v>5.7910000000000004E-4</v>
      </c>
      <c r="K1406" s="12">
        <v>8.4440000000000001E-2</v>
      </c>
    </row>
    <row r="1407" spans="1:11">
      <c r="A1407" s="12">
        <v>32315</v>
      </c>
      <c r="B1407" s="12" t="s">
        <v>815</v>
      </c>
      <c r="C1407" s="12">
        <v>48.73</v>
      </c>
      <c r="D1407" s="12">
        <v>-1.527E-9</v>
      </c>
      <c r="E1407" s="12">
        <v>-5.7239999999999999E-2</v>
      </c>
      <c r="F1407" s="12">
        <v>48.73</v>
      </c>
      <c r="G1407" s="12">
        <v>1.5410000000000001E-4</v>
      </c>
      <c r="H1407" s="12">
        <v>-6.2579999999999992E-4</v>
      </c>
      <c r="I1407" s="12">
        <v>-3.971E-4</v>
      </c>
      <c r="J1407" s="12">
        <v>7.5700000000000008E-4</v>
      </c>
      <c r="K1407" s="12">
        <v>48.73</v>
      </c>
    </row>
    <row r="1408" spans="1:11">
      <c r="A1408" s="12">
        <v>32315</v>
      </c>
      <c r="B1408" s="12" t="s">
        <v>816</v>
      </c>
      <c r="C1408" s="12">
        <v>-0.6069</v>
      </c>
      <c r="D1408" s="12">
        <v>-5.4400000000000002E-9</v>
      </c>
      <c r="E1408" s="12">
        <v>-5.6549999999999986E-3</v>
      </c>
      <c r="F1408" s="12">
        <v>0.6069</v>
      </c>
      <c r="G1408" s="12">
        <v>4.3080000000000001E-4</v>
      </c>
      <c r="H1408" s="12">
        <v>-4.6000000000000001E-4</v>
      </c>
      <c r="I1408" s="12">
        <v>2.207E-4</v>
      </c>
      <c r="J1408" s="12">
        <v>6.6779999999999997E-4</v>
      </c>
      <c r="K1408" s="12">
        <v>0.6069</v>
      </c>
    </row>
    <row r="1409" spans="1:11">
      <c r="A1409" s="12">
        <v>32315</v>
      </c>
      <c r="B1409" s="12" t="s">
        <v>817</v>
      </c>
      <c r="C1409" s="12">
        <v>14.55</v>
      </c>
      <c r="D1409" s="12">
        <v>-7.4939999999999991E-9</v>
      </c>
      <c r="E1409" s="12">
        <v>-2.5590000000000002E-2</v>
      </c>
      <c r="F1409" s="12">
        <v>14.55</v>
      </c>
      <c r="G1409" s="12">
        <v>5.9270000000000004E-4</v>
      </c>
      <c r="H1409" s="12">
        <v>-5.9620000000000007E-4</v>
      </c>
      <c r="I1409" s="12">
        <v>3.1780000000000003E-4</v>
      </c>
      <c r="J1409" s="12">
        <v>8.987E-4</v>
      </c>
      <c r="K1409" s="12">
        <v>14.55</v>
      </c>
    </row>
    <row r="1410" spans="1:11">
      <c r="A1410" s="12">
        <v>32315</v>
      </c>
      <c r="B1410" s="12" t="s">
        <v>818</v>
      </c>
      <c r="C1410" s="12">
        <v>28.59</v>
      </c>
      <c r="D1410" s="12">
        <v>6.5890000000000003E-9</v>
      </c>
      <c r="E1410" s="12">
        <v>-4.9689999999999998E-2</v>
      </c>
      <c r="F1410" s="12">
        <v>28.59</v>
      </c>
      <c r="G1410" s="12">
        <v>-2.1679999999999999E-5</v>
      </c>
      <c r="H1410" s="12">
        <v>-1.7880000000000001E-3</v>
      </c>
      <c r="I1410" s="12">
        <v>-2.9520000000000002E-4</v>
      </c>
      <c r="J1410" s="12">
        <v>1.8129999999999999E-3</v>
      </c>
      <c r="K1410" s="12">
        <v>28.59</v>
      </c>
    </row>
    <row r="1411" spans="1:11">
      <c r="A1411" s="12">
        <v>32315</v>
      </c>
      <c r="B1411" s="12" t="s">
        <v>819</v>
      </c>
      <c r="C1411" s="12">
        <v>7.4929999999999994</v>
      </c>
      <c r="D1411" s="12">
        <v>-7.5919999999999994E-9</v>
      </c>
      <c r="E1411" s="12">
        <v>-1.9970000000000002E-2</v>
      </c>
      <c r="F1411" s="12">
        <v>7.4929999999999994</v>
      </c>
      <c r="G1411" s="12">
        <v>6.7829999999999995E-4</v>
      </c>
      <c r="H1411" s="12">
        <v>-8.0020000000000004E-4</v>
      </c>
      <c r="I1411" s="12">
        <v>3.1770000000000002E-4</v>
      </c>
      <c r="J1411" s="12">
        <v>1.096E-3</v>
      </c>
      <c r="K1411" s="12">
        <v>7.4929999999999994</v>
      </c>
    </row>
    <row r="1412" spans="1:11">
      <c r="A1412" s="12">
        <v>32315</v>
      </c>
      <c r="B1412" s="12" t="s">
        <v>820</v>
      </c>
      <c r="C1412" s="12">
        <v>32.51</v>
      </c>
      <c r="D1412" s="12">
        <v>5.2240000000000002E-9</v>
      </c>
      <c r="E1412" s="12">
        <v>-4.8520000000000001E-2</v>
      </c>
      <c r="F1412" s="12">
        <v>32.51</v>
      </c>
      <c r="G1412" s="12">
        <v>1.5979999999999999E-5</v>
      </c>
      <c r="H1412" s="12">
        <v>-1.212E-3</v>
      </c>
      <c r="I1412" s="12">
        <v>-2.8390000000000002E-4</v>
      </c>
      <c r="J1412" s="12">
        <v>1.2440000000000001E-3</v>
      </c>
      <c r="K1412" s="12">
        <v>32.51</v>
      </c>
    </row>
    <row r="1413" spans="1:11">
      <c r="A1413" s="12">
        <v>32315</v>
      </c>
      <c r="B1413" s="12" t="s">
        <v>821</v>
      </c>
      <c r="C1413" s="12">
        <v>4.1589999999999998</v>
      </c>
      <c r="D1413" s="12">
        <v>-8.643E-9</v>
      </c>
      <c r="E1413" s="12">
        <v>-1.324E-2</v>
      </c>
      <c r="F1413" s="12">
        <v>4.1589999999999998</v>
      </c>
      <c r="G1413" s="12">
        <v>7.0010000000000005E-4</v>
      </c>
      <c r="H1413" s="12">
        <v>-6.672999999999999E-4</v>
      </c>
      <c r="I1413" s="12">
        <v>2.7490000000000001E-4</v>
      </c>
      <c r="J1413" s="12">
        <v>1.005E-3</v>
      </c>
      <c r="K1413" s="12">
        <v>4.1589999999999998</v>
      </c>
    </row>
    <row r="1414" spans="1:11">
      <c r="A1414" s="12">
        <v>32315</v>
      </c>
      <c r="B1414" s="12" t="s">
        <v>822</v>
      </c>
      <c r="C1414" s="12">
        <v>34.53</v>
      </c>
      <c r="D1414" s="12">
        <v>5.1730000000000002E-9</v>
      </c>
      <c r="E1414" s="12">
        <v>-4.9260000000000012E-2</v>
      </c>
      <c r="F1414" s="12">
        <v>34.53</v>
      </c>
      <c r="G1414" s="12">
        <v>4.6119999999999999E-5</v>
      </c>
      <c r="H1414" s="12">
        <v>-8.6089999999999995E-4</v>
      </c>
      <c r="I1414" s="12">
        <v>-2.5980000000000003E-4</v>
      </c>
      <c r="J1414" s="12">
        <v>9.0050000000000004E-4</v>
      </c>
      <c r="K1414" s="12">
        <v>34.53</v>
      </c>
    </row>
    <row r="1415" spans="1:11">
      <c r="A1415" s="12">
        <v>32315</v>
      </c>
      <c r="B1415" s="12" t="s">
        <v>823</v>
      </c>
      <c r="C1415" s="12">
        <v>14.52</v>
      </c>
      <c r="D1415" s="12">
        <v>7.6929999999999998E-9</v>
      </c>
      <c r="E1415" s="12">
        <v>-3.6760000000000001E-2</v>
      </c>
      <c r="F1415" s="12">
        <v>14.52</v>
      </c>
      <c r="G1415" s="12">
        <v>1.236E-4</v>
      </c>
      <c r="H1415" s="12">
        <v>-1.0510000000000001E-3</v>
      </c>
      <c r="I1415" s="12">
        <v>3.7189999999999999E-4</v>
      </c>
      <c r="J1415" s="12">
        <v>1.121E-3</v>
      </c>
      <c r="K1415" s="12">
        <v>14.52</v>
      </c>
    </row>
    <row r="1416" spans="1:11">
      <c r="A1416" s="12">
        <v>32315</v>
      </c>
      <c r="B1416" s="12" t="s">
        <v>824</v>
      </c>
      <c r="C1416" s="12">
        <v>29.03</v>
      </c>
      <c r="D1416" s="12">
        <v>-6.7989999999999994E-9</v>
      </c>
      <c r="E1416" s="12">
        <v>-4.8959999999999997E-2</v>
      </c>
      <c r="F1416" s="12">
        <v>29.03</v>
      </c>
      <c r="G1416" s="12">
        <v>1.266E-3</v>
      </c>
      <c r="H1416" s="12">
        <v>-8.1899999999999996E-4</v>
      </c>
      <c r="I1416" s="12">
        <v>-3.6670000000000002E-4</v>
      </c>
      <c r="J1416" s="12">
        <v>1.552E-3</v>
      </c>
      <c r="K1416" s="12">
        <v>29.03</v>
      </c>
    </row>
    <row r="1417" spans="1:11">
      <c r="A1417" s="12">
        <v>32315</v>
      </c>
      <c r="B1417" s="12" t="s">
        <v>825</v>
      </c>
      <c r="C1417" s="12">
        <v>7.52</v>
      </c>
      <c r="D1417" s="12">
        <v>7.8310000000000008E-9</v>
      </c>
      <c r="E1417" s="12">
        <v>-2.3E-2</v>
      </c>
      <c r="F1417" s="12">
        <v>7.52</v>
      </c>
      <c r="G1417" s="12">
        <v>7.6550000000000004E-5</v>
      </c>
      <c r="H1417" s="12">
        <v>-4.192E-4</v>
      </c>
      <c r="I1417" s="12">
        <v>4.0880000000000002E-4</v>
      </c>
      <c r="J1417" s="12">
        <v>5.9049999999999999E-4</v>
      </c>
      <c r="K1417" s="12">
        <v>7.52</v>
      </c>
    </row>
    <row r="1418" spans="1:11">
      <c r="A1418" s="12">
        <v>32315</v>
      </c>
      <c r="B1418" s="12" t="s">
        <v>826</v>
      </c>
      <c r="C1418" s="12">
        <v>33.04</v>
      </c>
      <c r="D1418" s="12">
        <v>-5.4100000000000001E-9</v>
      </c>
      <c r="E1418" s="12">
        <v>-5.9220000000000002E-2</v>
      </c>
      <c r="F1418" s="12">
        <v>33.04</v>
      </c>
      <c r="G1418" s="12">
        <v>1.358E-3</v>
      </c>
      <c r="H1418" s="12">
        <v>-1.3010000000000001E-3</v>
      </c>
      <c r="I1418" s="12">
        <v>-3.7800000000000003E-4</v>
      </c>
      <c r="J1418" s="12">
        <v>1.9189999999999999E-3</v>
      </c>
      <c r="K1418" s="12">
        <v>33.04</v>
      </c>
    </row>
    <row r="1419" spans="1:11">
      <c r="A1419" s="12">
        <v>32315</v>
      </c>
      <c r="B1419" s="12" t="s">
        <v>827</v>
      </c>
      <c r="C1419" s="12">
        <v>4.1349999999999998</v>
      </c>
      <c r="D1419" s="12">
        <v>8.8629999999999997E-9</v>
      </c>
      <c r="E1419" s="12">
        <v>-1.7919999999999998E-2</v>
      </c>
      <c r="F1419" s="12">
        <v>4.1349999999999998</v>
      </c>
      <c r="G1419" s="12">
        <v>1.4450000000000001E-5</v>
      </c>
      <c r="H1419" s="12">
        <v>-3.167E-4</v>
      </c>
      <c r="I1419" s="12">
        <v>3.5849999999999999E-4</v>
      </c>
      <c r="J1419" s="12">
        <v>4.7849999999999998E-4</v>
      </c>
      <c r="K1419" s="12">
        <v>4.1349999999999998</v>
      </c>
    </row>
    <row r="1420" spans="1:11">
      <c r="A1420" s="12">
        <v>32315</v>
      </c>
      <c r="B1420" s="12" t="s">
        <v>828</v>
      </c>
      <c r="C1420" s="12">
        <v>35.119999999999997</v>
      </c>
      <c r="D1420" s="12">
        <v>-5.2730000000000003E-9</v>
      </c>
      <c r="E1420" s="12">
        <v>-6.5619999999999998E-2</v>
      </c>
      <c r="F1420" s="12">
        <v>35.119999999999997</v>
      </c>
      <c r="G1420" s="12">
        <v>1.3940000000000001E-3</v>
      </c>
      <c r="H1420" s="12">
        <v>-1.585E-3</v>
      </c>
      <c r="I1420" s="12">
        <v>-3.5389999999999998E-4</v>
      </c>
      <c r="J1420" s="12">
        <v>2.14E-3</v>
      </c>
      <c r="K1420" s="12">
        <v>35.119999999999997</v>
      </c>
    </row>
    <row r="1421" spans="1:11">
      <c r="A1421" s="12">
        <v>32315</v>
      </c>
      <c r="B1421" s="12" t="s">
        <v>829</v>
      </c>
      <c r="C1421" s="12">
        <v>15.24</v>
      </c>
      <c r="D1421" s="12">
        <v>4.0679999999999996E-9</v>
      </c>
      <c r="E1421" s="12">
        <v>-1.3480000000000001E-2</v>
      </c>
      <c r="F1421" s="12">
        <v>15.24</v>
      </c>
      <c r="G1421" s="12">
        <v>7.5320000000000004E-5</v>
      </c>
      <c r="H1421" s="12">
        <v>5.285E-4</v>
      </c>
      <c r="I1421" s="12">
        <v>6.1489999999999996E-5</v>
      </c>
      <c r="J1421" s="12">
        <v>5.3739999999999994E-4</v>
      </c>
      <c r="K1421" s="12">
        <v>15.24</v>
      </c>
    </row>
    <row r="1422" spans="1:11">
      <c r="A1422" s="12">
        <v>32315</v>
      </c>
      <c r="B1422" s="12" t="s">
        <v>830</v>
      </c>
      <c r="C1422" s="12">
        <v>28.73</v>
      </c>
      <c r="D1422" s="12">
        <v>1.071E-10</v>
      </c>
      <c r="E1422" s="12">
        <v>-6.6390000000000005E-2</v>
      </c>
      <c r="F1422" s="12">
        <v>28.73</v>
      </c>
      <c r="G1422" s="12">
        <v>6.8760000000000002E-4</v>
      </c>
      <c r="H1422" s="12">
        <v>-2.9380000000000001E-3</v>
      </c>
      <c r="I1422" s="12">
        <v>-1.7210000000000001E-4</v>
      </c>
      <c r="J1422" s="12">
        <v>3.0230000000000001E-3</v>
      </c>
      <c r="K1422" s="12">
        <v>28.73</v>
      </c>
    </row>
    <row r="1423" spans="1:11">
      <c r="A1423" s="12">
        <v>32315</v>
      </c>
      <c r="B1423" s="12" t="s">
        <v>831</v>
      </c>
      <c r="C1423" s="12">
        <v>23.18</v>
      </c>
      <c r="D1423" s="12">
        <v>3.9719999999999999E-9</v>
      </c>
      <c r="E1423" s="12">
        <v>-5.9779999999999993E-2</v>
      </c>
      <c r="F1423" s="12">
        <v>23.18</v>
      </c>
      <c r="G1423" s="12">
        <v>1.5640000000000001E-4</v>
      </c>
      <c r="H1423" s="12">
        <v>-3.5969999999999999E-3</v>
      </c>
      <c r="I1423" s="12">
        <v>-1.7870000000000001E-4</v>
      </c>
      <c r="J1423" s="12">
        <v>3.6050000000000001E-3</v>
      </c>
      <c r="K1423" s="12">
        <v>23.18</v>
      </c>
    </row>
    <row r="1424" spans="1:11">
      <c r="A1424" s="12">
        <v>32315</v>
      </c>
      <c r="B1424" s="12" t="s">
        <v>832</v>
      </c>
      <c r="C1424" s="12">
        <v>28.2</v>
      </c>
      <c r="D1424" s="12">
        <v>2.8660000000000002E-10</v>
      </c>
      <c r="E1424" s="12">
        <v>-4.0629999999999999E-2</v>
      </c>
      <c r="F1424" s="12">
        <v>28.2</v>
      </c>
      <c r="G1424" s="12">
        <v>1.1119999999999999E-3</v>
      </c>
      <c r="H1424" s="12">
        <v>3.0959999999999999E-4</v>
      </c>
      <c r="I1424" s="12">
        <v>-3.7499999999999997E-5</v>
      </c>
      <c r="J1424" s="12">
        <v>1.155E-3</v>
      </c>
      <c r="K1424" s="12">
        <v>28.2</v>
      </c>
    </row>
    <row r="1425" spans="1:11">
      <c r="A1425" s="12">
        <v>32315</v>
      </c>
      <c r="B1425" s="12" t="s">
        <v>833</v>
      </c>
      <c r="C1425" s="12">
        <v>21.57</v>
      </c>
      <c r="D1425" s="12">
        <v>5.0370000000000003E-11</v>
      </c>
      <c r="E1425" s="12">
        <v>-1.788E-2</v>
      </c>
      <c r="F1425" s="12">
        <v>21.57</v>
      </c>
      <c r="G1425" s="12">
        <v>1.2799999999999999E-4</v>
      </c>
      <c r="H1425" s="12">
        <v>5.8399999999999999E-4</v>
      </c>
      <c r="I1425" s="12">
        <v>-5.006E-6</v>
      </c>
      <c r="J1425" s="12">
        <v>5.9790000000000006E-4</v>
      </c>
      <c r="K1425" s="12">
        <v>21.57</v>
      </c>
    </row>
    <row r="1426" spans="1:11">
      <c r="A1426" s="12">
        <v>32315</v>
      </c>
      <c r="B1426" s="12" t="s">
        <v>834</v>
      </c>
      <c r="C1426" s="12">
        <v>24.13</v>
      </c>
      <c r="D1426" s="12">
        <v>-2.6820000000000001E-10</v>
      </c>
      <c r="E1426" s="12">
        <v>-6.0320000000000012E-2</v>
      </c>
      <c r="F1426" s="12">
        <v>24.13</v>
      </c>
      <c r="G1426" s="12">
        <v>6.7220000000000008E-4</v>
      </c>
      <c r="H1426" s="12">
        <v>-2.9640000000000001E-3</v>
      </c>
      <c r="I1426" s="12">
        <v>-1.538E-4</v>
      </c>
      <c r="J1426" s="12">
        <v>3.0430000000000001E-3</v>
      </c>
      <c r="K1426" s="12">
        <v>24.13</v>
      </c>
    </row>
    <row r="1427" spans="1:11">
      <c r="A1427" s="12">
        <v>32315</v>
      </c>
      <c r="B1427" s="12" t="s">
        <v>835</v>
      </c>
      <c r="C1427" s="12">
        <v>23.42</v>
      </c>
      <c r="D1427" s="12">
        <v>7.8029999999999998E-10</v>
      </c>
      <c r="E1427" s="12">
        <v>-2.5430000000000001E-2</v>
      </c>
      <c r="F1427" s="12">
        <v>23.42</v>
      </c>
      <c r="G1427" s="12">
        <v>4.595E-4</v>
      </c>
      <c r="H1427" s="12">
        <v>5.8589999999999998E-4</v>
      </c>
      <c r="I1427" s="12">
        <v>2.1670000000000001E-5</v>
      </c>
      <c r="J1427" s="12">
        <v>7.4489999999999995E-4</v>
      </c>
      <c r="K1427" s="12">
        <v>23.42</v>
      </c>
    </row>
    <row r="1428" spans="1:11">
      <c r="A1428" s="12">
        <v>32315</v>
      </c>
      <c r="B1428" s="12" t="s">
        <v>836</v>
      </c>
      <c r="C1428" s="12">
        <v>19.27</v>
      </c>
      <c r="D1428" s="12">
        <v>-3.2909999999999999E-9</v>
      </c>
      <c r="E1428" s="12">
        <v>-5.2010000000000001E-2</v>
      </c>
      <c r="F1428" s="12">
        <v>19.27</v>
      </c>
      <c r="G1428" s="12">
        <v>7.0570000000000008E-4</v>
      </c>
      <c r="H1428" s="12">
        <v>-2.9919999999999999E-3</v>
      </c>
      <c r="I1428" s="12">
        <v>-8.5099999999999995E-5</v>
      </c>
      <c r="J1428" s="12">
        <v>3.075E-3</v>
      </c>
      <c r="K1428" s="12">
        <v>19.27</v>
      </c>
    </row>
    <row r="1429" spans="1:11">
      <c r="A1429" s="12">
        <v>32315</v>
      </c>
      <c r="B1429" s="12" t="s">
        <v>837</v>
      </c>
      <c r="C1429" s="12">
        <v>39.31</v>
      </c>
      <c r="D1429" s="12">
        <v>-6.836E-9</v>
      </c>
      <c r="E1429" s="12">
        <v>-3.739E-2</v>
      </c>
      <c r="F1429" s="12">
        <v>39.31</v>
      </c>
      <c r="G1429" s="12">
        <v>1.2420000000000001E-4</v>
      </c>
      <c r="H1429" s="12">
        <v>-1.2799999999999999E-4</v>
      </c>
      <c r="I1429" s="12">
        <v>-4.7830000000000003E-4</v>
      </c>
      <c r="J1429" s="12">
        <v>5.1049999999999999E-4</v>
      </c>
      <c r="K1429" s="12">
        <v>39.31</v>
      </c>
    </row>
    <row r="1430" spans="1:11">
      <c r="A1430" s="12">
        <v>32315</v>
      </c>
      <c r="B1430" s="12" t="s">
        <v>838</v>
      </c>
      <c r="C1430" s="12">
        <v>4.9649999999999999</v>
      </c>
      <c r="D1430" s="12">
        <v>6.7220000000000014E-9</v>
      </c>
      <c r="E1430" s="12">
        <v>-1.8540000000000001E-2</v>
      </c>
      <c r="F1430" s="12">
        <v>4.9649999999999999</v>
      </c>
      <c r="G1430" s="12">
        <v>2.8570000000000001E-4</v>
      </c>
      <c r="H1430" s="12">
        <v>2.0299999999999999E-5</v>
      </c>
      <c r="I1430" s="12">
        <v>4.0309999999999999E-4</v>
      </c>
      <c r="J1430" s="12">
        <v>4.9450000000000004E-4</v>
      </c>
      <c r="K1430" s="12">
        <v>4.9649999999999999</v>
      </c>
    </row>
    <row r="1431" spans="1:11">
      <c r="A1431" s="12">
        <v>32315</v>
      </c>
      <c r="B1431" s="12" t="s">
        <v>839</v>
      </c>
      <c r="C1431" s="12">
        <v>31.6</v>
      </c>
      <c r="D1431" s="12">
        <v>-3.8389999999999999E-10</v>
      </c>
      <c r="E1431" s="12">
        <v>-3.5029999999999999E-2</v>
      </c>
      <c r="F1431" s="12">
        <v>31.6</v>
      </c>
      <c r="G1431" s="12">
        <v>1.672E-4</v>
      </c>
      <c r="H1431" s="12">
        <v>2.4439999999999998E-4</v>
      </c>
      <c r="I1431" s="12">
        <v>-4.0710000000000002E-5</v>
      </c>
      <c r="J1431" s="12">
        <v>2.99E-4</v>
      </c>
      <c r="K1431" s="12">
        <v>31.6</v>
      </c>
    </row>
    <row r="1432" spans="1:11">
      <c r="A1432" s="12">
        <v>32315</v>
      </c>
      <c r="B1432" s="12" t="s">
        <v>840</v>
      </c>
      <c r="C1432" s="12">
        <v>18.059999999999999</v>
      </c>
      <c r="D1432" s="12">
        <v>5.2430000000000002E-9</v>
      </c>
      <c r="E1432" s="12">
        <v>-1.9089999999999999E-2</v>
      </c>
      <c r="F1432" s="12">
        <v>18.059999999999999</v>
      </c>
      <c r="G1432" s="12">
        <v>8.8430000000000005E-5</v>
      </c>
      <c r="H1432" s="12">
        <v>6.0260000000000001E-4</v>
      </c>
      <c r="I1432" s="12">
        <v>1.239E-4</v>
      </c>
      <c r="J1432" s="12">
        <v>6.2149999999999998E-4</v>
      </c>
      <c r="K1432" s="12">
        <v>18.059999999999999</v>
      </c>
    </row>
    <row r="1433" spans="1:11">
      <c r="A1433" s="12">
        <v>32315</v>
      </c>
      <c r="B1433" s="12" t="s">
        <v>841</v>
      </c>
      <c r="C1433" s="12">
        <v>18.48</v>
      </c>
      <c r="D1433" s="12">
        <v>-3.8019999999999999E-9</v>
      </c>
      <c r="E1433" s="12">
        <v>-4.777E-2</v>
      </c>
      <c r="F1433" s="12">
        <v>18.48</v>
      </c>
      <c r="G1433" s="12">
        <v>6.625E-4</v>
      </c>
      <c r="H1433" s="12">
        <v>-2.5950000000000001E-3</v>
      </c>
      <c r="I1433" s="12">
        <v>-6.6000000000000005E-5</v>
      </c>
      <c r="J1433" s="12">
        <v>2.679E-3</v>
      </c>
      <c r="K1433" s="12">
        <v>18.48</v>
      </c>
    </row>
    <row r="1434" spans="1:11">
      <c r="A1434" s="12">
        <v>32315</v>
      </c>
      <c r="B1434" s="12" t="s">
        <v>842</v>
      </c>
      <c r="C1434" s="12">
        <v>36.299999999999997</v>
      </c>
      <c r="D1434" s="12">
        <v>1.2739999999999999E-9</v>
      </c>
      <c r="E1434" s="12">
        <v>-5.1880000000000003E-2</v>
      </c>
      <c r="F1434" s="12">
        <v>36.299999999999997</v>
      </c>
      <c r="G1434" s="12">
        <v>8.3210000000000005E-6</v>
      </c>
      <c r="H1434" s="12">
        <v>-1.397E-3</v>
      </c>
      <c r="I1434" s="12">
        <v>-4.6960000000000008E-4</v>
      </c>
      <c r="J1434" s="12">
        <v>1.474E-3</v>
      </c>
      <c r="K1434" s="12">
        <v>36.299999999999997</v>
      </c>
    </row>
    <row r="1435" spans="1:11">
      <c r="A1435" s="12">
        <v>32315</v>
      </c>
      <c r="B1435" s="12" t="s">
        <v>843</v>
      </c>
      <c r="C1435" s="12">
        <v>8.2569999999999997</v>
      </c>
      <c r="D1435" s="12">
        <v>-1.109E-9</v>
      </c>
      <c r="E1435" s="12">
        <v>-1.7469999999999999E-2</v>
      </c>
      <c r="F1435" s="12">
        <v>8.2569999999999997</v>
      </c>
      <c r="G1435" s="12">
        <v>4.1340000000000002E-4</v>
      </c>
      <c r="H1435" s="12">
        <v>-2.4830000000000002E-4</v>
      </c>
      <c r="I1435" s="12">
        <v>3.7500000000000001E-4</v>
      </c>
      <c r="J1435" s="12">
        <v>6.1090000000000005E-4</v>
      </c>
      <c r="K1435" s="12">
        <v>8.2569999999999997</v>
      </c>
    </row>
    <row r="1436" spans="1:11">
      <c r="A1436" s="12">
        <v>32315</v>
      </c>
      <c r="B1436" s="12" t="s">
        <v>844</v>
      </c>
      <c r="C1436" s="12">
        <v>31.34</v>
      </c>
      <c r="D1436" s="12">
        <v>-5.4069999999999992E-9</v>
      </c>
      <c r="E1436" s="12">
        <v>-2.2669999999999999E-2</v>
      </c>
      <c r="F1436" s="12">
        <v>31.34</v>
      </c>
      <c r="G1436" s="12">
        <v>1.6449999999999999E-4</v>
      </c>
      <c r="H1436" s="12">
        <v>6.5059999999999998E-4</v>
      </c>
      <c r="I1436" s="12">
        <v>-1.638E-4</v>
      </c>
      <c r="J1436" s="12">
        <v>6.9079999999999999E-4</v>
      </c>
      <c r="K1436" s="12">
        <v>31.34</v>
      </c>
    </row>
    <row r="1437" spans="1:11">
      <c r="A1437" s="12">
        <v>32315</v>
      </c>
      <c r="B1437" s="12" t="s">
        <v>845</v>
      </c>
      <c r="C1437" s="12">
        <v>26.73</v>
      </c>
      <c r="D1437" s="12">
        <v>3.9229999999999998E-9</v>
      </c>
      <c r="E1437" s="12">
        <v>-6.794E-2</v>
      </c>
      <c r="F1437" s="12">
        <v>26.73</v>
      </c>
      <c r="G1437" s="12">
        <v>4.4719999999999997E-4</v>
      </c>
      <c r="H1437" s="12">
        <v>-3.372E-3</v>
      </c>
      <c r="I1437" s="12">
        <v>-2.3250000000000001E-4</v>
      </c>
      <c r="J1437" s="12">
        <v>3.4099999999999998E-3</v>
      </c>
      <c r="K1437" s="12">
        <v>26.73</v>
      </c>
    </row>
    <row r="1438" spans="1:11">
      <c r="A1438" s="12">
        <v>32315</v>
      </c>
      <c r="B1438" s="12" t="s">
        <v>846</v>
      </c>
      <c r="C1438" s="12">
        <v>38.9</v>
      </c>
      <c r="D1438" s="12">
        <v>8.8060000000000004E-10</v>
      </c>
      <c r="E1438" s="12">
        <v>-4.9299999999999997E-2</v>
      </c>
      <c r="F1438" s="12">
        <v>38.9</v>
      </c>
      <c r="G1438" s="12">
        <v>2.5950000000000001E-5</v>
      </c>
      <c r="H1438" s="12">
        <v>-9.9760000000000018E-4</v>
      </c>
      <c r="I1438" s="12">
        <v>-4.5859999999999998E-4</v>
      </c>
      <c r="J1438" s="12">
        <v>1.098E-3</v>
      </c>
      <c r="K1438" s="12">
        <v>38.9</v>
      </c>
    </row>
    <row r="1439" spans="1:11">
      <c r="A1439" s="12">
        <v>32315</v>
      </c>
      <c r="B1439" s="12" t="s">
        <v>847</v>
      </c>
      <c r="C1439" s="12">
        <v>4.0139999999999993</v>
      </c>
      <c r="D1439" s="12">
        <v>-1.39E-9</v>
      </c>
      <c r="E1439" s="12">
        <v>-1.6580000000000001E-2</v>
      </c>
      <c r="F1439" s="12">
        <v>4.0139999999999993</v>
      </c>
      <c r="G1439" s="12">
        <v>4.4109999999999999E-4</v>
      </c>
      <c r="H1439" s="12">
        <v>-4.638E-4</v>
      </c>
      <c r="I1439" s="12">
        <v>3.7639999999999999E-4</v>
      </c>
      <c r="J1439" s="12">
        <v>7.425E-4</v>
      </c>
      <c r="K1439" s="12">
        <v>4.0139999999999993</v>
      </c>
    </row>
    <row r="1440" spans="1:11">
      <c r="A1440" s="12">
        <v>32315</v>
      </c>
      <c r="B1440" s="12" t="s">
        <v>848</v>
      </c>
      <c r="C1440" s="12">
        <v>37.06</v>
      </c>
      <c r="D1440" s="12">
        <v>-3.5760000000000001E-9</v>
      </c>
      <c r="E1440" s="12">
        <v>-5.6079999999999998E-2</v>
      </c>
      <c r="F1440" s="12">
        <v>37.06</v>
      </c>
      <c r="G1440" s="12">
        <v>5.3039999999999999E-4</v>
      </c>
      <c r="H1440" s="12">
        <v>-1.57E-3</v>
      </c>
      <c r="I1440" s="12">
        <v>-2.3439999999999999E-5</v>
      </c>
      <c r="J1440" s="12">
        <v>1.658E-3</v>
      </c>
      <c r="K1440" s="12">
        <v>37.06</v>
      </c>
    </row>
    <row r="1441" spans="1:11">
      <c r="A1441" s="12">
        <v>32315</v>
      </c>
      <c r="B1441" s="12" t="s">
        <v>849</v>
      </c>
      <c r="C1441" s="12">
        <v>9.0859999999999996E-2</v>
      </c>
      <c r="D1441" s="12">
        <v>5.1710000000000002E-11</v>
      </c>
      <c r="E1441" s="12">
        <v>-8.1390000000000004E-3</v>
      </c>
      <c r="F1441" s="12">
        <v>9.1229999999999992E-2</v>
      </c>
      <c r="G1441" s="12">
        <v>7.1779999999999999E-4</v>
      </c>
      <c r="H1441" s="12">
        <v>8.038E-6</v>
      </c>
      <c r="I1441" s="12">
        <v>3.0389999999999999E-5</v>
      </c>
      <c r="J1441" s="12">
        <v>7.1849999999999995E-4</v>
      </c>
      <c r="K1441" s="12">
        <v>9.0859999999999996E-2</v>
      </c>
    </row>
    <row r="1442" spans="1:11">
      <c r="A1442" s="12">
        <v>32315</v>
      </c>
      <c r="B1442" s="12" t="s">
        <v>850</v>
      </c>
      <c r="C1442" s="12">
        <v>31.38</v>
      </c>
      <c r="D1442" s="12">
        <v>6.7540000000000007E-11</v>
      </c>
      <c r="E1442" s="12">
        <v>-7.5499999999999998E-2</v>
      </c>
      <c r="F1442" s="12">
        <v>31.38</v>
      </c>
      <c r="G1442" s="12">
        <v>1.3489999999999999E-3</v>
      </c>
      <c r="H1442" s="12">
        <v>-2.7729999999999999E-3</v>
      </c>
      <c r="I1442" s="12">
        <v>-1.4229999999999999E-4</v>
      </c>
      <c r="J1442" s="12">
        <v>3.0869999999999999E-3</v>
      </c>
      <c r="K1442" s="12">
        <v>31.38</v>
      </c>
    </row>
    <row r="1443" spans="1:11">
      <c r="A1443" s="12">
        <v>32315</v>
      </c>
      <c r="B1443" s="12" t="s">
        <v>851</v>
      </c>
      <c r="C1443" s="12">
        <v>18.47</v>
      </c>
      <c r="D1443" s="12">
        <v>3.9169999999999996E-9</v>
      </c>
      <c r="E1443" s="12">
        <v>-1.908E-2</v>
      </c>
      <c r="F1443" s="12">
        <v>18.47</v>
      </c>
      <c r="G1443" s="12">
        <v>1.0009999999999999E-4</v>
      </c>
      <c r="H1443" s="12">
        <v>5.6189999999999994E-4</v>
      </c>
      <c r="I1443" s="12">
        <v>6.7409999999999993E-5</v>
      </c>
      <c r="J1443" s="12">
        <v>5.7470000000000004E-4</v>
      </c>
      <c r="K1443" s="12">
        <v>18.47</v>
      </c>
    </row>
    <row r="1444" spans="1:11">
      <c r="A1444" s="12">
        <v>32315</v>
      </c>
      <c r="B1444" s="12" t="s">
        <v>852</v>
      </c>
      <c r="C1444" s="12">
        <v>18.07</v>
      </c>
      <c r="D1444" s="12">
        <v>-5.0170000000000004E-9</v>
      </c>
      <c r="E1444" s="12">
        <v>-4.8829999999999998E-2</v>
      </c>
      <c r="F1444" s="12">
        <v>18.07</v>
      </c>
      <c r="G1444" s="12">
        <v>7.8949999999999995E-4</v>
      </c>
      <c r="H1444" s="12">
        <v>-2.7720000000000002E-3</v>
      </c>
      <c r="I1444" s="12">
        <v>-4.4450000000000003E-5</v>
      </c>
      <c r="J1444" s="12">
        <v>2.882E-3</v>
      </c>
      <c r="K1444" s="12">
        <v>18.07</v>
      </c>
    </row>
    <row r="1445" spans="1:11">
      <c r="A1445" s="12">
        <v>32315</v>
      </c>
      <c r="B1445" s="12" t="s">
        <v>853</v>
      </c>
      <c r="C1445" s="12">
        <v>8.24</v>
      </c>
      <c r="D1445" s="12">
        <v>1.1639999999999999E-9</v>
      </c>
      <c r="E1445" s="12">
        <v>-3.099E-2</v>
      </c>
      <c r="F1445" s="12">
        <v>8.24</v>
      </c>
      <c r="G1445" s="12">
        <v>5.0220000000000006E-4</v>
      </c>
      <c r="H1445" s="12">
        <v>-1.281E-3</v>
      </c>
      <c r="I1445" s="12">
        <v>3.1290000000000002E-4</v>
      </c>
      <c r="J1445" s="12">
        <v>1.4109999999999999E-3</v>
      </c>
      <c r="K1445" s="12">
        <v>8.24</v>
      </c>
    </row>
    <row r="1446" spans="1:11">
      <c r="A1446" s="12">
        <v>32315</v>
      </c>
      <c r="B1446" s="12" t="s">
        <v>854</v>
      </c>
      <c r="C1446" s="12">
        <v>36.46</v>
      </c>
      <c r="D1446" s="12">
        <v>-1.5320000000000001E-9</v>
      </c>
      <c r="E1446" s="12">
        <v>-4.4819999999999999E-2</v>
      </c>
      <c r="F1446" s="12">
        <v>36.46</v>
      </c>
      <c r="G1446" s="12">
        <v>9.3280000000000001E-5</v>
      </c>
      <c r="H1446" s="12">
        <v>-7.4839999999999998E-4</v>
      </c>
      <c r="I1446" s="12">
        <v>-4.7360000000000007E-4</v>
      </c>
      <c r="J1446" s="12">
        <v>8.9060000000000007E-4</v>
      </c>
      <c r="K1446" s="12">
        <v>36.46</v>
      </c>
    </row>
    <row r="1447" spans="1:11">
      <c r="A1447" s="12">
        <v>32315</v>
      </c>
      <c r="B1447" s="12" t="s">
        <v>855</v>
      </c>
      <c r="C1447" s="12">
        <v>54.6</v>
      </c>
      <c r="D1447" s="12">
        <v>-1.0169999999999999E-9</v>
      </c>
      <c r="E1447" s="12">
        <v>-8.0360000000000001E-2</v>
      </c>
      <c r="F1447" s="12">
        <v>54.6</v>
      </c>
      <c r="G1447" s="12">
        <v>3.1540000000000002E-4</v>
      </c>
      <c r="H1447" s="12">
        <v>-2.4220000000000001E-3</v>
      </c>
      <c r="I1447" s="12">
        <v>-4.7189999999999992E-4</v>
      </c>
      <c r="J1447" s="12">
        <v>2.4870000000000001E-3</v>
      </c>
      <c r="K1447" s="12">
        <v>54.6</v>
      </c>
    </row>
    <row r="1448" spans="1:11">
      <c r="A1448" s="12">
        <v>32315</v>
      </c>
      <c r="B1448" s="12" t="s">
        <v>856</v>
      </c>
      <c r="C1448" s="12">
        <v>-1.5109999999999999</v>
      </c>
      <c r="D1448" s="12">
        <v>5.8280000000000005E-11</v>
      </c>
      <c r="E1448" s="12">
        <v>-3.5509999999999999E-3</v>
      </c>
      <c r="F1448" s="12">
        <v>1.5109999999999999</v>
      </c>
      <c r="G1448" s="12">
        <v>1.2229999999999999E-4</v>
      </c>
      <c r="H1448" s="12">
        <v>-1.242E-5</v>
      </c>
      <c r="I1448" s="12">
        <v>2.9080000000000002E-4</v>
      </c>
      <c r="J1448" s="12">
        <v>3.1569999999999998E-4</v>
      </c>
      <c r="K1448" s="12">
        <v>1.5109999999999999</v>
      </c>
    </row>
    <row r="1449" spans="1:11">
      <c r="A1449" s="12">
        <v>32315</v>
      </c>
      <c r="B1449" s="12" t="s">
        <v>857</v>
      </c>
      <c r="C1449" s="12">
        <v>26.72</v>
      </c>
      <c r="D1449" s="12">
        <v>-4.0539999999999986E-9</v>
      </c>
      <c r="E1449" s="12">
        <v>-2.0420000000000001E-2</v>
      </c>
      <c r="F1449" s="12">
        <v>26.72</v>
      </c>
      <c r="G1449" s="12">
        <v>1.593E-4</v>
      </c>
      <c r="H1449" s="12">
        <v>6.112E-4</v>
      </c>
      <c r="I1449" s="12">
        <v>-1.047E-4</v>
      </c>
      <c r="J1449" s="12">
        <v>6.4020000000000006E-4</v>
      </c>
      <c r="K1449" s="12">
        <v>26.72</v>
      </c>
    </row>
    <row r="1450" spans="1:11">
      <c r="A1450" s="12">
        <v>32315</v>
      </c>
      <c r="B1450" s="12" t="s">
        <v>858</v>
      </c>
      <c r="C1450" s="12">
        <v>31.32</v>
      </c>
      <c r="D1450" s="12">
        <v>5.1659999999999997E-9</v>
      </c>
      <c r="E1450" s="12">
        <v>-7.9460000000000003E-2</v>
      </c>
      <c r="F1450" s="12">
        <v>31.32</v>
      </c>
      <c r="G1450" s="12">
        <v>4.4860000000000012E-4</v>
      </c>
      <c r="H1450" s="12">
        <v>-4.0340000000000003E-3</v>
      </c>
      <c r="I1450" s="12">
        <v>-2.812E-4</v>
      </c>
      <c r="J1450" s="12">
        <v>4.0689999999999997E-3</v>
      </c>
      <c r="K1450" s="12">
        <v>31.32</v>
      </c>
    </row>
    <row r="1451" spans="1:11">
      <c r="A1451" s="12">
        <v>32315</v>
      </c>
      <c r="B1451" s="12" t="s">
        <v>859</v>
      </c>
      <c r="C1451" s="12">
        <v>4.0410000000000004</v>
      </c>
      <c r="D1451" s="12">
        <v>1.5280000000000001E-9</v>
      </c>
      <c r="E1451" s="12">
        <v>-1.3939999999999999E-2</v>
      </c>
      <c r="F1451" s="12">
        <v>4.0410000000000004</v>
      </c>
      <c r="G1451" s="12">
        <v>2.587E-4</v>
      </c>
      <c r="H1451" s="12">
        <v>-1.2750000000000001E-4</v>
      </c>
      <c r="I1451" s="12">
        <v>4.0670000000000002E-4</v>
      </c>
      <c r="J1451" s="12">
        <v>4.9860000000000008E-4</v>
      </c>
      <c r="K1451" s="12">
        <v>4.0410000000000004</v>
      </c>
    </row>
    <row r="1452" spans="1:11">
      <c r="A1452" s="12">
        <v>32315</v>
      </c>
      <c r="B1452" s="12" t="s">
        <v>860</v>
      </c>
      <c r="C1452" s="12">
        <v>38.909999999999997</v>
      </c>
      <c r="D1452" s="12">
        <v>-1.026E-9</v>
      </c>
      <c r="E1452" s="12">
        <v>-6.0329999999999988E-2</v>
      </c>
      <c r="F1452" s="12">
        <v>38.909999999999997</v>
      </c>
      <c r="G1452" s="12">
        <v>3.7189999999999999E-4</v>
      </c>
      <c r="H1452" s="12">
        <v>-1.8129999999999999E-3</v>
      </c>
      <c r="I1452" s="12">
        <v>-5.6150000000000004E-4</v>
      </c>
      <c r="J1452" s="12">
        <v>1.934E-3</v>
      </c>
      <c r="K1452" s="12">
        <v>38.909999999999997</v>
      </c>
    </row>
    <row r="1453" spans="1:11">
      <c r="A1453" s="12">
        <v>32315</v>
      </c>
      <c r="B1453" s="12" t="s">
        <v>861</v>
      </c>
      <c r="C1453" s="12">
        <v>28.02</v>
      </c>
      <c r="D1453" s="12">
        <v>6.6690000000000009E-9</v>
      </c>
      <c r="E1453" s="12">
        <v>-4.5809999999999997E-2</v>
      </c>
      <c r="F1453" s="12">
        <v>28.02</v>
      </c>
      <c r="G1453" s="12">
        <v>1.082E-4</v>
      </c>
      <c r="H1453" s="12">
        <v>-7.5120000000000004E-4</v>
      </c>
      <c r="I1453" s="12">
        <v>1.2210000000000001E-4</v>
      </c>
      <c r="J1453" s="12">
        <v>7.6869999999999998E-4</v>
      </c>
      <c r="K1453" s="12">
        <v>28.02</v>
      </c>
    </row>
    <row r="1454" spans="1:11">
      <c r="A1454" s="12">
        <v>32315</v>
      </c>
      <c r="B1454" s="12" t="s">
        <v>862</v>
      </c>
      <c r="C1454" s="12">
        <v>4.6139999999999999</v>
      </c>
      <c r="D1454" s="12">
        <v>-2.6500000000000002E-9</v>
      </c>
      <c r="E1454" s="12">
        <v>-2.3760000000000001E-3</v>
      </c>
      <c r="F1454" s="12">
        <v>4.6139999999999999</v>
      </c>
      <c r="G1454" s="12">
        <v>3.6909999999999997E-5</v>
      </c>
      <c r="H1454" s="12">
        <v>9.5929999999999998E-5</v>
      </c>
      <c r="I1454" s="12">
        <v>-5.3919999999999999E-5</v>
      </c>
      <c r="J1454" s="12">
        <v>1.161E-4</v>
      </c>
      <c r="K1454" s="12">
        <v>4.6139999999999999</v>
      </c>
    </row>
    <row r="1455" spans="1:11">
      <c r="A1455" s="12">
        <v>32315</v>
      </c>
      <c r="B1455" s="12" t="s">
        <v>863</v>
      </c>
      <c r="C1455" s="12">
        <v>39.53</v>
      </c>
      <c r="D1455" s="12">
        <v>-7.0040000000000002E-9</v>
      </c>
      <c r="E1455" s="12">
        <v>-4.2250000000000003E-2</v>
      </c>
      <c r="F1455" s="12">
        <v>39.53</v>
      </c>
      <c r="G1455" s="12">
        <v>3.0919999999999998E-4</v>
      </c>
      <c r="H1455" s="12">
        <v>-2.2890000000000001E-4</v>
      </c>
      <c r="I1455" s="12">
        <v>-2.231E-4</v>
      </c>
      <c r="J1455" s="12">
        <v>4.4470000000000002E-4</v>
      </c>
      <c r="K1455" s="12">
        <v>39.53</v>
      </c>
    </row>
    <row r="1456" spans="1:11">
      <c r="A1456" s="12">
        <v>32315</v>
      </c>
      <c r="B1456" s="12" t="s">
        <v>864</v>
      </c>
      <c r="C1456" s="12">
        <v>-0.14949999999999999</v>
      </c>
      <c r="D1456" s="12">
        <v>2.651E-9</v>
      </c>
      <c r="E1456" s="12">
        <v>-1.684E-3</v>
      </c>
      <c r="F1456" s="12">
        <v>0.14949999999999999</v>
      </c>
      <c r="G1456" s="12">
        <v>-3.8789999999999996E-6</v>
      </c>
      <c r="H1456" s="12">
        <v>6.1580000000000003E-5</v>
      </c>
      <c r="I1456" s="12">
        <v>4.99E-5</v>
      </c>
      <c r="J1456" s="12">
        <v>7.9359999999999999E-5</v>
      </c>
      <c r="K1456" s="12">
        <v>0.14949999999999999</v>
      </c>
    </row>
    <row r="1457" spans="1:11">
      <c r="A1457" s="12">
        <v>32315</v>
      </c>
      <c r="B1457" s="12" t="s">
        <v>865</v>
      </c>
      <c r="C1457" s="12">
        <v>19.36</v>
      </c>
      <c r="D1457" s="12">
        <v>1.4999999999999999E-8</v>
      </c>
      <c r="E1457" s="12">
        <v>-4.9700000000000001E-2</v>
      </c>
      <c r="F1457" s="12">
        <v>19.36</v>
      </c>
      <c r="G1457" s="12">
        <v>2.376E-4</v>
      </c>
      <c r="H1457" s="12">
        <v>-1.4970000000000001E-3</v>
      </c>
      <c r="I1457" s="12">
        <v>3.099E-5</v>
      </c>
      <c r="J1457" s="12">
        <v>1.516E-3</v>
      </c>
      <c r="K1457" s="12">
        <v>19.36</v>
      </c>
    </row>
    <row r="1458" spans="1:11">
      <c r="A1458" s="12">
        <v>32315</v>
      </c>
      <c r="B1458" s="12" t="s">
        <v>866</v>
      </c>
      <c r="C1458" s="12">
        <v>30.44</v>
      </c>
      <c r="D1458" s="12">
        <v>-1.501E-8</v>
      </c>
      <c r="E1458" s="12">
        <v>-2.8590000000000001E-2</v>
      </c>
      <c r="F1458" s="12">
        <v>30.44</v>
      </c>
      <c r="G1458" s="12">
        <v>4.9410000000000003E-4</v>
      </c>
      <c r="H1458" s="12">
        <v>-4.016E-4</v>
      </c>
      <c r="I1458" s="12">
        <v>-1.919E-4</v>
      </c>
      <c r="J1458" s="12">
        <v>6.6500000000000001E-4</v>
      </c>
      <c r="K1458" s="12">
        <v>30.44</v>
      </c>
    </row>
    <row r="1459" spans="1:11">
      <c r="A1459" s="12">
        <v>32315</v>
      </c>
      <c r="B1459" s="12" t="s">
        <v>867</v>
      </c>
      <c r="C1459" s="12">
        <v>32.770000000000003</v>
      </c>
      <c r="D1459" s="12">
        <v>3.5870000000000001E-9</v>
      </c>
      <c r="E1459" s="12">
        <v>-7.4560000000000001E-2</v>
      </c>
      <c r="F1459" s="12">
        <v>32.770000000000003</v>
      </c>
      <c r="G1459" s="12">
        <v>4.5889999999999988E-4</v>
      </c>
      <c r="H1459" s="12">
        <v>-3.5560000000000001E-3</v>
      </c>
      <c r="I1459" s="12">
        <v>-2.6810000000000001E-4</v>
      </c>
      <c r="J1459" s="12">
        <v>3.5950000000000001E-3</v>
      </c>
      <c r="K1459" s="12">
        <v>32.770000000000003</v>
      </c>
    </row>
    <row r="1460" spans="1:11">
      <c r="A1460" s="12">
        <v>32315</v>
      </c>
      <c r="B1460" s="12" t="s">
        <v>868</v>
      </c>
      <c r="C1460" s="12">
        <v>28.15</v>
      </c>
      <c r="D1460" s="12">
        <v>-3.9529999999999999E-9</v>
      </c>
      <c r="E1460" s="12">
        <v>-2.478E-2</v>
      </c>
      <c r="F1460" s="12">
        <v>28.15</v>
      </c>
      <c r="G1460" s="12">
        <v>1.7980000000000001E-4</v>
      </c>
      <c r="H1460" s="12">
        <v>2.4600000000000002E-4</v>
      </c>
      <c r="I1460" s="12">
        <v>-1.3239999999999999E-4</v>
      </c>
      <c r="J1460" s="12">
        <v>3.322E-4</v>
      </c>
      <c r="K1460" s="12">
        <v>28.15</v>
      </c>
    </row>
    <row r="1461" spans="1:11">
      <c r="A1461" s="12">
        <v>32315</v>
      </c>
      <c r="B1461" s="12" t="s">
        <v>869</v>
      </c>
      <c r="C1461" s="12">
        <v>28.15</v>
      </c>
      <c r="D1461" s="12">
        <v>-6.4620000000000002E-9</v>
      </c>
      <c r="E1461" s="12">
        <v>-5.6759999999999998E-2</v>
      </c>
      <c r="F1461" s="12">
        <v>28.15</v>
      </c>
      <c r="G1461" s="12">
        <v>1.0870000000000001E-3</v>
      </c>
      <c r="H1461" s="12">
        <v>-1.983E-3</v>
      </c>
      <c r="I1461" s="12">
        <v>1.5760000000000002E-5</v>
      </c>
      <c r="J1461" s="12">
        <v>2.2620000000000001E-3</v>
      </c>
      <c r="K1461" s="12">
        <v>28.15</v>
      </c>
    </row>
    <row r="1462" spans="1:11">
      <c r="A1462" s="12">
        <v>32315</v>
      </c>
      <c r="B1462" s="12" t="s">
        <v>870</v>
      </c>
      <c r="C1462" s="12">
        <v>2.2709999999999999</v>
      </c>
      <c r="D1462" s="12">
        <v>1.513E-9</v>
      </c>
      <c r="E1462" s="12">
        <v>-5.3409999999999994E-3</v>
      </c>
      <c r="F1462" s="12">
        <v>2.2709999999999999</v>
      </c>
      <c r="G1462" s="12">
        <v>-2.1160000000000001E-5</v>
      </c>
      <c r="H1462" s="12">
        <v>-2.421E-4</v>
      </c>
      <c r="I1462" s="12">
        <v>-3.1970000000000001E-5</v>
      </c>
      <c r="J1462" s="12">
        <v>2.4509999999999999E-4</v>
      </c>
      <c r="K1462" s="12">
        <v>2.2709999999999999</v>
      </c>
    </row>
    <row r="1463" spans="1:11">
      <c r="A1463" s="12">
        <v>32315</v>
      </c>
      <c r="B1463" s="12" t="s">
        <v>871</v>
      </c>
      <c r="C1463" s="12">
        <v>40.22</v>
      </c>
      <c r="D1463" s="12">
        <v>6.7629999999999999E-9</v>
      </c>
      <c r="E1463" s="12">
        <v>-9.4520000000000007E-2</v>
      </c>
      <c r="F1463" s="12">
        <v>40.22</v>
      </c>
      <c r="G1463" s="12">
        <v>1.0280000000000001E-3</v>
      </c>
      <c r="H1463" s="12">
        <v>-2.9729999999999999E-3</v>
      </c>
      <c r="I1463" s="12">
        <v>-3.033E-4</v>
      </c>
      <c r="J1463" s="12">
        <v>3.16E-3</v>
      </c>
      <c r="K1463" s="12">
        <v>40.22</v>
      </c>
    </row>
    <row r="1464" spans="1:11">
      <c r="A1464" s="12">
        <v>32315</v>
      </c>
      <c r="B1464" s="12" t="s">
        <v>872</v>
      </c>
      <c r="C1464" s="12">
        <v>-5.3499999999999999E-2</v>
      </c>
      <c r="D1464" s="12">
        <v>-1.693E-9</v>
      </c>
      <c r="E1464" s="12">
        <v>6.4670000000000003E-5</v>
      </c>
      <c r="F1464" s="12">
        <v>5.3499999999999999E-2</v>
      </c>
      <c r="G1464" s="12">
        <v>4.3739999999999998E-5</v>
      </c>
      <c r="H1464" s="12">
        <v>-6.3639999999999994E-5</v>
      </c>
      <c r="I1464" s="12">
        <v>3.5930000000000003E-5</v>
      </c>
      <c r="J1464" s="12">
        <v>8.5169999999999999E-5</v>
      </c>
      <c r="K1464" s="12">
        <v>5.3499999999999999E-2</v>
      </c>
    </row>
    <row r="1465" spans="1:11">
      <c r="A1465" s="12">
        <v>32315</v>
      </c>
      <c r="B1465" s="12" t="s">
        <v>873</v>
      </c>
      <c r="C1465" s="12">
        <v>30.44</v>
      </c>
      <c r="D1465" s="12">
        <v>-1.501E-8</v>
      </c>
      <c r="E1465" s="12">
        <v>-2.8590000000000001E-2</v>
      </c>
      <c r="F1465" s="12">
        <v>30.44</v>
      </c>
      <c r="G1465" s="12">
        <v>4.9410000000000003E-4</v>
      </c>
      <c r="H1465" s="12">
        <v>-4.016E-4</v>
      </c>
      <c r="I1465" s="12">
        <v>-1.919E-4</v>
      </c>
      <c r="J1465" s="12">
        <v>6.6500000000000001E-4</v>
      </c>
      <c r="K1465" s="12">
        <v>30.44</v>
      </c>
    </row>
    <row r="1466" spans="1:11">
      <c r="A1466" s="12">
        <v>32315</v>
      </c>
      <c r="B1466" s="12" t="s">
        <v>874</v>
      </c>
      <c r="C1466" s="12">
        <v>19.36</v>
      </c>
      <c r="D1466" s="12">
        <v>1.4999999999999999E-8</v>
      </c>
      <c r="E1466" s="12">
        <v>-4.9700000000000001E-2</v>
      </c>
      <c r="F1466" s="12">
        <v>19.36</v>
      </c>
      <c r="G1466" s="12">
        <v>2.376E-4</v>
      </c>
      <c r="H1466" s="12">
        <v>-1.4970000000000001E-3</v>
      </c>
      <c r="I1466" s="12">
        <v>3.099E-5</v>
      </c>
      <c r="J1466" s="12">
        <v>1.516E-3</v>
      </c>
      <c r="K1466" s="12">
        <v>19.36</v>
      </c>
    </row>
    <row r="1467" spans="1:11">
      <c r="A1467" s="12">
        <v>32315</v>
      </c>
      <c r="B1467" s="12" t="s">
        <v>875</v>
      </c>
      <c r="C1467" s="12">
        <v>33.35</v>
      </c>
      <c r="D1467" s="12">
        <v>-3.885E-10</v>
      </c>
      <c r="E1467" s="12">
        <v>-3.9059999999999997E-2</v>
      </c>
      <c r="F1467" s="12">
        <v>33.35</v>
      </c>
      <c r="G1467" s="12">
        <v>1.8569999999999999E-4</v>
      </c>
      <c r="H1467" s="12">
        <v>1.6710000000000001E-5</v>
      </c>
      <c r="I1467" s="12">
        <v>-4.5049999999999997E-5</v>
      </c>
      <c r="J1467" s="12">
        <v>1.918E-4</v>
      </c>
      <c r="K1467" s="12">
        <v>33.35</v>
      </c>
    </row>
    <row r="1468" spans="1:11">
      <c r="A1468" s="12">
        <v>32315</v>
      </c>
      <c r="B1468" s="12" t="s">
        <v>876</v>
      </c>
      <c r="C1468" s="12">
        <v>30.38</v>
      </c>
      <c r="D1468" s="12">
        <v>-1.2139999999999999E-9</v>
      </c>
      <c r="E1468" s="12">
        <v>-6.9929999999999992E-2</v>
      </c>
      <c r="F1468" s="12">
        <v>30.38</v>
      </c>
      <c r="G1468" s="12">
        <v>1.142E-3</v>
      </c>
      <c r="H1468" s="12">
        <v>-2.513E-3</v>
      </c>
      <c r="I1468" s="12">
        <v>-8.1559999999999998E-5</v>
      </c>
      <c r="J1468" s="12">
        <v>2.7620000000000001E-3</v>
      </c>
      <c r="K1468" s="12">
        <v>30.38</v>
      </c>
    </row>
    <row r="1469" spans="1:11">
      <c r="A1469" s="12">
        <v>32315</v>
      </c>
      <c r="B1469" s="12" t="s">
        <v>877</v>
      </c>
      <c r="C1469" s="12">
        <v>-9.178E-2</v>
      </c>
      <c r="D1469" s="12">
        <v>-1.265E-10</v>
      </c>
      <c r="E1469" s="12">
        <v>4.5019999999999999E-5</v>
      </c>
      <c r="F1469" s="12">
        <v>9.178E-2</v>
      </c>
      <c r="G1469" s="12">
        <v>-2.2010000000000002E-9</v>
      </c>
      <c r="H1469" s="12">
        <v>-4.1659999999999996E-6</v>
      </c>
      <c r="I1469" s="12">
        <v>7.6379999999999987E-6</v>
      </c>
      <c r="J1469" s="12">
        <v>8.7010000000000002E-6</v>
      </c>
      <c r="K1469" s="12">
        <v>9.178E-2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51AC-81B7-4E54-9D1B-BF9F84E52AC1}">
  <sheetPr>
    <tabColor theme="7" tint="0.79998168889431442"/>
  </sheetPr>
  <dimension ref="A1:J1469"/>
  <sheetViews>
    <sheetView topLeftCell="A1067" workbookViewId="0">
      <selection activeCell="B1129" sqref="B1129"/>
    </sheetView>
  </sheetViews>
  <sheetFormatPr defaultRowHeight="12.75"/>
  <cols>
    <col min="13" max="13" width="10" bestFit="1" customWidth="1"/>
  </cols>
  <sheetData>
    <row r="1" spans="1:10" ht="15">
      <c r="A1" s="230" t="s">
        <v>32</v>
      </c>
      <c r="B1" s="230" t="s">
        <v>33</v>
      </c>
      <c r="C1" s="230" t="s">
        <v>35</v>
      </c>
      <c r="D1" s="230" t="s">
        <v>36</v>
      </c>
      <c r="E1" s="230" t="s">
        <v>37</v>
      </c>
      <c r="F1" s="230" t="s">
        <v>38</v>
      </c>
      <c r="G1" s="230" t="s">
        <v>39</v>
      </c>
      <c r="H1" s="230" t="s">
        <v>40</v>
      </c>
      <c r="I1" s="230" t="s">
        <v>41</v>
      </c>
      <c r="J1" s="230" t="s">
        <v>42</v>
      </c>
    </row>
    <row r="2" spans="1:10">
      <c r="A2" s="12">
        <v>17027</v>
      </c>
      <c r="B2" s="12" t="s">
        <v>640</v>
      </c>
      <c r="C2" s="12">
        <v>0</v>
      </c>
      <c r="D2" s="12">
        <v>0</v>
      </c>
      <c r="E2" s="12">
        <v>16960</v>
      </c>
      <c r="F2" s="12">
        <v>16960</v>
      </c>
      <c r="G2" s="12">
        <v>0</v>
      </c>
      <c r="H2" s="12">
        <v>0</v>
      </c>
      <c r="I2" s="12">
        <v>0</v>
      </c>
      <c r="J2" s="12">
        <v>0</v>
      </c>
    </row>
    <row r="3" spans="1:10">
      <c r="A3" s="12">
        <v>17027</v>
      </c>
      <c r="B3" s="12" t="s">
        <v>641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</row>
    <row r="4" spans="1:10">
      <c r="A4" s="12">
        <v>17027</v>
      </c>
      <c r="B4" s="12" t="s">
        <v>642</v>
      </c>
      <c r="C4" s="12">
        <v>0</v>
      </c>
      <c r="D4" s="12">
        <v>0</v>
      </c>
      <c r="E4" s="12">
        <v>4974</v>
      </c>
      <c r="F4" s="12">
        <v>4974</v>
      </c>
      <c r="G4" s="12">
        <v>0</v>
      </c>
      <c r="H4" s="12">
        <v>0</v>
      </c>
      <c r="I4" s="12">
        <v>0</v>
      </c>
      <c r="J4" s="12">
        <v>0</v>
      </c>
    </row>
    <row r="5" spans="1:10">
      <c r="A5" s="12">
        <v>17027</v>
      </c>
      <c r="B5" s="12" t="s">
        <v>643</v>
      </c>
      <c r="C5" s="12">
        <v>0</v>
      </c>
      <c r="D5" s="12">
        <v>0</v>
      </c>
      <c r="E5" s="12">
        <v>2655</v>
      </c>
      <c r="F5" s="12">
        <v>2655</v>
      </c>
      <c r="G5" s="12">
        <v>0</v>
      </c>
      <c r="H5" s="12">
        <v>0</v>
      </c>
      <c r="I5" s="12">
        <v>0</v>
      </c>
      <c r="J5" s="12">
        <v>0</v>
      </c>
    </row>
    <row r="6" spans="1:10">
      <c r="A6" s="12">
        <v>17027</v>
      </c>
      <c r="B6" s="12" t="s">
        <v>644</v>
      </c>
      <c r="C6" s="12">
        <v>0</v>
      </c>
      <c r="D6" s="12">
        <v>0</v>
      </c>
      <c r="E6" s="12">
        <v>1800</v>
      </c>
      <c r="F6" s="12">
        <v>1800</v>
      </c>
      <c r="G6" s="12">
        <v>0</v>
      </c>
      <c r="H6" s="12">
        <v>0</v>
      </c>
      <c r="I6" s="12">
        <v>0</v>
      </c>
      <c r="J6" s="12">
        <v>0</v>
      </c>
    </row>
    <row r="7" spans="1:10">
      <c r="A7" s="12">
        <v>17027</v>
      </c>
      <c r="B7" s="12" t="s">
        <v>645</v>
      </c>
      <c r="C7" s="12">
        <v>0</v>
      </c>
      <c r="D7" s="12">
        <v>0</v>
      </c>
      <c r="E7" s="12">
        <v>635.1</v>
      </c>
      <c r="F7" s="12">
        <v>635.1</v>
      </c>
      <c r="G7" s="12">
        <v>0</v>
      </c>
      <c r="H7" s="12">
        <v>0</v>
      </c>
      <c r="I7" s="12">
        <v>0</v>
      </c>
      <c r="J7" s="12">
        <v>0</v>
      </c>
    </row>
    <row r="8" spans="1:10">
      <c r="A8" s="12">
        <v>17027</v>
      </c>
      <c r="B8" s="12" t="s">
        <v>646</v>
      </c>
      <c r="C8" s="12">
        <v>0</v>
      </c>
      <c r="D8" s="12">
        <v>0</v>
      </c>
      <c r="E8" s="12">
        <v>876.3</v>
      </c>
      <c r="F8" s="12">
        <v>876.3</v>
      </c>
      <c r="G8" s="12">
        <v>0</v>
      </c>
      <c r="H8" s="12">
        <v>0</v>
      </c>
      <c r="I8" s="12">
        <v>0</v>
      </c>
      <c r="J8" s="12">
        <v>0</v>
      </c>
    </row>
    <row r="9" spans="1:10">
      <c r="A9" s="12">
        <v>17027</v>
      </c>
      <c r="B9" s="12" t="s">
        <v>647</v>
      </c>
      <c r="C9" s="12">
        <v>0</v>
      </c>
      <c r="D9" s="12">
        <v>0</v>
      </c>
      <c r="E9" s="12">
        <v>1680</v>
      </c>
      <c r="F9" s="12">
        <v>1680</v>
      </c>
      <c r="G9" s="12">
        <v>0</v>
      </c>
      <c r="H9" s="12">
        <v>0</v>
      </c>
      <c r="I9" s="12">
        <v>0</v>
      </c>
      <c r="J9" s="12">
        <v>0</v>
      </c>
    </row>
    <row r="10" spans="1:10">
      <c r="A10" s="12">
        <v>17027</v>
      </c>
      <c r="B10" s="12" t="s">
        <v>648</v>
      </c>
      <c r="C10" s="12">
        <v>0</v>
      </c>
      <c r="D10" s="12">
        <v>0</v>
      </c>
      <c r="E10" s="12">
        <v>3901</v>
      </c>
      <c r="F10" s="12">
        <v>3901</v>
      </c>
      <c r="G10" s="12">
        <v>0</v>
      </c>
      <c r="H10" s="12">
        <v>0</v>
      </c>
      <c r="I10" s="12">
        <v>0</v>
      </c>
      <c r="J10" s="12">
        <v>0</v>
      </c>
    </row>
    <row r="11" spans="1:10">
      <c r="A11" s="12">
        <v>17027</v>
      </c>
      <c r="B11" s="12" t="s">
        <v>649</v>
      </c>
      <c r="C11" s="12">
        <v>0</v>
      </c>
      <c r="D11" s="12">
        <v>0</v>
      </c>
      <c r="E11" s="12">
        <v>798.2</v>
      </c>
      <c r="F11" s="12">
        <v>798.2</v>
      </c>
      <c r="G11" s="12">
        <v>0</v>
      </c>
      <c r="H11" s="12">
        <v>0</v>
      </c>
      <c r="I11" s="12">
        <v>0</v>
      </c>
      <c r="J11" s="12">
        <v>0</v>
      </c>
    </row>
    <row r="12" spans="1:10">
      <c r="A12" s="12">
        <v>17027</v>
      </c>
      <c r="B12" s="12" t="s">
        <v>610</v>
      </c>
      <c r="C12" s="12">
        <v>0</v>
      </c>
      <c r="D12" s="12">
        <v>0</v>
      </c>
      <c r="E12" s="12">
        <v>5977</v>
      </c>
      <c r="F12" s="12">
        <v>5977</v>
      </c>
      <c r="G12" s="12">
        <v>0</v>
      </c>
      <c r="H12" s="12">
        <v>0</v>
      </c>
      <c r="I12" s="12">
        <v>0</v>
      </c>
      <c r="J12" s="12">
        <v>0</v>
      </c>
    </row>
    <row r="13" spans="1:10">
      <c r="A13" s="12">
        <v>17027</v>
      </c>
      <c r="B13" s="12" t="s">
        <v>611</v>
      </c>
      <c r="C13" s="12">
        <v>0</v>
      </c>
      <c r="D13" s="12">
        <v>0</v>
      </c>
      <c r="E13" s="12">
        <v>4746</v>
      </c>
      <c r="F13" s="12">
        <v>4746</v>
      </c>
      <c r="G13" s="12">
        <v>0</v>
      </c>
      <c r="H13" s="12">
        <v>0</v>
      </c>
      <c r="I13" s="12">
        <v>0</v>
      </c>
      <c r="J13" s="12">
        <v>0</v>
      </c>
    </row>
    <row r="14" spans="1:10">
      <c r="A14" s="12">
        <v>17027</v>
      </c>
      <c r="B14" s="12" t="s">
        <v>612</v>
      </c>
      <c r="C14" s="12">
        <v>0</v>
      </c>
      <c r="D14" s="12">
        <v>0</v>
      </c>
      <c r="E14" s="12">
        <v>510.1</v>
      </c>
      <c r="F14" s="12">
        <v>510.1</v>
      </c>
      <c r="G14" s="12">
        <v>0</v>
      </c>
      <c r="H14" s="12">
        <v>0</v>
      </c>
      <c r="I14" s="12">
        <v>0</v>
      </c>
      <c r="J14" s="12">
        <v>0</v>
      </c>
    </row>
    <row r="15" spans="1:10">
      <c r="A15" s="12">
        <v>17027</v>
      </c>
      <c r="B15" s="12" t="s">
        <v>613</v>
      </c>
      <c r="C15" s="12">
        <v>0</v>
      </c>
      <c r="D15" s="12">
        <v>0</v>
      </c>
      <c r="E15" s="12">
        <v>1134</v>
      </c>
      <c r="F15" s="12">
        <v>1134</v>
      </c>
      <c r="G15" s="12">
        <v>0</v>
      </c>
      <c r="H15" s="12">
        <v>0</v>
      </c>
      <c r="I15" s="12">
        <v>0</v>
      </c>
      <c r="J15" s="12">
        <v>0</v>
      </c>
    </row>
    <row r="16" spans="1:10">
      <c r="A16" s="12">
        <v>17027</v>
      </c>
      <c r="B16" s="12" t="s">
        <v>650</v>
      </c>
      <c r="C16" s="12">
        <v>0</v>
      </c>
      <c r="D16" s="12">
        <v>0</v>
      </c>
      <c r="E16" s="12">
        <v>-4.4450000000000003</v>
      </c>
      <c r="F16" s="12">
        <v>4.4450000000000003</v>
      </c>
      <c r="G16" s="12">
        <v>0</v>
      </c>
      <c r="H16" s="12">
        <v>0</v>
      </c>
      <c r="I16" s="12">
        <v>0</v>
      </c>
      <c r="J16" s="12">
        <v>0</v>
      </c>
    </row>
    <row r="17" spans="1:10">
      <c r="A17" s="12">
        <v>17027</v>
      </c>
      <c r="B17" s="12" t="s">
        <v>651</v>
      </c>
      <c r="C17" s="12">
        <v>0</v>
      </c>
      <c r="D17" s="12">
        <v>0</v>
      </c>
      <c r="E17" s="12">
        <v>-2.9710000000000001</v>
      </c>
      <c r="F17" s="12">
        <v>2.9710000000000001</v>
      </c>
      <c r="G17" s="12">
        <v>0</v>
      </c>
      <c r="H17" s="12">
        <v>0</v>
      </c>
      <c r="I17" s="12">
        <v>0</v>
      </c>
      <c r="J17" s="12">
        <v>0</v>
      </c>
    </row>
    <row r="18" spans="1:10">
      <c r="A18" s="12">
        <v>17027</v>
      </c>
      <c r="B18" s="12" t="s">
        <v>652</v>
      </c>
      <c r="C18" s="12">
        <v>0</v>
      </c>
      <c r="D18" s="12">
        <v>0</v>
      </c>
      <c r="E18" s="12">
        <v>-81.400000000000006</v>
      </c>
      <c r="F18" s="12">
        <v>81.400000000000006</v>
      </c>
      <c r="G18" s="12">
        <v>0</v>
      </c>
      <c r="H18" s="12">
        <v>0</v>
      </c>
      <c r="I18" s="12">
        <v>0</v>
      </c>
      <c r="J18" s="12">
        <v>0</v>
      </c>
    </row>
    <row r="19" spans="1:10">
      <c r="A19" s="12">
        <v>17027</v>
      </c>
      <c r="B19" s="12" t="s">
        <v>653</v>
      </c>
      <c r="C19" s="12">
        <v>0</v>
      </c>
      <c r="D19" s="12">
        <v>0</v>
      </c>
      <c r="E19" s="12">
        <v>-54.48</v>
      </c>
      <c r="F19" s="12">
        <v>54.48</v>
      </c>
      <c r="G19" s="12">
        <v>0</v>
      </c>
      <c r="H19" s="12">
        <v>0</v>
      </c>
      <c r="I19" s="12">
        <v>0</v>
      </c>
      <c r="J19" s="12">
        <v>0</v>
      </c>
    </row>
    <row r="20" spans="1:10">
      <c r="A20" s="12">
        <v>17027</v>
      </c>
      <c r="B20" s="12" t="s">
        <v>654</v>
      </c>
      <c r="C20" s="12">
        <v>0</v>
      </c>
      <c r="D20" s="12">
        <v>0</v>
      </c>
      <c r="E20" s="12">
        <v>21.41</v>
      </c>
      <c r="F20" s="12">
        <v>21.41</v>
      </c>
      <c r="G20" s="12">
        <v>0</v>
      </c>
      <c r="H20" s="12">
        <v>0</v>
      </c>
      <c r="I20" s="12">
        <v>0</v>
      </c>
      <c r="J20" s="12">
        <v>0</v>
      </c>
    </row>
    <row r="21" spans="1:10">
      <c r="A21" s="12">
        <v>17027</v>
      </c>
      <c r="B21" s="12" t="s">
        <v>655</v>
      </c>
      <c r="C21" s="12">
        <v>0</v>
      </c>
      <c r="D21" s="12">
        <v>0</v>
      </c>
      <c r="E21" s="12">
        <v>14.37</v>
      </c>
      <c r="F21" s="12">
        <v>14.37</v>
      </c>
      <c r="G21" s="12">
        <v>0</v>
      </c>
      <c r="H21" s="12">
        <v>0</v>
      </c>
      <c r="I21" s="12">
        <v>0</v>
      </c>
      <c r="J21" s="12">
        <v>0</v>
      </c>
    </row>
    <row r="22" spans="1:10">
      <c r="A22" s="12">
        <v>17027</v>
      </c>
      <c r="B22" s="12" t="s">
        <v>656</v>
      </c>
      <c r="C22" s="12">
        <v>0</v>
      </c>
      <c r="D22" s="12">
        <v>0</v>
      </c>
      <c r="E22" s="12">
        <v>-2448</v>
      </c>
      <c r="F22" s="12">
        <v>2448</v>
      </c>
      <c r="G22" s="12">
        <v>0</v>
      </c>
      <c r="H22" s="12">
        <v>0</v>
      </c>
      <c r="I22" s="12">
        <v>0</v>
      </c>
      <c r="J22" s="12">
        <v>0</v>
      </c>
    </row>
    <row r="23" spans="1:10">
      <c r="A23" s="12">
        <v>17027</v>
      </c>
      <c r="B23" s="12" t="s">
        <v>657</v>
      </c>
      <c r="C23" s="12">
        <v>0</v>
      </c>
      <c r="D23" s="12">
        <v>0</v>
      </c>
      <c r="E23" s="12">
        <v>2448</v>
      </c>
      <c r="F23" s="12">
        <v>2448</v>
      </c>
      <c r="G23" s="12">
        <v>0</v>
      </c>
      <c r="H23" s="12">
        <v>0</v>
      </c>
      <c r="I23" s="12">
        <v>0</v>
      </c>
      <c r="J23" s="12">
        <v>0</v>
      </c>
    </row>
    <row r="24" spans="1:10">
      <c r="A24" s="12">
        <v>17027</v>
      </c>
      <c r="B24" s="12" t="s">
        <v>658</v>
      </c>
      <c r="C24" s="12">
        <v>0</v>
      </c>
      <c r="D24" s="12">
        <v>0</v>
      </c>
      <c r="E24" s="12">
        <v>-1636</v>
      </c>
      <c r="F24" s="12">
        <v>1636</v>
      </c>
      <c r="G24" s="12">
        <v>0</v>
      </c>
      <c r="H24" s="12">
        <v>0</v>
      </c>
      <c r="I24" s="12">
        <v>0</v>
      </c>
      <c r="J24" s="12">
        <v>0</v>
      </c>
    </row>
    <row r="25" spans="1:10">
      <c r="A25" s="12">
        <v>17027</v>
      </c>
      <c r="B25" s="12" t="s">
        <v>659</v>
      </c>
      <c r="C25" s="12">
        <v>0</v>
      </c>
      <c r="D25" s="12">
        <v>0</v>
      </c>
      <c r="E25" s="12">
        <v>1637</v>
      </c>
      <c r="F25" s="12">
        <v>1637</v>
      </c>
      <c r="G25" s="12">
        <v>0</v>
      </c>
      <c r="H25" s="12">
        <v>0</v>
      </c>
      <c r="I25" s="12">
        <v>0</v>
      </c>
      <c r="J25" s="12">
        <v>0</v>
      </c>
    </row>
    <row r="26" spans="1:10">
      <c r="A26" s="12">
        <v>17027</v>
      </c>
      <c r="B26" s="12" t="s">
        <v>660</v>
      </c>
      <c r="C26" s="12">
        <v>0</v>
      </c>
      <c r="D26" s="12">
        <v>0</v>
      </c>
      <c r="E26" s="12">
        <v>-121.2</v>
      </c>
      <c r="F26" s="12">
        <v>121.2</v>
      </c>
      <c r="G26" s="12">
        <v>0</v>
      </c>
      <c r="H26" s="12">
        <v>0</v>
      </c>
      <c r="I26" s="12">
        <v>0</v>
      </c>
      <c r="J26" s="12">
        <v>0</v>
      </c>
    </row>
    <row r="27" spans="1:10">
      <c r="A27" s="12">
        <v>17027</v>
      </c>
      <c r="B27" s="12" t="s">
        <v>661</v>
      </c>
      <c r="C27" s="12">
        <v>0</v>
      </c>
      <c r="D27" s="12">
        <v>0</v>
      </c>
      <c r="E27" s="12">
        <v>121.2</v>
      </c>
      <c r="F27" s="12">
        <v>121.2</v>
      </c>
      <c r="G27" s="12">
        <v>0</v>
      </c>
      <c r="H27" s="12">
        <v>0</v>
      </c>
      <c r="I27" s="12">
        <v>0</v>
      </c>
      <c r="J27" s="12">
        <v>0</v>
      </c>
    </row>
    <row r="28" spans="1:10">
      <c r="A28" s="12">
        <v>17027</v>
      </c>
      <c r="B28" s="12" t="s">
        <v>662</v>
      </c>
      <c r="C28" s="12">
        <v>0</v>
      </c>
      <c r="D28" s="12">
        <v>0</v>
      </c>
      <c r="E28" s="12">
        <v>-80.989999999999995</v>
      </c>
      <c r="F28" s="12">
        <v>80.989999999999995</v>
      </c>
      <c r="G28" s="12">
        <v>0</v>
      </c>
      <c r="H28" s="12">
        <v>0</v>
      </c>
      <c r="I28" s="12">
        <v>0</v>
      </c>
      <c r="J28" s="12">
        <v>0</v>
      </c>
    </row>
    <row r="29" spans="1:10">
      <c r="A29" s="12">
        <v>17027</v>
      </c>
      <c r="B29" s="12" t="s">
        <v>663</v>
      </c>
      <c r="C29" s="12">
        <v>0</v>
      </c>
      <c r="D29" s="12">
        <v>0</v>
      </c>
      <c r="E29" s="12">
        <v>80.989999999999995</v>
      </c>
      <c r="F29" s="12">
        <v>80.989999999999995</v>
      </c>
      <c r="G29" s="12">
        <v>0</v>
      </c>
      <c r="H29" s="12">
        <v>0</v>
      </c>
      <c r="I29" s="12">
        <v>0</v>
      </c>
      <c r="J29" s="12">
        <v>0</v>
      </c>
    </row>
    <row r="30" spans="1:10">
      <c r="A30" s="12">
        <v>17027</v>
      </c>
      <c r="B30" s="12" t="s">
        <v>664</v>
      </c>
      <c r="C30" s="12">
        <v>0</v>
      </c>
      <c r="D30" s="12">
        <v>0</v>
      </c>
      <c r="E30" s="12">
        <v>-1085</v>
      </c>
      <c r="F30" s="12">
        <v>1085</v>
      </c>
      <c r="G30" s="12">
        <v>0</v>
      </c>
      <c r="H30" s="12">
        <v>0</v>
      </c>
      <c r="I30" s="12">
        <v>0</v>
      </c>
      <c r="J30" s="12">
        <v>0</v>
      </c>
    </row>
    <row r="31" spans="1:10">
      <c r="A31" s="12">
        <v>17027</v>
      </c>
      <c r="B31" s="12" t="s">
        <v>665</v>
      </c>
      <c r="C31" s="12">
        <v>0</v>
      </c>
      <c r="D31" s="12">
        <v>0</v>
      </c>
      <c r="E31" s="12">
        <v>-726.3</v>
      </c>
      <c r="F31" s="12">
        <v>726.3</v>
      </c>
      <c r="G31" s="12">
        <v>0</v>
      </c>
      <c r="H31" s="12">
        <v>0</v>
      </c>
      <c r="I31" s="12">
        <v>0</v>
      </c>
      <c r="J31" s="12">
        <v>0</v>
      </c>
    </row>
    <row r="32" spans="1:10">
      <c r="A32" s="12">
        <v>17027</v>
      </c>
      <c r="B32" s="12" t="s">
        <v>666</v>
      </c>
      <c r="C32" s="12">
        <v>0</v>
      </c>
      <c r="D32" s="12">
        <v>0</v>
      </c>
      <c r="E32" s="12">
        <v>-2.5259999999999998</v>
      </c>
      <c r="F32" s="12">
        <v>2.5259999999999998</v>
      </c>
      <c r="G32" s="12">
        <v>0</v>
      </c>
      <c r="H32" s="12">
        <v>0</v>
      </c>
      <c r="I32" s="12">
        <v>0</v>
      </c>
      <c r="J32" s="12">
        <v>0</v>
      </c>
    </row>
    <row r="33" spans="1:10">
      <c r="A33" s="12">
        <v>17027</v>
      </c>
      <c r="B33" s="12" t="s">
        <v>667</v>
      </c>
      <c r="C33" s="12">
        <v>0</v>
      </c>
      <c r="D33" s="12">
        <v>0</v>
      </c>
      <c r="E33" s="12">
        <v>-1.615</v>
      </c>
      <c r="F33" s="12">
        <v>1.615</v>
      </c>
      <c r="G33" s="12">
        <v>0</v>
      </c>
      <c r="H33" s="12">
        <v>0</v>
      </c>
      <c r="I33" s="12">
        <v>0</v>
      </c>
      <c r="J33" s="12">
        <v>0</v>
      </c>
    </row>
    <row r="34" spans="1:10">
      <c r="A34" s="12">
        <v>17027</v>
      </c>
      <c r="B34" s="12" t="s">
        <v>668</v>
      </c>
      <c r="C34" s="12">
        <v>0</v>
      </c>
      <c r="D34" s="12">
        <v>0</v>
      </c>
      <c r="E34" s="12">
        <v>-84.59</v>
      </c>
      <c r="F34" s="12">
        <v>84.59</v>
      </c>
      <c r="G34" s="12">
        <v>0</v>
      </c>
      <c r="H34" s="12">
        <v>0</v>
      </c>
      <c r="I34" s="12">
        <v>0</v>
      </c>
      <c r="J34" s="12">
        <v>0</v>
      </c>
    </row>
    <row r="35" spans="1:10">
      <c r="A35" s="12">
        <v>17027</v>
      </c>
      <c r="B35" s="12" t="s">
        <v>669</v>
      </c>
      <c r="C35" s="12">
        <v>0</v>
      </c>
      <c r="D35" s="12">
        <v>0</v>
      </c>
      <c r="E35" s="12">
        <v>-54.09</v>
      </c>
      <c r="F35" s="12">
        <v>54.09</v>
      </c>
      <c r="G35" s="12">
        <v>0</v>
      </c>
      <c r="H35" s="12">
        <v>0</v>
      </c>
      <c r="I35" s="12">
        <v>0</v>
      </c>
      <c r="J35" s="12">
        <v>0</v>
      </c>
    </row>
    <row r="36" spans="1:10">
      <c r="A36" s="12">
        <v>17027</v>
      </c>
      <c r="B36" s="12" t="s">
        <v>529</v>
      </c>
      <c r="C36" s="12">
        <v>0</v>
      </c>
      <c r="D36" s="12">
        <v>0</v>
      </c>
      <c r="E36" s="12">
        <v>-1.3429999999999999E-2</v>
      </c>
      <c r="F36" s="12">
        <v>1.3429999999999999E-2</v>
      </c>
      <c r="G36" s="12">
        <v>0</v>
      </c>
      <c r="H36" s="12">
        <v>0</v>
      </c>
      <c r="I36" s="12">
        <v>0</v>
      </c>
      <c r="J36" s="12">
        <v>0</v>
      </c>
    </row>
    <row r="37" spans="1:10">
      <c r="A37" s="12">
        <v>17027</v>
      </c>
      <c r="B37" s="12" t="s">
        <v>527</v>
      </c>
      <c r="C37" s="12">
        <v>0</v>
      </c>
      <c r="D37" s="12">
        <v>0</v>
      </c>
      <c r="E37" s="12">
        <v>1.473E-2</v>
      </c>
      <c r="F37" s="12">
        <v>1.473E-2</v>
      </c>
      <c r="G37" s="12">
        <v>0</v>
      </c>
      <c r="H37" s="12">
        <v>0</v>
      </c>
      <c r="I37" s="12">
        <v>0</v>
      </c>
      <c r="J37" s="12">
        <v>0</v>
      </c>
    </row>
    <row r="38" spans="1:10">
      <c r="A38" s="12">
        <v>17027</v>
      </c>
      <c r="B38" s="12" t="s">
        <v>533</v>
      </c>
      <c r="C38" s="12">
        <v>0</v>
      </c>
      <c r="D38" s="12">
        <v>0</v>
      </c>
      <c r="E38" s="12">
        <v>6.6600000000000006E-2</v>
      </c>
      <c r="F38" s="12">
        <v>6.6600000000000006E-2</v>
      </c>
      <c r="G38" s="12">
        <v>0</v>
      </c>
      <c r="H38" s="12">
        <v>0</v>
      </c>
      <c r="I38" s="12">
        <v>0</v>
      </c>
      <c r="J38" s="12">
        <v>0</v>
      </c>
    </row>
    <row r="39" spans="1:10">
      <c r="A39" s="12">
        <v>17027</v>
      </c>
      <c r="B39" s="12" t="s">
        <v>531</v>
      </c>
      <c r="C39" s="12">
        <v>0</v>
      </c>
      <c r="D39" s="12">
        <v>0</v>
      </c>
      <c r="E39" s="12">
        <v>-2.664E-2</v>
      </c>
      <c r="F39" s="12">
        <v>2.664E-2</v>
      </c>
      <c r="G39" s="12">
        <v>0</v>
      </c>
      <c r="H39" s="12">
        <v>0</v>
      </c>
      <c r="I39" s="12">
        <v>0</v>
      </c>
      <c r="J39" s="12">
        <v>0</v>
      </c>
    </row>
    <row r="40" spans="1:10">
      <c r="A40" s="12">
        <v>17027</v>
      </c>
      <c r="B40" s="12" t="s">
        <v>535</v>
      </c>
      <c r="C40" s="12">
        <v>0</v>
      </c>
      <c r="D40" s="12">
        <v>0</v>
      </c>
      <c r="E40" s="12">
        <v>-2.351E-2</v>
      </c>
      <c r="F40" s="12">
        <v>2.351E-2</v>
      </c>
      <c r="G40" s="12">
        <v>0</v>
      </c>
      <c r="H40" s="12">
        <v>0</v>
      </c>
      <c r="I40" s="12">
        <v>0</v>
      </c>
      <c r="J40" s="12">
        <v>0</v>
      </c>
    </row>
    <row r="41" spans="1:10">
      <c r="A41" s="12">
        <v>17027</v>
      </c>
      <c r="B41" s="12" t="s">
        <v>539</v>
      </c>
      <c r="C41" s="12">
        <v>0</v>
      </c>
      <c r="D41" s="12">
        <v>0</v>
      </c>
      <c r="E41" s="12">
        <v>-3.9280000000000001E-3</v>
      </c>
      <c r="F41" s="12">
        <v>3.9280000000000001E-3</v>
      </c>
      <c r="G41" s="12">
        <v>0</v>
      </c>
      <c r="H41" s="12">
        <v>0</v>
      </c>
      <c r="I41" s="12">
        <v>0</v>
      </c>
      <c r="J41" s="12">
        <v>0</v>
      </c>
    </row>
    <row r="42" spans="1:10">
      <c r="A42" s="12">
        <v>17027</v>
      </c>
      <c r="B42" s="12" t="s">
        <v>544</v>
      </c>
      <c r="C42" s="12">
        <v>0</v>
      </c>
      <c r="D42" s="12">
        <v>0</v>
      </c>
      <c r="E42" s="12">
        <v>-4.4260000000000002E-4</v>
      </c>
      <c r="F42" s="12">
        <v>4.4260000000000002E-4</v>
      </c>
      <c r="G42" s="12">
        <v>0</v>
      </c>
      <c r="H42" s="12">
        <v>0</v>
      </c>
      <c r="I42" s="12">
        <v>0</v>
      </c>
      <c r="J42" s="12">
        <v>0</v>
      </c>
    </row>
    <row r="43" spans="1:10">
      <c r="A43" s="12">
        <v>17027</v>
      </c>
      <c r="B43" s="12" t="s">
        <v>546</v>
      </c>
      <c r="C43" s="12">
        <v>0</v>
      </c>
      <c r="D43" s="12">
        <v>0</v>
      </c>
      <c r="E43" s="12">
        <v>3.4590000000000001</v>
      </c>
      <c r="F43" s="12">
        <v>3.4590000000000001</v>
      </c>
      <c r="G43" s="12">
        <v>0</v>
      </c>
      <c r="H43" s="12">
        <v>0</v>
      </c>
      <c r="I43" s="12">
        <v>0</v>
      </c>
      <c r="J43" s="12">
        <v>0</v>
      </c>
    </row>
    <row r="44" spans="1:10">
      <c r="A44" s="12">
        <v>17027</v>
      </c>
      <c r="B44" s="12" t="s">
        <v>548</v>
      </c>
      <c r="C44" s="12">
        <v>0</v>
      </c>
      <c r="D44" s="12">
        <v>0</v>
      </c>
      <c r="E44" s="12">
        <v>8.9560000000000004E-3</v>
      </c>
      <c r="F44" s="12">
        <v>8.9560000000000004E-3</v>
      </c>
      <c r="G44" s="12">
        <v>0</v>
      </c>
      <c r="H44" s="12">
        <v>0</v>
      </c>
      <c r="I44" s="12">
        <v>0</v>
      </c>
      <c r="J44" s="12">
        <v>0</v>
      </c>
    </row>
    <row r="45" spans="1:10">
      <c r="A45" s="12">
        <v>17027</v>
      </c>
      <c r="B45" s="12" t="s">
        <v>614</v>
      </c>
      <c r="C45" s="12">
        <v>0</v>
      </c>
      <c r="D45" s="12">
        <v>0</v>
      </c>
      <c r="E45" s="12">
        <v>-4.3319999999999997E-2</v>
      </c>
      <c r="F45" s="12">
        <v>4.3319999999999997E-2</v>
      </c>
      <c r="G45" s="12">
        <v>0</v>
      </c>
      <c r="H45" s="12">
        <v>0</v>
      </c>
      <c r="I45" s="12">
        <v>0</v>
      </c>
      <c r="J45" s="12">
        <v>0</v>
      </c>
    </row>
    <row r="46" spans="1:10">
      <c r="A46" s="12">
        <v>17027</v>
      </c>
      <c r="B46" s="12" t="s">
        <v>615</v>
      </c>
      <c r="C46" s="12">
        <v>0</v>
      </c>
      <c r="D46" s="12">
        <v>0</v>
      </c>
      <c r="E46" s="12">
        <v>-1.051E-2</v>
      </c>
      <c r="F46" s="12">
        <v>1.051E-2</v>
      </c>
      <c r="G46" s="12">
        <v>0</v>
      </c>
      <c r="H46" s="12">
        <v>0</v>
      </c>
      <c r="I46" s="12">
        <v>0</v>
      </c>
      <c r="J46" s="12">
        <v>0</v>
      </c>
    </row>
    <row r="47" spans="1:10">
      <c r="A47" s="12">
        <v>17027</v>
      </c>
      <c r="B47" s="12" t="s">
        <v>670</v>
      </c>
      <c r="C47" s="12">
        <v>0</v>
      </c>
      <c r="D47" s="12">
        <v>0</v>
      </c>
      <c r="E47" s="12">
        <v>2356</v>
      </c>
      <c r="F47" s="12">
        <v>2356</v>
      </c>
      <c r="G47" s="12">
        <v>0</v>
      </c>
      <c r="H47" s="12">
        <v>0</v>
      </c>
      <c r="I47" s="12">
        <v>0</v>
      </c>
      <c r="J47" s="12">
        <v>0</v>
      </c>
    </row>
    <row r="48" spans="1:10">
      <c r="A48" s="12">
        <v>17027</v>
      </c>
      <c r="B48" s="12" t="s">
        <v>671</v>
      </c>
      <c r="C48" s="12">
        <v>0</v>
      </c>
      <c r="D48" s="12">
        <v>0</v>
      </c>
      <c r="E48" s="12">
        <v>1096</v>
      </c>
      <c r="F48" s="12">
        <v>1096</v>
      </c>
      <c r="G48" s="12">
        <v>0</v>
      </c>
      <c r="H48" s="12">
        <v>0</v>
      </c>
      <c r="I48" s="12">
        <v>0</v>
      </c>
      <c r="J48" s="12">
        <v>0</v>
      </c>
    </row>
    <row r="49" spans="1:10">
      <c r="A49" s="12">
        <v>17027</v>
      </c>
      <c r="B49" s="12" t="s">
        <v>672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</row>
    <row r="50" spans="1:10">
      <c r="A50" s="12">
        <v>17027</v>
      </c>
      <c r="B50" s="12" t="s">
        <v>673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</row>
    <row r="51" spans="1:10">
      <c r="A51" s="12">
        <v>17027</v>
      </c>
      <c r="B51" s="12" t="s">
        <v>674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</row>
    <row r="52" spans="1:10">
      <c r="A52" s="12">
        <v>17027</v>
      </c>
      <c r="B52" s="12" t="s">
        <v>675</v>
      </c>
      <c r="C52" s="12">
        <v>0</v>
      </c>
      <c r="D52" s="12">
        <v>0</v>
      </c>
      <c r="E52" s="12">
        <v>-705.6</v>
      </c>
      <c r="F52" s="12">
        <v>705.6</v>
      </c>
      <c r="G52" s="12">
        <v>0</v>
      </c>
      <c r="H52" s="12">
        <v>0</v>
      </c>
      <c r="I52" s="12">
        <v>0</v>
      </c>
      <c r="J52" s="12">
        <v>0</v>
      </c>
    </row>
    <row r="53" spans="1:10">
      <c r="A53" s="12">
        <v>17027</v>
      </c>
      <c r="B53" s="12" t="s">
        <v>676</v>
      </c>
      <c r="C53" s="12">
        <v>0</v>
      </c>
      <c r="D53" s="12">
        <v>0</v>
      </c>
      <c r="E53" s="12">
        <v>-41.79</v>
      </c>
      <c r="F53" s="12">
        <v>41.79</v>
      </c>
      <c r="G53" s="12">
        <v>0</v>
      </c>
      <c r="H53" s="12">
        <v>0</v>
      </c>
      <c r="I53" s="12">
        <v>0</v>
      </c>
      <c r="J53" s="12">
        <v>0</v>
      </c>
    </row>
    <row r="54" spans="1:10">
      <c r="A54" s="12">
        <v>17027</v>
      </c>
      <c r="B54" s="12" t="s">
        <v>677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</row>
    <row r="55" spans="1:10">
      <c r="A55" s="12">
        <v>17027</v>
      </c>
      <c r="B55" s="12" t="s">
        <v>678</v>
      </c>
      <c r="C55" s="12">
        <v>0</v>
      </c>
      <c r="D55" s="12">
        <v>0</v>
      </c>
      <c r="E55" s="12">
        <v>-2647</v>
      </c>
      <c r="F55" s="12">
        <v>2647</v>
      </c>
      <c r="G55" s="12">
        <v>0</v>
      </c>
      <c r="H55" s="12">
        <v>0</v>
      </c>
      <c r="I55" s="12">
        <v>0</v>
      </c>
      <c r="J55" s="12">
        <v>0</v>
      </c>
    </row>
    <row r="56" spans="1:10">
      <c r="A56" s="12">
        <v>17027</v>
      </c>
      <c r="B56" s="12" t="s">
        <v>679</v>
      </c>
      <c r="C56" s="12">
        <v>0</v>
      </c>
      <c r="D56" s="12">
        <v>0</v>
      </c>
      <c r="E56" s="12">
        <v>3304</v>
      </c>
      <c r="F56" s="12">
        <v>3304</v>
      </c>
      <c r="G56" s="12">
        <v>0</v>
      </c>
      <c r="H56" s="12">
        <v>0</v>
      </c>
      <c r="I56" s="12">
        <v>0</v>
      </c>
      <c r="J56" s="12">
        <v>0</v>
      </c>
    </row>
    <row r="57" spans="1:10">
      <c r="A57" s="12">
        <v>17027</v>
      </c>
      <c r="B57" s="12" t="s">
        <v>680</v>
      </c>
      <c r="C57" s="12">
        <v>0</v>
      </c>
      <c r="D57" s="12">
        <v>0</v>
      </c>
      <c r="E57" s="12">
        <v>47.85</v>
      </c>
      <c r="F57" s="12">
        <v>47.85</v>
      </c>
      <c r="G57" s="12">
        <v>0</v>
      </c>
      <c r="H57" s="12">
        <v>0</v>
      </c>
      <c r="I57" s="12">
        <v>0</v>
      </c>
      <c r="J57" s="12">
        <v>0</v>
      </c>
    </row>
    <row r="58" spans="1:10">
      <c r="A58" s="12">
        <v>17027</v>
      </c>
      <c r="B58" s="12" t="s">
        <v>681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</row>
    <row r="59" spans="1:10">
      <c r="A59" s="12">
        <v>17027</v>
      </c>
      <c r="B59" s="12" t="s">
        <v>682</v>
      </c>
      <c r="C59" s="12">
        <v>0</v>
      </c>
      <c r="D59" s="12">
        <v>0</v>
      </c>
      <c r="E59" s="12">
        <v>3297</v>
      </c>
      <c r="F59" s="12">
        <v>3297</v>
      </c>
      <c r="G59" s="12">
        <v>0</v>
      </c>
      <c r="H59" s="12">
        <v>0</v>
      </c>
      <c r="I59" s="12">
        <v>0</v>
      </c>
      <c r="J59" s="12">
        <v>0</v>
      </c>
    </row>
    <row r="60" spans="1:10">
      <c r="A60" s="12">
        <v>17027</v>
      </c>
      <c r="B60" s="12" t="s">
        <v>683</v>
      </c>
      <c r="C60" s="12">
        <v>0</v>
      </c>
      <c r="D60" s="12">
        <v>0</v>
      </c>
      <c r="E60" s="12">
        <v>-3455</v>
      </c>
      <c r="F60" s="12">
        <v>3455</v>
      </c>
      <c r="G60" s="12">
        <v>0</v>
      </c>
      <c r="H60" s="12">
        <v>0</v>
      </c>
      <c r="I60" s="12">
        <v>0</v>
      </c>
      <c r="J60" s="12">
        <v>0</v>
      </c>
    </row>
    <row r="61" spans="1:10">
      <c r="A61" s="12">
        <v>17027</v>
      </c>
      <c r="B61" s="12" t="s">
        <v>684</v>
      </c>
      <c r="C61" s="12">
        <v>0</v>
      </c>
      <c r="D61" s="12">
        <v>0</v>
      </c>
      <c r="E61" s="12">
        <v>15.19</v>
      </c>
      <c r="F61" s="12">
        <v>15.19</v>
      </c>
      <c r="G61" s="12">
        <v>0</v>
      </c>
      <c r="H61" s="12">
        <v>0</v>
      </c>
      <c r="I61" s="12">
        <v>0</v>
      </c>
      <c r="J61" s="12">
        <v>0</v>
      </c>
    </row>
    <row r="62" spans="1:10">
      <c r="A62" s="12">
        <v>17027</v>
      </c>
      <c r="B62" s="12" t="s">
        <v>685</v>
      </c>
      <c r="C62" s="12">
        <v>0</v>
      </c>
      <c r="D62" s="12">
        <v>0</v>
      </c>
      <c r="E62" s="12">
        <v>7110</v>
      </c>
      <c r="F62" s="12">
        <v>7110</v>
      </c>
      <c r="G62" s="12">
        <v>0</v>
      </c>
      <c r="H62" s="12">
        <v>0</v>
      </c>
      <c r="I62" s="12">
        <v>0</v>
      </c>
      <c r="J62" s="12">
        <v>0</v>
      </c>
    </row>
    <row r="63" spans="1:10">
      <c r="A63" s="12">
        <v>17027</v>
      </c>
      <c r="B63" s="12" t="s">
        <v>686</v>
      </c>
      <c r="C63" s="12">
        <v>0</v>
      </c>
      <c r="D63" s="12">
        <v>0</v>
      </c>
      <c r="E63" s="12">
        <v>13.97</v>
      </c>
      <c r="F63" s="12">
        <v>13.97</v>
      </c>
      <c r="G63" s="12">
        <v>0</v>
      </c>
      <c r="H63" s="12">
        <v>0</v>
      </c>
      <c r="I63" s="12">
        <v>0</v>
      </c>
      <c r="J63" s="12">
        <v>0</v>
      </c>
    </row>
    <row r="64" spans="1:10">
      <c r="A64" s="12">
        <v>17027</v>
      </c>
      <c r="B64" s="12" t="s">
        <v>687</v>
      </c>
      <c r="C64" s="12">
        <v>0</v>
      </c>
      <c r="D64" s="12">
        <v>0</v>
      </c>
      <c r="E64" s="12">
        <v>10100</v>
      </c>
      <c r="F64" s="12">
        <v>10100</v>
      </c>
      <c r="G64" s="12">
        <v>0</v>
      </c>
      <c r="H64" s="12">
        <v>0</v>
      </c>
      <c r="I64" s="12">
        <v>0</v>
      </c>
      <c r="J64" s="12">
        <v>0</v>
      </c>
    </row>
    <row r="65" spans="1:10">
      <c r="A65" s="12">
        <v>17027</v>
      </c>
      <c r="B65" s="12" t="s">
        <v>688</v>
      </c>
      <c r="C65" s="12">
        <v>0</v>
      </c>
      <c r="D65" s="12">
        <v>0</v>
      </c>
      <c r="E65" s="12">
        <v>2.833E-4</v>
      </c>
      <c r="F65" s="12">
        <v>2.833E-4</v>
      </c>
      <c r="G65" s="12">
        <v>0</v>
      </c>
      <c r="H65" s="12">
        <v>0</v>
      </c>
      <c r="I65" s="12">
        <v>0</v>
      </c>
      <c r="J65" s="12">
        <v>0</v>
      </c>
    </row>
    <row r="66" spans="1:10">
      <c r="A66" s="12">
        <v>17027</v>
      </c>
      <c r="B66" s="12" t="s">
        <v>689</v>
      </c>
      <c r="C66" s="12">
        <v>0</v>
      </c>
      <c r="D66" s="12">
        <v>0</v>
      </c>
      <c r="E66" s="12">
        <v>-1.6139999999999999E-4</v>
      </c>
      <c r="F66" s="12">
        <v>1.6139999999999999E-4</v>
      </c>
      <c r="G66" s="12">
        <v>0</v>
      </c>
      <c r="H66" s="12">
        <v>0</v>
      </c>
      <c r="I66" s="12">
        <v>0</v>
      </c>
      <c r="J66" s="12">
        <v>0</v>
      </c>
    </row>
    <row r="67" spans="1:10">
      <c r="A67" s="12">
        <v>17027</v>
      </c>
      <c r="B67" s="12" t="s">
        <v>690</v>
      </c>
      <c r="C67" s="12">
        <v>0</v>
      </c>
      <c r="D67" s="12">
        <v>0</v>
      </c>
      <c r="E67" s="12">
        <v>7.1000000000000005E-5</v>
      </c>
      <c r="F67" s="12">
        <v>7.1000000000000005E-5</v>
      </c>
      <c r="G67" s="12">
        <v>0</v>
      </c>
      <c r="H67" s="12">
        <v>0</v>
      </c>
      <c r="I67" s="12">
        <v>0</v>
      </c>
      <c r="J67" s="12">
        <v>0</v>
      </c>
    </row>
    <row r="68" spans="1:10">
      <c r="A68" s="12">
        <v>17027</v>
      </c>
      <c r="B68" s="12" t="s">
        <v>691</v>
      </c>
      <c r="C68" s="12">
        <v>0</v>
      </c>
      <c r="D68" s="12">
        <v>0</v>
      </c>
      <c r="E68" s="12">
        <v>-1.0849999999999999E-4</v>
      </c>
      <c r="F68" s="12">
        <v>1.0849999999999999E-4</v>
      </c>
      <c r="G68" s="12">
        <v>0</v>
      </c>
      <c r="H68" s="12">
        <v>0</v>
      </c>
      <c r="I68" s="12">
        <v>0</v>
      </c>
      <c r="J68" s="12">
        <v>0</v>
      </c>
    </row>
    <row r="69" spans="1:10">
      <c r="A69" s="12">
        <v>17027</v>
      </c>
      <c r="B69" s="12" t="s">
        <v>692</v>
      </c>
      <c r="C69" s="12">
        <v>0</v>
      </c>
      <c r="D69" s="12">
        <v>0</v>
      </c>
      <c r="E69" s="12">
        <v>4.8390000000000003E-5</v>
      </c>
      <c r="F69" s="12">
        <v>4.8390000000000003E-5</v>
      </c>
      <c r="G69" s="12">
        <v>0</v>
      </c>
      <c r="H69" s="12">
        <v>0</v>
      </c>
      <c r="I69" s="12">
        <v>0</v>
      </c>
      <c r="J69" s="12">
        <v>0</v>
      </c>
    </row>
    <row r="70" spans="1:10">
      <c r="A70" s="12">
        <v>17027</v>
      </c>
      <c r="B70" s="12" t="s">
        <v>693</v>
      </c>
      <c r="C70" s="12">
        <v>0</v>
      </c>
      <c r="D70" s="12">
        <v>0</v>
      </c>
      <c r="E70" s="12">
        <v>-5.0710000000000001E-5</v>
      </c>
      <c r="F70" s="12">
        <v>5.0710000000000001E-5</v>
      </c>
      <c r="G70" s="12">
        <v>0</v>
      </c>
      <c r="H70" s="12">
        <v>0</v>
      </c>
      <c r="I70" s="12">
        <v>0</v>
      </c>
      <c r="J70" s="12">
        <v>0</v>
      </c>
    </row>
    <row r="71" spans="1:10">
      <c r="A71" s="12">
        <v>17027</v>
      </c>
      <c r="B71" s="12" t="s">
        <v>694</v>
      </c>
      <c r="C71" s="12">
        <v>0</v>
      </c>
      <c r="D71" s="12">
        <v>0</v>
      </c>
      <c r="E71" s="12">
        <v>2.869E-6</v>
      </c>
      <c r="F71" s="12">
        <v>2.869E-6</v>
      </c>
      <c r="G71" s="12">
        <v>0</v>
      </c>
      <c r="H71" s="12">
        <v>0</v>
      </c>
      <c r="I71" s="12">
        <v>0</v>
      </c>
      <c r="J71" s="12">
        <v>0</v>
      </c>
    </row>
    <row r="72" spans="1:10">
      <c r="A72" s="12">
        <v>17027</v>
      </c>
      <c r="B72" s="12" t="s">
        <v>695</v>
      </c>
      <c r="C72" s="12">
        <v>0</v>
      </c>
      <c r="D72" s="12">
        <v>0</v>
      </c>
      <c r="E72" s="12">
        <v>-2.576E-6</v>
      </c>
      <c r="F72" s="12">
        <v>2.576E-6</v>
      </c>
      <c r="G72" s="12">
        <v>0</v>
      </c>
      <c r="H72" s="12">
        <v>0</v>
      </c>
      <c r="I72" s="12">
        <v>0</v>
      </c>
      <c r="J72" s="12">
        <v>0</v>
      </c>
    </row>
    <row r="73" spans="1:10">
      <c r="A73" s="12">
        <v>17027</v>
      </c>
      <c r="B73" s="12" t="s">
        <v>696</v>
      </c>
      <c r="C73" s="12">
        <v>0</v>
      </c>
      <c r="D73" s="12">
        <v>0</v>
      </c>
      <c r="E73" s="12">
        <v>-4.4780000000000002E-5</v>
      </c>
      <c r="F73" s="12">
        <v>4.4780000000000002E-5</v>
      </c>
      <c r="G73" s="12">
        <v>0</v>
      </c>
      <c r="H73" s="12">
        <v>0</v>
      </c>
      <c r="I73" s="12">
        <v>0</v>
      </c>
      <c r="J73" s="12">
        <v>0</v>
      </c>
    </row>
    <row r="74" spans="1:10">
      <c r="A74" s="12">
        <v>17027</v>
      </c>
      <c r="B74" s="12" t="s">
        <v>697</v>
      </c>
      <c r="C74" s="12">
        <v>0</v>
      </c>
      <c r="D74" s="12">
        <v>0</v>
      </c>
      <c r="E74" s="12">
        <v>4.2120000000000003E-5</v>
      </c>
      <c r="F74" s="12">
        <v>4.2120000000000003E-5</v>
      </c>
      <c r="G74" s="12">
        <v>0</v>
      </c>
      <c r="H74" s="12">
        <v>0</v>
      </c>
      <c r="I74" s="12">
        <v>0</v>
      </c>
      <c r="J74" s="12">
        <v>0</v>
      </c>
    </row>
    <row r="75" spans="1:10">
      <c r="A75" s="12">
        <v>17027</v>
      </c>
      <c r="B75" s="12" t="s">
        <v>698</v>
      </c>
      <c r="C75" s="12">
        <v>0</v>
      </c>
      <c r="D75" s="12">
        <v>0</v>
      </c>
      <c r="E75" s="12">
        <v>-1.002E-4</v>
      </c>
      <c r="F75" s="12">
        <v>1.002E-4</v>
      </c>
      <c r="G75" s="12">
        <v>0</v>
      </c>
      <c r="H75" s="12">
        <v>0</v>
      </c>
      <c r="I75" s="12">
        <v>0</v>
      </c>
      <c r="J75" s="12">
        <v>0</v>
      </c>
    </row>
    <row r="76" spans="1:10">
      <c r="A76" s="12">
        <v>17027</v>
      </c>
      <c r="B76" s="12" t="s">
        <v>699</v>
      </c>
      <c r="C76" s="12">
        <v>0</v>
      </c>
      <c r="D76" s="12">
        <v>0</v>
      </c>
      <c r="E76" s="12">
        <v>6.6630000000000004E-5</v>
      </c>
      <c r="F76" s="12">
        <v>6.6630000000000004E-5</v>
      </c>
      <c r="G76" s="12">
        <v>0</v>
      </c>
      <c r="H76" s="12">
        <v>0</v>
      </c>
      <c r="I76" s="12">
        <v>0</v>
      </c>
      <c r="J76" s="12">
        <v>0</v>
      </c>
    </row>
    <row r="77" spans="1:10">
      <c r="A77" s="12">
        <v>17027</v>
      </c>
      <c r="B77" s="12" t="s">
        <v>700</v>
      </c>
      <c r="C77" s="12">
        <v>0</v>
      </c>
      <c r="D77" s="12">
        <v>0</v>
      </c>
      <c r="E77" s="12">
        <v>-1.517E-4</v>
      </c>
      <c r="F77" s="12">
        <v>1.517E-4</v>
      </c>
      <c r="G77" s="12">
        <v>0</v>
      </c>
      <c r="H77" s="12">
        <v>0</v>
      </c>
      <c r="I77" s="12">
        <v>0</v>
      </c>
      <c r="J77" s="12">
        <v>0</v>
      </c>
    </row>
    <row r="78" spans="1:10">
      <c r="A78" s="12">
        <v>17027</v>
      </c>
      <c r="B78" s="12" t="s">
        <v>701</v>
      </c>
      <c r="C78" s="12">
        <v>0</v>
      </c>
      <c r="D78" s="12">
        <v>0</v>
      </c>
      <c r="E78" s="12">
        <v>2.676E-4</v>
      </c>
      <c r="F78" s="12">
        <v>2.676E-4</v>
      </c>
      <c r="G78" s="12">
        <v>0</v>
      </c>
      <c r="H78" s="12">
        <v>0</v>
      </c>
      <c r="I78" s="12">
        <v>0</v>
      </c>
      <c r="J78" s="12">
        <v>0</v>
      </c>
    </row>
    <row r="79" spans="1:10">
      <c r="A79" s="12">
        <v>17027</v>
      </c>
      <c r="B79" s="12" t="s">
        <v>280</v>
      </c>
      <c r="C79" s="12">
        <v>0</v>
      </c>
      <c r="D79" s="12">
        <v>0</v>
      </c>
      <c r="E79" s="12">
        <v>25760</v>
      </c>
      <c r="F79" s="12">
        <v>25760</v>
      </c>
      <c r="G79" s="12">
        <v>0</v>
      </c>
      <c r="H79" s="12">
        <v>0</v>
      </c>
      <c r="I79" s="12">
        <v>0</v>
      </c>
      <c r="J79" s="12">
        <v>0</v>
      </c>
    </row>
    <row r="80" spans="1:10">
      <c r="A80" s="12">
        <v>17027</v>
      </c>
      <c r="B80" s="12" t="s">
        <v>370</v>
      </c>
      <c r="C80" s="12">
        <v>0</v>
      </c>
      <c r="D80" s="12">
        <v>0</v>
      </c>
      <c r="E80" s="12">
        <v>24900</v>
      </c>
      <c r="F80" s="12">
        <v>24900</v>
      </c>
      <c r="G80" s="12">
        <v>0</v>
      </c>
      <c r="H80" s="12">
        <v>0</v>
      </c>
      <c r="I80" s="12">
        <v>0</v>
      </c>
      <c r="J80" s="12">
        <v>0</v>
      </c>
    </row>
    <row r="81" spans="1:10">
      <c r="A81" s="12">
        <v>17027</v>
      </c>
      <c r="B81" s="12" t="s">
        <v>504</v>
      </c>
      <c r="C81" s="12">
        <v>0</v>
      </c>
      <c r="D81" s="12">
        <v>0</v>
      </c>
      <c r="E81" s="12">
        <v>18190</v>
      </c>
      <c r="F81" s="12">
        <v>18190</v>
      </c>
      <c r="G81" s="12">
        <v>0</v>
      </c>
      <c r="H81" s="12">
        <v>0</v>
      </c>
      <c r="I81" s="12">
        <v>0</v>
      </c>
      <c r="J81" s="12">
        <v>0</v>
      </c>
    </row>
    <row r="82" spans="1:10">
      <c r="A82" s="12">
        <v>17027</v>
      </c>
      <c r="B82" s="12" t="s">
        <v>505</v>
      </c>
      <c r="C82" s="12">
        <v>0</v>
      </c>
      <c r="D82" s="12">
        <v>0</v>
      </c>
      <c r="E82" s="12">
        <v>17320</v>
      </c>
      <c r="F82" s="12">
        <v>17320</v>
      </c>
      <c r="G82" s="12">
        <v>0</v>
      </c>
      <c r="H82" s="12">
        <v>0</v>
      </c>
      <c r="I82" s="12">
        <v>0</v>
      </c>
      <c r="J82" s="12">
        <v>0</v>
      </c>
    </row>
    <row r="83" spans="1:10">
      <c r="A83" s="12">
        <v>17027</v>
      </c>
      <c r="B83" s="12" t="s">
        <v>506</v>
      </c>
      <c r="C83" s="12">
        <v>0</v>
      </c>
      <c r="D83" s="12">
        <v>0</v>
      </c>
      <c r="E83" s="12">
        <v>510.1</v>
      </c>
      <c r="F83" s="12">
        <v>510.1</v>
      </c>
      <c r="G83" s="12">
        <v>0</v>
      </c>
      <c r="H83" s="12">
        <v>0</v>
      </c>
      <c r="I83" s="12">
        <v>0</v>
      </c>
      <c r="J83" s="12">
        <v>0</v>
      </c>
    </row>
    <row r="84" spans="1:10">
      <c r="A84" s="12">
        <v>17027</v>
      </c>
      <c r="B84" s="12" t="s">
        <v>507</v>
      </c>
      <c r="C84" s="12">
        <v>0</v>
      </c>
      <c r="D84" s="12">
        <v>0</v>
      </c>
      <c r="E84" s="12">
        <v>1134</v>
      </c>
      <c r="F84" s="12">
        <v>1134</v>
      </c>
      <c r="G84" s="12">
        <v>0</v>
      </c>
      <c r="H84" s="12">
        <v>0</v>
      </c>
      <c r="I84" s="12">
        <v>0</v>
      </c>
      <c r="J84" s="12">
        <v>0</v>
      </c>
    </row>
    <row r="85" spans="1:10">
      <c r="A85" s="12">
        <v>17027</v>
      </c>
      <c r="B85" s="12" t="s">
        <v>508</v>
      </c>
      <c r="C85" s="12">
        <v>0</v>
      </c>
      <c r="D85" s="12">
        <v>0</v>
      </c>
      <c r="E85" s="12">
        <v>5977</v>
      </c>
      <c r="F85" s="12">
        <v>5977</v>
      </c>
      <c r="G85" s="12">
        <v>0</v>
      </c>
      <c r="H85" s="12">
        <v>0</v>
      </c>
      <c r="I85" s="12">
        <v>0</v>
      </c>
      <c r="J85" s="12">
        <v>0</v>
      </c>
    </row>
    <row r="86" spans="1:10">
      <c r="A86" s="12">
        <v>17027</v>
      </c>
      <c r="B86" s="12" t="s">
        <v>509</v>
      </c>
      <c r="C86" s="12">
        <v>0</v>
      </c>
      <c r="D86" s="12">
        <v>0</v>
      </c>
      <c r="E86" s="12">
        <v>4746</v>
      </c>
      <c r="F86" s="12">
        <v>4746</v>
      </c>
      <c r="G86" s="12">
        <v>0</v>
      </c>
      <c r="H86" s="12">
        <v>0</v>
      </c>
      <c r="I86" s="12">
        <v>0</v>
      </c>
      <c r="J86" s="12">
        <v>0</v>
      </c>
    </row>
    <row r="87" spans="1:10">
      <c r="A87" s="12">
        <v>17027</v>
      </c>
      <c r="B87" s="12" t="s">
        <v>636</v>
      </c>
      <c r="C87" s="12">
        <v>0</v>
      </c>
      <c r="D87" s="12">
        <v>0</v>
      </c>
      <c r="E87" s="12">
        <v>25810</v>
      </c>
      <c r="F87" s="12">
        <v>25810</v>
      </c>
      <c r="G87" s="12">
        <v>0</v>
      </c>
      <c r="H87" s="12">
        <v>0</v>
      </c>
      <c r="I87" s="12">
        <v>0</v>
      </c>
      <c r="J87" s="12">
        <v>0</v>
      </c>
    </row>
    <row r="88" spans="1:10">
      <c r="A88" s="12">
        <v>17027</v>
      </c>
      <c r="B88" s="12" t="s">
        <v>637</v>
      </c>
      <c r="C88" s="12">
        <v>0</v>
      </c>
      <c r="D88" s="12">
        <v>0</v>
      </c>
      <c r="E88" s="12">
        <v>23710</v>
      </c>
      <c r="F88" s="12">
        <v>23710</v>
      </c>
      <c r="G88" s="12">
        <v>0</v>
      </c>
      <c r="H88" s="12">
        <v>0</v>
      </c>
      <c r="I88" s="12">
        <v>0</v>
      </c>
      <c r="J88" s="12">
        <v>0</v>
      </c>
    </row>
    <row r="89" spans="1:10">
      <c r="A89" s="12">
        <v>17027</v>
      </c>
      <c r="B89" s="12" t="s">
        <v>284</v>
      </c>
      <c r="C89" s="12">
        <v>0</v>
      </c>
      <c r="D89" s="12">
        <v>0</v>
      </c>
      <c r="E89" s="12">
        <v>-1152</v>
      </c>
      <c r="F89" s="12">
        <v>1152</v>
      </c>
      <c r="G89" s="12">
        <v>0</v>
      </c>
      <c r="H89" s="12">
        <v>0</v>
      </c>
      <c r="I89" s="12">
        <v>0</v>
      </c>
      <c r="J89" s="12">
        <v>0</v>
      </c>
    </row>
    <row r="90" spans="1:10">
      <c r="A90" s="12">
        <v>17027</v>
      </c>
      <c r="B90" s="12" t="s">
        <v>171</v>
      </c>
      <c r="C90" s="12">
        <v>0</v>
      </c>
      <c r="D90" s="12">
        <v>0</v>
      </c>
      <c r="E90" s="12">
        <v>1018</v>
      </c>
      <c r="F90" s="12">
        <v>1018</v>
      </c>
      <c r="G90" s="12">
        <v>0</v>
      </c>
      <c r="H90" s="12">
        <v>0</v>
      </c>
      <c r="I90" s="12">
        <v>0</v>
      </c>
      <c r="J90" s="12">
        <v>0</v>
      </c>
    </row>
    <row r="91" spans="1:10">
      <c r="A91" s="12">
        <v>17027</v>
      </c>
      <c r="B91" s="12" t="s">
        <v>172</v>
      </c>
      <c r="C91" s="12">
        <v>0</v>
      </c>
      <c r="D91" s="12">
        <v>0</v>
      </c>
      <c r="E91" s="12">
        <v>-1018</v>
      </c>
      <c r="F91" s="12">
        <v>1018</v>
      </c>
      <c r="G91" s="12">
        <v>0</v>
      </c>
      <c r="H91" s="12">
        <v>0</v>
      </c>
      <c r="I91" s="12">
        <v>0</v>
      </c>
      <c r="J91" s="12">
        <v>0</v>
      </c>
    </row>
    <row r="92" spans="1:10">
      <c r="A92" s="12">
        <v>17027</v>
      </c>
      <c r="B92" s="12" t="s">
        <v>173</v>
      </c>
      <c r="C92" s="12">
        <v>0</v>
      </c>
      <c r="D92" s="12">
        <v>0</v>
      </c>
      <c r="E92" s="12">
        <v>1152</v>
      </c>
      <c r="F92" s="12">
        <v>1152</v>
      </c>
      <c r="G92" s="12">
        <v>0</v>
      </c>
      <c r="H92" s="12">
        <v>0</v>
      </c>
      <c r="I92" s="12">
        <v>0</v>
      </c>
      <c r="J92" s="12">
        <v>0</v>
      </c>
    </row>
    <row r="93" spans="1:10">
      <c r="A93" s="12">
        <v>17027</v>
      </c>
      <c r="B93" s="12" t="s">
        <v>174</v>
      </c>
      <c r="C93" s="12">
        <v>0</v>
      </c>
      <c r="D93" s="12">
        <v>0</v>
      </c>
      <c r="E93" s="12">
        <v>-3739</v>
      </c>
      <c r="F93" s="12">
        <v>3739</v>
      </c>
      <c r="G93" s="12">
        <v>0</v>
      </c>
      <c r="H93" s="12">
        <v>0</v>
      </c>
      <c r="I93" s="12">
        <v>0</v>
      </c>
      <c r="J93" s="12">
        <v>0</v>
      </c>
    </row>
    <row r="94" spans="1:10">
      <c r="A94" s="12">
        <v>17027</v>
      </c>
      <c r="B94" s="12" t="s">
        <v>175</v>
      </c>
      <c r="C94" s="12">
        <v>0</v>
      </c>
      <c r="D94" s="12">
        <v>0</v>
      </c>
      <c r="E94" s="12">
        <v>-1568</v>
      </c>
      <c r="F94" s="12">
        <v>1568</v>
      </c>
      <c r="G94" s="12">
        <v>0</v>
      </c>
      <c r="H94" s="12">
        <v>0</v>
      </c>
      <c r="I94" s="12">
        <v>0</v>
      </c>
      <c r="J94" s="12">
        <v>0</v>
      </c>
    </row>
    <row r="95" spans="1:10">
      <c r="A95" s="12">
        <v>17027</v>
      </c>
      <c r="B95" s="12" t="s">
        <v>176</v>
      </c>
      <c r="C95" s="12">
        <v>0</v>
      </c>
      <c r="D95" s="12">
        <v>0</v>
      </c>
      <c r="E95" s="12">
        <v>1568</v>
      </c>
      <c r="F95" s="12">
        <v>1568</v>
      </c>
      <c r="G95" s="12">
        <v>0</v>
      </c>
      <c r="H95" s="12">
        <v>0</v>
      </c>
      <c r="I95" s="12">
        <v>0</v>
      </c>
      <c r="J95" s="12">
        <v>0</v>
      </c>
    </row>
    <row r="96" spans="1:10">
      <c r="A96" s="12">
        <v>17027</v>
      </c>
      <c r="B96" s="12" t="s">
        <v>177</v>
      </c>
      <c r="C96" s="12">
        <v>0</v>
      </c>
      <c r="D96" s="12">
        <v>0</v>
      </c>
      <c r="E96" s="12">
        <v>3739</v>
      </c>
      <c r="F96" s="12">
        <v>3739</v>
      </c>
      <c r="G96" s="12">
        <v>0</v>
      </c>
      <c r="H96" s="12">
        <v>0</v>
      </c>
      <c r="I96" s="12">
        <v>0</v>
      </c>
      <c r="J96" s="12">
        <v>0</v>
      </c>
    </row>
    <row r="97" spans="1:10">
      <c r="A97" s="12">
        <v>17027</v>
      </c>
      <c r="B97" s="12" t="s">
        <v>178</v>
      </c>
      <c r="C97" s="12">
        <v>0</v>
      </c>
      <c r="D97" s="12">
        <v>0</v>
      </c>
      <c r="E97" s="12">
        <v>-2214</v>
      </c>
      <c r="F97" s="12">
        <v>2214</v>
      </c>
      <c r="G97" s="12">
        <v>0</v>
      </c>
      <c r="H97" s="12">
        <v>0</v>
      </c>
      <c r="I97" s="12">
        <v>0</v>
      </c>
      <c r="J97" s="12">
        <v>0</v>
      </c>
    </row>
    <row r="98" spans="1:10">
      <c r="A98" s="12">
        <v>17027</v>
      </c>
      <c r="B98" s="12" t="s">
        <v>179</v>
      </c>
      <c r="C98" s="12">
        <v>0</v>
      </c>
      <c r="D98" s="12">
        <v>0</v>
      </c>
      <c r="E98" s="12">
        <v>-43.03</v>
      </c>
      <c r="F98" s="12">
        <v>43.03</v>
      </c>
      <c r="G98" s="12">
        <v>0</v>
      </c>
      <c r="H98" s="12">
        <v>0</v>
      </c>
      <c r="I98" s="12">
        <v>0</v>
      </c>
      <c r="J98" s="12">
        <v>0</v>
      </c>
    </row>
    <row r="99" spans="1:10">
      <c r="A99" s="12">
        <v>17027</v>
      </c>
      <c r="B99" s="12" t="s">
        <v>180</v>
      </c>
      <c r="C99" s="12">
        <v>0</v>
      </c>
      <c r="D99" s="12">
        <v>0</v>
      </c>
      <c r="E99" s="12">
        <v>-90.85</v>
      </c>
      <c r="F99" s="12">
        <v>90.85</v>
      </c>
      <c r="G99" s="12">
        <v>0</v>
      </c>
      <c r="H99" s="12">
        <v>0</v>
      </c>
      <c r="I99" s="12">
        <v>0</v>
      </c>
      <c r="J99" s="12">
        <v>0</v>
      </c>
    </row>
    <row r="100" spans="1:10">
      <c r="A100" s="12">
        <v>17027</v>
      </c>
      <c r="B100" s="12" t="s">
        <v>181</v>
      </c>
      <c r="C100" s="12">
        <v>0</v>
      </c>
      <c r="D100" s="12">
        <v>0</v>
      </c>
      <c r="E100" s="12">
        <v>2080</v>
      </c>
      <c r="F100" s="12">
        <v>2080</v>
      </c>
      <c r="G100" s="12">
        <v>0</v>
      </c>
      <c r="H100" s="12">
        <v>0</v>
      </c>
      <c r="I100" s="12">
        <v>0</v>
      </c>
      <c r="J100" s="12">
        <v>0</v>
      </c>
    </row>
    <row r="101" spans="1:10">
      <c r="A101" s="12">
        <v>17027</v>
      </c>
      <c r="B101" s="12" t="s">
        <v>182</v>
      </c>
      <c r="C101" s="12">
        <v>0</v>
      </c>
      <c r="D101" s="12">
        <v>0</v>
      </c>
      <c r="E101" s="12">
        <v>-771</v>
      </c>
      <c r="F101" s="12">
        <v>771</v>
      </c>
      <c r="G101" s="12">
        <v>0</v>
      </c>
      <c r="H101" s="12">
        <v>0</v>
      </c>
      <c r="I101" s="12">
        <v>0</v>
      </c>
      <c r="J101" s="12">
        <v>0</v>
      </c>
    </row>
    <row r="102" spans="1:10">
      <c r="A102" s="12">
        <v>17027</v>
      </c>
      <c r="B102" s="12" t="s">
        <v>183</v>
      </c>
      <c r="C102" s="12">
        <v>0</v>
      </c>
      <c r="D102" s="12">
        <v>0</v>
      </c>
      <c r="E102" s="12">
        <v>681.6</v>
      </c>
      <c r="F102" s="12">
        <v>681.6</v>
      </c>
      <c r="G102" s="12">
        <v>0</v>
      </c>
      <c r="H102" s="12">
        <v>0</v>
      </c>
      <c r="I102" s="12">
        <v>0</v>
      </c>
      <c r="J102" s="12">
        <v>0</v>
      </c>
    </row>
    <row r="103" spans="1:10">
      <c r="A103" s="12">
        <v>17027</v>
      </c>
      <c r="B103" s="12" t="s">
        <v>184</v>
      </c>
      <c r="C103" s="12">
        <v>0</v>
      </c>
      <c r="D103" s="12">
        <v>0</v>
      </c>
      <c r="E103" s="12">
        <v>-681.6</v>
      </c>
      <c r="F103" s="12">
        <v>681.6</v>
      </c>
      <c r="G103" s="12">
        <v>0</v>
      </c>
      <c r="H103" s="12">
        <v>0</v>
      </c>
      <c r="I103" s="12">
        <v>0</v>
      </c>
      <c r="J103" s="12">
        <v>0</v>
      </c>
    </row>
    <row r="104" spans="1:10">
      <c r="A104" s="12">
        <v>17027</v>
      </c>
      <c r="B104" s="12" t="s">
        <v>185</v>
      </c>
      <c r="C104" s="12">
        <v>0</v>
      </c>
      <c r="D104" s="12">
        <v>0</v>
      </c>
      <c r="E104" s="12">
        <v>771</v>
      </c>
      <c r="F104" s="12">
        <v>771</v>
      </c>
      <c r="G104" s="12">
        <v>0</v>
      </c>
      <c r="H104" s="12">
        <v>0</v>
      </c>
      <c r="I104" s="12">
        <v>0</v>
      </c>
      <c r="J104" s="12">
        <v>0</v>
      </c>
    </row>
    <row r="105" spans="1:10">
      <c r="A105" s="12">
        <v>17027</v>
      </c>
      <c r="B105" s="12" t="s">
        <v>186</v>
      </c>
      <c r="C105" s="12">
        <v>0</v>
      </c>
      <c r="D105" s="12">
        <v>0</v>
      </c>
      <c r="E105" s="12">
        <v>-2498</v>
      </c>
      <c r="F105" s="12">
        <v>2498</v>
      </c>
      <c r="G105" s="12">
        <v>0</v>
      </c>
      <c r="H105" s="12">
        <v>0</v>
      </c>
      <c r="I105" s="12">
        <v>0</v>
      </c>
      <c r="J105" s="12">
        <v>0</v>
      </c>
    </row>
    <row r="106" spans="1:10">
      <c r="A106" s="12">
        <v>17027</v>
      </c>
      <c r="B106" s="12" t="s">
        <v>187</v>
      </c>
      <c r="C106" s="12">
        <v>0</v>
      </c>
      <c r="D106" s="12">
        <v>0</v>
      </c>
      <c r="E106" s="12">
        <v>-1045</v>
      </c>
      <c r="F106" s="12">
        <v>1045</v>
      </c>
      <c r="G106" s="12">
        <v>0</v>
      </c>
      <c r="H106" s="12">
        <v>0</v>
      </c>
      <c r="I106" s="12">
        <v>0</v>
      </c>
      <c r="J106" s="12">
        <v>0</v>
      </c>
    </row>
    <row r="107" spans="1:10">
      <c r="A107" s="12">
        <v>17027</v>
      </c>
      <c r="B107" s="12" t="s">
        <v>188</v>
      </c>
      <c r="C107" s="12">
        <v>0</v>
      </c>
      <c r="D107" s="12">
        <v>0</v>
      </c>
      <c r="E107" s="12">
        <v>1045</v>
      </c>
      <c r="F107" s="12">
        <v>1045</v>
      </c>
      <c r="G107" s="12">
        <v>0</v>
      </c>
      <c r="H107" s="12">
        <v>0</v>
      </c>
      <c r="I107" s="12">
        <v>0</v>
      </c>
      <c r="J107" s="12">
        <v>0</v>
      </c>
    </row>
    <row r="108" spans="1:10">
      <c r="A108" s="12">
        <v>17027</v>
      </c>
      <c r="B108" s="12" t="s">
        <v>189</v>
      </c>
      <c r="C108" s="12">
        <v>0</v>
      </c>
      <c r="D108" s="12">
        <v>0</v>
      </c>
      <c r="E108" s="12">
        <v>2498</v>
      </c>
      <c r="F108" s="12">
        <v>2498</v>
      </c>
      <c r="G108" s="12">
        <v>0</v>
      </c>
      <c r="H108" s="12">
        <v>0</v>
      </c>
      <c r="I108" s="12">
        <v>0</v>
      </c>
      <c r="J108" s="12">
        <v>0</v>
      </c>
    </row>
    <row r="109" spans="1:10">
      <c r="A109" s="12">
        <v>17027</v>
      </c>
      <c r="B109" s="12" t="s">
        <v>630</v>
      </c>
      <c r="C109" s="12">
        <v>0</v>
      </c>
      <c r="D109" s="12">
        <v>0</v>
      </c>
      <c r="E109" s="12">
        <v>-1480</v>
      </c>
      <c r="F109" s="12">
        <v>1480</v>
      </c>
      <c r="G109" s="12">
        <v>0</v>
      </c>
      <c r="H109" s="12">
        <v>0</v>
      </c>
      <c r="I109" s="12">
        <v>0</v>
      </c>
      <c r="J109" s="12">
        <v>0</v>
      </c>
    </row>
    <row r="110" spans="1:10">
      <c r="A110" s="12">
        <v>17027</v>
      </c>
      <c r="B110" s="12" t="s">
        <v>631</v>
      </c>
      <c r="C110" s="12">
        <v>0</v>
      </c>
      <c r="D110" s="12">
        <v>0</v>
      </c>
      <c r="E110" s="12">
        <v>-27.05</v>
      </c>
      <c r="F110" s="12">
        <v>27.05</v>
      </c>
      <c r="G110" s="12">
        <v>0</v>
      </c>
      <c r="H110" s="12">
        <v>0</v>
      </c>
      <c r="I110" s="12">
        <v>0</v>
      </c>
      <c r="J110" s="12">
        <v>0</v>
      </c>
    </row>
    <row r="111" spans="1:10">
      <c r="A111" s="12">
        <v>17027</v>
      </c>
      <c r="B111" s="12" t="s">
        <v>632</v>
      </c>
      <c r="C111" s="12">
        <v>0</v>
      </c>
      <c r="D111" s="12">
        <v>0</v>
      </c>
      <c r="E111" s="12">
        <v>-62.31</v>
      </c>
      <c r="F111" s="12">
        <v>62.31</v>
      </c>
      <c r="G111" s="12">
        <v>0</v>
      </c>
      <c r="H111" s="12">
        <v>0</v>
      </c>
      <c r="I111" s="12">
        <v>0</v>
      </c>
      <c r="J111" s="12">
        <v>0</v>
      </c>
    </row>
    <row r="112" spans="1:10">
      <c r="A112" s="12">
        <v>17027</v>
      </c>
      <c r="B112" s="12" t="s">
        <v>633</v>
      </c>
      <c r="C112" s="12">
        <v>0</v>
      </c>
      <c r="D112" s="12">
        <v>0</v>
      </c>
      <c r="E112" s="12">
        <v>1390</v>
      </c>
      <c r="F112" s="12">
        <v>1390</v>
      </c>
      <c r="G112" s="12">
        <v>0</v>
      </c>
      <c r="H112" s="12">
        <v>0</v>
      </c>
      <c r="I112" s="12">
        <v>0</v>
      </c>
      <c r="J112" s="12">
        <v>0</v>
      </c>
    </row>
    <row r="113" spans="1:10">
      <c r="A113" s="12">
        <v>17027</v>
      </c>
      <c r="B113" s="12" t="s">
        <v>285</v>
      </c>
      <c r="C113" s="12">
        <v>0</v>
      </c>
      <c r="D113" s="12">
        <v>0</v>
      </c>
      <c r="E113" s="12">
        <v>1.473E-2</v>
      </c>
      <c r="F113" s="12">
        <v>1.473E-2</v>
      </c>
      <c r="G113" s="12">
        <v>0</v>
      </c>
      <c r="H113" s="12">
        <v>0</v>
      </c>
      <c r="I113" s="12">
        <v>0</v>
      </c>
      <c r="J113" s="12">
        <v>0</v>
      </c>
    </row>
    <row r="114" spans="1:10">
      <c r="A114" s="12">
        <v>17027</v>
      </c>
      <c r="B114" s="12" t="s">
        <v>190</v>
      </c>
      <c r="C114" s="12">
        <v>0</v>
      </c>
      <c r="D114" s="12">
        <v>0</v>
      </c>
      <c r="E114" s="12">
        <v>-1.3429999999999999E-2</v>
      </c>
      <c r="F114" s="12">
        <v>1.3429999999999999E-2</v>
      </c>
      <c r="G114" s="12">
        <v>0</v>
      </c>
      <c r="H114" s="12">
        <v>0</v>
      </c>
      <c r="I114" s="12">
        <v>0</v>
      </c>
      <c r="J114" s="12">
        <v>0</v>
      </c>
    </row>
    <row r="115" spans="1:10">
      <c r="A115" s="12">
        <v>17027</v>
      </c>
      <c r="B115" s="12" t="s">
        <v>191</v>
      </c>
      <c r="C115" s="12">
        <v>0</v>
      </c>
      <c r="D115" s="12">
        <v>0</v>
      </c>
      <c r="E115" s="12">
        <v>-2.664E-2</v>
      </c>
      <c r="F115" s="12">
        <v>2.664E-2</v>
      </c>
      <c r="G115" s="12">
        <v>0</v>
      </c>
      <c r="H115" s="12">
        <v>0</v>
      </c>
      <c r="I115" s="12">
        <v>0</v>
      </c>
      <c r="J115" s="12">
        <v>0</v>
      </c>
    </row>
    <row r="116" spans="1:10">
      <c r="A116" s="12">
        <v>17027</v>
      </c>
      <c r="B116" s="12" t="s">
        <v>192</v>
      </c>
      <c r="C116" s="12">
        <v>0</v>
      </c>
      <c r="D116" s="12">
        <v>0</v>
      </c>
      <c r="E116" s="12">
        <v>6.6600000000000006E-2</v>
      </c>
      <c r="F116" s="12">
        <v>6.6600000000000006E-2</v>
      </c>
      <c r="G116" s="12">
        <v>0</v>
      </c>
      <c r="H116" s="12">
        <v>0</v>
      </c>
      <c r="I116" s="12">
        <v>0</v>
      </c>
      <c r="J116" s="12">
        <v>0</v>
      </c>
    </row>
    <row r="117" spans="1:10">
      <c r="A117" s="12">
        <v>17027</v>
      </c>
      <c r="B117" s="12" t="s">
        <v>193</v>
      </c>
      <c r="C117" s="12">
        <v>0</v>
      </c>
      <c r="D117" s="12">
        <v>0</v>
      </c>
      <c r="E117" s="12">
        <v>-2.351E-2</v>
      </c>
      <c r="F117" s="12">
        <v>2.351E-2</v>
      </c>
      <c r="G117" s="12">
        <v>0</v>
      </c>
      <c r="H117" s="12">
        <v>0</v>
      </c>
      <c r="I117" s="12">
        <v>0</v>
      </c>
      <c r="J117" s="12">
        <v>0</v>
      </c>
    </row>
    <row r="118" spans="1:10">
      <c r="A118" s="12">
        <v>17027</v>
      </c>
      <c r="B118" s="12" t="s">
        <v>194</v>
      </c>
      <c r="C118" s="12">
        <v>0</v>
      </c>
      <c r="D118" s="12">
        <v>0</v>
      </c>
      <c r="E118" s="12">
        <v>2.351E-2</v>
      </c>
      <c r="F118" s="12">
        <v>2.351E-2</v>
      </c>
      <c r="G118" s="12">
        <v>0</v>
      </c>
      <c r="H118" s="12">
        <v>0</v>
      </c>
      <c r="I118" s="12">
        <v>0</v>
      </c>
      <c r="J118" s="12">
        <v>0</v>
      </c>
    </row>
    <row r="119" spans="1:10">
      <c r="A119" s="12">
        <v>17027</v>
      </c>
      <c r="B119" s="12" t="s">
        <v>195</v>
      </c>
      <c r="C119" s="12">
        <v>0</v>
      </c>
      <c r="D119" s="12">
        <v>0</v>
      </c>
      <c r="E119" s="12">
        <v>-3.9280000000000001E-3</v>
      </c>
      <c r="F119" s="12">
        <v>3.9280000000000001E-3</v>
      </c>
      <c r="G119" s="12">
        <v>0</v>
      </c>
      <c r="H119" s="12">
        <v>0</v>
      </c>
      <c r="I119" s="12">
        <v>0</v>
      </c>
      <c r="J119" s="12">
        <v>0</v>
      </c>
    </row>
    <row r="120" spans="1:10">
      <c r="A120" s="12">
        <v>17027</v>
      </c>
      <c r="B120" s="12" t="s">
        <v>196</v>
      </c>
      <c r="C120" s="12">
        <v>0</v>
      </c>
      <c r="D120" s="12">
        <v>0</v>
      </c>
      <c r="E120" s="12">
        <v>3.9280000000000001E-3</v>
      </c>
      <c r="F120" s="12">
        <v>3.9280000000000001E-3</v>
      </c>
      <c r="G120" s="12">
        <v>0</v>
      </c>
      <c r="H120" s="12">
        <v>0</v>
      </c>
      <c r="I120" s="12">
        <v>0</v>
      </c>
      <c r="J120" s="12">
        <v>0</v>
      </c>
    </row>
    <row r="121" spans="1:10">
      <c r="A121" s="12">
        <v>17027</v>
      </c>
      <c r="B121" s="12" t="s">
        <v>197</v>
      </c>
      <c r="C121" s="12">
        <v>0</v>
      </c>
      <c r="D121" s="12">
        <v>0</v>
      </c>
      <c r="E121" s="12">
        <v>-1.051E-2</v>
      </c>
      <c r="F121" s="12">
        <v>1.051E-2</v>
      </c>
      <c r="G121" s="12">
        <v>0</v>
      </c>
      <c r="H121" s="12">
        <v>0</v>
      </c>
      <c r="I121" s="12">
        <v>0</v>
      </c>
      <c r="J121" s="12">
        <v>0</v>
      </c>
    </row>
    <row r="122" spans="1:10">
      <c r="A122" s="12">
        <v>17027</v>
      </c>
      <c r="B122" s="12" t="s">
        <v>198</v>
      </c>
      <c r="C122" s="12">
        <v>0</v>
      </c>
      <c r="D122" s="12">
        <v>0</v>
      </c>
      <c r="E122" s="12">
        <v>1.051E-2</v>
      </c>
      <c r="F122" s="12">
        <v>1.051E-2</v>
      </c>
      <c r="G122" s="12">
        <v>0</v>
      </c>
      <c r="H122" s="12">
        <v>0</v>
      </c>
      <c r="I122" s="12">
        <v>0</v>
      </c>
      <c r="J122" s="12">
        <v>0</v>
      </c>
    </row>
    <row r="123" spans="1:10">
      <c r="A123" s="12">
        <v>17027</v>
      </c>
      <c r="B123" s="12" t="s">
        <v>199</v>
      </c>
      <c r="C123" s="12">
        <v>0</v>
      </c>
      <c r="D123" s="12">
        <v>0</v>
      </c>
      <c r="E123" s="12">
        <v>4.4260000000000002E-4</v>
      </c>
      <c r="F123" s="12">
        <v>4.4260000000000002E-4</v>
      </c>
      <c r="G123" s="12">
        <v>0</v>
      </c>
      <c r="H123" s="12">
        <v>0</v>
      </c>
      <c r="I123" s="12">
        <v>0</v>
      </c>
      <c r="J123" s="12">
        <v>0</v>
      </c>
    </row>
    <row r="124" spans="1:10">
      <c r="A124" s="12">
        <v>17027</v>
      </c>
      <c r="B124" s="12" t="s">
        <v>200</v>
      </c>
      <c r="C124" s="12">
        <v>0</v>
      </c>
      <c r="D124" s="12">
        <v>0</v>
      </c>
      <c r="E124" s="12">
        <v>-4.4260000000000002E-4</v>
      </c>
      <c r="F124" s="12">
        <v>4.4260000000000002E-4</v>
      </c>
      <c r="G124" s="12">
        <v>0</v>
      </c>
      <c r="H124" s="12">
        <v>0</v>
      </c>
      <c r="I124" s="12">
        <v>0</v>
      </c>
      <c r="J124" s="12">
        <v>0</v>
      </c>
    </row>
    <row r="125" spans="1:10">
      <c r="A125" s="12">
        <v>17027</v>
      </c>
      <c r="B125" s="12" t="s">
        <v>201</v>
      </c>
      <c r="C125" s="12">
        <v>0</v>
      </c>
      <c r="D125" s="12">
        <v>0</v>
      </c>
      <c r="E125" s="12">
        <v>3.4590000000000001</v>
      </c>
      <c r="F125" s="12">
        <v>3.4590000000000001</v>
      </c>
      <c r="G125" s="12">
        <v>0</v>
      </c>
      <c r="H125" s="12">
        <v>0</v>
      </c>
      <c r="I125" s="12">
        <v>0</v>
      </c>
      <c r="J125" s="12">
        <v>0</v>
      </c>
    </row>
    <row r="126" spans="1:10">
      <c r="A126" s="12">
        <v>17027</v>
      </c>
      <c r="B126" s="12" t="s">
        <v>202</v>
      </c>
      <c r="C126" s="12">
        <v>0</v>
      </c>
      <c r="D126" s="12">
        <v>0</v>
      </c>
      <c r="E126" s="12">
        <v>8.9560000000000004E-3</v>
      </c>
      <c r="F126" s="12">
        <v>8.9560000000000004E-3</v>
      </c>
      <c r="G126" s="12">
        <v>0</v>
      </c>
      <c r="H126" s="12">
        <v>0</v>
      </c>
      <c r="I126" s="12">
        <v>0</v>
      </c>
      <c r="J126" s="12">
        <v>0</v>
      </c>
    </row>
    <row r="127" spans="1:10">
      <c r="A127" s="12">
        <v>17027</v>
      </c>
      <c r="B127" s="12" t="s">
        <v>203</v>
      </c>
      <c r="C127" s="12">
        <v>0</v>
      </c>
      <c r="D127" s="12">
        <v>0</v>
      </c>
      <c r="E127" s="12">
        <v>4.3319999999999997E-2</v>
      </c>
      <c r="F127" s="12">
        <v>4.3319999999999997E-2</v>
      </c>
      <c r="G127" s="12">
        <v>0</v>
      </c>
      <c r="H127" s="12">
        <v>0</v>
      </c>
      <c r="I127" s="12">
        <v>0</v>
      </c>
      <c r="J127" s="12">
        <v>0</v>
      </c>
    </row>
    <row r="128" spans="1:10">
      <c r="A128" s="12">
        <v>17027</v>
      </c>
      <c r="B128" s="12" t="s">
        <v>204</v>
      </c>
      <c r="C128" s="12">
        <v>0</v>
      </c>
      <c r="D128" s="12">
        <v>0</v>
      </c>
      <c r="E128" s="12">
        <v>-4.3319999999999997E-2</v>
      </c>
      <c r="F128" s="12">
        <v>4.3319999999999997E-2</v>
      </c>
      <c r="G128" s="12">
        <v>0</v>
      </c>
      <c r="H128" s="12">
        <v>0</v>
      </c>
      <c r="I128" s="12">
        <v>0</v>
      </c>
      <c r="J128" s="12">
        <v>0</v>
      </c>
    </row>
    <row r="129" spans="1:10">
      <c r="A129" s="12">
        <v>17027</v>
      </c>
      <c r="B129" s="12" t="s">
        <v>205</v>
      </c>
      <c r="C129" s="12">
        <v>0</v>
      </c>
      <c r="D129" s="12">
        <v>0</v>
      </c>
      <c r="E129" s="12">
        <v>2.0300000000000001E-3</v>
      </c>
      <c r="F129" s="12">
        <v>2.0300000000000001E-3</v>
      </c>
      <c r="G129" s="12">
        <v>0</v>
      </c>
      <c r="H129" s="12">
        <v>0</v>
      </c>
      <c r="I129" s="12">
        <v>0</v>
      </c>
      <c r="J129" s="12">
        <v>0</v>
      </c>
    </row>
    <row r="130" spans="1:10">
      <c r="A130" s="12">
        <v>17027</v>
      </c>
      <c r="B130" s="12" t="s">
        <v>206</v>
      </c>
      <c r="C130" s="12">
        <v>0</v>
      </c>
      <c r="D130" s="12">
        <v>0</v>
      </c>
      <c r="E130" s="12">
        <v>3.8390000000000001E-2</v>
      </c>
      <c r="F130" s="12">
        <v>3.8390000000000001E-2</v>
      </c>
      <c r="G130" s="12">
        <v>0</v>
      </c>
      <c r="H130" s="12">
        <v>0</v>
      </c>
      <c r="I130" s="12">
        <v>0</v>
      </c>
      <c r="J130" s="12">
        <v>0</v>
      </c>
    </row>
    <row r="131" spans="1:10">
      <c r="A131" s="12">
        <v>17027</v>
      </c>
      <c r="B131" s="12" t="s">
        <v>207</v>
      </c>
      <c r="C131" s="12">
        <v>0</v>
      </c>
      <c r="D131" s="12">
        <v>0</v>
      </c>
      <c r="E131" s="12">
        <v>1.239E-2</v>
      </c>
      <c r="F131" s="12">
        <v>1.239E-2</v>
      </c>
      <c r="G131" s="12">
        <v>0</v>
      </c>
      <c r="H131" s="12">
        <v>0</v>
      </c>
      <c r="I131" s="12">
        <v>0</v>
      </c>
      <c r="J131" s="12">
        <v>0</v>
      </c>
    </row>
    <row r="132" spans="1:10">
      <c r="A132" s="12">
        <v>17027</v>
      </c>
      <c r="B132" s="12" t="s">
        <v>208</v>
      </c>
      <c r="C132" s="12">
        <v>0</v>
      </c>
      <c r="D132" s="12">
        <v>0</v>
      </c>
      <c r="E132" s="12">
        <v>1.8880000000000001E-2</v>
      </c>
      <c r="F132" s="12">
        <v>1.8880000000000001E-2</v>
      </c>
      <c r="G132" s="12">
        <v>0</v>
      </c>
      <c r="H132" s="12">
        <v>0</v>
      </c>
      <c r="I132" s="12">
        <v>0</v>
      </c>
      <c r="J132" s="12">
        <v>0</v>
      </c>
    </row>
    <row r="133" spans="1:10">
      <c r="A133" s="12">
        <v>17027</v>
      </c>
      <c r="B133" s="12" t="s">
        <v>209</v>
      </c>
      <c r="C133" s="12">
        <v>0</v>
      </c>
      <c r="D133" s="12">
        <v>0</v>
      </c>
      <c r="E133" s="12">
        <v>2.1849999999999999E-3</v>
      </c>
      <c r="F133" s="12">
        <v>2.1849999999999999E-3</v>
      </c>
      <c r="G133" s="12">
        <v>0</v>
      </c>
      <c r="H133" s="12">
        <v>0</v>
      </c>
      <c r="I133" s="12">
        <v>0</v>
      </c>
      <c r="J133" s="12">
        <v>0</v>
      </c>
    </row>
    <row r="134" spans="1:10">
      <c r="A134" s="12">
        <v>17027</v>
      </c>
      <c r="B134" s="12" t="s">
        <v>210</v>
      </c>
      <c r="C134" s="12">
        <v>0</v>
      </c>
      <c r="D134" s="12">
        <v>0</v>
      </c>
      <c r="E134" s="12">
        <v>3.823E-2</v>
      </c>
      <c r="F134" s="12">
        <v>3.823E-2</v>
      </c>
      <c r="G134" s="12">
        <v>0</v>
      </c>
      <c r="H134" s="12">
        <v>0</v>
      </c>
      <c r="I134" s="12">
        <v>0</v>
      </c>
      <c r="J134" s="12">
        <v>0</v>
      </c>
    </row>
    <row r="135" spans="1:10">
      <c r="A135" s="12">
        <v>17027</v>
      </c>
      <c r="B135" s="12" t="s">
        <v>211</v>
      </c>
      <c r="C135" s="12">
        <v>0</v>
      </c>
      <c r="D135" s="12">
        <v>0</v>
      </c>
      <c r="E135" s="12">
        <v>1.2829999999999999E-2</v>
      </c>
      <c r="F135" s="12">
        <v>1.2829999999999999E-2</v>
      </c>
      <c r="G135" s="12">
        <v>0</v>
      </c>
      <c r="H135" s="12">
        <v>0</v>
      </c>
      <c r="I135" s="12">
        <v>0</v>
      </c>
      <c r="J135" s="12">
        <v>0</v>
      </c>
    </row>
    <row r="136" spans="1:10">
      <c r="A136" s="12">
        <v>17027</v>
      </c>
      <c r="B136" s="12" t="s">
        <v>212</v>
      </c>
      <c r="C136" s="12">
        <v>0</v>
      </c>
      <c r="D136" s="12">
        <v>0</v>
      </c>
      <c r="E136" s="12">
        <v>1.8440000000000002E-2</v>
      </c>
      <c r="F136" s="12">
        <v>1.8440000000000002E-2</v>
      </c>
      <c r="G136" s="12">
        <v>0</v>
      </c>
      <c r="H136" s="12">
        <v>0</v>
      </c>
      <c r="I136" s="12">
        <v>0</v>
      </c>
      <c r="J136" s="12">
        <v>0</v>
      </c>
    </row>
    <row r="137" spans="1:10">
      <c r="A137" s="12">
        <v>17027</v>
      </c>
      <c r="B137" s="12" t="s">
        <v>213</v>
      </c>
      <c r="C137" s="12">
        <v>0</v>
      </c>
      <c r="D137" s="12">
        <v>0</v>
      </c>
      <c r="E137" s="12">
        <v>1.7350000000000001E-2</v>
      </c>
      <c r="F137" s="12">
        <v>1.7350000000000001E-2</v>
      </c>
      <c r="G137" s="12">
        <v>0</v>
      </c>
      <c r="H137" s="12">
        <v>0</v>
      </c>
      <c r="I137" s="12">
        <v>0</v>
      </c>
      <c r="J137" s="12">
        <v>0</v>
      </c>
    </row>
    <row r="138" spans="1:10">
      <c r="A138" s="12">
        <v>17027</v>
      </c>
      <c r="B138" s="12" t="s">
        <v>214</v>
      </c>
      <c r="C138" s="12">
        <v>0</v>
      </c>
      <c r="D138" s="12">
        <v>0</v>
      </c>
      <c r="E138" s="12">
        <v>2.307E-2</v>
      </c>
      <c r="F138" s="12">
        <v>2.307E-2</v>
      </c>
      <c r="G138" s="12">
        <v>0</v>
      </c>
      <c r="H138" s="12">
        <v>0</v>
      </c>
      <c r="I138" s="12">
        <v>0</v>
      </c>
      <c r="J138" s="12">
        <v>0</v>
      </c>
    </row>
    <row r="139" spans="1:10">
      <c r="A139" s="12">
        <v>17027</v>
      </c>
      <c r="B139" s="12" t="s">
        <v>215</v>
      </c>
      <c r="C139" s="12">
        <v>0</v>
      </c>
      <c r="D139" s="12">
        <v>0</v>
      </c>
      <c r="E139" s="12">
        <v>1.719E-2</v>
      </c>
      <c r="F139" s="12">
        <v>1.719E-2</v>
      </c>
      <c r="G139" s="12">
        <v>0</v>
      </c>
      <c r="H139" s="12">
        <v>0</v>
      </c>
      <c r="I139" s="12">
        <v>0</v>
      </c>
      <c r="J139" s="12">
        <v>0</v>
      </c>
    </row>
    <row r="140" spans="1:10">
      <c r="A140" s="12">
        <v>17027</v>
      </c>
      <c r="B140" s="12" t="s">
        <v>216</v>
      </c>
      <c r="C140" s="12">
        <v>0</v>
      </c>
      <c r="D140" s="12">
        <v>0</v>
      </c>
      <c r="E140" s="12">
        <v>2.3220000000000001E-2</v>
      </c>
      <c r="F140" s="12">
        <v>2.3220000000000001E-2</v>
      </c>
      <c r="G140" s="12">
        <v>0</v>
      </c>
      <c r="H140" s="12">
        <v>0</v>
      </c>
      <c r="I140" s="12">
        <v>0</v>
      </c>
      <c r="J140" s="12">
        <v>0</v>
      </c>
    </row>
    <row r="141" spans="1:10">
      <c r="A141" s="12">
        <v>17027</v>
      </c>
      <c r="B141" s="12" t="s">
        <v>217</v>
      </c>
      <c r="C141" s="12">
        <v>0</v>
      </c>
      <c r="D141" s="12">
        <v>0</v>
      </c>
      <c r="E141" s="12">
        <v>5.6149999999999999E-2</v>
      </c>
      <c r="F141" s="12">
        <v>5.6149999999999999E-2</v>
      </c>
      <c r="G141" s="12">
        <v>0</v>
      </c>
      <c r="H141" s="12">
        <v>0</v>
      </c>
      <c r="I141" s="12">
        <v>0</v>
      </c>
      <c r="J141" s="12">
        <v>0</v>
      </c>
    </row>
    <row r="142" spans="1:10">
      <c r="A142" s="12">
        <v>17027</v>
      </c>
      <c r="B142" s="12" t="s">
        <v>218</v>
      </c>
      <c r="C142" s="12">
        <v>0</v>
      </c>
      <c r="D142" s="12">
        <v>0</v>
      </c>
      <c r="E142" s="12">
        <v>-2.4879999999999999E-2</v>
      </c>
      <c r="F142" s="12">
        <v>2.4879999999999999E-2</v>
      </c>
      <c r="G142" s="12">
        <v>0</v>
      </c>
      <c r="H142" s="12">
        <v>0</v>
      </c>
      <c r="I142" s="12">
        <v>0</v>
      </c>
      <c r="J142" s="12">
        <v>0</v>
      </c>
    </row>
    <row r="143" spans="1:10">
      <c r="A143" s="12">
        <v>17027</v>
      </c>
      <c r="B143" s="12" t="s">
        <v>219</v>
      </c>
      <c r="C143" s="12">
        <v>0</v>
      </c>
      <c r="D143" s="12">
        <v>0</v>
      </c>
      <c r="E143" s="12">
        <v>5.5710000000000003E-2</v>
      </c>
      <c r="F143" s="12">
        <v>5.5710000000000003E-2</v>
      </c>
      <c r="G143" s="12">
        <v>0</v>
      </c>
      <c r="H143" s="12">
        <v>0</v>
      </c>
      <c r="I143" s="12">
        <v>0</v>
      </c>
      <c r="J143" s="12">
        <v>0</v>
      </c>
    </row>
    <row r="144" spans="1:10">
      <c r="A144" s="12">
        <v>17027</v>
      </c>
      <c r="B144" s="12" t="s">
        <v>220</v>
      </c>
      <c r="C144" s="12">
        <v>0</v>
      </c>
      <c r="D144" s="12">
        <v>0</v>
      </c>
      <c r="E144" s="12">
        <v>-2.444E-2</v>
      </c>
      <c r="F144" s="12">
        <v>2.444E-2</v>
      </c>
      <c r="G144" s="12">
        <v>0</v>
      </c>
      <c r="H144" s="12">
        <v>0</v>
      </c>
      <c r="I144" s="12">
        <v>0</v>
      </c>
      <c r="J144" s="12">
        <v>0</v>
      </c>
    </row>
    <row r="145" spans="1:10">
      <c r="A145" s="12">
        <v>17027</v>
      </c>
      <c r="B145" s="12" t="s">
        <v>221</v>
      </c>
      <c r="C145" s="12">
        <v>0</v>
      </c>
      <c r="D145" s="12">
        <v>0</v>
      </c>
      <c r="E145" s="12">
        <v>3.45</v>
      </c>
      <c r="F145" s="12">
        <v>3.45</v>
      </c>
      <c r="G145" s="12">
        <v>0</v>
      </c>
      <c r="H145" s="12">
        <v>0</v>
      </c>
      <c r="I145" s="12">
        <v>0</v>
      </c>
      <c r="J145" s="12">
        <v>0</v>
      </c>
    </row>
    <row r="146" spans="1:10">
      <c r="A146" s="12">
        <v>17027</v>
      </c>
      <c r="B146" s="12" t="s">
        <v>222</v>
      </c>
      <c r="C146" s="12">
        <v>0</v>
      </c>
      <c r="D146" s="12">
        <v>0</v>
      </c>
      <c r="E146" s="12">
        <v>-6.2590000000000007E-3</v>
      </c>
      <c r="F146" s="12">
        <v>6.2590000000000007E-3</v>
      </c>
      <c r="G146" s="12">
        <v>0</v>
      </c>
      <c r="H146" s="12">
        <v>0</v>
      </c>
      <c r="I146" s="12">
        <v>0</v>
      </c>
      <c r="J146" s="12">
        <v>0</v>
      </c>
    </row>
    <row r="147" spans="1:10">
      <c r="A147" s="12">
        <v>17027</v>
      </c>
      <c r="B147" s="12" t="s">
        <v>223</v>
      </c>
      <c r="C147" s="12">
        <v>0</v>
      </c>
      <c r="D147" s="12">
        <v>0</v>
      </c>
      <c r="E147" s="12">
        <v>2.5779999999999998</v>
      </c>
      <c r="F147" s="12">
        <v>2.5779999999999998</v>
      </c>
      <c r="G147" s="12">
        <v>0</v>
      </c>
      <c r="H147" s="12">
        <v>0</v>
      </c>
      <c r="I147" s="12">
        <v>0</v>
      </c>
      <c r="J147" s="12">
        <v>0</v>
      </c>
    </row>
    <row r="148" spans="1:10">
      <c r="A148" s="12">
        <v>17027</v>
      </c>
      <c r="B148" s="12" t="s">
        <v>224</v>
      </c>
      <c r="C148" s="12">
        <v>0</v>
      </c>
      <c r="D148" s="12">
        <v>0</v>
      </c>
      <c r="E148" s="12">
        <v>-1.46E-2</v>
      </c>
      <c r="F148" s="12">
        <v>1.46E-2</v>
      </c>
      <c r="G148" s="12">
        <v>0</v>
      </c>
      <c r="H148" s="12">
        <v>0</v>
      </c>
      <c r="I148" s="12">
        <v>0</v>
      </c>
      <c r="J148" s="12">
        <v>0</v>
      </c>
    </row>
    <row r="149" spans="1:10">
      <c r="A149" s="12">
        <v>17027</v>
      </c>
      <c r="B149" s="12" t="s">
        <v>225</v>
      </c>
      <c r="C149" s="12">
        <v>0</v>
      </c>
      <c r="D149" s="12">
        <v>0</v>
      </c>
      <c r="E149" s="12">
        <v>3.45</v>
      </c>
      <c r="F149" s="12">
        <v>3.45</v>
      </c>
      <c r="G149" s="12">
        <v>0</v>
      </c>
      <c r="H149" s="12">
        <v>0</v>
      </c>
      <c r="I149" s="12">
        <v>0</v>
      </c>
      <c r="J149" s="12">
        <v>0</v>
      </c>
    </row>
    <row r="150" spans="1:10">
      <c r="A150" s="12">
        <v>17027</v>
      </c>
      <c r="B150" s="12" t="s">
        <v>226</v>
      </c>
      <c r="C150" s="12">
        <v>0</v>
      </c>
      <c r="D150" s="12">
        <v>0</v>
      </c>
      <c r="E150" s="12">
        <v>-6.4140000000000004E-3</v>
      </c>
      <c r="F150" s="12">
        <v>6.4140000000000004E-3</v>
      </c>
      <c r="G150" s="12">
        <v>0</v>
      </c>
      <c r="H150" s="12">
        <v>0</v>
      </c>
      <c r="I150" s="12">
        <v>0</v>
      </c>
      <c r="J150" s="12">
        <v>0</v>
      </c>
    </row>
    <row r="151" spans="1:10">
      <c r="A151" s="12">
        <v>17027</v>
      </c>
      <c r="B151" s="12" t="s">
        <v>227</v>
      </c>
      <c r="C151" s="12">
        <v>0</v>
      </c>
      <c r="D151" s="12">
        <v>0</v>
      </c>
      <c r="E151" s="12">
        <v>2.577</v>
      </c>
      <c r="F151" s="12">
        <v>2.577</v>
      </c>
      <c r="G151" s="12">
        <v>0</v>
      </c>
      <c r="H151" s="12">
        <v>0</v>
      </c>
      <c r="I151" s="12">
        <v>0</v>
      </c>
      <c r="J151" s="12">
        <v>0</v>
      </c>
    </row>
    <row r="152" spans="1:10">
      <c r="A152" s="12">
        <v>17027</v>
      </c>
      <c r="B152" s="12" t="s">
        <v>228</v>
      </c>
      <c r="C152" s="12">
        <v>0</v>
      </c>
      <c r="D152" s="12">
        <v>0</v>
      </c>
      <c r="E152" s="12">
        <v>-1.504E-2</v>
      </c>
      <c r="F152" s="12">
        <v>1.504E-2</v>
      </c>
      <c r="G152" s="12">
        <v>0</v>
      </c>
      <c r="H152" s="12">
        <v>0</v>
      </c>
      <c r="I152" s="12">
        <v>0</v>
      </c>
      <c r="J152" s="12">
        <v>0</v>
      </c>
    </row>
    <row r="153" spans="1:10">
      <c r="A153" s="12">
        <v>17027</v>
      </c>
      <c r="B153" s="12" t="s">
        <v>229</v>
      </c>
      <c r="C153" s="12">
        <v>0</v>
      </c>
      <c r="D153" s="12">
        <v>0</v>
      </c>
      <c r="E153" s="12">
        <v>3.52</v>
      </c>
      <c r="F153" s="12">
        <v>3.52</v>
      </c>
      <c r="G153" s="12">
        <v>0</v>
      </c>
      <c r="H153" s="12">
        <v>0</v>
      </c>
      <c r="I153" s="12">
        <v>0</v>
      </c>
      <c r="J153" s="12">
        <v>0</v>
      </c>
    </row>
    <row r="154" spans="1:10">
      <c r="A154" s="12">
        <v>17027</v>
      </c>
      <c r="B154" s="12" t="s">
        <v>230</v>
      </c>
      <c r="C154" s="12">
        <v>0</v>
      </c>
      <c r="D154" s="12">
        <v>0</v>
      </c>
      <c r="E154" s="12">
        <v>7.0849999999999996E-2</v>
      </c>
      <c r="F154" s="12">
        <v>7.0849999999999996E-2</v>
      </c>
      <c r="G154" s="12">
        <v>0</v>
      </c>
      <c r="H154" s="12">
        <v>0</v>
      </c>
      <c r="I154" s="12">
        <v>0</v>
      </c>
      <c r="J154" s="12">
        <v>0</v>
      </c>
    </row>
    <row r="155" spans="1:10">
      <c r="A155" s="12">
        <v>17027</v>
      </c>
      <c r="B155" s="12" t="s">
        <v>231</v>
      </c>
      <c r="C155" s="12">
        <v>0</v>
      </c>
      <c r="D155" s="12">
        <v>0</v>
      </c>
      <c r="E155" s="12">
        <v>2.63</v>
      </c>
      <c r="F155" s="12">
        <v>2.63</v>
      </c>
      <c r="G155" s="12">
        <v>0</v>
      </c>
      <c r="H155" s="12">
        <v>0</v>
      </c>
      <c r="I155" s="12">
        <v>0</v>
      </c>
      <c r="J155" s="12">
        <v>0</v>
      </c>
    </row>
    <row r="156" spans="1:10">
      <c r="A156" s="12">
        <v>17027</v>
      </c>
      <c r="B156" s="12" t="s">
        <v>232</v>
      </c>
      <c r="C156" s="12">
        <v>0</v>
      </c>
      <c r="D156" s="12">
        <v>0</v>
      </c>
      <c r="E156" s="12">
        <v>4.3229999999999998E-2</v>
      </c>
      <c r="F156" s="12">
        <v>4.3229999999999998E-2</v>
      </c>
      <c r="G156" s="12">
        <v>0</v>
      </c>
      <c r="H156" s="12">
        <v>0</v>
      </c>
      <c r="I156" s="12">
        <v>0</v>
      </c>
      <c r="J156" s="12">
        <v>0</v>
      </c>
    </row>
    <row r="157" spans="1:10">
      <c r="A157" s="12">
        <v>17027</v>
      </c>
      <c r="B157" s="12" t="s">
        <v>429</v>
      </c>
      <c r="C157" s="12">
        <v>0</v>
      </c>
      <c r="D157" s="12">
        <v>0</v>
      </c>
      <c r="E157" s="12">
        <v>1.8350000000000002E-2</v>
      </c>
      <c r="F157" s="12">
        <v>1.8350000000000002E-2</v>
      </c>
      <c r="G157" s="12">
        <v>0</v>
      </c>
      <c r="H157" s="12">
        <v>0</v>
      </c>
      <c r="I157" s="12">
        <v>0</v>
      </c>
      <c r="J157" s="12">
        <v>0</v>
      </c>
    </row>
    <row r="158" spans="1:10">
      <c r="A158" s="12">
        <v>17027</v>
      </c>
      <c r="B158" s="12" t="s">
        <v>430</v>
      </c>
      <c r="C158" s="12">
        <v>0</v>
      </c>
      <c r="D158" s="12">
        <v>0</v>
      </c>
      <c r="E158" s="12">
        <v>-1.7049999999999999E-2</v>
      </c>
      <c r="F158" s="12">
        <v>1.7049999999999999E-2</v>
      </c>
      <c r="G158" s="12">
        <v>0</v>
      </c>
      <c r="H158" s="12">
        <v>0</v>
      </c>
      <c r="I158" s="12">
        <v>0</v>
      </c>
      <c r="J158" s="12">
        <v>0</v>
      </c>
    </row>
    <row r="159" spans="1:10">
      <c r="A159" s="12">
        <v>17027</v>
      </c>
      <c r="B159" s="12" t="s">
        <v>431</v>
      </c>
      <c r="C159" s="12">
        <v>0</v>
      </c>
      <c r="D159" s="12">
        <v>0</v>
      </c>
      <c r="E159" s="12">
        <v>-2.664E-2</v>
      </c>
      <c r="F159" s="12">
        <v>2.664E-2</v>
      </c>
      <c r="G159" s="12">
        <v>0</v>
      </c>
      <c r="H159" s="12">
        <v>0</v>
      </c>
      <c r="I159" s="12">
        <v>0</v>
      </c>
      <c r="J159" s="12">
        <v>0</v>
      </c>
    </row>
    <row r="160" spans="1:10">
      <c r="A160" s="12">
        <v>17027</v>
      </c>
      <c r="B160" s="12" t="s">
        <v>233</v>
      </c>
      <c r="C160" s="12">
        <v>0</v>
      </c>
      <c r="D160" s="12">
        <v>0</v>
      </c>
      <c r="E160" s="12">
        <v>6.6600000000000006E-2</v>
      </c>
      <c r="F160" s="12">
        <v>6.6600000000000006E-2</v>
      </c>
      <c r="G160" s="12">
        <v>0</v>
      </c>
      <c r="H160" s="12">
        <v>0</v>
      </c>
      <c r="I160" s="12">
        <v>0</v>
      </c>
      <c r="J160" s="12">
        <v>0</v>
      </c>
    </row>
    <row r="161" spans="1:10">
      <c r="A161" s="12">
        <v>17027</v>
      </c>
      <c r="B161" s="12" t="s">
        <v>234</v>
      </c>
      <c r="C161" s="12">
        <v>0</v>
      </c>
      <c r="D161" s="12">
        <v>0</v>
      </c>
      <c r="E161" s="12">
        <v>-2.351E-2</v>
      </c>
      <c r="F161" s="12">
        <v>2.351E-2</v>
      </c>
      <c r="G161" s="12">
        <v>0</v>
      </c>
      <c r="H161" s="12">
        <v>0</v>
      </c>
      <c r="I161" s="12">
        <v>0</v>
      </c>
      <c r="J161" s="12">
        <v>0</v>
      </c>
    </row>
    <row r="162" spans="1:10">
      <c r="A162" s="12">
        <v>17027</v>
      </c>
      <c r="B162" s="12" t="s">
        <v>286</v>
      </c>
      <c r="C162" s="12">
        <v>0</v>
      </c>
      <c r="D162" s="12">
        <v>0</v>
      </c>
      <c r="E162" s="12">
        <v>2.351E-2</v>
      </c>
      <c r="F162" s="12">
        <v>2.351E-2</v>
      </c>
      <c r="G162" s="12">
        <v>0</v>
      </c>
      <c r="H162" s="12">
        <v>0</v>
      </c>
      <c r="I162" s="12">
        <v>0</v>
      </c>
      <c r="J162" s="12">
        <v>0</v>
      </c>
    </row>
    <row r="163" spans="1:10">
      <c r="A163" s="12">
        <v>17027</v>
      </c>
      <c r="B163" s="12" t="s">
        <v>287</v>
      </c>
      <c r="C163" s="12">
        <v>0</v>
      </c>
      <c r="D163" s="12">
        <v>0</v>
      </c>
      <c r="E163" s="12">
        <v>3.9280000000000001E-3</v>
      </c>
      <c r="F163" s="12">
        <v>3.9280000000000001E-3</v>
      </c>
      <c r="G163" s="12">
        <v>0</v>
      </c>
      <c r="H163" s="12">
        <v>0</v>
      </c>
      <c r="I163" s="12">
        <v>0</v>
      </c>
      <c r="J163" s="12">
        <v>0</v>
      </c>
    </row>
    <row r="164" spans="1:10">
      <c r="A164" s="12">
        <v>17027</v>
      </c>
      <c r="B164" s="12" t="s">
        <v>288</v>
      </c>
      <c r="C164" s="12">
        <v>0</v>
      </c>
      <c r="D164" s="12">
        <v>0</v>
      </c>
      <c r="E164" s="12">
        <v>-3.9280000000000001E-3</v>
      </c>
      <c r="F164" s="12">
        <v>3.9280000000000001E-3</v>
      </c>
      <c r="G164" s="12">
        <v>0</v>
      </c>
      <c r="H164" s="12">
        <v>0</v>
      </c>
      <c r="I164" s="12">
        <v>0</v>
      </c>
      <c r="J164" s="12">
        <v>0</v>
      </c>
    </row>
    <row r="165" spans="1:10">
      <c r="A165" s="12">
        <v>17027</v>
      </c>
      <c r="B165" s="12" t="s">
        <v>289</v>
      </c>
      <c r="C165" s="12">
        <v>0</v>
      </c>
      <c r="D165" s="12">
        <v>0</v>
      </c>
      <c r="E165" s="12">
        <v>1.051E-2</v>
      </c>
      <c r="F165" s="12">
        <v>1.051E-2</v>
      </c>
      <c r="G165" s="12">
        <v>0</v>
      </c>
      <c r="H165" s="12">
        <v>0</v>
      </c>
      <c r="I165" s="12">
        <v>0</v>
      </c>
      <c r="J165" s="12">
        <v>0</v>
      </c>
    </row>
    <row r="166" spans="1:10">
      <c r="A166" s="12">
        <v>17027</v>
      </c>
      <c r="B166" s="12" t="s">
        <v>290</v>
      </c>
      <c r="C166" s="12">
        <v>0</v>
      </c>
      <c r="D166" s="12">
        <v>0</v>
      </c>
      <c r="E166" s="12">
        <v>-1.051E-2</v>
      </c>
      <c r="F166" s="12">
        <v>1.051E-2</v>
      </c>
      <c r="G166" s="12">
        <v>0</v>
      </c>
      <c r="H166" s="12">
        <v>0</v>
      </c>
      <c r="I166" s="12">
        <v>0</v>
      </c>
      <c r="J166" s="12">
        <v>0</v>
      </c>
    </row>
    <row r="167" spans="1:10">
      <c r="A167" s="12">
        <v>17027</v>
      </c>
      <c r="B167" s="12" t="s">
        <v>291</v>
      </c>
      <c r="C167" s="12">
        <v>0</v>
      </c>
      <c r="D167" s="12">
        <v>0</v>
      </c>
      <c r="E167" s="12">
        <v>4.4260000000000002E-4</v>
      </c>
      <c r="F167" s="12">
        <v>4.4260000000000002E-4</v>
      </c>
      <c r="G167" s="12">
        <v>0</v>
      </c>
      <c r="H167" s="12">
        <v>0</v>
      </c>
      <c r="I167" s="12">
        <v>0</v>
      </c>
      <c r="J167" s="12">
        <v>0</v>
      </c>
    </row>
    <row r="168" spans="1:10">
      <c r="A168" s="12">
        <v>17027</v>
      </c>
      <c r="B168" s="12" t="s">
        <v>292</v>
      </c>
      <c r="C168" s="12">
        <v>0</v>
      </c>
      <c r="D168" s="12">
        <v>0</v>
      </c>
      <c r="E168" s="12">
        <v>-4.4260000000000002E-4</v>
      </c>
      <c r="F168" s="12">
        <v>4.4260000000000002E-4</v>
      </c>
      <c r="G168" s="12">
        <v>0</v>
      </c>
      <c r="H168" s="12">
        <v>0</v>
      </c>
      <c r="I168" s="12">
        <v>0</v>
      </c>
      <c r="J168" s="12">
        <v>0</v>
      </c>
    </row>
    <row r="169" spans="1:10">
      <c r="A169" s="12">
        <v>17027</v>
      </c>
      <c r="B169" s="12" t="s">
        <v>293</v>
      </c>
      <c r="C169" s="12">
        <v>0</v>
      </c>
      <c r="D169" s="12">
        <v>0</v>
      </c>
      <c r="E169" s="12">
        <v>3.4590000000000001</v>
      </c>
      <c r="F169" s="12">
        <v>3.4590000000000001</v>
      </c>
      <c r="G169" s="12">
        <v>0</v>
      </c>
      <c r="H169" s="12">
        <v>0</v>
      </c>
      <c r="I169" s="12">
        <v>0</v>
      </c>
      <c r="J169" s="12">
        <v>0</v>
      </c>
    </row>
    <row r="170" spans="1:10">
      <c r="A170" s="12">
        <v>17027</v>
      </c>
      <c r="B170" s="12" t="s">
        <v>294</v>
      </c>
      <c r="C170" s="12">
        <v>0</v>
      </c>
      <c r="D170" s="12">
        <v>0</v>
      </c>
      <c r="E170" s="12">
        <v>8.9560000000000004E-3</v>
      </c>
      <c r="F170" s="12">
        <v>8.9560000000000004E-3</v>
      </c>
      <c r="G170" s="12">
        <v>0</v>
      </c>
      <c r="H170" s="12">
        <v>0</v>
      </c>
      <c r="I170" s="12">
        <v>0</v>
      </c>
      <c r="J170" s="12">
        <v>0</v>
      </c>
    </row>
    <row r="171" spans="1:10">
      <c r="A171" s="12">
        <v>17027</v>
      </c>
      <c r="B171" s="12" t="s">
        <v>295</v>
      </c>
      <c r="C171" s="12">
        <v>0</v>
      </c>
      <c r="D171" s="12">
        <v>0</v>
      </c>
      <c r="E171" s="12">
        <v>-4.3319999999999997E-2</v>
      </c>
      <c r="F171" s="12">
        <v>4.3319999999999997E-2</v>
      </c>
      <c r="G171" s="12">
        <v>0</v>
      </c>
      <c r="H171" s="12">
        <v>0</v>
      </c>
      <c r="I171" s="12">
        <v>0</v>
      </c>
      <c r="J171" s="12">
        <v>0</v>
      </c>
    </row>
    <row r="172" spans="1:10">
      <c r="A172" s="12">
        <v>17027</v>
      </c>
      <c r="B172" s="12" t="s">
        <v>296</v>
      </c>
      <c r="C172" s="12">
        <v>0</v>
      </c>
      <c r="D172" s="12">
        <v>0</v>
      </c>
      <c r="E172" s="12">
        <v>4.3319999999999997E-2</v>
      </c>
      <c r="F172" s="12">
        <v>4.3319999999999997E-2</v>
      </c>
      <c r="G172" s="12">
        <v>0</v>
      </c>
      <c r="H172" s="12">
        <v>0</v>
      </c>
      <c r="I172" s="12">
        <v>0</v>
      </c>
      <c r="J172" s="12">
        <v>0</v>
      </c>
    </row>
    <row r="173" spans="1:10">
      <c r="A173" s="12">
        <v>17027</v>
      </c>
      <c r="B173" s="12" t="s">
        <v>235</v>
      </c>
      <c r="C173" s="12">
        <v>0</v>
      </c>
      <c r="D173" s="12">
        <v>0</v>
      </c>
      <c r="E173" s="12">
        <v>3.2940000000000001E-3</v>
      </c>
      <c r="F173" s="12">
        <v>3.2940000000000001E-3</v>
      </c>
      <c r="G173" s="12">
        <v>0</v>
      </c>
      <c r="H173" s="12">
        <v>0</v>
      </c>
      <c r="I173" s="12">
        <v>0</v>
      </c>
      <c r="J173" s="12">
        <v>0</v>
      </c>
    </row>
    <row r="174" spans="1:10">
      <c r="A174" s="12">
        <v>17027</v>
      </c>
      <c r="B174" s="12" t="s">
        <v>236</v>
      </c>
      <c r="C174" s="12">
        <v>0</v>
      </c>
      <c r="D174" s="12">
        <v>0</v>
      </c>
      <c r="E174" s="12">
        <v>3.712E-2</v>
      </c>
      <c r="F174" s="12">
        <v>3.712E-2</v>
      </c>
      <c r="G174" s="12">
        <v>0</v>
      </c>
      <c r="H174" s="12">
        <v>0</v>
      </c>
      <c r="I174" s="12">
        <v>0</v>
      </c>
      <c r="J174" s="12">
        <v>0</v>
      </c>
    </row>
    <row r="175" spans="1:10">
      <c r="A175" s="12">
        <v>17027</v>
      </c>
      <c r="B175" s="12" t="s">
        <v>237</v>
      </c>
      <c r="C175" s="12">
        <v>0</v>
      </c>
      <c r="D175" s="12">
        <v>0</v>
      </c>
      <c r="E175" s="12">
        <v>1.6E-2</v>
      </c>
      <c r="F175" s="12">
        <v>1.6E-2</v>
      </c>
      <c r="G175" s="12">
        <v>0</v>
      </c>
      <c r="H175" s="12">
        <v>0</v>
      </c>
      <c r="I175" s="12">
        <v>0</v>
      </c>
      <c r="J175" s="12">
        <v>0</v>
      </c>
    </row>
    <row r="176" spans="1:10">
      <c r="A176" s="12">
        <v>17027</v>
      </c>
      <c r="B176" s="12" t="s">
        <v>238</v>
      </c>
      <c r="C176" s="12">
        <v>0</v>
      </c>
      <c r="D176" s="12">
        <v>0</v>
      </c>
      <c r="E176" s="12">
        <v>1.5270000000000001E-2</v>
      </c>
      <c r="F176" s="12">
        <v>1.5270000000000001E-2</v>
      </c>
      <c r="G176" s="12">
        <v>0</v>
      </c>
      <c r="H176" s="12">
        <v>0</v>
      </c>
      <c r="I176" s="12">
        <v>0</v>
      </c>
      <c r="J176" s="12">
        <v>0</v>
      </c>
    </row>
    <row r="177" spans="1:10">
      <c r="A177" s="12">
        <v>17027</v>
      </c>
      <c r="B177" s="12" t="s">
        <v>239</v>
      </c>
      <c r="C177" s="12">
        <v>0</v>
      </c>
      <c r="D177" s="12">
        <v>0</v>
      </c>
      <c r="E177" s="12">
        <v>3.4489999999999998E-3</v>
      </c>
      <c r="F177" s="12">
        <v>3.4489999999999998E-3</v>
      </c>
      <c r="G177" s="12">
        <v>0</v>
      </c>
      <c r="H177" s="12">
        <v>0</v>
      </c>
      <c r="I177" s="12">
        <v>0</v>
      </c>
      <c r="J177" s="12">
        <v>0</v>
      </c>
    </row>
    <row r="178" spans="1:10">
      <c r="A178" s="12">
        <v>17027</v>
      </c>
      <c r="B178" s="12" t="s">
        <v>240</v>
      </c>
      <c r="C178" s="12">
        <v>0</v>
      </c>
      <c r="D178" s="12">
        <v>0</v>
      </c>
      <c r="E178" s="12">
        <v>3.6970000000000003E-2</v>
      </c>
      <c r="F178" s="12">
        <v>3.6970000000000003E-2</v>
      </c>
      <c r="G178" s="12">
        <v>0</v>
      </c>
      <c r="H178" s="12">
        <v>0</v>
      </c>
      <c r="I178" s="12">
        <v>0</v>
      </c>
      <c r="J178" s="12">
        <v>0</v>
      </c>
    </row>
    <row r="179" spans="1:10">
      <c r="A179" s="12">
        <v>17027</v>
      </c>
      <c r="B179" s="12" t="s">
        <v>241</v>
      </c>
      <c r="C179" s="12">
        <v>0</v>
      </c>
      <c r="D179" s="12">
        <v>0</v>
      </c>
      <c r="E179" s="12">
        <v>1.644E-2</v>
      </c>
      <c r="F179" s="12">
        <v>1.644E-2</v>
      </c>
      <c r="G179" s="12">
        <v>0</v>
      </c>
      <c r="H179" s="12">
        <v>0</v>
      </c>
      <c r="I179" s="12">
        <v>0</v>
      </c>
      <c r="J179" s="12">
        <v>0</v>
      </c>
    </row>
    <row r="180" spans="1:10">
      <c r="A180" s="12">
        <v>17027</v>
      </c>
      <c r="B180" s="12" t="s">
        <v>242</v>
      </c>
      <c r="C180" s="12">
        <v>0</v>
      </c>
      <c r="D180" s="12">
        <v>0</v>
      </c>
      <c r="E180" s="12">
        <v>1.4829999999999999E-2</v>
      </c>
      <c r="F180" s="12">
        <v>1.4829999999999999E-2</v>
      </c>
      <c r="G180" s="12">
        <v>0</v>
      </c>
      <c r="H180" s="12">
        <v>0</v>
      </c>
      <c r="I180" s="12">
        <v>0</v>
      </c>
      <c r="J180" s="12">
        <v>0</v>
      </c>
    </row>
    <row r="181" spans="1:10">
      <c r="A181" s="12">
        <v>17027</v>
      </c>
      <c r="B181" s="12" t="s">
        <v>243</v>
      </c>
      <c r="C181" s="12">
        <v>0</v>
      </c>
      <c r="D181" s="12">
        <v>0</v>
      </c>
      <c r="E181" s="12">
        <v>1.8610000000000002E-2</v>
      </c>
      <c r="F181" s="12">
        <v>1.8610000000000002E-2</v>
      </c>
      <c r="G181" s="12">
        <v>0</v>
      </c>
      <c r="H181" s="12">
        <v>0</v>
      </c>
      <c r="I181" s="12">
        <v>0</v>
      </c>
      <c r="J181" s="12">
        <v>0</v>
      </c>
    </row>
    <row r="182" spans="1:10">
      <c r="A182" s="12">
        <v>17027</v>
      </c>
      <c r="B182" s="12" t="s">
        <v>244</v>
      </c>
      <c r="C182" s="12">
        <v>0</v>
      </c>
      <c r="D182" s="12">
        <v>0</v>
      </c>
      <c r="E182" s="12">
        <v>2.18E-2</v>
      </c>
      <c r="F182" s="12">
        <v>2.18E-2</v>
      </c>
      <c r="G182" s="12">
        <v>0</v>
      </c>
      <c r="H182" s="12">
        <v>0</v>
      </c>
      <c r="I182" s="12">
        <v>0</v>
      </c>
      <c r="J182" s="12">
        <v>0</v>
      </c>
    </row>
    <row r="183" spans="1:10">
      <c r="A183" s="12">
        <v>17027</v>
      </c>
      <c r="B183" s="12" t="s">
        <v>245</v>
      </c>
      <c r="C183" s="12">
        <v>0</v>
      </c>
      <c r="D183" s="12">
        <v>0</v>
      </c>
      <c r="E183" s="12">
        <v>1.8460000000000001E-2</v>
      </c>
      <c r="F183" s="12">
        <v>1.8460000000000001E-2</v>
      </c>
      <c r="G183" s="12">
        <v>0</v>
      </c>
      <c r="H183" s="12">
        <v>0</v>
      </c>
      <c r="I183" s="12">
        <v>0</v>
      </c>
      <c r="J183" s="12">
        <v>0</v>
      </c>
    </row>
    <row r="184" spans="1:10">
      <c r="A184" s="12">
        <v>17027</v>
      </c>
      <c r="B184" s="12" t="s">
        <v>246</v>
      </c>
      <c r="C184" s="12">
        <v>0</v>
      </c>
      <c r="D184" s="12">
        <v>0</v>
      </c>
      <c r="E184" s="12">
        <v>2.196E-2</v>
      </c>
      <c r="F184" s="12">
        <v>2.196E-2</v>
      </c>
      <c r="G184" s="12">
        <v>0</v>
      </c>
      <c r="H184" s="12">
        <v>0</v>
      </c>
      <c r="I184" s="12">
        <v>0</v>
      </c>
      <c r="J184" s="12">
        <v>0</v>
      </c>
    </row>
    <row r="185" spans="1:10">
      <c r="A185" s="12">
        <v>17027</v>
      </c>
      <c r="B185" s="12" t="s">
        <v>247</v>
      </c>
      <c r="C185" s="12">
        <v>0</v>
      </c>
      <c r="D185" s="12">
        <v>0</v>
      </c>
      <c r="E185" s="12">
        <v>5.9760000000000001E-2</v>
      </c>
      <c r="F185" s="12">
        <v>5.9760000000000001E-2</v>
      </c>
      <c r="G185" s="12">
        <v>0</v>
      </c>
      <c r="H185" s="12">
        <v>0</v>
      </c>
      <c r="I185" s="12">
        <v>0</v>
      </c>
      <c r="J185" s="12">
        <v>0</v>
      </c>
    </row>
    <row r="186" spans="1:10">
      <c r="A186" s="12">
        <v>17027</v>
      </c>
      <c r="B186" s="12" t="s">
        <v>248</v>
      </c>
      <c r="C186" s="12">
        <v>0</v>
      </c>
      <c r="D186" s="12">
        <v>0</v>
      </c>
      <c r="E186" s="12">
        <v>-2.8490000000000001E-2</v>
      </c>
      <c r="F186" s="12">
        <v>2.8490000000000001E-2</v>
      </c>
      <c r="G186" s="12">
        <v>0</v>
      </c>
      <c r="H186" s="12">
        <v>0</v>
      </c>
      <c r="I186" s="12">
        <v>0</v>
      </c>
      <c r="J186" s="12">
        <v>0</v>
      </c>
    </row>
    <row r="187" spans="1:10">
      <c r="A187" s="12">
        <v>17027</v>
      </c>
      <c r="B187" s="12" t="s">
        <v>249</v>
      </c>
      <c r="C187" s="12">
        <v>0</v>
      </c>
      <c r="D187" s="12">
        <v>0</v>
      </c>
      <c r="E187" s="12">
        <v>5.9319999999999998E-2</v>
      </c>
      <c r="F187" s="12">
        <v>5.9319999999999998E-2</v>
      </c>
      <c r="G187" s="12">
        <v>0</v>
      </c>
      <c r="H187" s="12">
        <v>0</v>
      </c>
      <c r="I187" s="12">
        <v>0</v>
      </c>
      <c r="J187" s="12">
        <v>0</v>
      </c>
    </row>
    <row r="188" spans="1:10">
      <c r="A188" s="12">
        <v>17027</v>
      </c>
      <c r="B188" s="12" t="s">
        <v>250</v>
      </c>
      <c r="C188" s="12">
        <v>0</v>
      </c>
      <c r="D188" s="12">
        <v>0</v>
      </c>
      <c r="E188" s="12">
        <v>-2.8049999999999999E-2</v>
      </c>
      <c r="F188" s="12">
        <v>2.8049999999999999E-2</v>
      </c>
      <c r="G188" s="12">
        <v>0</v>
      </c>
      <c r="H188" s="12">
        <v>0</v>
      </c>
      <c r="I188" s="12">
        <v>0</v>
      </c>
      <c r="J188" s="12">
        <v>0</v>
      </c>
    </row>
    <row r="189" spans="1:10">
      <c r="A189" s="12">
        <v>17027</v>
      </c>
      <c r="B189" s="12" t="s">
        <v>251</v>
      </c>
      <c r="C189" s="12">
        <v>0</v>
      </c>
      <c r="D189" s="12">
        <v>0</v>
      </c>
      <c r="E189" s="12">
        <v>3.4489999999999998</v>
      </c>
      <c r="F189" s="12">
        <v>3.4489999999999998</v>
      </c>
      <c r="G189" s="12">
        <v>0</v>
      </c>
      <c r="H189" s="12">
        <v>0</v>
      </c>
      <c r="I189" s="12">
        <v>0</v>
      </c>
      <c r="J189" s="12">
        <v>0</v>
      </c>
    </row>
    <row r="190" spans="1:10">
      <c r="A190" s="12">
        <v>17027</v>
      </c>
      <c r="B190" s="12" t="s">
        <v>252</v>
      </c>
      <c r="C190" s="12">
        <v>0</v>
      </c>
      <c r="D190" s="12">
        <v>0</v>
      </c>
      <c r="E190" s="12">
        <v>-7.5230000000000002E-3</v>
      </c>
      <c r="F190" s="12">
        <v>7.5230000000000002E-3</v>
      </c>
      <c r="G190" s="12">
        <v>0</v>
      </c>
      <c r="H190" s="12">
        <v>0</v>
      </c>
      <c r="I190" s="12">
        <v>0</v>
      </c>
      <c r="J190" s="12">
        <v>0</v>
      </c>
    </row>
    <row r="191" spans="1:10">
      <c r="A191" s="12">
        <v>17027</v>
      </c>
      <c r="B191" s="12" t="s">
        <v>253</v>
      </c>
      <c r="C191" s="12">
        <v>0</v>
      </c>
      <c r="D191" s="12">
        <v>0</v>
      </c>
      <c r="E191" s="12">
        <v>2.5739999999999998</v>
      </c>
      <c r="F191" s="12">
        <v>2.5739999999999998</v>
      </c>
      <c r="G191" s="12">
        <v>0</v>
      </c>
      <c r="H191" s="12">
        <v>0</v>
      </c>
      <c r="I191" s="12">
        <v>0</v>
      </c>
      <c r="J191" s="12">
        <v>0</v>
      </c>
    </row>
    <row r="192" spans="1:10">
      <c r="A192" s="12">
        <v>17027</v>
      </c>
      <c r="B192" s="12" t="s">
        <v>254</v>
      </c>
      <c r="C192" s="12">
        <v>0</v>
      </c>
      <c r="D192" s="12">
        <v>0</v>
      </c>
      <c r="E192" s="12">
        <v>-1.821E-2</v>
      </c>
      <c r="F192" s="12">
        <v>1.821E-2</v>
      </c>
      <c r="G192" s="12">
        <v>0</v>
      </c>
      <c r="H192" s="12">
        <v>0</v>
      </c>
      <c r="I192" s="12">
        <v>0</v>
      </c>
      <c r="J192" s="12">
        <v>0</v>
      </c>
    </row>
    <row r="193" spans="1:10">
      <c r="A193" s="12">
        <v>17027</v>
      </c>
      <c r="B193" s="12" t="s">
        <v>255</v>
      </c>
      <c r="C193" s="12">
        <v>0</v>
      </c>
      <c r="D193" s="12">
        <v>0</v>
      </c>
      <c r="E193" s="12">
        <v>3.4489999999999998</v>
      </c>
      <c r="F193" s="12">
        <v>3.4489999999999998</v>
      </c>
      <c r="G193" s="12">
        <v>0</v>
      </c>
      <c r="H193" s="12">
        <v>0</v>
      </c>
      <c r="I193" s="12">
        <v>0</v>
      </c>
      <c r="J193" s="12">
        <v>0</v>
      </c>
    </row>
    <row r="194" spans="1:10">
      <c r="A194" s="12">
        <v>17027</v>
      </c>
      <c r="B194" s="12" t="s">
        <v>256</v>
      </c>
      <c r="C194" s="12">
        <v>0</v>
      </c>
      <c r="D194" s="12">
        <v>0</v>
      </c>
      <c r="E194" s="12">
        <v>-7.6779999999999999E-3</v>
      </c>
      <c r="F194" s="12">
        <v>7.6779999999999999E-3</v>
      </c>
      <c r="G194" s="12">
        <v>0</v>
      </c>
      <c r="H194" s="12">
        <v>0</v>
      </c>
      <c r="I194" s="12">
        <v>0</v>
      </c>
      <c r="J194" s="12">
        <v>0</v>
      </c>
    </row>
    <row r="195" spans="1:10">
      <c r="A195" s="12">
        <v>17027</v>
      </c>
      <c r="B195" s="12" t="s">
        <v>257</v>
      </c>
      <c r="C195" s="12">
        <v>0</v>
      </c>
      <c r="D195" s="12">
        <v>0</v>
      </c>
      <c r="E195" s="12">
        <v>2.5739999999999998</v>
      </c>
      <c r="F195" s="12">
        <v>2.5739999999999998</v>
      </c>
      <c r="G195" s="12">
        <v>0</v>
      </c>
      <c r="H195" s="12">
        <v>0</v>
      </c>
      <c r="I195" s="12">
        <v>0</v>
      </c>
      <c r="J195" s="12">
        <v>0</v>
      </c>
    </row>
    <row r="196" spans="1:10">
      <c r="A196" s="12">
        <v>17027</v>
      </c>
      <c r="B196" s="12" t="s">
        <v>258</v>
      </c>
      <c r="C196" s="12">
        <v>0</v>
      </c>
      <c r="D196" s="12">
        <v>0</v>
      </c>
      <c r="E196" s="12">
        <v>-1.866E-2</v>
      </c>
      <c r="F196" s="12">
        <v>1.866E-2</v>
      </c>
      <c r="G196" s="12">
        <v>0</v>
      </c>
      <c r="H196" s="12">
        <v>0</v>
      </c>
      <c r="I196" s="12">
        <v>0</v>
      </c>
      <c r="J196" s="12">
        <v>0</v>
      </c>
    </row>
    <row r="197" spans="1:10">
      <c r="A197" s="12">
        <v>17027</v>
      </c>
      <c r="B197" s="12" t="s">
        <v>259</v>
      </c>
      <c r="C197" s="12">
        <v>0</v>
      </c>
      <c r="D197" s="12">
        <v>0</v>
      </c>
      <c r="E197" s="12">
        <v>3.5190000000000001</v>
      </c>
      <c r="F197" s="12">
        <v>3.5190000000000001</v>
      </c>
      <c r="G197" s="12">
        <v>0</v>
      </c>
      <c r="H197" s="12">
        <v>0</v>
      </c>
      <c r="I197" s="12">
        <v>0</v>
      </c>
      <c r="J197" s="12">
        <v>0</v>
      </c>
    </row>
    <row r="198" spans="1:10">
      <c r="A198" s="12">
        <v>17027</v>
      </c>
      <c r="B198" s="12" t="s">
        <v>260</v>
      </c>
      <c r="C198" s="12">
        <v>0</v>
      </c>
      <c r="D198" s="12">
        <v>0</v>
      </c>
      <c r="E198" s="12">
        <v>6.9589999999999999E-2</v>
      </c>
      <c r="F198" s="12">
        <v>6.9589999999999999E-2</v>
      </c>
      <c r="G198" s="12">
        <v>0</v>
      </c>
      <c r="H198" s="12">
        <v>0</v>
      </c>
      <c r="I198" s="12">
        <v>0</v>
      </c>
      <c r="J198" s="12">
        <v>0</v>
      </c>
    </row>
    <row r="199" spans="1:10">
      <c r="A199" s="12">
        <v>17027</v>
      </c>
      <c r="B199" s="12" t="s">
        <v>261</v>
      </c>
      <c r="C199" s="12">
        <v>0</v>
      </c>
      <c r="D199" s="12">
        <v>0</v>
      </c>
      <c r="E199" s="12">
        <v>2.6269999999999998</v>
      </c>
      <c r="F199" s="12">
        <v>2.6269999999999998</v>
      </c>
      <c r="G199" s="12">
        <v>0</v>
      </c>
      <c r="H199" s="12">
        <v>0</v>
      </c>
      <c r="I199" s="12">
        <v>0</v>
      </c>
      <c r="J199" s="12">
        <v>0</v>
      </c>
    </row>
    <row r="200" spans="1:10">
      <c r="A200" s="12">
        <v>17027</v>
      </c>
      <c r="B200" s="12" t="s">
        <v>262</v>
      </c>
      <c r="C200" s="12">
        <v>0</v>
      </c>
      <c r="D200" s="12">
        <v>0</v>
      </c>
      <c r="E200" s="12">
        <v>3.9620000000000002E-2</v>
      </c>
      <c r="F200" s="12">
        <v>3.9620000000000002E-2</v>
      </c>
      <c r="G200" s="12">
        <v>0</v>
      </c>
      <c r="H200" s="12">
        <v>0</v>
      </c>
      <c r="I200" s="12">
        <v>0</v>
      </c>
      <c r="J200" s="12">
        <v>0</v>
      </c>
    </row>
    <row r="201" spans="1:10">
      <c r="A201" s="12">
        <v>17027</v>
      </c>
      <c r="B201" s="12" t="s">
        <v>263</v>
      </c>
      <c r="C201" s="12">
        <v>0</v>
      </c>
      <c r="D201" s="12">
        <v>0</v>
      </c>
      <c r="E201" s="12">
        <v>1096</v>
      </c>
      <c r="F201" s="12">
        <v>1096</v>
      </c>
      <c r="G201" s="12">
        <v>0</v>
      </c>
      <c r="H201" s="12">
        <v>0</v>
      </c>
      <c r="I201" s="12">
        <v>0</v>
      </c>
      <c r="J201" s="12">
        <v>0</v>
      </c>
    </row>
    <row r="202" spans="1:10">
      <c r="A202" s="12">
        <v>17027</v>
      </c>
      <c r="B202" s="12" t="s">
        <v>264</v>
      </c>
      <c r="C202" s="12">
        <v>0</v>
      </c>
      <c r="D202" s="12">
        <v>0</v>
      </c>
      <c r="E202" s="12">
        <v>-184.7</v>
      </c>
      <c r="F202" s="12">
        <v>184.7</v>
      </c>
      <c r="G202" s="12">
        <v>0</v>
      </c>
      <c r="H202" s="12">
        <v>0</v>
      </c>
      <c r="I202" s="12">
        <v>0</v>
      </c>
      <c r="J202" s="12">
        <v>0</v>
      </c>
    </row>
    <row r="203" spans="1:10">
      <c r="A203" s="12">
        <v>17027</v>
      </c>
      <c r="B203" s="12" t="s">
        <v>265</v>
      </c>
      <c r="C203" s="12">
        <v>0</v>
      </c>
      <c r="D203" s="12">
        <v>0</v>
      </c>
      <c r="E203" s="12">
        <v>8021</v>
      </c>
      <c r="F203" s="12">
        <v>8021</v>
      </c>
      <c r="G203" s="12">
        <v>0</v>
      </c>
      <c r="H203" s="12">
        <v>0</v>
      </c>
      <c r="I203" s="12">
        <v>0</v>
      </c>
      <c r="J203" s="12">
        <v>0</v>
      </c>
    </row>
    <row r="204" spans="1:10">
      <c r="A204" s="12">
        <v>17027</v>
      </c>
      <c r="B204" s="12" t="s">
        <v>266</v>
      </c>
      <c r="C204" s="12">
        <v>0</v>
      </c>
      <c r="D204" s="12">
        <v>0</v>
      </c>
      <c r="E204" s="12">
        <v>8035</v>
      </c>
      <c r="F204" s="12">
        <v>8035</v>
      </c>
      <c r="G204" s="12">
        <v>0</v>
      </c>
      <c r="H204" s="12">
        <v>0</v>
      </c>
      <c r="I204" s="12">
        <v>0</v>
      </c>
      <c r="J204" s="12">
        <v>0</v>
      </c>
    </row>
    <row r="205" spans="1:10">
      <c r="A205" s="12">
        <v>17027</v>
      </c>
      <c r="B205" s="12" t="s">
        <v>571</v>
      </c>
      <c r="C205" s="12">
        <v>0</v>
      </c>
      <c r="D205" s="12">
        <v>0</v>
      </c>
      <c r="E205" s="12">
        <v>18140</v>
      </c>
      <c r="F205" s="12">
        <v>18140</v>
      </c>
      <c r="G205" s="12">
        <v>0</v>
      </c>
      <c r="H205" s="12">
        <v>0</v>
      </c>
      <c r="I205" s="12">
        <v>0</v>
      </c>
      <c r="J205" s="12">
        <v>0</v>
      </c>
    </row>
    <row r="206" spans="1:10">
      <c r="A206" s="12">
        <v>17027</v>
      </c>
      <c r="B206" s="12" t="s">
        <v>575</v>
      </c>
      <c r="C206" s="12">
        <v>0</v>
      </c>
      <c r="D206" s="12">
        <v>0</v>
      </c>
      <c r="E206" s="12">
        <v>4.2060000000000014E-3</v>
      </c>
      <c r="F206" s="12">
        <v>4.2060000000000014E-3</v>
      </c>
      <c r="G206" s="12">
        <v>0</v>
      </c>
      <c r="H206" s="12">
        <v>0</v>
      </c>
      <c r="I206" s="12">
        <v>0</v>
      </c>
      <c r="J206" s="12">
        <v>0</v>
      </c>
    </row>
    <row r="207" spans="1:10">
      <c r="A207" s="12">
        <v>17027</v>
      </c>
      <c r="B207" s="12" t="s">
        <v>577</v>
      </c>
      <c r="C207" s="12">
        <v>0</v>
      </c>
      <c r="D207" s="12">
        <v>0</v>
      </c>
      <c r="E207" s="12">
        <v>-1.4059999999999999E-3</v>
      </c>
      <c r="F207" s="12">
        <v>1.4059999999999999E-3</v>
      </c>
      <c r="G207" s="12">
        <v>0</v>
      </c>
      <c r="H207" s="12">
        <v>0</v>
      </c>
      <c r="I207" s="12">
        <v>0</v>
      </c>
      <c r="J207" s="12">
        <v>0</v>
      </c>
    </row>
    <row r="208" spans="1:10">
      <c r="A208" s="12">
        <v>17027</v>
      </c>
      <c r="B208" s="12" t="s">
        <v>579</v>
      </c>
      <c r="C208" s="12">
        <v>0</v>
      </c>
      <c r="D208" s="12">
        <v>0</v>
      </c>
      <c r="E208" s="12">
        <v>18140</v>
      </c>
      <c r="F208" s="12">
        <v>18140</v>
      </c>
      <c r="G208" s="12">
        <v>0</v>
      </c>
      <c r="H208" s="12">
        <v>0</v>
      </c>
      <c r="I208" s="12">
        <v>0</v>
      </c>
      <c r="J208" s="12">
        <v>0</v>
      </c>
    </row>
    <row r="209" spans="1:10">
      <c r="A209" s="12">
        <v>17027</v>
      </c>
      <c r="B209" s="12" t="s">
        <v>585</v>
      </c>
      <c r="C209" s="12">
        <v>0</v>
      </c>
      <c r="D209" s="12">
        <v>0</v>
      </c>
      <c r="E209" s="12">
        <v>4.2060000000000014E-3</v>
      </c>
      <c r="F209" s="12">
        <v>4.2060000000000014E-3</v>
      </c>
      <c r="G209" s="12">
        <v>0</v>
      </c>
      <c r="H209" s="12">
        <v>0</v>
      </c>
      <c r="I209" s="12">
        <v>0</v>
      </c>
      <c r="J209" s="12">
        <v>0</v>
      </c>
    </row>
    <row r="210" spans="1:10">
      <c r="A210" s="12">
        <v>17027</v>
      </c>
      <c r="B210" s="12" t="s">
        <v>587</v>
      </c>
      <c r="C210" s="12">
        <v>0</v>
      </c>
      <c r="D210" s="12">
        <v>0</v>
      </c>
      <c r="E210" s="12">
        <v>-1.4059999999999999E-3</v>
      </c>
      <c r="F210" s="12">
        <v>1.4059999999999999E-3</v>
      </c>
      <c r="G210" s="12">
        <v>0</v>
      </c>
      <c r="H210" s="12">
        <v>0</v>
      </c>
      <c r="I210" s="12">
        <v>0</v>
      </c>
      <c r="J210" s="12">
        <v>0</v>
      </c>
    </row>
    <row r="211" spans="1:10">
      <c r="A211" s="12">
        <v>17027</v>
      </c>
      <c r="B211" s="12" t="s">
        <v>781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</row>
    <row r="212" spans="1:10">
      <c r="A212" s="12">
        <v>17027</v>
      </c>
      <c r="B212" s="12" t="s">
        <v>783</v>
      </c>
      <c r="C212" s="12">
        <v>0</v>
      </c>
      <c r="D212" s="12">
        <v>0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</row>
    <row r="213" spans="1:10">
      <c r="A213" s="12">
        <v>17027</v>
      </c>
      <c r="B213" s="12" t="s">
        <v>785</v>
      </c>
      <c r="C213" s="12">
        <v>0</v>
      </c>
      <c r="D213" s="12">
        <v>0</v>
      </c>
      <c r="E213" s="12">
        <v>-705.6</v>
      </c>
      <c r="F213" s="12">
        <v>705.6</v>
      </c>
      <c r="G213" s="12">
        <v>0</v>
      </c>
      <c r="H213" s="12">
        <v>0</v>
      </c>
      <c r="I213" s="12">
        <v>0</v>
      </c>
      <c r="J213" s="12">
        <v>0</v>
      </c>
    </row>
    <row r="214" spans="1:10">
      <c r="A214" s="12">
        <v>17027</v>
      </c>
      <c r="B214" s="12" t="s">
        <v>787</v>
      </c>
      <c r="C214" s="12">
        <v>0</v>
      </c>
      <c r="D214" s="12">
        <v>0</v>
      </c>
      <c r="E214" s="12">
        <v>-747.3</v>
      </c>
      <c r="F214" s="12">
        <v>747.3</v>
      </c>
      <c r="G214" s="12">
        <v>0</v>
      </c>
      <c r="H214" s="12">
        <v>0</v>
      </c>
      <c r="I214" s="12">
        <v>0</v>
      </c>
      <c r="J214" s="12">
        <v>0</v>
      </c>
    </row>
    <row r="215" spans="1:10">
      <c r="A215" s="12">
        <v>17027</v>
      </c>
      <c r="B215" s="12" t="s">
        <v>789</v>
      </c>
      <c r="C215" s="12">
        <v>0</v>
      </c>
      <c r="D215" s="12">
        <v>0</v>
      </c>
      <c r="E215" s="12">
        <v>-747.3</v>
      </c>
      <c r="F215" s="12">
        <v>747.3</v>
      </c>
      <c r="G215" s="12">
        <v>0</v>
      </c>
      <c r="H215" s="12">
        <v>0</v>
      </c>
      <c r="I215" s="12">
        <v>0</v>
      </c>
      <c r="J215" s="12">
        <v>0</v>
      </c>
    </row>
    <row r="216" spans="1:10">
      <c r="A216" s="12">
        <v>17027</v>
      </c>
      <c r="B216" s="12" t="s">
        <v>791</v>
      </c>
      <c r="C216" s="12">
        <v>0</v>
      </c>
      <c r="D216" s="12">
        <v>0</v>
      </c>
      <c r="E216" s="12">
        <v>-3394</v>
      </c>
      <c r="F216" s="12">
        <v>3394</v>
      </c>
      <c r="G216" s="12">
        <v>0</v>
      </c>
      <c r="H216" s="12">
        <v>0</v>
      </c>
      <c r="I216" s="12">
        <v>0</v>
      </c>
      <c r="J216" s="12">
        <v>0</v>
      </c>
    </row>
    <row r="217" spans="1:10">
      <c r="A217" s="12">
        <v>17027</v>
      </c>
      <c r="B217" s="12" t="s">
        <v>793</v>
      </c>
      <c r="C217" s="12">
        <v>0</v>
      </c>
      <c r="D217" s="12">
        <v>0</v>
      </c>
      <c r="E217" s="12">
        <v>-90.02</v>
      </c>
      <c r="F217" s="12">
        <v>90.02</v>
      </c>
      <c r="G217" s="12">
        <v>0</v>
      </c>
      <c r="H217" s="12">
        <v>0</v>
      </c>
      <c r="I217" s="12">
        <v>0</v>
      </c>
      <c r="J217" s="12">
        <v>0</v>
      </c>
    </row>
    <row r="218" spans="1:10">
      <c r="A218" s="12">
        <v>17027</v>
      </c>
      <c r="B218" s="12" t="s">
        <v>795</v>
      </c>
      <c r="C218" s="12">
        <v>0</v>
      </c>
      <c r="D218" s="12">
        <v>0</v>
      </c>
      <c r="E218" s="12">
        <v>-42.17</v>
      </c>
      <c r="F218" s="12">
        <v>42.17</v>
      </c>
      <c r="G218" s="12">
        <v>0</v>
      </c>
      <c r="H218" s="12">
        <v>0</v>
      </c>
      <c r="I218" s="12">
        <v>0</v>
      </c>
      <c r="J218" s="12">
        <v>0</v>
      </c>
    </row>
    <row r="219" spans="1:10">
      <c r="A219" s="12">
        <v>17027</v>
      </c>
      <c r="B219" s="12" t="s">
        <v>797</v>
      </c>
      <c r="C219" s="12">
        <v>0</v>
      </c>
      <c r="D219" s="12">
        <v>0</v>
      </c>
      <c r="E219" s="12">
        <v>-42.17</v>
      </c>
      <c r="F219" s="12">
        <v>42.17</v>
      </c>
      <c r="G219" s="12">
        <v>0</v>
      </c>
      <c r="H219" s="12">
        <v>0</v>
      </c>
      <c r="I219" s="12">
        <v>0</v>
      </c>
      <c r="J219" s="12">
        <v>0</v>
      </c>
    </row>
    <row r="220" spans="1:10">
      <c r="A220" s="12">
        <v>17027</v>
      </c>
      <c r="B220" s="12" t="s">
        <v>799</v>
      </c>
      <c r="C220" s="12">
        <v>0</v>
      </c>
      <c r="D220" s="12">
        <v>0</v>
      </c>
      <c r="E220" s="12">
        <v>3255</v>
      </c>
      <c r="F220" s="12">
        <v>3255</v>
      </c>
      <c r="G220" s="12">
        <v>0</v>
      </c>
      <c r="H220" s="12">
        <v>0</v>
      </c>
      <c r="I220" s="12">
        <v>0</v>
      </c>
      <c r="J220" s="12">
        <v>0</v>
      </c>
    </row>
    <row r="221" spans="1:10">
      <c r="A221" s="12">
        <v>17027</v>
      </c>
      <c r="B221" s="12" t="s">
        <v>801</v>
      </c>
      <c r="C221" s="12">
        <v>0</v>
      </c>
      <c r="D221" s="12">
        <v>0</v>
      </c>
      <c r="E221" s="12">
        <v>-199.9</v>
      </c>
      <c r="F221" s="12">
        <v>199.9</v>
      </c>
      <c r="G221" s="12">
        <v>0</v>
      </c>
      <c r="H221" s="12">
        <v>0</v>
      </c>
      <c r="I221" s="12">
        <v>0</v>
      </c>
      <c r="J221" s="12">
        <v>0</v>
      </c>
    </row>
    <row r="222" spans="1:10">
      <c r="A222" s="12">
        <v>17027</v>
      </c>
      <c r="B222" s="12" t="s">
        <v>803</v>
      </c>
      <c r="C222" s="12">
        <v>0</v>
      </c>
      <c r="D222" s="12">
        <v>0</v>
      </c>
      <c r="E222" s="12">
        <v>-184.7</v>
      </c>
      <c r="F222" s="12">
        <v>184.7</v>
      </c>
      <c r="G222" s="12">
        <v>0</v>
      </c>
      <c r="H222" s="12">
        <v>0</v>
      </c>
      <c r="I222" s="12">
        <v>0</v>
      </c>
      <c r="J222" s="12">
        <v>0</v>
      </c>
    </row>
    <row r="223" spans="1:10">
      <c r="A223" s="12">
        <v>30098</v>
      </c>
      <c r="B223" s="12" t="s">
        <v>640</v>
      </c>
      <c r="C223" s="12">
        <v>7.8530000000000002E-7</v>
      </c>
      <c r="D223" s="12">
        <v>3.8820000000000003E-6</v>
      </c>
      <c r="E223" s="12">
        <v>16960</v>
      </c>
      <c r="F223" s="12">
        <v>16960</v>
      </c>
      <c r="G223" s="12">
        <v>0</v>
      </c>
      <c r="H223" s="12">
        <v>0</v>
      </c>
      <c r="I223" s="12">
        <v>0</v>
      </c>
      <c r="J223" s="12">
        <v>0</v>
      </c>
    </row>
    <row r="224" spans="1:10">
      <c r="A224" s="12">
        <v>30098</v>
      </c>
      <c r="B224" s="12" t="s">
        <v>641</v>
      </c>
      <c r="C224" s="12">
        <v>0</v>
      </c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</row>
    <row r="225" spans="1:10">
      <c r="A225" s="12">
        <v>30098</v>
      </c>
      <c r="B225" s="12" t="s">
        <v>642</v>
      </c>
      <c r="C225" s="12">
        <v>-1.409E-7</v>
      </c>
      <c r="D225" s="12">
        <v>8.229000000000001E-7</v>
      </c>
      <c r="E225" s="12">
        <v>4974</v>
      </c>
      <c r="F225" s="12">
        <v>4974</v>
      </c>
      <c r="G225" s="12">
        <v>0</v>
      </c>
      <c r="H225" s="12">
        <v>0</v>
      </c>
      <c r="I225" s="12">
        <v>0</v>
      </c>
      <c r="J225" s="12">
        <v>0</v>
      </c>
    </row>
    <row r="226" spans="1:10">
      <c r="A226" s="12">
        <v>30098</v>
      </c>
      <c r="B226" s="12" t="s">
        <v>643</v>
      </c>
      <c r="C226" s="12">
        <v>-1.459E-8</v>
      </c>
      <c r="D226" s="12">
        <v>3.7840000000000011E-7</v>
      </c>
      <c r="E226" s="12">
        <v>2655</v>
      </c>
      <c r="F226" s="12">
        <v>2655</v>
      </c>
      <c r="G226" s="12">
        <v>0</v>
      </c>
      <c r="H226" s="12">
        <v>0</v>
      </c>
      <c r="I226" s="12">
        <v>0</v>
      </c>
      <c r="J226" s="12">
        <v>0</v>
      </c>
    </row>
    <row r="227" spans="1:10">
      <c r="A227" s="12">
        <v>30098</v>
      </c>
      <c r="B227" s="12" t="s">
        <v>644</v>
      </c>
      <c r="C227" s="12">
        <v>-9.8209999999999991E-8</v>
      </c>
      <c r="D227" s="12">
        <v>2.6059999999999999E-7</v>
      </c>
      <c r="E227" s="12">
        <v>1800</v>
      </c>
      <c r="F227" s="12">
        <v>1800</v>
      </c>
      <c r="G227" s="12">
        <v>0</v>
      </c>
      <c r="H227" s="12">
        <v>0</v>
      </c>
      <c r="I227" s="12">
        <v>0</v>
      </c>
      <c r="J227" s="12">
        <v>0</v>
      </c>
    </row>
    <row r="228" spans="1:10">
      <c r="A228" s="12">
        <v>30098</v>
      </c>
      <c r="B228" s="12" t="s">
        <v>645</v>
      </c>
      <c r="C228" s="12">
        <v>3.0269999999999999E-8</v>
      </c>
      <c r="D228" s="12">
        <v>1.372E-6</v>
      </c>
      <c r="E228" s="12">
        <v>633</v>
      </c>
      <c r="F228" s="12">
        <v>633</v>
      </c>
      <c r="G228" s="12">
        <v>0</v>
      </c>
      <c r="H228" s="12">
        <v>0</v>
      </c>
      <c r="I228" s="12">
        <v>0</v>
      </c>
      <c r="J228" s="12">
        <v>0</v>
      </c>
    </row>
    <row r="229" spans="1:10">
      <c r="A229" s="12">
        <v>30098</v>
      </c>
      <c r="B229" s="12" t="s">
        <v>646</v>
      </c>
      <c r="C229" s="12">
        <v>9.5550000000000002E-9</v>
      </c>
      <c r="D229" s="12">
        <v>2.089E-7</v>
      </c>
      <c r="E229" s="12">
        <v>876.3</v>
      </c>
      <c r="F229" s="12">
        <v>876.3</v>
      </c>
      <c r="G229" s="12">
        <v>0</v>
      </c>
      <c r="H229" s="12">
        <v>0</v>
      </c>
      <c r="I229" s="12">
        <v>0</v>
      </c>
      <c r="J229" s="12">
        <v>0</v>
      </c>
    </row>
    <row r="230" spans="1:10">
      <c r="A230" s="12">
        <v>30098</v>
      </c>
      <c r="B230" s="12" t="s">
        <v>647</v>
      </c>
      <c r="C230" s="12">
        <v>2.7689999999999998E-8</v>
      </c>
      <c r="D230" s="12">
        <v>2.9040000000000001E-7</v>
      </c>
      <c r="E230" s="12">
        <v>1680</v>
      </c>
      <c r="F230" s="12">
        <v>1680</v>
      </c>
      <c r="G230" s="12">
        <v>0</v>
      </c>
      <c r="H230" s="12">
        <v>0</v>
      </c>
      <c r="I230" s="12">
        <v>0</v>
      </c>
      <c r="J230" s="12">
        <v>0</v>
      </c>
    </row>
    <row r="231" spans="1:10">
      <c r="A231" s="12">
        <v>30098</v>
      </c>
      <c r="B231" s="12" t="s">
        <v>648</v>
      </c>
      <c r="C231" s="12">
        <v>-1.888E-7</v>
      </c>
      <c r="D231" s="12">
        <v>6.6959999999999991E-7</v>
      </c>
      <c r="E231" s="12">
        <v>3901</v>
      </c>
      <c r="F231" s="12">
        <v>3901</v>
      </c>
      <c r="G231" s="12">
        <v>0</v>
      </c>
      <c r="H231" s="12">
        <v>0</v>
      </c>
      <c r="I231" s="12">
        <v>0</v>
      </c>
      <c r="J231" s="12">
        <v>0</v>
      </c>
    </row>
    <row r="232" spans="1:10">
      <c r="A232" s="12">
        <v>30098</v>
      </c>
      <c r="B232" s="12" t="s">
        <v>649</v>
      </c>
      <c r="C232" s="12">
        <v>-4.1920000000000001E-8</v>
      </c>
      <c r="D232" s="12">
        <v>-3.5950000000000001E-8</v>
      </c>
      <c r="E232" s="12">
        <v>798.2</v>
      </c>
      <c r="F232" s="12">
        <v>798.2</v>
      </c>
      <c r="G232" s="12">
        <v>0</v>
      </c>
      <c r="H232" s="12">
        <v>0</v>
      </c>
      <c r="I232" s="12">
        <v>0</v>
      </c>
      <c r="J232" s="12">
        <v>0</v>
      </c>
    </row>
    <row r="233" spans="1:10">
      <c r="A233" s="12">
        <v>30098</v>
      </c>
      <c r="B233" s="12" t="s">
        <v>610</v>
      </c>
      <c r="C233" s="12">
        <v>4.8210000000000001E-7</v>
      </c>
      <c r="D233" s="12">
        <v>1.0139999999999999E-6</v>
      </c>
      <c r="E233" s="12">
        <v>5977</v>
      </c>
      <c r="F233" s="12">
        <v>5977</v>
      </c>
      <c r="G233" s="12">
        <v>0</v>
      </c>
      <c r="H233" s="12">
        <v>0</v>
      </c>
      <c r="I233" s="12">
        <v>0</v>
      </c>
      <c r="J233" s="12">
        <v>0</v>
      </c>
    </row>
    <row r="234" spans="1:10">
      <c r="A234" s="12">
        <v>30098</v>
      </c>
      <c r="B234" s="12" t="s">
        <v>611</v>
      </c>
      <c r="C234" s="12">
        <v>1.8589999999999999E-7</v>
      </c>
      <c r="D234" s="12">
        <v>8.1640000000000003E-7</v>
      </c>
      <c r="E234" s="12">
        <v>4746</v>
      </c>
      <c r="F234" s="12">
        <v>4746</v>
      </c>
      <c r="G234" s="12">
        <v>0</v>
      </c>
      <c r="H234" s="12">
        <v>0</v>
      </c>
      <c r="I234" s="12">
        <v>0</v>
      </c>
      <c r="J234" s="12">
        <v>0</v>
      </c>
    </row>
    <row r="235" spans="1:10">
      <c r="A235" s="12">
        <v>30098</v>
      </c>
      <c r="B235" s="12" t="s">
        <v>612</v>
      </c>
      <c r="C235" s="12">
        <v>-2.508E-8</v>
      </c>
      <c r="D235" s="12">
        <v>8.5970000000000008E-8</v>
      </c>
      <c r="E235" s="12">
        <v>510.1</v>
      </c>
      <c r="F235" s="12">
        <v>510.1</v>
      </c>
      <c r="G235" s="12">
        <v>0</v>
      </c>
      <c r="H235" s="12">
        <v>0</v>
      </c>
      <c r="I235" s="12">
        <v>0</v>
      </c>
      <c r="J235" s="12">
        <v>0</v>
      </c>
    </row>
    <row r="236" spans="1:10">
      <c r="A236" s="12">
        <v>30098</v>
      </c>
      <c r="B236" s="12" t="s">
        <v>613</v>
      </c>
      <c r="C236" s="12">
        <v>-1.1670000000000001E-7</v>
      </c>
      <c r="D236" s="12">
        <v>2.84E-7</v>
      </c>
      <c r="E236" s="12">
        <v>1115</v>
      </c>
      <c r="F236" s="12">
        <v>1115</v>
      </c>
      <c r="G236" s="12">
        <v>0</v>
      </c>
      <c r="H236" s="12">
        <v>0</v>
      </c>
      <c r="I236" s="12">
        <v>0</v>
      </c>
      <c r="J236" s="12">
        <v>0</v>
      </c>
    </row>
    <row r="237" spans="1:10">
      <c r="A237" s="12">
        <v>30098</v>
      </c>
      <c r="B237" s="12" t="s">
        <v>650</v>
      </c>
      <c r="C237" s="12">
        <v>-236</v>
      </c>
      <c r="D237" s="12">
        <v>11.48</v>
      </c>
      <c r="E237" s="12">
        <v>-16.03</v>
      </c>
      <c r="F237" s="12">
        <v>236.9</v>
      </c>
      <c r="G237" s="12">
        <v>0</v>
      </c>
      <c r="H237" s="12">
        <v>0</v>
      </c>
      <c r="I237" s="12">
        <v>0</v>
      </c>
      <c r="J237" s="12">
        <v>0</v>
      </c>
    </row>
    <row r="238" spans="1:10">
      <c r="A238" s="12">
        <v>30098</v>
      </c>
      <c r="B238" s="12" t="s">
        <v>651</v>
      </c>
      <c r="C238" s="12">
        <v>-157.69999999999999</v>
      </c>
      <c r="D238" s="12">
        <v>7.6710000000000003</v>
      </c>
      <c r="E238" s="12">
        <v>-10.71</v>
      </c>
      <c r="F238" s="12">
        <v>158.19999999999999</v>
      </c>
      <c r="G238" s="12">
        <v>0</v>
      </c>
      <c r="H238" s="12">
        <v>0</v>
      </c>
      <c r="I238" s="12">
        <v>0</v>
      </c>
      <c r="J238" s="12">
        <v>0</v>
      </c>
    </row>
    <row r="239" spans="1:10">
      <c r="A239" s="12">
        <v>30098</v>
      </c>
      <c r="B239" s="12" t="s">
        <v>652</v>
      </c>
      <c r="C239" s="12">
        <v>-2905</v>
      </c>
      <c r="D239" s="12">
        <v>141.30000000000001</v>
      </c>
      <c r="E239" s="12">
        <v>-224</v>
      </c>
      <c r="F239" s="12">
        <v>2917</v>
      </c>
      <c r="G239" s="12">
        <v>0</v>
      </c>
      <c r="H239" s="12">
        <v>0</v>
      </c>
      <c r="I239" s="12">
        <v>0</v>
      </c>
      <c r="J239" s="12">
        <v>0</v>
      </c>
    </row>
    <row r="240" spans="1:10">
      <c r="A240" s="12">
        <v>30098</v>
      </c>
      <c r="B240" s="12" t="s">
        <v>653</v>
      </c>
      <c r="C240" s="12">
        <v>-1944</v>
      </c>
      <c r="D240" s="12">
        <v>94.56</v>
      </c>
      <c r="E240" s="12">
        <v>-149.9</v>
      </c>
      <c r="F240" s="12">
        <v>1952</v>
      </c>
      <c r="G240" s="12">
        <v>0</v>
      </c>
      <c r="H240" s="12">
        <v>0</v>
      </c>
      <c r="I240" s="12">
        <v>0</v>
      </c>
      <c r="J240" s="12">
        <v>0</v>
      </c>
    </row>
    <row r="241" spans="1:10">
      <c r="A241" s="12">
        <v>30098</v>
      </c>
      <c r="B241" s="12" t="s">
        <v>654</v>
      </c>
      <c r="C241" s="12">
        <v>-1230</v>
      </c>
      <c r="D241" s="12">
        <v>59.82</v>
      </c>
      <c r="E241" s="12">
        <v>-38.950000000000003</v>
      </c>
      <c r="F241" s="12">
        <v>1232</v>
      </c>
      <c r="G241" s="12">
        <v>0</v>
      </c>
      <c r="H241" s="12">
        <v>0</v>
      </c>
      <c r="I241" s="12">
        <v>0</v>
      </c>
      <c r="J241" s="12">
        <v>0</v>
      </c>
    </row>
    <row r="242" spans="1:10">
      <c r="A242" s="12">
        <v>30098</v>
      </c>
      <c r="B242" s="12" t="s">
        <v>655</v>
      </c>
      <c r="C242" s="12">
        <v>-825.3</v>
      </c>
      <c r="D242" s="12">
        <v>40.15</v>
      </c>
      <c r="E242" s="12">
        <v>-26.14</v>
      </c>
      <c r="F242" s="12">
        <v>826.7</v>
      </c>
      <c r="G242" s="12">
        <v>0</v>
      </c>
      <c r="H242" s="12">
        <v>0</v>
      </c>
      <c r="I242" s="12">
        <v>0</v>
      </c>
      <c r="J242" s="12">
        <v>0</v>
      </c>
    </row>
    <row r="243" spans="1:10">
      <c r="A243" s="12">
        <v>30098</v>
      </c>
      <c r="B243" s="12" t="s">
        <v>656</v>
      </c>
      <c r="C243" s="12">
        <v>3.498E-8</v>
      </c>
      <c r="D243" s="12">
        <v>-2393</v>
      </c>
      <c r="E243" s="12">
        <v>2448</v>
      </c>
      <c r="F243" s="12">
        <v>3423</v>
      </c>
      <c r="G243" s="12">
        <v>0</v>
      </c>
      <c r="H243" s="12">
        <v>0</v>
      </c>
      <c r="I243" s="12">
        <v>0</v>
      </c>
      <c r="J243" s="12">
        <v>0</v>
      </c>
    </row>
    <row r="244" spans="1:10">
      <c r="A244" s="12">
        <v>30098</v>
      </c>
      <c r="B244" s="12" t="s">
        <v>657</v>
      </c>
      <c r="C244" s="12">
        <v>6.8839999999999998E-9</v>
      </c>
      <c r="D244" s="12">
        <v>2393</v>
      </c>
      <c r="E244" s="12">
        <v>-2448</v>
      </c>
      <c r="F244" s="12">
        <v>3423</v>
      </c>
      <c r="G244" s="12">
        <v>0</v>
      </c>
      <c r="H244" s="12">
        <v>0</v>
      </c>
      <c r="I244" s="12">
        <v>0</v>
      </c>
      <c r="J244" s="12">
        <v>0</v>
      </c>
    </row>
    <row r="245" spans="1:10">
      <c r="A245" s="12">
        <v>30098</v>
      </c>
      <c r="B245" s="12" t="s">
        <v>658</v>
      </c>
      <c r="C245" s="12">
        <v>1.7180000000000001E-9</v>
      </c>
      <c r="D245" s="12">
        <v>-1600</v>
      </c>
      <c r="E245" s="12">
        <v>1636</v>
      </c>
      <c r="F245" s="12">
        <v>2289</v>
      </c>
      <c r="G245" s="12">
        <v>0</v>
      </c>
      <c r="H245" s="12">
        <v>0</v>
      </c>
      <c r="I245" s="12">
        <v>0</v>
      </c>
      <c r="J245" s="12">
        <v>0</v>
      </c>
    </row>
    <row r="246" spans="1:10">
      <c r="A246" s="12">
        <v>30098</v>
      </c>
      <c r="B246" s="12" t="s">
        <v>659</v>
      </c>
      <c r="C246" s="12">
        <v>1.8539999999999999E-8</v>
      </c>
      <c r="D246" s="12">
        <v>1600</v>
      </c>
      <c r="E246" s="12">
        <v>-1637</v>
      </c>
      <c r="F246" s="12">
        <v>2289</v>
      </c>
      <c r="G246" s="12">
        <v>0</v>
      </c>
      <c r="H246" s="12">
        <v>0</v>
      </c>
      <c r="I246" s="12">
        <v>0</v>
      </c>
      <c r="J246" s="12">
        <v>0</v>
      </c>
    </row>
    <row r="247" spans="1:10">
      <c r="A247" s="12">
        <v>30098</v>
      </c>
      <c r="B247" s="12" t="s">
        <v>660</v>
      </c>
      <c r="C247" s="12">
        <v>1.7809999999999999E-8</v>
      </c>
      <c r="D247" s="12">
        <v>-1638</v>
      </c>
      <c r="E247" s="12">
        <v>121.2</v>
      </c>
      <c r="F247" s="12">
        <v>1642</v>
      </c>
      <c r="G247" s="12">
        <v>0</v>
      </c>
      <c r="H247" s="12">
        <v>0</v>
      </c>
      <c r="I247" s="12">
        <v>0</v>
      </c>
      <c r="J247" s="12">
        <v>0</v>
      </c>
    </row>
    <row r="248" spans="1:10">
      <c r="A248" s="12">
        <v>30098</v>
      </c>
      <c r="B248" s="12" t="s">
        <v>661</v>
      </c>
      <c r="C248" s="12">
        <v>-8.1829999999999996E-9</v>
      </c>
      <c r="D248" s="12">
        <v>1638</v>
      </c>
      <c r="E248" s="12">
        <v>-121.2</v>
      </c>
      <c r="F248" s="12">
        <v>1642</v>
      </c>
      <c r="G248" s="12">
        <v>0</v>
      </c>
      <c r="H248" s="12">
        <v>0</v>
      </c>
      <c r="I248" s="12">
        <v>0</v>
      </c>
      <c r="J248" s="12">
        <v>0</v>
      </c>
    </row>
    <row r="249" spans="1:10">
      <c r="A249" s="12">
        <v>30098</v>
      </c>
      <c r="B249" s="12" t="s">
        <v>662</v>
      </c>
      <c r="C249" s="12">
        <v>1.234E-8</v>
      </c>
      <c r="D249" s="12">
        <v>-1095</v>
      </c>
      <c r="E249" s="12">
        <v>80.989999999999995</v>
      </c>
      <c r="F249" s="12">
        <v>1098</v>
      </c>
      <c r="G249" s="12">
        <v>0</v>
      </c>
      <c r="H249" s="12">
        <v>0</v>
      </c>
      <c r="I249" s="12">
        <v>0</v>
      </c>
      <c r="J249" s="12">
        <v>0</v>
      </c>
    </row>
    <row r="250" spans="1:10">
      <c r="A250" s="12">
        <v>30098</v>
      </c>
      <c r="B250" s="12" t="s">
        <v>663</v>
      </c>
      <c r="C250" s="12">
        <v>3.6669999999999997E-8</v>
      </c>
      <c r="D250" s="12">
        <v>1095</v>
      </c>
      <c r="E250" s="12">
        <v>-80.989999999999995</v>
      </c>
      <c r="F250" s="12">
        <v>1098</v>
      </c>
      <c r="G250" s="12">
        <v>0</v>
      </c>
      <c r="H250" s="12">
        <v>0</v>
      </c>
      <c r="I250" s="12">
        <v>0</v>
      </c>
      <c r="J250" s="12">
        <v>0</v>
      </c>
    </row>
    <row r="251" spans="1:10">
      <c r="A251" s="12">
        <v>30098</v>
      </c>
      <c r="B251" s="12" t="s">
        <v>664</v>
      </c>
      <c r="C251" s="12">
        <v>-8.2200000000000008E-8</v>
      </c>
      <c r="D251" s="12">
        <v>-1.8440000000000001E-7</v>
      </c>
      <c r="E251" s="12">
        <v>-1085</v>
      </c>
      <c r="F251" s="12">
        <v>1085</v>
      </c>
      <c r="G251" s="12">
        <v>0</v>
      </c>
      <c r="H251" s="12">
        <v>0</v>
      </c>
      <c r="I251" s="12">
        <v>0</v>
      </c>
      <c r="J251" s="12">
        <v>0</v>
      </c>
    </row>
    <row r="252" spans="1:10">
      <c r="A252" s="12">
        <v>30098</v>
      </c>
      <c r="B252" s="12" t="s">
        <v>665</v>
      </c>
      <c r="C252" s="12">
        <v>1.331E-8</v>
      </c>
      <c r="D252" s="12">
        <v>-1.2340000000000001E-7</v>
      </c>
      <c r="E252" s="12">
        <v>-726.3</v>
      </c>
      <c r="F252" s="12">
        <v>726.3</v>
      </c>
      <c r="G252" s="12">
        <v>0</v>
      </c>
      <c r="H252" s="12">
        <v>0</v>
      </c>
      <c r="I252" s="12">
        <v>0</v>
      </c>
      <c r="J252" s="12">
        <v>0</v>
      </c>
    </row>
    <row r="253" spans="1:10">
      <c r="A253" s="12">
        <v>30098</v>
      </c>
      <c r="B253" s="12" t="s">
        <v>666</v>
      </c>
      <c r="C253" s="12">
        <v>-232.4</v>
      </c>
      <c r="D253" s="12">
        <v>11.3</v>
      </c>
      <c r="E253" s="12">
        <v>-13.93</v>
      </c>
      <c r="F253" s="12">
        <v>233.1</v>
      </c>
      <c r="G253" s="12">
        <v>0</v>
      </c>
      <c r="H253" s="12">
        <v>0</v>
      </c>
      <c r="I253" s="12">
        <v>0</v>
      </c>
      <c r="J253" s="12">
        <v>0</v>
      </c>
    </row>
    <row r="254" spans="1:10">
      <c r="A254" s="12">
        <v>30098</v>
      </c>
      <c r="B254" s="12" t="s">
        <v>667</v>
      </c>
      <c r="C254" s="12">
        <v>-148.6</v>
      </c>
      <c r="D254" s="12">
        <v>7.2270000000000003</v>
      </c>
      <c r="E254" s="12">
        <v>-8.9089999999999989</v>
      </c>
      <c r="F254" s="12">
        <v>149</v>
      </c>
      <c r="G254" s="12">
        <v>0</v>
      </c>
      <c r="H254" s="12">
        <v>0</v>
      </c>
      <c r="I254" s="12">
        <v>0</v>
      </c>
      <c r="J254" s="12">
        <v>0</v>
      </c>
    </row>
    <row r="255" spans="1:10">
      <c r="A255" s="12">
        <v>30098</v>
      </c>
      <c r="B255" s="12" t="s">
        <v>668</v>
      </c>
      <c r="C255" s="12">
        <v>4.613000000000001E-10</v>
      </c>
      <c r="D255" s="12">
        <v>-116.2</v>
      </c>
      <c r="E255" s="12">
        <v>84.59</v>
      </c>
      <c r="F255" s="12">
        <v>143.69999999999999</v>
      </c>
      <c r="G255" s="12">
        <v>0</v>
      </c>
      <c r="H255" s="12">
        <v>0</v>
      </c>
      <c r="I255" s="12">
        <v>0</v>
      </c>
      <c r="J255" s="12">
        <v>0</v>
      </c>
    </row>
    <row r="256" spans="1:10">
      <c r="A256" s="12">
        <v>30098</v>
      </c>
      <c r="B256" s="12" t="s">
        <v>669</v>
      </c>
      <c r="C256" s="12">
        <v>1.2159999999999999E-9</v>
      </c>
      <c r="D256" s="12">
        <v>-74.290000000000006</v>
      </c>
      <c r="E256" s="12">
        <v>54.09</v>
      </c>
      <c r="F256" s="12">
        <v>91.89</v>
      </c>
      <c r="G256" s="12">
        <v>0</v>
      </c>
      <c r="H256" s="12">
        <v>0</v>
      </c>
      <c r="I256" s="12">
        <v>0</v>
      </c>
      <c r="J256" s="12">
        <v>0</v>
      </c>
    </row>
    <row r="257" spans="1:10">
      <c r="A257" s="12">
        <v>30098</v>
      </c>
      <c r="B257" s="12" t="s">
        <v>529</v>
      </c>
      <c r="C257" s="12">
        <v>-1.5839999999999999E-7</v>
      </c>
      <c r="D257" s="12">
        <v>-3.49E-6</v>
      </c>
      <c r="E257" s="12">
        <v>1.387E-2</v>
      </c>
      <c r="F257" s="12">
        <v>1.387E-2</v>
      </c>
      <c r="G257" s="12">
        <v>0</v>
      </c>
      <c r="H257" s="12">
        <v>0</v>
      </c>
      <c r="I257" s="12">
        <v>0</v>
      </c>
      <c r="J257" s="12">
        <v>0</v>
      </c>
    </row>
    <row r="258" spans="1:10">
      <c r="A258" s="12">
        <v>30098</v>
      </c>
      <c r="B258" s="12" t="s">
        <v>527</v>
      </c>
      <c r="C258" s="12">
        <v>8.2119999999999997E-8</v>
      </c>
      <c r="D258" s="12">
        <v>3.743E-6</v>
      </c>
      <c r="E258" s="12">
        <v>-1.521E-2</v>
      </c>
      <c r="F258" s="12">
        <v>1.521E-2</v>
      </c>
      <c r="G258" s="12">
        <v>0</v>
      </c>
      <c r="H258" s="12">
        <v>0</v>
      </c>
      <c r="I258" s="12">
        <v>0</v>
      </c>
      <c r="J258" s="12">
        <v>0</v>
      </c>
    </row>
    <row r="259" spans="1:10">
      <c r="A259" s="12">
        <v>30098</v>
      </c>
      <c r="B259" s="12" t="s">
        <v>533</v>
      </c>
      <c r="C259" s="12">
        <v>-8.8010000000000005E-8</v>
      </c>
      <c r="D259" s="12">
        <v>-9.9999999999999995E-7</v>
      </c>
      <c r="E259" s="12">
        <v>-6.6689999999999999E-2</v>
      </c>
      <c r="F259" s="12">
        <v>6.6689999999999999E-2</v>
      </c>
      <c r="G259" s="12">
        <v>0</v>
      </c>
      <c r="H259" s="12">
        <v>0</v>
      </c>
      <c r="I259" s="12">
        <v>0</v>
      </c>
      <c r="J259" s="12">
        <v>0</v>
      </c>
    </row>
    <row r="260" spans="1:10">
      <c r="A260" s="12">
        <v>30098</v>
      </c>
      <c r="B260" s="12" t="s">
        <v>531</v>
      </c>
      <c r="C260" s="12">
        <v>1.075E-8</v>
      </c>
      <c r="D260" s="12">
        <v>4.03E-7</v>
      </c>
      <c r="E260" s="12">
        <v>2.6679999999999999E-2</v>
      </c>
      <c r="F260" s="12">
        <v>2.6679999999999999E-2</v>
      </c>
      <c r="G260" s="12">
        <v>0</v>
      </c>
      <c r="H260" s="12">
        <v>0</v>
      </c>
      <c r="I260" s="12">
        <v>0</v>
      </c>
      <c r="J260" s="12">
        <v>0</v>
      </c>
    </row>
    <row r="261" spans="1:10">
      <c r="A261" s="12">
        <v>30098</v>
      </c>
      <c r="B261" s="12" t="s">
        <v>535</v>
      </c>
      <c r="C261" s="12">
        <v>-3.4389999999999998E-9</v>
      </c>
      <c r="D261" s="12">
        <v>-1.6429999999999999E-8</v>
      </c>
      <c r="E261" s="12">
        <v>2.35E-2</v>
      </c>
      <c r="F261" s="12">
        <v>2.35E-2</v>
      </c>
      <c r="G261" s="12">
        <v>0</v>
      </c>
      <c r="H261" s="12">
        <v>0</v>
      </c>
      <c r="I261" s="12">
        <v>0</v>
      </c>
      <c r="J261" s="12">
        <v>0</v>
      </c>
    </row>
    <row r="262" spans="1:10">
      <c r="A262" s="12">
        <v>30098</v>
      </c>
      <c r="B262" s="12" t="s">
        <v>539</v>
      </c>
      <c r="C262" s="12">
        <v>-4.9700000000000002E-8</v>
      </c>
      <c r="D262" s="12">
        <v>-2.2929999999999999E-6</v>
      </c>
      <c r="E262" s="12">
        <v>3.9459999999999999E-3</v>
      </c>
      <c r="F262" s="12">
        <v>3.9459999999999999E-3</v>
      </c>
      <c r="G262" s="12">
        <v>0</v>
      </c>
      <c r="H262" s="12">
        <v>0</v>
      </c>
      <c r="I262" s="12">
        <v>0</v>
      </c>
      <c r="J262" s="12">
        <v>0</v>
      </c>
    </row>
    <row r="263" spans="1:10">
      <c r="A263" s="12">
        <v>30098</v>
      </c>
      <c r="B263" s="12" t="s">
        <v>544</v>
      </c>
      <c r="C263" s="12">
        <v>-2.9370000000000001E-9</v>
      </c>
      <c r="D263" s="12">
        <v>2.6110000000000002E-9</v>
      </c>
      <c r="E263" s="12">
        <v>4.414E-4</v>
      </c>
      <c r="F263" s="12">
        <v>4.414E-4</v>
      </c>
      <c r="G263" s="12">
        <v>0</v>
      </c>
      <c r="H263" s="12">
        <v>0</v>
      </c>
      <c r="I263" s="12">
        <v>0</v>
      </c>
      <c r="J263" s="12">
        <v>0</v>
      </c>
    </row>
    <row r="264" spans="1:10">
      <c r="A264" s="12">
        <v>30098</v>
      </c>
      <c r="B264" s="12" t="s">
        <v>546</v>
      </c>
      <c r="C264" s="12">
        <v>1.6359999999999999E-8</v>
      </c>
      <c r="D264" s="12">
        <v>7.5410000000000003E-6</v>
      </c>
      <c r="E264" s="12">
        <v>-3.4590000000000001</v>
      </c>
      <c r="F264" s="12">
        <v>3.4590000000000001</v>
      </c>
      <c r="G264" s="12">
        <v>0</v>
      </c>
      <c r="H264" s="12">
        <v>0</v>
      </c>
      <c r="I264" s="12">
        <v>0</v>
      </c>
      <c r="J264" s="12">
        <v>0</v>
      </c>
    </row>
    <row r="265" spans="1:10">
      <c r="A265" s="12">
        <v>30098</v>
      </c>
      <c r="B265" s="12" t="s">
        <v>548</v>
      </c>
      <c r="C265" s="12">
        <v>-2.748E-9</v>
      </c>
      <c r="D265" s="12">
        <v>-5.8969999999999996E-6</v>
      </c>
      <c r="E265" s="12">
        <v>-8.9639999999999997E-3</v>
      </c>
      <c r="F265" s="12">
        <v>8.9639999999999997E-3</v>
      </c>
      <c r="G265" s="12">
        <v>0</v>
      </c>
      <c r="H265" s="12">
        <v>0</v>
      </c>
      <c r="I265" s="12">
        <v>0</v>
      </c>
      <c r="J265" s="12">
        <v>0</v>
      </c>
    </row>
    <row r="266" spans="1:10">
      <c r="A266" s="12">
        <v>30098</v>
      </c>
      <c r="B266" s="12" t="s">
        <v>614</v>
      </c>
      <c r="C266" s="12">
        <v>-1.9589999999999999E-8</v>
      </c>
      <c r="D266" s="12">
        <v>5.6430000000000003E-8</v>
      </c>
      <c r="E266" s="12">
        <v>4.3439999999999999E-2</v>
      </c>
      <c r="F266" s="12">
        <v>4.3439999999999999E-2</v>
      </c>
      <c r="G266" s="12">
        <v>0</v>
      </c>
      <c r="H266" s="12">
        <v>0</v>
      </c>
      <c r="I266" s="12">
        <v>0</v>
      </c>
      <c r="J266" s="12">
        <v>0</v>
      </c>
    </row>
    <row r="267" spans="1:10">
      <c r="A267" s="12">
        <v>30098</v>
      </c>
      <c r="B267" s="12" t="s">
        <v>615</v>
      </c>
      <c r="C267" s="12">
        <v>-1.172E-8</v>
      </c>
      <c r="D267" s="12">
        <v>2.3029999999999998E-6</v>
      </c>
      <c r="E267" s="12">
        <v>1.0529999999999999E-2</v>
      </c>
      <c r="F267" s="12">
        <v>1.0529999999999999E-2</v>
      </c>
      <c r="G267" s="12">
        <v>0</v>
      </c>
      <c r="H267" s="12">
        <v>0</v>
      </c>
      <c r="I267" s="12">
        <v>0</v>
      </c>
      <c r="J267" s="12">
        <v>0</v>
      </c>
    </row>
    <row r="268" spans="1:10">
      <c r="A268" s="12">
        <v>30098</v>
      </c>
      <c r="B268" s="12" t="s">
        <v>670</v>
      </c>
      <c r="C268" s="12">
        <v>6.7720000000000002E-9</v>
      </c>
      <c r="D268" s="12">
        <v>-4.5209999999999998E-7</v>
      </c>
      <c r="E268" s="12">
        <v>2356</v>
      </c>
      <c r="F268" s="12">
        <v>2356</v>
      </c>
      <c r="G268" s="12">
        <v>0</v>
      </c>
      <c r="H268" s="12">
        <v>0</v>
      </c>
      <c r="I268" s="12">
        <v>0</v>
      </c>
      <c r="J268" s="12">
        <v>0</v>
      </c>
    </row>
    <row r="269" spans="1:10">
      <c r="A269" s="12">
        <v>30098</v>
      </c>
      <c r="B269" s="12" t="s">
        <v>671</v>
      </c>
      <c r="C269" s="12">
        <v>-1.1990000000000001E-9</v>
      </c>
      <c r="D269" s="12">
        <v>2.6800000000000002E-7</v>
      </c>
      <c r="E269" s="12">
        <v>1096</v>
      </c>
      <c r="F269" s="12">
        <v>1096</v>
      </c>
      <c r="G269" s="12">
        <v>0</v>
      </c>
      <c r="H269" s="12">
        <v>0</v>
      </c>
      <c r="I269" s="12">
        <v>0</v>
      </c>
      <c r="J269" s="12">
        <v>0</v>
      </c>
    </row>
    <row r="270" spans="1:10">
      <c r="A270" s="12">
        <v>30098</v>
      </c>
      <c r="B270" s="12" t="s">
        <v>672</v>
      </c>
      <c r="C270" s="12">
        <v>0</v>
      </c>
      <c r="D270" s="12">
        <v>0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</row>
    <row r="271" spans="1:10">
      <c r="A271" s="12">
        <v>30098</v>
      </c>
      <c r="B271" s="12" t="s">
        <v>673</v>
      </c>
      <c r="C271" s="12">
        <v>0</v>
      </c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</row>
    <row r="272" spans="1:10">
      <c r="A272" s="12">
        <v>30098</v>
      </c>
      <c r="B272" s="12" t="s">
        <v>674</v>
      </c>
      <c r="C272" s="12">
        <v>0</v>
      </c>
      <c r="D272" s="12">
        <v>0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</row>
    <row r="273" spans="1:10">
      <c r="A273" s="12">
        <v>30098</v>
      </c>
      <c r="B273" s="12" t="s">
        <v>675</v>
      </c>
      <c r="C273" s="12">
        <v>-6.0710000000000006E-8</v>
      </c>
      <c r="D273" s="12">
        <v>2.998E-2</v>
      </c>
      <c r="E273" s="12">
        <v>-705.6</v>
      </c>
      <c r="F273" s="12">
        <v>705.6</v>
      </c>
      <c r="G273" s="12">
        <v>0</v>
      </c>
      <c r="H273" s="12">
        <v>0</v>
      </c>
      <c r="I273" s="12">
        <v>0</v>
      </c>
      <c r="J273" s="12">
        <v>0</v>
      </c>
    </row>
    <row r="274" spans="1:10">
      <c r="A274" s="12">
        <v>30098</v>
      </c>
      <c r="B274" s="12" t="s">
        <v>676</v>
      </c>
      <c r="C274" s="12">
        <v>-1.5230000000000001E-8</v>
      </c>
      <c r="D274" s="12">
        <v>2.022E-7</v>
      </c>
      <c r="E274" s="12">
        <v>-41.51</v>
      </c>
      <c r="F274" s="12">
        <v>41.51</v>
      </c>
      <c r="G274" s="12">
        <v>0</v>
      </c>
      <c r="H274" s="12">
        <v>0</v>
      </c>
      <c r="I274" s="12">
        <v>0</v>
      </c>
      <c r="J274" s="12">
        <v>0</v>
      </c>
    </row>
    <row r="275" spans="1:10">
      <c r="A275" s="12">
        <v>30098</v>
      </c>
      <c r="B275" s="12" t="s">
        <v>677</v>
      </c>
      <c r="C275" s="12">
        <v>0</v>
      </c>
      <c r="D275" s="12">
        <v>0</v>
      </c>
      <c r="E275" s="12">
        <v>0</v>
      </c>
      <c r="F275" s="12">
        <v>0</v>
      </c>
      <c r="G275" s="12">
        <v>0</v>
      </c>
      <c r="H275" s="12">
        <v>0</v>
      </c>
      <c r="I275" s="12">
        <v>0</v>
      </c>
      <c r="J275" s="12">
        <v>0</v>
      </c>
    </row>
    <row r="276" spans="1:10">
      <c r="A276" s="12">
        <v>30098</v>
      </c>
      <c r="B276" s="12" t="s">
        <v>678</v>
      </c>
      <c r="C276" s="12">
        <v>2.3910000000000002E-7</v>
      </c>
      <c r="D276" s="12">
        <v>2.2460000000000001E-7</v>
      </c>
      <c r="E276" s="12">
        <v>-2647</v>
      </c>
      <c r="F276" s="12">
        <v>2647</v>
      </c>
      <c r="G276" s="12">
        <v>0</v>
      </c>
      <c r="H276" s="12">
        <v>0</v>
      </c>
      <c r="I276" s="12">
        <v>0</v>
      </c>
      <c r="J276" s="12">
        <v>0</v>
      </c>
    </row>
    <row r="277" spans="1:10">
      <c r="A277" s="12">
        <v>30098</v>
      </c>
      <c r="B277" s="12" t="s">
        <v>679</v>
      </c>
      <c r="C277" s="12">
        <v>5.2750000000000012E-8</v>
      </c>
      <c r="D277" s="12">
        <v>-1.3089999999999999E-2</v>
      </c>
      <c r="E277" s="12">
        <v>3304</v>
      </c>
      <c r="F277" s="12">
        <v>3304</v>
      </c>
      <c r="G277" s="12">
        <v>0</v>
      </c>
      <c r="H277" s="12">
        <v>0</v>
      </c>
      <c r="I277" s="12">
        <v>0</v>
      </c>
      <c r="J277" s="12">
        <v>0</v>
      </c>
    </row>
    <row r="278" spans="1:10">
      <c r="A278" s="12">
        <v>30098</v>
      </c>
      <c r="B278" s="12" t="s">
        <v>680</v>
      </c>
      <c r="C278" s="12">
        <v>-8.4350000000000008E-9</v>
      </c>
      <c r="D278" s="12">
        <v>3.3099999999999999E-9</v>
      </c>
      <c r="E278" s="12">
        <v>48.32</v>
      </c>
      <c r="F278" s="12">
        <v>48.32</v>
      </c>
      <c r="G278" s="12">
        <v>0</v>
      </c>
      <c r="H278" s="12">
        <v>0</v>
      </c>
      <c r="I278" s="12">
        <v>0</v>
      </c>
      <c r="J278" s="12">
        <v>0</v>
      </c>
    </row>
    <row r="279" spans="1:10">
      <c r="A279" s="12">
        <v>30098</v>
      </c>
      <c r="B279" s="12" t="s">
        <v>681</v>
      </c>
      <c r="C279" s="12">
        <v>0</v>
      </c>
      <c r="D279" s="12">
        <v>0</v>
      </c>
      <c r="E279" s="12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</row>
    <row r="280" spans="1:10">
      <c r="A280" s="12">
        <v>30098</v>
      </c>
      <c r="B280" s="12" t="s">
        <v>682</v>
      </c>
      <c r="C280" s="12">
        <v>1.3199999999999999E-7</v>
      </c>
      <c r="D280" s="12">
        <v>-3.192E-7</v>
      </c>
      <c r="E280" s="12">
        <v>3296</v>
      </c>
      <c r="F280" s="12">
        <v>3296</v>
      </c>
      <c r="G280" s="12">
        <v>0</v>
      </c>
      <c r="H280" s="12">
        <v>0</v>
      </c>
      <c r="I280" s="12">
        <v>0</v>
      </c>
      <c r="J280" s="12">
        <v>0</v>
      </c>
    </row>
    <row r="281" spans="1:10">
      <c r="A281" s="12">
        <v>30098</v>
      </c>
      <c r="B281" s="12" t="s">
        <v>683</v>
      </c>
      <c r="C281" s="12">
        <v>-3.4060000000000002E-8</v>
      </c>
      <c r="D281" s="12">
        <v>2.5209999999999999E-7</v>
      </c>
      <c r="E281" s="12">
        <v>-3454</v>
      </c>
      <c r="F281" s="12">
        <v>3454</v>
      </c>
      <c r="G281" s="12">
        <v>0</v>
      </c>
      <c r="H281" s="12">
        <v>0</v>
      </c>
      <c r="I281" s="12">
        <v>0</v>
      </c>
      <c r="J281" s="12">
        <v>0</v>
      </c>
    </row>
    <row r="282" spans="1:10">
      <c r="A282" s="12">
        <v>30098</v>
      </c>
      <c r="B282" s="12" t="s">
        <v>684</v>
      </c>
      <c r="C282" s="12">
        <v>1.0620000000000001E-10</v>
      </c>
      <c r="D282" s="12">
        <v>2.2380000000000001E-7</v>
      </c>
      <c r="E282" s="12">
        <v>14.88</v>
      </c>
      <c r="F282" s="12">
        <v>14.88</v>
      </c>
      <c r="G282" s="12">
        <v>0</v>
      </c>
      <c r="H282" s="12">
        <v>0</v>
      </c>
      <c r="I282" s="12">
        <v>0</v>
      </c>
      <c r="J282" s="12">
        <v>0</v>
      </c>
    </row>
    <row r="283" spans="1:10">
      <c r="A283" s="12">
        <v>30098</v>
      </c>
      <c r="B283" s="12" t="s">
        <v>685</v>
      </c>
      <c r="C283" s="12">
        <v>-1.8609999999999999E-8</v>
      </c>
      <c r="D283" s="12">
        <v>2.5189999999999999E-8</v>
      </c>
      <c r="E283" s="12">
        <v>7109</v>
      </c>
      <c r="F283" s="12">
        <v>7109</v>
      </c>
      <c r="G283" s="12">
        <v>0</v>
      </c>
      <c r="H283" s="12">
        <v>0</v>
      </c>
      <c r="I283" s="12">
        <v>0</v>
      </c>
      <c r="J283" s="12">
        <v>0</v>
      </c>
    </row>
    <row r="284" spans="1:10">
      <c r="A284" s="12">
        <v>30098</v>
      </c>
      <c r="B284" s="12" t="s">
        <v>686</v>
      </c>
      <c r="C284" s="12">
        <v>-2.6650000000000001E-10</v>
      </c>
      <c r="D284" s="12">
        <v>3.6020000000000002E-9</v>
      </c>
      <c r="E284" s="12">
        <v>13.97</v>
      </c>
      <c r="F284" s="12">
        <v>13.97</v>
      </c>
      <c r="G284" s="12">
        <v>0</v>
      </c>
      <c r="H284" s="12">
        <v>0</v>
      </c>
      <c r="I284" s="12">
        <v>0</v>
      </c>
      <c r="J284" s="12">
        <v>0</v>
      </c>
    </row>
    <row r="285" spans="1:10">
      <c r="A285" s="12">
        <v>30098</v>
      </c>
      <c r="B285" s="12" t="s">
        <v>687</v>
      </c>
      <c r="C285" s="12">
        <v>-7.6860000000000001E-8</v>
      </c>
      <c r="D285" s="12">
        <v>2.0839999999999999E-6</v>
      </c>
      <c r="E285" s="12">
        <v>10100</v>
      </c>
      <c r="F285" s="12">
        <v>10100</v>
      </c>
      <c r="G285" s="12">
        <v>0</v>
      </c>
      <c r="H285" s="12">
        <v>0</v>
      </c>
      <c r="I285" s="12">
        <v>0</v>
      </c>
      <c r="J285" s="12">
        <v>0</v>
      </c>
    </row>
    <row r="286" spans="1:10">
      <c r="A286" s="12">
        <v>30098</v>
      </c>
      <c r="B286" s="12" t="s">
        <v>688</v>
      </c>
      <c r="C286" s="12">
        <v>-1.566E-9</v>
      </c>
      <c r="D286" s="12">
        <v>1.756E-8</v>
      </c>
      <c r="E286" s="12">
        <v>-2.6570000000000001E-4</v>
      </c>
      <c r="F286" s="12">
        <v>2.6570000000000001E-4</v>
      </c>
      <c r="G286" s="12">
        <v>0</v>
      </c>
      <c r="H286" s="12">
        <v>0</v>
      </c>
      <c r="I286" s="12">
        <v>0</v>
      </c>
      <c r="J286" s="12">
        <v>0</v>
      </c>
    </row>
    <row r="287" spans="1:10">
      <c r="A287" s="12">
        <v>30098</v>
      </c>
      <c r="B287" s="12" t="s">
        <v>689</v>
      </c>
      <c r="C287" s="12">
        <v>4.6250000000000001E-9</v>
      </c>
      <c r="D287" s="12">
        <v>-7.7949999999999997E-9</v>
      </c>
      <c r="E287" s="12">
        <v>1.5029999999999999E-4</v>
      </c>
      <c r="F287" s="12">
        <v>1.5029999999999999E-4</v>
      </c>
      <c r="G287" s="12">
        <v>0</v>
      </c>
      <c r="H287" s="12">
        <v>0</v>
      </c>
      <c r="I287" s="12">
        <v>0</v>
      </c>
      <c r="J287" s="12">
        <v>0</v>
      </c>
    </row>
    <row r="288" spans="1:10">
      <c r="A288" s="12">
        <v>30098</v>
      </c>
      <c r="B288" s="12" t="s">
        <v>690</v>
      </c>
      <c r="C288" s="12">
        <v>-3.015E-9</v>
      </c>
      <c r="D288" s="12">
        <v>2.1919999999999999E-9</v>
      </c>
      <c r="E288" s="12">
        <v>-6.5870000000000005E-5</v>
      </c>
      <c r="F288" s="12">
        <v>6.5870000000000005E-5</v>
      </c>
      <c r="G288" s="12">
        <v>0</v>
      </c>
      <c r="H288" s="12">
        <v>0</v>
      </c>
      <c r="I288" s="12">
        <v>0</v>
      </c>
      <c r="J288" s="12">
        <v>0</v>
      </c>
    </row>
    <row r="289" spans="1:10">
      <c r="A289" s="12">
        <v>30098</v>
      </c>
      <c r="B289" s="12" t="s">
        <v>691</v>
      </c>
      <c r="C289" s="12">
        <v>2.504E-9</v>
      </c>
      <c r="D289" s="12">
        <v>-1.419E-9</v>
      </c>
      <c r="E289" s="12">
        <v>1.003E-4</v>
      </c>
      <c r="F289" s="12">
        <v>1.003E-4</v>
      </c>
      <c r="G289" s="12">
        <v>0</v>
      </c>
      <c r="H289" s="12">
        <v>0</v>
      </c>
      <c r="I289" s="12">
        <v>0</v>
      </c>
      <c r="J289" s="12">
        <v>0</v>
      </c>
    </row>
    <row r="290" spans="1:10">
      <c r="A290" s="12">
        <v>30098</v>
      </c>
      <c r="B290" s="12" t="s">
        <v>692</v>
      </c>
      <c r="C290" s="12">
        <v>-2.3659999999999999E-9</v>
      </c>
      <c r="D290" s="12">
        <v>1.1680000000000001E-9</v>
      </c>
      <c r="E290" s="12">
        <v>-4.2490000000000001E-5</v>
      </c>
      <c r="F290" s="12">
        <v>4.2490000000000001E-5</v>
      </c>
      <c r="G290" s="12">
        <v>0</v>
      </c>
      <c r="H290" s="12">
        <v>0</v>
      </c>
      <c r="I290" s="12">
        <v>0</v>
      </c>
      <c r="J290" s="12">
        <v>0</v>
      </c>
    </row>
    <row r="291" spans="1:10">
      <c r="A291" s="12">
        <v>30098</v>
      </c>
      <c r="B291" s="12" t="s">
        <v>693</v>
      </c>
      <c r="C291" s="12">
        <v>2.7839999999999999E-9</v>
      </c>
      <c r="D291" s="12">
        <v>-6.1379999999999999E-10</v>
      </c>
      <c r="E291" s="12">
        <v>4.4690000000000001E-5</v>
      </c>
      <c r="F291" s="12">
        <v>4.4690000000000001E-5</v>
      </c>
      <c r="G291" s="12">
        <v>0</v>
      </c>
      <c r="H291" s="12">
        <v>0</v>
      </c>
      <c r="I291" s="12">
        <v>0</v>
      </c>
      <c r="J291" s="12">
        <v>0</v>
      </c>
    </row>
    <row r="292" spans="1:10">
      <c r="A292" s="12">
        <v>30098</v>
      </c>
      <c r="B292" s="12" t="s">
        <v>694</v>
      </c>
      <c r="C292" s="12">
        <v>-1.4269999999999999E-9</v>
      </c>
      <c r="D292" s="12">
        <v>2.813E-10</v>
      </c>
      <c r="E292" s="12">
        <v>2.5349999999999999E-6</v>
      </c>
      <c r="F292" s="12">
        <v>2.5349999999999999E-6</v>
      </c>
      <c r="G292" s="12">
        <v>0</v>
      </c>
      <c r="H292" s="12">
        <v>0</v>
      </c>
      <c r="I292" s="12">
        <v>0</v>
      </c>
      <c r="J292" s="12">
        <v>0</v>
      </c>
    </row>
    <row r="293" spans="1:10">
      <c r="A293" s="12">
        <v>30098</v>
      </c>
      <c r="B293" s="12" t="s">
        <v>695</v>
      </c>
      <c r="C293" s="12">
        <v>1.1969999999999999E-9</v>
      </c>
      <c r="D293" s="12">
        <v>-2.6060000000000001E-10</v>
      </c>
      <c r="E293" s="12">
        <v>-2.835E-6</v>
      </c>
      <c r="F293" s="12">
        <v>2.835E-6</v>
      </c>
      <c r="G293" s="12">
        <v>0</v>
      </c>
      <c r="H293" s="12">
        <v>0</v>
      </c>
      <c r="I293" s="12">
        <v>0</v>
      </c>
      <c r="J293" s="12">
        <v>0</v>
      </c>
    </row>
    <row r="294" spans="1:10">
      <c r="A294" s="12">
        <v>30098</v>
      </c>
      <c r="B294" s="12" t="s">
        <v>696</v>
      </c>
      <c r="C294" s="12">
        <v>-9.8620000000000004E-11</v>
      </c>
      <c r="D294" s="12">
        <v>3.0890000000000003E-11</v>
      </c>
      <c r="E294" s="12">
        <v>5.0380000000000002E-5</v>
      </c>
      <c r="F294" s="12">
        <v>5.0380000000000002E-5</v>
      </c>
      <c r="G294" s="12">
        <v>0</v>
      </c>
      <c r="H294" s="12">
        <v>0</v>
      </c>
      <c r="I294" s="12">
        <v>0</v>
      </c>
      <c r="J294" s="12">
        <v>0</v>
      </c>
    </row>
    <row r="295" spans="1:10">
      <c r="A295" s="12">
        <v>30098</v>
      </c>
      <c r="B295" s="12" t="s">
        <v>697</v>
      </c>
      <c r="C295" s="12">
        <v>4.5349999999999998E-10</v>
      </c>
      <c r="D295" s="12">
        <v>-1.3890000000000001E-10</v>
      </c>
      <c r="E295" s="12">
        <v>-4.7689999999999999E-5</v>
      </c>
      <c r="F295" s="12">
        <v>4.7689999999999999E-5</v>
      </c>
      <c r="G295" s="12">
        <v>0</v>
      </c>
      <c r="H295" s="12">
        <v>0</v>
      </c>
      <c r="I295" s="12">
        <v>0</v>
      </c>
      <c r="J295" s="12">
        <v>0</v>
      </c>
    </row>
    <row r="296" spans="1:10">
      <c r="A296" s="12">
        <v>30098</v>
      </c>
      <c r="B296" s="12" t="s">
        <v>698</v>
      </c>
      <c r="C296" s="12">
        <v>-2.4610000000000001E-9</v>
      </c>
      <c r="D296" s="12">
        <v>2.6700000000000001E-10</v>
      </c>
      <c r="E296" s="12">
        <v>1.075E-4</v>
      </c>
      <c r="F296" s="12">
        <v>1.075E-4</v>
      </c>
      <c r="G296" s="12">
        <v>0</v>
      </c>
      <c r="H296" s="12">
        <v>0</v>
      </c>
      <c r="I296" s="12">
        <v>0</v>
      </c>
      <c r="J296" s="12">
        <v>0</v>
      </c>
    </row>
    <row r="297" spans="1:10">
      <c r="A297" s="12">
        <v>30098</v>
      </c>
      <c r="B297" s="12" t="s">
        <v>699</v>
      </c>
      <c r="C297" s="12">
        <v>1.9300000000000002E-9</v>
      </c>
      <c r="D297" s="12">
        <v>5.4750000000000002E-10</v>
      </c>
      <c r="E297" s="12">
        <v>-7.1649999999999993E-5</v>
      </c>
      <c r="F297" s="12">
        <v>7.1649999999999993E-5</v>
      </c>
      <c r="G297" s="12">
        <v>0</v>
      </c>
      <c r="H297" s="12">
        <v>0</v>
      </c>
      <c r="I297" s="12">
        <v>0</v>
      </c>
      <c r="J297" s="12">
        <v>0</v>
      </c>
    </row>
    <row r="298" spans="1:10">
      <c r="A298" s="12">
        <v>30098</v>
      </c>
      <c r="B298" s="12" t="s">
        <v>700</v>
      </c>
      <c r="C298" s="12">
        <v>-8.8849999999999998E-9</v>
      </c>
      <c r="D298" s="12">
        <v>7.7979999999999993E-10</v>
      </c>
      <c r="E298" s="12">
        <v>1.617E-4</v>
      </c>
      <c r="F298" s="12">
        <v>1.617E-4</v>
      </c>
      <c r="G298" s="12">
        <v>0</v>
      </c>
      <c r="H298" s="12">
        <v>0</v>
      </c>
      <c r="I298" s="12">
        <v>0</v>
      </c>
      <c r="J298" s="12">
        <v>0</v>
      </c>
    </row>
    <row r="299" spans="1:10">
      <c r="A299" s="12">
        <v>30098</v>
      </c>
      <c r="B299" s="12" t="s">
        <v>701</v>
      </c>
      <c r="C299" s="12">
        <v>2.2210000000000001E-9</v>
      </c>
      <c r="D299" s="12">
        <v>-6.8079999999999997E-9</v>
      </c>
      <c r="E299" s="12">
        <v>-2.8150000000000001E-4</v>
      </c>
      <c r="F299" s="12">
        <v>2.8150000000000001E-4</v>
      </c>
      <c r="G299" s="12">
        <v>0</v>
      </c>
      <c r="H299" s="12">
        <v>0</v>
      </c>
      <c r="I299" s="12">
        <v>0</v>
      </c>
      <c r="J299" s="12">
        <v>0</v>
      </c>
    </row>
    <row r="300" spans="1:10">
      <c r="A300" s="12">
        <v>30098</v>
      </c>
      <c r="B300" s="12" t="s">
        <v>280</v>
      </c>
      <c r="C300" s="12">
        <v>5.4890000000000005E-7</v>
      </c>
      <c r="D300" s="12">
        <v>1.6899999999999998E-2</v>
      </c>
      <c r="E300" s="12">
        <v>25740</v>
      </c>
      <c r="F300" s="12">
        <v>25740</v>
      </c>
      <c r="G300" s="12">
        <v>0</v>
      </c>
      <c r="H300" s="12">
        <v>0</v>
      </c>
      <c r="I300" s="12">
        <v>0</v>
      </c>
      <c r="J300" s="12">
        <v>0</v>
      </c>
    </row>
    <row r="301" spans="1:10">
      <c r="A301" s="12">
        <v>30098</v>
      </c>
      <c r="B301" s="12" t="s">
        <v>370</v>
      </c>
      <c r="C301" s="12">
        <v>5.3890000000000004E-7</v>
      </c>
      <c r="D301" s="12">
        <v>1.609E-2</v>
      </c>
      <c r="E301" s="12">
        <v>24880</v>
      </c>
      <c r="F301" s="12">
        <v>24880</v>
      </c>
      <c r="G301" s="12">
        <v>0</v>
      </c>
      <c r="H301" s="12">
        <v>0</v>
      </c>
      <c r="I301" s="12">
        <v>0</v>
      </c>
      <c r="J301" s="12">
        <v>0</v>
      </c>
    </row>
    <row r="302" spans="1:10">
      <c r="A302" s="12">
        <v>30098</v>
      </c>
      <c r="B302" s="12" t="s">
        <v>504</v>
      </c>
      <c r="C302" s="12">
        <v>-4.3770000000000001E-7</v>
      </c>
      <c r="D302" s="12">
        <v>4.1649999999999999E-6</v>
      </c>
      <c r="E302" s="12">
        <v>18180</v>
      </c>
      <c r="F302" s="12">
        <v>18180</v>
      </c>
      <c r="G302" s="12">
        <v>0</v>
      </c>
      <c r="H302" s="12">
        <v>0</v>
      </c>
      <c r="I302" s="12">
        <v>0</v>
      </c>
      <c r="J302" s="12">
        <v>0</v>
      </c>
    </row>
    <row r="303" spans="1:10">
      <c r="A303" s="12">
        <v>30098</v>
      </c>
      <c r="B303" s="12" t="s">
        <v>505</v>
      </c>
      <c r="C303" s="12">
        <v>-4.1689999999999998E-7</v>
      </c>
      <c r="D303" s="12">
        <v>3.9670000000000003E-6</v>
      </c>
      <c r="E303" s="12">
        <v>17320</v>
      </c>
      <c r="F303" s="12">
        <v>17320</v>
      </c>
      <c r="G303" s="12">
        <v>0</v>
      </c>
      <c r="H303" s="12">
        <v>0</v>
      </c>
      <c r="I303" s="12">
        <v>0</v>
      </c>
      <c r="J303" s="12">
        <v>0</v>
      </c>
    </row>
    <row r="304" spans="1:10">
      <c r="A304" s="12">
        <v>30098</v>
      </c>
      <c r="B304" s="12" t="s">
        <v>506</v>
      </c>
      <c r="C304" s="12">
        <v>-2.508E-8</v>
      </c>
      <c r="D304" s="12">
        <v>8.5970000000000008E-8</v>
      </c>
      <c r="E304" s="12">
        <v>510.1</v>
      </c>
      <c r="F304" s="12">
        <v>510.1</v>
      </c>
      <c r="G304" s="12">
        <v>0</v>
      </c>
      <c r="H304" s="12">
        <v>0</v>
      </c>
      <c r="I304" s="12">
        <v>0</v>
      </c>
      <c r="J304" s="12">
        <v>0</v>
      </c>
    </row>
    <row r="305" spans="1:10">
      <c r="A305" s="12">
        <v>30098</v>
      </c>
      <c r="B305" s="12" t="s">
        <v>507</v>
      </c>
      <c r="C305" s="12">
        <v>-1.1670000000000001E-7</v>
      </c>
      <c r="D305" s="12">
        <v>2.84E-7</v>
      </c>
      <c r="E305" s="12">
        <v>1115</v>
      </c>
      <c r="F305" s="12">
        <v>1115</v>
      </c>
      <c r="G305" s="12">
        <v>0</v>
      </c>
      <c r="H305" s="12">
        <v>0</v>
      </c>
      <c r="I305" s="12">
        <v>0</v>
      </c>
      <c r="J305" s="12">
        <v>0</v>
      </c>
    </row>
    <row r="306" spans="1:10">
      <c r="A306" s="12">
        <v>30098</v>
      </c>
      <c r="B306" s="12" t="s">
        <v>508</v>
      </c>
      <c r="C306" s="12">
        <v>4.8210000000000001E-7</v>
      </c>
      <c r="D306" s="12">
        <v>1.0139999999999999E-6</v>
      </c>
      <c r="E306" s="12">
        <v>5977</v>
      </c>
      <c r="F306" s="12">
        <v>5977</v>
      </c>
      <c r="G306" s="12">
        <v>0</v>
      </c>
      <c r="H306" s="12">
        <v>0</v>
      </c>
      <c r="I306" s="12">
        <v>0</v>
      </c>
      <c r="J306" s="12">
        <v>0</v>
      </c>
    </row>
    <row r="307" spans="1:10">
      <c r="A307" s="12">
        <v>30098</v>
      </c>
      <c r="B307" s="12" t="s">
        <v>509</v>
      </c>
      <c r="C307" s="12">
        <v>1.8589999999999999E-7</v>
      </c>
      <c r="D307" s="12">
        <v>8.1640000000000003E-7</v>
      </c>
      <c r="E307" s="12">
        <v>4746</v>
      </c>
      <c r="F307" s="12">
        <v>4746</v>
      </c>
      <c r="G307" s="12">
        <v>0</v>
      </c>
      <c r="H307" s="12">
        <v>0</v>
      </c>
      <c r="I307" s="12">
        <v>0</v>
      </c>
      <c r="J307" s="12">
        <v>0</v>
      </c>
    </row>
    <row r="308" spans="1:10">
      <c r="A308" s="12">
        <v>30098</v>
      </c>
      <c r="B308" s="12" t="s">
        <v>636</v>
      </c>
      <c r="C308" s="12">
        <v>-9.7460000000000001E-8</v>
      </c>
      <c r="D308" s="12">
        <v>5.5489999999999997E-6</v>
      </c>
      <c r="E308" s="12">
        <v>25790</v>
      </c>
      <c r="F308" s="12">
        <v>25790</v>
      </c>
      <c r="G308" s="12">
        <v>0</v>
      </c>
      <c r="H308" s="12">
        <v>0</v>
      </c>
      <c r="I308" s="12">
        <v>0</v>
      </c>
      <c r="J308" s="12">
        <v>0</v>
      </c>
    </row>
    <row r="309" spans="1:10">
      <c r="A309" s="12">
        <v>30098</v>
      </c>
      <c r="B309" s="12" t="s">
        <v>637</v>
      </c>
      <c r="C309" s="12">
        <v>-3.728E-7</v>
      </c>
      <c r="D309" s="12">
        <v>5.1529999999999996E-6</v>
      </c>
      <c r="E309" s="12">
        <v>23690</v>
      </c>
      <c r="F309" s="12">
        <v>23690</v>
      </c>
      <c r="G309" s="12">
        <v>0</v>
      </c>
      <c r="H309" s="12">
        <v>0</v>
      </c>
      <c r="I309" s="12">
        <v>0</v>
      </c>
      <c r="J309" s="12">
        <v>0</v>
      </c>
    </row>
    <row r="310" spans="1:10">
      <c r="A310" s="12">
        <v>30098</v>
      </c>
      <c r="B310" s="12" t="s">
        <v>284</v>
      </c>
      <c r="C310" s="12">
        <v>-4603</v>
      </c>
      <c r="D310" s="12">
        <v>223.9</v>
      </c>
      <c r="E310" s="12">
        <v>-1378</v>
      </c>
      <c r="F310" s="12">
        <v>4810</v>
      </c>
      <c r="G310" s="12">
        <v>0</v>
      </c>
      <c r="H310" s="12">
        <v>0</v>
      </c>
      <c r="I310" s="12">
        <v>0</v>
      </c>
      <c r="J310" s="12">
        <v>0</v>
      </c>
    </row>
    <row r="311" spans="1:10">
      <c r="A311" s="12">
        <v>30098</v>
      </c>
      <c r="B311" s="12" t="s">
        <v>171</v>
      </c>
      <c r="C311" s="12">
        <v>-4603</v>
      </c>
      <c r="D311" s="12">
        <v>223.9</v>
      </c>
      <c r="E311" s="12">
        <v>792.4</v>
      </c>
      <c r="F311" s="12">
        <v>4676</v>
      </c>
      <c r="G311" s="12">
        <v>0</v>
      </c>
      <c r="H311" s="12">
        <v>0</v>
      </c>
      <c r="I311" s="12">
        <v>0</v>
      </c>
      <c r="J311" s="12">
        <v>0</v>
      </c>
    </row>
    <row r="312" spans="1:10">
      <c r="A312" s="12">
        <v>30098</v>
      </c>
      <c r="B312" s="12" t="s">
        <v>172</v>
      </c>
      <c r="C312" s="12">
        <v>4603</v>
      </c>
      <c r="D312" s="12">
        <v>-223.9</v>
      </c>
      <c r="E312" s="12">
        <v>-792.4</v>
      </c>
      <c r="F312" s="12">
        <v>4676</v>
      </c>
      <c r="G312" s="12">
        <v>0</v>
      </c>
      <c r="H312" s="12">
        <v>0</v>
      </c>
      <c r="I312" s="12">
        <v>0</v>
      </c>
      <c r="J312" s="12">
        <v>0</v>
      </c>
    </row>
    <row r="313" spans="1:10">
      <c r="A313" s="12">
        <v>30098</v>
      </c>
      <c r="B313" s="12" t="s">
        <v>173</v>
      </c>
      <c r="C313" s="12">
        <v>4603</v>
      </c>
      <c r="D313" s="12">
        <v>-223.9</v>
      </c>
      <c r="E313" s="12">
        <v>1378</v>
      </c>
      <c r="F313" s="12">
        <v>4810</v>
      </c>
      <c r="G313" s="12">
        <v>0</v>
      </c>
      <c r="H313" s="12">
        <v>0</v>
      </c>
      <c r="I313" s="12">
        <v>0</v>
      </c>
      <c r="J313" s="12">
        <v>0</v>
      </c>
    </row>
    <row r="314" spans="1:10">
      <c r="A314" s="12">
        <v>30098</v>
      </c>
      <c r="B314" s="12" t="s">
        <v>174</v>
      </c>
      <c r="C314" s="12">
        <v>-2.8950000000000001E-8</v>
      </c>
      <c r="D314" s="12">
        <v>-4147</v>
      </c>
      <c r="E314" s="12">
        <v>1568</v>
      </c>
      <c r="F314" s="12">
        <v>4433</v>
      </c>
      <c r="G314" s="12">
        <v>0</v>
      </c>
      <c r="H314" s="12">
        <v>0</v>
      </c>
      <c r="I314" s="12">
        <v>0</v>
      </c>
      <c r="J314" s="12">
        <v>0</v>
      </c>
    </row>
    <row r="315" spans="1:10">
      <c r="A315" s="12">
        <v>30098</v>
      </c>
      <c r="B315" s="12" t="s">
        <v>175</v>
      </c>
      <c r="C315" s="12">
        <v>1.3549999999999999E-7</v>
      </c>
      <c r="D315" s="12">
        <v>-4147</v>
      </c>
      <c r="E315" s="12">
        <v>3739</v>
      </c>
      <c r="F315" s="12">
        <v>5583</v>
      </c>
      <c r="G315" s="12">
        <v>0</v>
      </c>
      <c r="H315" s="12">
        <v>0</v>
      </c>
      <c r="I315" s="12">
        <v>0</v>
      </c>
      <c r="J315" s="12">
        <v>0</v>
      </c>
    </row>
    <row r="316" spans="1:10">
      <c r="A316" s="12">
        <v>30098</v>
      </c>
      <c r="B316" s="12" t="s">
        <v>176</v>
      </c>
      <c r="C316" s="12">
        <v>-8.3960000000000005E-8</v>
      </c>
      <c r="D316" s="12">
        <v>4147</v>
      </c>
      <c r="E316" s="12">
        <v>-3739</v>
      </c>
      <c r="F316" s="12">
        <v>5583</v>
      </c>
      <c r="G316" s="12">
        <v>0</v>
      </c>
      <c r="H316" s="12">
        <v>0</v>
      </c>
      <c r="I316" s="12">
        <v>0</v>
      </c>
      <c r="J316" s="12">
        <v>0</v>
      </c>
    </row>
    <row r="317" spans="1:10">
      <c r="A317" s="12">
        <v>30098</v>
      </c>
      <c r="B317" s="12" t="s">
        <v>177</v>
      </c>
      <c r="C317" s="12">
        <v>8.0440000000000011E-8</v>
      </c>
      <c r="D317" s="12">
        <v>4147</v>
      </c>
      <c r="E317" s="12">
        <v>-1568</v>
      </c>
      <c r="F317" s="12">
        <v>4433</v>
      </c>
      <c r="G317" s="12">
        <v>0</v>
      </c>
      <c r="H317" s="12">
        <v>0</v>
      </c>
      <c r="I317" s="12">
        <v>0</v>
      </c>
      <c r="J317" s="12">
        <v>0</v>
      </c>
    </row>
    <row r="318" spans="1:10">
      <c r="A318" s="12">
        <v>30098</v>
      </c>
      <c r="B318" s="12" t="s">
        <v>178</v>
      </c>
      <c r="C318" s="12">
        <v>-4603</v>
      </c>
      <c r="D318" s="12">
        <v>-1435</v>
      </c>
      <c r="E318" s="12">
        <v>-316.8</v>
      </c>
      <c r="F318" s="12">
        <v>4832</v>
      </c>
      <c r="G318" s="12">
        <v>0</v>
      </c>
      <c r="H318" s="12">
        <v>0</v>
      </c>
      <c r="I318" s="12">
        <v>0</v>
      </c>
      <c r="J318" s="12">
        <v>0</v>
      </c>
    </row>
    <row r="319" spans="1:10">
      <c r="A319" s="12">
        <v>30098</v>
      </c>
      <c r="B319" s="12" t="s">
        <v>179</v>
      </c>
      <c r="C319" s="12">
        <v>-4603</v>
      </c>
      <c r="D319" s="12">
        <v>-1435</v>
      </c>
      <c r="E319" s="12">
        <v>1854</v>
      </c>
      <c r="F319" s="12">
        <v>5166</v>
      </c>
      <c r="G319" s="12">
        <v>0</v>
      </c>
      <c r="H319" s="12">
        <v>0</v>
      </c>
      <c r="I319" s="12">
        <v>0</v>
      </c>
      <c r="J319" s="12">
        <v>0</v>
      </c>
    </row>
    <row r="320" spans="1:10">
      <c r="A320" s="12">
        <v>30098</v>
      </c>
      <c r="B320" s="12" t="s">
        <v>180</v>
      </c>
      <c r="C320" s="12">
        <v>-4603</v>
      </c>
      <c r="D320" s="12">
        <v>1883</v>
      </c>
      <c r="E320" s="12">
        <v>-2440</v>
      </c>
      <c r="F320" s="12">
        <v>5539</v>
      </c>
      <c r="G320" s="12">
        <v>0</v>
      </c>
      <c r="H320" s="12">
        <v>0</v>
      </c>
      <c r="I320" s="12">
        <v>0</v>
      </c>
      <c r="J320" s="12">
        <v>0</v>
      </c>
    </row>
    <row r="321" spans="1:10">
      <c r="A321" s="12">
        <v>30098</v>
      </c>
      <c r="B321" s="12" t="s">
        <v>181</v>
      </c>
      <c r="C321" s="12">
        <v>-4603</v>
      </c>
      <c r="D321" s="12">
        <v>1883</v>
      </c>
      <c r="E321" s="12">
        <v>-269</v>
      </c>
      <c r="F321" s="12">
        <v>4980</v>
      </c>
      <c r="G321" s="12">
        <v>0</v>
      </c>
      <c r="H321" s="12">
        <v>0</v>
      </c>
      <c r="I321" s="12">
        <v>0</v>
      </c>
      <c r="J321" s="12">
        <v>0</v>
      </c>
    </row>
    <row r="322" spans="1:10">
      <c r="A322" s="12">
        <v>30098</v>
      </c>
      <c r="B322" s="12" t="s">
        <v>182</v>
      </c>
      <c r="C322" s="12">
        <v>-3075</v>
      </c>
      <c r="D322" s="12">
        <v>149.6</v>
      </c>
      <c r="E322" s="12">
        <v>-921.9</v>
      </c>
      <c r="F322" s="12">
        <v>3214</v>
      </c>
      <c r="G322" s="12">
        <v>0</v>
      </c>
      <c r="H322" s="12">
        <v>0</v>
      </c>
      <c r="I322" s="12">
        <v>0</v>
      </c>
      <c r="J322" s="12">
        <v>0</v>
      </c>
    </row>
    <row r="323" spans="1:10">
      <c r="A323" s="12">
        <v>30098</v>
      </c>
      <c r="B323" s="12" t="s">
        <v>183</v>
      </c>
      <c r="C323" s="12">
        <v>-3075</v>
      </c>
      <c r="D323" s="12">
        <v>149.6</v>
      </c>
      <c r="E323" s="12">
        <v>530.6</v>
      </c>
      <c r="F323" s="12">
        <v>3124</v>
      </c>
      <c r="G323" s="12">
        <v>0</v>
      </c>
      <c r="H323" s="12">
        <v>0</v>
      </c>
      <c r="I323" s="12">
        <v>0</v>
      </c>
      <c r="J323" s="12">
        <v>0</v>
      </c>
    </row>
    <row r="324" spans="1:10">
      <c r="A324" s="12">
        <v>30098</v>
      </c>
      <c r="B324" s="12" t="s">
        <v>184</v>
      </c>
      <c r="C324" s="12">
        <v>3075</v>
      </c>
      <c r="D324" s="12">
        <v>-149.6</v>
      </c>
      <c r="E324" s="12">
        <v>-530.6</v>
      </c>
      <c r="F324" s="12">
        <v>3124</v>
      </c>
      <c r="G324" s="12">
        <v>0</v>
      </c>
      <c r="H324" s="12">
        <v>0</v>
      </c>
      <c r="I324" s="12">
        <v>0</v>
      </c>
      <c r="J324" s="12">
        <v>0</v>
      </c>
    </row>
    <row r="325" spans="1:10">
      <c r="A325" s="12">
        <v>30098</v>
      </c>
      <c r="B325" s="12" t="s">
        <v>185</v>
      </c>
      <c r="C325" s="12">
        <v>3075</v>
      </c>
      <c r="D325" s="12">
        <v>-149.6</v>
      </c>
      <c r="E325" s="12">
        <v>921.9</v>
      </c>
      <c r="F325" s="12">
        <v>3214</v>
      </c>
      <c r="G325" s="12">
        <v>0</v>
      </c>
      <c r="H325" s="12">
        <v>0</v>
      </c>
      <c r="I325" s="12">
        <v>0</v>
      </c>
      <c r="J325" s="12">
        <v>0</v>
      </c>
    </row>
    <row r="326" spans="1:10">
      <c r="A326" s="12">
        <v>30098</v>
      </c>
      <c r="B326" s="12" t="s">
        <v>186</v>
      </c>
      <c r="C326" s="12">
        <v>2.8579999999999999E-8</v>
      </c>
      <c r="D326" s="12">
        <v>-2769</v>
      </c>
      <c r="E326" s="12">
        <v>1045</v>
      </c>
      <c r="F326" s="12">
        <v>2959</v>
      </c>
      <c r="G326" s="12">
        <v>0</v>
      </c>
      <c r="H326" s="12">
        <v>0</v>
      </c>
      <c r="I326" s="12">
        <v>0</v>
      </c>
      <c r="J326" s="12">
        <v>0</v>
      </c>
    </row>
    <row r="327" spans="1:10">
      <c r="A327" s="12">
        <v>30098</v>
      </c>
      <c r="B327" s="12" t="s">
        <v>187</v>
      </c>
      <c r="C327" s="12">
        <v>1.97E-9</v>
      </c>
      <c r="D327" s="12">
        <v>-2769</v>
      </c>
      <c r="E327" s="12">
        <v>2498</v>
      </c>
      <c r="F327" s="12">
        <v>3729</v>
      </c>
      <c r="G327" s="12">
        <v>0</v>
      </c>
      <c r="H327" s="12">
        <v>0</v>
      </c>
      <c r="I327" s="12">
        <v>0</v>
      </c>
      <c r="J327" s="12">
        <v>0</v>
      </c>
    </row>
    <row r="328" spans="1:10">
      <c r="A328" s="12">
        <v>30098</v>
      </c>
      <c r="B328" s="12" t="s">
        <v>188</v>
      </c>
      <c r="C328" s="12">
        <v>6.7309999999999999E-8</v>
      </c>
      <c r="D328" s="12">
        <v>2769</v>
      </c>
      <c r="E328" s="12">
        <v>-2498</v>
      </c>
      <c r="F328" s="12">
        <v>3729</v>
      </c>
      <c r="G328" s="12">
        <v>0</v>
      </c>
      <c r="H328" s="12">
        <v>0</v>
      </c>
      <c r="I328" s="12">
        <v>0</v>
      </c>
      <c r="J328" s="12">
        <v>0</v>
      </c>
    </row>
    <row r="329" spans="1:10">
      <c r="A329" s="12">
        <v>30098</v>
      </c>
      <c r="B329" s="12" t="s">
        <v>189</v>
      </c>
      <c r="C329" s="12">
        <v>4.0690000000000002E-8</v>
      </c>
      <c r="D329" s="12">
        <v>2769</v>
      </c>
      <c r="E329" s="12">
        <v>-1045</v>
      </c>
      <c r="F329" s="12">
        <v>2959</v>
      </c>
      <c r="G329" s="12">
        <v>0</v>
      </c>
      <c r="H329" s="12">
        <v>0</v>
      </c>
      <c r="I329" s="12">
        <v>0</v>
      </c>
      <c r="J329" s="12">
        <v>0</v>
      </c>
    </row>
    <row r="330" spans="1:10">
      <c r="A330" s="12">
        <v>30098</v>
      </c>
      <c r="B330" s="12" t="s">
        <v>630</v>
      </c>
      <c r="C330" s="12">
        <v>-3075</v>
      </c>
      <c r="D330" s="12">
        <v>-957.9</v>
      </c>
      <c r="E330" s="12">
        <v>-213.3</v>
      </c>
      <c r="F330" s="12">
        <v>3228</v>
      </c>
      <c r="G330" s="12">
        <v>0</v>
      </c>
      <c r="H330" s="12">
        <v>0</v>
      </c>
      <c r="I330" s="12">
        <v>0</v>
      </c>
      <c r="J330" s="12">
        <v>0</v>
      </c>
    </row>
    <row r="331" spans="1:10">
      <c r="A331" s="12">
        <v>30098</v>
      </c>
      <c r="B331" s="12" t="s">
        <v>631</v>
      </c>
      <c r="C331" s="12">
        <v>-3075</v>
      </c>
      <c r="D331" s="12">
        <v>-957.9</v>
      </c>
      <c r="E331" s="12">
        <v>1239</v>
      </c>
      <c r="F331" s="12">
        <v>3451</v>
      </c>
      <c r="G331" s="12">
        <v>0</v>
      </c>
      <c r="H331" s="12">
        <v>0</v>
      </c>
      <c r="I331" s="12">
        <v>0</v>
      </c>
      <c r="J331" s="12">
        <v>0</v>
      </c>
    </row>
    <row r="332" spans="1:10">
      <c r="A332" s="12">
        <v>30098</v>
      </c>
      <c r="B332" s="12" t="s">
        <v>632</v>
      </c>
      <c r="C332" s="12">
        <v>-3075</v>
      </c>
      <c r="D332" s="12">
        <v>1257</v>
      </c>
      <c r="E332" s="12">
        <v>-1631</v>
      </c>
      <c r="F332" s="12">
        <v>3701</v>
      </c>
      <c r="G332" s="12">
        <v>0</v>
      </c>
      <c r="H332" s="12">
        <v>0</v>
      </c>
      <c r="I332" s="12">
        <v>0</v>
      </c>
      <c r="J332" s="12">
        <v>0</v>
      </c>
    </row>
    <row r="333" spans="1:10">
      <c r="A333" s="12">
        <v>30098</v>
      </c>
      <c r="B333" s="12" t="s">
        <v>633</v>
      </c>
      <c r="C333" s="12">
        <v>-3075</v>
      </c>
      <c r="D333" s="12">
        <v>1257</v>
      </c>
      <c r="E333" s="12">
        <v>-178</v>
      </c>
      <c r="F333" s="12">
        <v>3327</v>
      </c>
      <c r="G333" s="12">
        <v>0</v>
      </c>
      <c r="H333" s="12">
        <v>0</v>
      </c>
      <c r="I333" s="12">
        <v>0</v>
      </c>
      <c r="J333" s="12">
        <v>0</v>
      </c>
    </row>
    <row r="334" spans="1:10">
      <c r="A334" s="12">
        <v>30098</v>
      </c>
      <c r="B334" s="12" t="s">
        <v>285</v>
      </c>
      <c r="C334" s="12">
        <v>8.2119999999999997E-8</v>
      </c>
      <c r="D334" s="12">
        <v>3.743E-6</v>
      </c>
      <c r="E334" s="12">
        <v>-1.521E-2</v>
      </c>
      <c r="F334" s="12">
        <v>1.521E-2</v>
      </c>
      <c r="G334" s="12">
        <v>0</v>
      </c>
      <c r="H334" s="12">
        <v>0</v>
      </c>
      <c r="I334" s="12">
        <v>0</v>
      </c>
      <c r="J334" s="12">
        <v>0</v>
      </c>
    </row>
    <row r="335" spans="1:10">
      <c r="A335" s="12">
        <v>30098</v>
      </c>
      <c r="B335" s="12" t="s">
        <v>190</v>
      </c>
      <c r="C335" s="12">
        <v>-1.5839999999999999E-7</v>
      </c>
      <c r="D335" s="12">
        <v>-3.49E-6</v>
      </c>
      <c r="E335" s="12">
        <v>1.387E-2</v>
      </c>
      <c r="F335" s="12">
        <v>1.387E-2</v>
      </c>
      <c r="G335" s="12">
        <v>0</v>
      </c>
      <c r="H335" s="12">
        <v>0</v>
      </c>
      <c r="I335" s="12">
        <v>0</v>
      </c>
      <c r="J335" s="12">
        <v>0</v>
      </c>
    </row>
    <row r="336" spans="1:10">
      <c r="A336" s="12">
        <v>30098</v>
      </c>
      <c r="B336" s="12" t="s">
        <v>191</v>
      </c>
      <c r="C336" s="12">
        <v>1.075E-8</v>
      </c>
      <c r="D336" s="12">
        <v>4.03E-7</v>
      </c>
      <c r="E336" s="12">
        <v>2.6679999999999999E-2</v>
      </c>
      <c r="F336" s="12">
        <v>2.6679999999999999E-2</v>
      </c>
      <c r="G336" s="12">
        <v>0</v>
      </c>
      <c r="H336" s="12">
        <v>0</v>
      </c>
      <c r="I336" s="12">
        <v>0</v>
      </c>
      <c r="J336" s="12">
        <v>0</v>
      </c>
    </row>
    <row r="337" spans="1:10">
      <c r="A337" s="12">
        <v>30098</v>
      </c>
      <c r="B337" s="12" t="s">
        <v>192</v>
      </c>
      <c r="C337" s="12">
        <v>-8.8010000000000005E-8</v>
      </c>
      <c r="D337" s="12">
        <v>-9.9999999999999995E-7</v>
      </c>
      <c r="E337" s="12">
        <v>-6.6689999999999999E-2</v>
      </c>
      <c r="F337" s="12">
        <v>6.6689999999999999E-2</v>
      </c>
      <c r="G337" s="12">
        <v>0</v>
      </c>
      <c r="H337" s="12">
        <v>0</v>
      </c>
      <c r="I337" s="12">
        <v>0</v>
      </c>
      <c r="J337" s="12">
        <v>0</v>
      </c>
    </row>
    <row r="338" spans="1:10">
      <c r="A338" s="12">
        <v>30098</v>
      </c>
      <c r="B338" s="12" t="s">
        <v>193</v>
      </c>
      <c r="C338" s="12">
        <v>-3.4389999999999998E-9</v>
      </c>
      <c r="D338" s="12">
        <v>-1.6429999999999999E-8</v>
      </c>
      <c r="E338" s="12">
        <v>2.35E-2</v>
      </c>
      <c r="F338" s="12">
        <v>2.35E-2</v>
      </c>
      <c r="G338" s="12">
        <v>0</v>
      </c>
      <c r="H338" s="12">
        <v>0</v>
      </c>
      <c r="I338" s="12">
        <v>0</v>
      </c>
      <c r="J338" s="12">
        <v>0</v>
      </c>
    </row>
    <row r="339" spans="1:10">
      <c r="A339" s="12">
        <v>30098</v>
      </c>
      <c r="B339" s="12" t="s">
        <v>194</v>
      </c>
      <c r="C339" s="12">
        <v>3.4389999999999998E-9</v>
      </c>
      <c r="D339" s="12">
        <v>1.6429999999999999E-8</v>
      </c>
      <c r="E339" s="12">
        <v>-2.35E-2</v>
      </c>
      <c r="F339" s="12">
        <v>2.35E-2</v>
      </c>
      <c r="G339" s="12">
        <v>0</v>
      </c>
      <c r="H339" s="12">
        <v>0</v>
      </c>
      <c r="I339" s="12">
        <v>0</v>
      </c>
      <c r="J339" s="12">
        <v>0</v>
      </c>
    </row>
    <row r="340" spans="1:10">
      <c r="A340" s="12">
        <v>30098</v>
      </c>
      <c r="B340" s="12" t="s">
        <v>195</v>
      </c>
      <c r="C340" s="12">
        <v>-4.9700000000000002E-8</v>
      </c>
      <c r="D340" s="12">
        <v>-2.2929999999999999E-6</v>
      </c>
      <c r="E340" s="12">
        <v>3.9459999999999999E-3</v>
      </c>
      <c r="F340" s="12">
        <v>3.9459999999999999E-3</v>
      </c>
      <c r="G340" s="12">
        <v>0</v>
      </c>
      <c r="H340" s="12">
        <v>0</v>
      </c>
      <c r="I340" s="12">
        <v>0</v>
      </c>
      <c r="J340" s="12">
        <v>0</v>
      </c>
    </row>
    <row r="341" spans="1:10">
      <c r="A341" s="12">
        <v>30098</v>
      </c>
      <c r="B341" s="12" t="s">
        <v>196</v>
      </c>
      <c r="C341" s="12">
        <v>4.9700000000000002E-8</v>
      </c>
      <c r="D341" s="12">
        <v>2.2929999999999999E-6</v>
      </c>
      <c r="E341" s="12">
        <v>-3.9459999999999999E-3</v>
      </c>
      <c r="F341" s="12">
        <v>3.9459999999999999E-3</v>
      </c>
      <c r="G341" s="12">
        <v>0</v>
      </c>
      <c r="H341" s="12">
        <v>0</v>
      </c>
      <c r="I341" s="12">
        <v>0</v>
      </c>
      <c r="J341" s="12">
        <v>0</v>
      </c>
    </row>
    <row r="342" spans="1:10">
      <c r="A342" s="12">
        <v>30098</v>
      </c>
      <c r="B342" s="12" t="s">
        <v>197</v>
      </c>
      <c r="C342" s="12">
        <v>-1.172E-8</v>
      </c>
      <c r="D342" s="12">
        <v>2.3029999999999998E-6</v>
      </c>
      <c r="E342" s="12">
        <v>1.0529999999999999E-2</v>
      </c>
      <c r="F342" s="12">
        <v>1.0529999999999999E-2</v>
      </c>
      <c r="G342" s="12">
        <v>0</v>
      </c>
      <c r="H342" s="12">
        <v>0</v>
      </c>
      <c r="I342" s="12">
        <v>0</v>
      </c>
      <c r="J342" s="12">
        <v>0</v>
      </c>
    </row>
    <row r="343" spans="1:10">
      <c r="A343" s="12">
        <v>30098</v>
      </c>
      <c r="B343" s="12" t="s">
        <v>198</v>
      </c>
      <c r="C343" s="12">
        <v>1.172E-8</v>
      </c>
      <c r="D343" s="12">
        <v>-2.3029999999999998E-6</v>
      </c>
      <c r="E343" s="12">
        <v>-1.0529999999999999E-2</v>
      </c>
      <c r="F343" s="12">
        <v>1.0529999999999999E-2</v>
      </c>
      <c r="G343" s="12">
        <v>0</v>
      </c>
      <c r="H343" s="12">
        <v>0</v>
      </c>
      <c r="I343" s="12">
        <v>0</v>
      </c>
      <c r="J343" s="12">
        <v>0</v>
      </c>
    </row>
    <row r="344" spans="1:10">
      <c r="A344" s="12">
        <v>30098</v>
      </c>
      <c r="B344" s="12" t="s">
        <v>199</v>
      </c>
      <c r="C344" s="12">
        <v>2.9370000000000001E-9</v>
      </c>
      <c r="D344" s="12">
        <v>-2.6110000000000002E-9</v>
      </c>
      <c r="E344" s="12">
        <v>-4.414E-4</v>
      </c>
      <c r="F344" s="12">
        <v>4.414E-4</v>
      </c>
      <c r="G344" s="12">
        <v>0</v>
      </c>
      <c r="H344" s="12">
        <v>0</v>
      </c>
      <c r="I344" s="12">
        <v>0</v>
      </c>
      <c r="J344" s="12">
        <v>0</v>
      </c>
    </row>
    <row r="345" spans="1:10">
      <c r="A345" s="12">
        <v>30098</v>
      </c>
      <c r="B345" s="12" t="s">
        <v>200</v>
      </c>
      <c r="C345" s="12">
        <v>-2.9370000000000001E-9</v>
      </c>
      <c r="D345" s="12">
        <v>2.6110000000000002E-9</v>
      </c>
      <c r="E345" s="12">
        <v>4.414E-4</v>
      </c>
      <c r="F345" s="12">
        <v>4.414E-4</v>
      </c>
      <c r="G345" s="12">
        <v>0</v>
      </c>
      <c r="H345" s="12">
        <v>0</v>
      </c>
      <c r="I345" s="12">
        <v>0</v>
      </c>
      <c r="J345" s="12">
        <v>0</v>
      </c>
    </row>
    <row r="346" spans="1:10">
      <c r="A346" s="12">
        <v>30098</v>
      </c>
      <c r="B346" s="12" t="s">
        <v>201</v>
      </c>
      <c r="C346" s="12">
        <v>1.6359999999999999E-8</v>
      </c>
      <c r="D346" s="12">
        <v>7.5410000000000003E-6</v>
      </c>
      <c r="E346" s="12">
        <v>-3.4590000000000001</v>
      </c>
      <c r="F346" s="12">
        <v>3.4590000000000001</v>
      </c>
      <c r="G346" s="12">
        <v>0</v>
      </c>
      <c r="H346" s="12">
        <v>0</v>
      </c>
      <c r="I346" s="12">
        <v>0</v>
      </c>
      <c r="J346" s="12">
        <v>0</v>
      </c>
    </row>
    <row r="347" spans="1:10">
      <c r="A347" s="12">
        <v>30098</v>
      </c>
      <c r="B347" s="12" t="s">
        <v>202</v>
      </c>
      <c r="C347" s="12">
        <v>-2.748E-9</v>
      </c>
      <c r="D347" s="12">
        <v>-5.8969999999999996E-6</v>
      </c>
      <c r="E347" s="12">
        <v>-8.9639999999999997E-3</v>
      </c>
      <c r="F347" s="12">
        <v>8.9639999999999997E-3</v>
      </c>
      <c r="G347" s="12">
        <v>0</v>
      </c>
      <c r="H347" s="12">
        <v>0</v>
      </c>
      <c r="I347" s="12">
        <v>0</v>
      </c>
      <c r="J347" s="12">
        <v>0</v>
      </c>
    </row>
    <row r="348" spans="1:10">
      <c r="A348" s="12">
        <v>30098</v>
      </c>
      <c r="B348" s="12" t="s">
        <v>203</v>
      </c>
      <c r="C348" s="12">
        <v>1.9589999999999999E-8</v>
      </c>
      <c r="D348" s="12">
        <v>-5.6430000000000003E-8</v>
      </c>
      <c r="E348" s="12">
        <v>-4.3439999999999999E-2</v>
      </c>
      <c r="F348" s="12">
        <v>4.3439999999999999E-2</v>
      </c>
      <c r="G348" s="12">
        <v>0</v>
      </c>
      <c r="H348" s="12">
        <v>0</v>
      </c>
      <c r="I348" s="12">
        <v>0</v>
      </c>
      <c r="J348" s="12">
        <v>0</v>
      </c>
    </row>
    <row r="349" spans="1:10">
      <c r="A349" s="12">
        <v>30098</v>
      </c>
      <c r="B349" s="12" t="s">
        <v>204</v>
      </c>
      <c r="C349" s="12">
        <v>-1.9589999999999999E-8</v>
      </c>
      <c r="D349" s="12">
        <v>5.6430000000000003E-8</v>
      </c>
      <c r="E349" s="12">
        <v>4.3439999999999999E-2</v>
      </c>
      <c r="F349" s="12">
        <v>4.3439999999999999E-2</v>
      </c>
      <c r="G349" s="12">
        <v>0</v>
      </c>
      <c r="H349" s="12">
        <v>0</v>
      </c>
      <c r="I349" s="12">
        <v>0</v>
      </c>
      <c r="J349" s="12">
        <v>0</v>
      </c>
    </row>
    <row r="350" spans="1:10">
      <c r="A350" s="12">
        <v>30098</v>
      </c>
      <c r="B350" s="12" t="s">
        <v>205</v>
      </c>
      <c r="C350" s="12">
        <v>4.2930000000000001E-8</v>
      </c>
      <c r="D350" s="12">
        <v>1.73E-6</v>
      </c>
      <c r="E350" s="12">
        <v>-2.1480000000000002E-3</v>
      </c>
      <c r="F350" s="12">
        <v>2.1480000000000002E-3</v>
      </c>
      <c r="G350" s="12">
        <v>0</v>
      </c>
      <c r="H350" s="12">
        <v>0</v>
      </c>
      <c r="I350" s="12">
        <v>0</v>
      </c>
      <c r="J350" s="12">
        <v>0</v>
      </c>
    </row>
    <row r="351" spans="1:10">
      <c r="A351" s="12">
        <v>30098</v>
      </c>
      <c r="B351" s="12" t="s">
        <v>206</v>
      </c>
      <c r="C351" s="12">
        <v>-1.469E-7</v>
      </c>
      <c r="D351" s="12">
        <v>-2.238E-6</v>
      </c>
      <c r="E351" s="12">
        <v>-3.8339999999999999E-2</v>
      </c>
      <c r="F351" s="12">
        <v>3.8339999999999999E-2</v>
      </c>
      <c r="G351" s="12">
        <v>0</v>
      </c>
      <c r="H351" s="12">
        <v>0</v>
      </c>
      <c r="I351" s="12">
        <v>0</v>
      </c>
      <c r="J351" s="12">
        <v>0</v>
      </c>
    </row>
    <row r="352" spans="1:10">
      <c r="A352" s="12">
        <v>30098</v>
      </c>
      <c r="B352" s="12" t="s">
        <v>207</v>
      </c>
      <c r="C352" s="12">
        <v>9.2759999999999992E-8</v>
      </c>
      <c r="D352" s="12">
        <v>4.0579999999999999E-6</v>
      </c>
      <c r="E352" s="12">
        <v>-1.2829999999999999E-2</v>
      </c>
      <c r="F352" s="12">
        <v>1.2829999999999999E-2</v>
      </c>
      <c r="G352" s="12">
        <v>0</v>
      </c>
      <c r="H352" s="12">
        <v>0</v>
      </c>
      <c r="I352" s="12">
        <v>0</v>
      </c>
      <c r="J352" s="12">
        <v>0</v>
      </c>
    </row>
    <row r="353" spans="1:10">
      <c r="A353" s="12">
        <v>30098</v>
      </c>
      <c r="B353" s="12" t="s">
        <v>208</v>
      </c>
      <c r="C353" s="12">
        <v>-2.2700000000000001E-7</v>
      </c>
      <c r="D353" s="12">
        <v>-4.2529999999999998E-6</v>
      </c>
      <c r="E353" s="12">
        <v>-1.8519999999999998E-2</v>
      </c>
      <c r="F353" s="12">
        <v>1.8519999999999998E-2</v>
      </c>
      <c r="G353" s="12">
        <v>0</v>
      </c>
      <c r="H353" s="12">
        <v>0</v>
      </c>
      <c r="I353" s="12">
        <v>0</v>
      </c>
      <c r="J353" s="12">
        <v>0</v>
      </c>
    </row>
    <row r="354" spans="1:10">
      <c r="A354" s="12">
        <v>30098</v>
      </c>
      <c r="B354" s="12" t="s">
        <v>209</v>
      </c>
      <c r="C354" s="12">
        <v>4.3959999999999998E-8</v>
      </c>
      <c r="D354" s="12">
        <v>1.7290000000000001E-6</v>
      </c>
      <c r="E354" s="12">
        <v>-2.3019999999999998E-3</v>
      </c>
      <c r="F354" s="12">
        <v>2.3019999999999998E-3</v>
      </c>
      <c r="G354" s="12">
        <v>0</v>
      </c>
      <c r="H354" s="12">
        <v>0</v>
      </c>
      <c r="I354" s="12">
        <v>0</v>
      </c>
      <c r="J354" s="12">
        <v>0</v>
      </c>
    </row>
    <row r="355" spans="1:10">
      <c r="A355" s="12">
        <v>30098</v>
      </c>
      <c r="B355" s="12" t="s">
        <v>210</v>
      </c>
      <c r="C355" s="12">
        <v>-1.4789999999999999E-7</v>
      </c>
      <c r="D355" s="12">
        <v>-2.2369999999999999E-6</v>
      </c>
      <c r="E355" s="12">
        <v>-3.8179999999999999E-2</v>
      </c>
      <c r="F355" s="12">
        <v>3.8179999999999999E-2</v>
      </c>
      <c r="G355" s="12">
        <v>0</v>
      </c>
      <c r="H355" s="12">
        <v>0</v>
      </c>
      <c r="I355" s="12">
        <v>0</v>
      </c>
      <c r="J355" s="12">
        <v>0</v>
      </c>
    </row>
    <row r="356" spans="1:10">
      <c r="A356" s="12">
        <v>30098</v>
      </c>
      <c r="B356" s="12" t="s">
        <v>211</v>
      </c>
      <c r="C356" s="12">
        <v>9.5700000000000003E-8</v>
      </c>
      <c r="D356" s="12">
        <v>4.0550000000000001E-6</v>
      </c>
      <c r="E356" s="12">
        <v>-1.3270000000000001E-2</v>
      </c>
      <c r="F356" s="12">
        <v>1.3270000000000001E-2</v>
      </c>
      <c r="G356" s="12">
        <v>0</v>
      </c>
      <c r="H356" s="12">
        <v>0</v>
      </c>
      <c r="I356" s="12">
        <v>0</v>
      </c>
      <c r="J356" s="12">
        <v>0</v>
      </c>
    </row>
    <row r="357" spans="1:10">
      <c r="A357" s="12">
        <v>30098</v>
      </c>
      <c r="B357" s="12" t="s">
        <v>212</v>
      </c>
      <c r="C357" s="12">
        <v>-2.2989999999999999E-7</v>
      </c>
      <c r="D357" s="12">
        <v>-4.25E-6</v>
      </c>
      <c r="E357" s="12">
        <v>-1.8079999999999999E-2</v>
      </c>
      <c r="F357" s="12">
        <v>1.8079999999999999E-2</v>
      </c>
      <c r="G357" s="12">
        <v>0</v>
      </c>
      <c r="H357" s="12">
        <v>0</v>
      </c>
      <c r="I357" s="12">
        <v>0</v>
      </c>
      <c r="J357" s="12">
        <v>0</v>
      </c>
    </row>
    <row r="358" spans="1:10">
      <c r="A358" s="12">
        <v>30098</v>
      </c>
      <c r="B358" s="12" t="s">
        <v>213</v>
      </c>
      <c r="C358" s="12">
        <v>5.0820000000000001E-8</v>
      </c>
      <c r="D358" s="12">
        <v>1.7090000000000001E-6</v>
      </c>
      <c r="E358" s="12">
        <v>-1.7510000000000001E-2</v>
      </c>
      <c r="F358" s="12">
        <v>1.7510000000000001E-2</v>
      </c>
      <c r="G358" s="12">
        <v>0</v>
      </c>
      <c r="H358" s="12">
        <v>0</v>
      </c>
      <c r="I358" s="12">
        <v>0</v>
      </c>
      <c r="J358" s="12">
        <v>0</v>
      </c>
    </row>
    <row r="359" spans="1:10">
      <c r="A359" s="12">
        <v>30098</v>
      </c>
      <c r="B359" s="12" t="s">
        <v>214</v>
      </c>
      <c r="C359" s="12">
        <v>-1.5480000000000001E-7</v>
      </c>
      <c r="D359" s="12">
        <v>-2.2180000000000002E-6</v>
      </c>
      <c r="E359" s="12">
        <v>-2.298E-2</v>
      </c>
      <c r="F359" s="12">
        <v>2.298E-2</v>
      </c>
      <c r="G359" s="12">
        <v>0</v>
      </c>
      <c r="H359" s="12">
        <v>0</v>
      </c>
      <c r="I359" s="12">
        <v>0</v>
      </c>
      <c r="J359" s="12">
        <v>0</v>
      </c>
    </row>
    <row r="360" spans="1:10">
      <c r="A360" s="12">
        <v>30098</v>
      </c>
      <c r="B360" s="12" t="s">
        <v>215</v>
      </c>
      <c r="C360" s="12">
        <v>4.9789999999999998E-8</v>
      </c>
      <c r="D360" s="12">
        <v>1.7099999999999999E-6</v>
      </c>
      <c r="E360" s="12">
        <v>-1.7350000000000001E-2</v>
      </c>
      <c r="F360" s="12">
        <v>1.7350000000000001E-2</v>
      </c>
      <c r="G360" s="12">
        <v>0</v>
      </c>
      <c r="H360" s="12">
        <v>0</v>
      </c>
      <c r="I360" s="12">
        <v>0</v>
      </c>
      <c r="J360" s="12">
        <v>0</v>
      </c>
    </row>
    <row r="361" spans="1:10">
      <c r="A361" s="12">
        <v>30098</v>
      </c>
      <c r="B361" s="12" t="s">
        <v>216</v>
      </c>
      <c r="C361" s="12">
        <v>-1.5379999999999999E-7</v>
      </c>
      <c r="D361" s="12">
        <v>-2.2189999999999998E-6</v>
      </c>
      <c r="E361" s="12">
        <v>-2.3130000000000001E-2</v>
      </c>
      <c r="F361" s="12">
        <v>2.3130000000000001E-2</v>
      </c>
      <c r="G361" s="12">
        <v>0</v>
      </c>
      <c r="H361" s="12">
        <v>0</v>
      </c>
      <c r="I361" s="12">
        <v>0</v>
      </c>
      <c r="J361" s="12">
        <v>0</v>
      </c>
    </row>
    <row r="362" spans="1:10">
      <c r="A362" s="12">
        <v>30098</v>
      </c>
      <c r="B362" s="12" t="s">
        <v>217</v>
      </c>
      <c r="C362" s="12">
        <v>1.1529999999999999E-7</v>
      </c>
      <c r="D362" s="12">
        <v>3.9990000000000002E-6</v>
      </c>
      <c r="E362" s="12">
        <v>-5.6710000000000003E-2</v>
      </c>
      <c r="F362" s="12">
        <v>5.6710000000000003E-2</v>
      </c>
      <c r="G362" s="12">
        <v>0</v>
      </c>
      <c r="H362" s="12">
        <v>0</v>
      </c>
      <c r="I362" s="12">
        <v>0</v>
      </c>
      <c r="J362" s="12">
        <v>0</v>
      </c>
    </row>
    <row r="363" spans="1:10">
      <c r="A363" s="12">
        <v>30098</v>
      </c>
      <c r="B363" s="12" t="s">
        <v>218</v>
      </c>
      <c r="C363" s="12">
        <v>-2.495E-7</v>
      </c>
      <c r="D363" s="12">
        <v>-4.194E-6</v>
      </c>
      <c r="E363" s="12">
        <v>2.5360000000000001E-2</v>
      </c>
      <c r="F363" s="12">
        <v>2.5360000000000001E-2</v>
      </c>
      <c r="G363" s="12">
        <v>0</v>
      </c>
      <c r="H363" s="12">
        <v>0</v>
      </c>
      <c r="I363" s="12">
        <v>0</v>
      </c>
      <c r="J363" s="12">
        <v>0</v>
      </c>
    </row>
    <row r="364" spans="1:10">
      <c r="A364" s="12">
        <v>30098</v>
      </c>
      <c r="B364" s="12" t="s">
        <v>219</v>
      </c>
      <c r="C364" s="12">
        <v>1.124E-7</v>
      </c>
      <c r="D364" s="12">
        <v>4.002E-6</v>
      </c>
      <c r="E364" s="12">
        <v>-5.6270000000000008E-2</v>
      </c>
      <c r="F364" s="12">
        <v>5.6270000000000008E-2</v>
      </c>
      <c r="G364" s="12">
        <v>0</v>
      </c>
      <c r="H364" s="12">
        <v>0</v>
      </c>
      <c r="I364" s="12">
        <v>0</v>
      </c>
      <c r="J364" s="12">
        <v>0</v>
      </c>
    </row>
    <row r="365" spans="1:10">
      <c r="A365" s="12">
        <v>30098</v>
      </c>
      <c r="B365" s="12" t="s">
        <v>220</v>
      </c>
      <c r="C365" s="12">
        <v>-2.466E-7</v>
      </c>
      <c r="D365" s="12">
        <v>-4.1960000000000001E-6</v>
      </c>
      <c r="E365" s="12">
        <v>2.4920000000000001E-2</v>
      </c>
      <c r="F365" s="12">
        <v>2.4920000000000001E-2</v>
      </c>
      <c r="G365" s="12">
        <v>0</v>
      </c>
      <c r="H365" s="12">
        <v>0</v>
      </c>
      <c r="I365" s="12">
        <v>0</v>
      </c>
      <c r="J365" s="12">
        <v>0</v>
      </c>
    </row>
    <row r="366" spans="1:10">
      <c r="A366" s="12">
        <v>30098</v>
      </c>
      <c r="B366" s="12" t="s">
        <v>221</v>
      </c>
      <c r="C366" s="12">
        <v>-8.878999999999999E-8</v>
      </c>
      <c r="D366" s="12">
        <v>4.0260000000000001E-6</v>
      </c>
      <c r="E366" s="12">
        <v>-3.45</v>
      </c>
      <c r="F366" s="12">
        <v>3.45</v>
      </c>
      <c r="G366" s="12">
        <v>0</v>
      </c>
      <c r="H366" s="12">
        <v>0</v>
      </c>
      <c r="I366" s="12">
        <v>0</v>
      </c>
      <c r="J366" s="12">
        <v>0</v>
      </c>
    </row>
    <row r="367" spans="1:10">
      <c r="A367" s="12">
        <v>30098</v>
      </c>
      <c r="B367" s="12" t="s">
        <v>222</v>
      </c>
      <c r="C367" s="12">
        <v>-6.9920000000000007E-8</v>
      </c>
      <c r="D367" s="12">
        <v>-4.8149999999999996E-6</v>
      </c>
      <c r="E367" s="12">
        <v>6.4239999999999992E-3</v>
      </c>
      <c r="F367" s="12">
        <v>6.4239999999999992E-3</v>
      </c>
      <c r="G367" s="12">
        <v>0</v>
      </c>
      <c r="H367" s="12">
        <v>0</v>
      </c>
      <c r="I367" s="12">
        <v>0</v>
      </c>
      <c r="J367" s="12">
        <v>0</v>
      </c>
    </row>
    <row r="368" spans="1:10">
      <c r="A368" s="12">
        <v>30098</v>
      </c>
      <c r="B368" s="12" t="s">
        <v>223</v>
      </c>
      <c r="C368" s="12">
        <v>-1.8339999999999999E-7</v>
      </c>
      <c r="D368" s="12">
        <v>4.4560000000000002E-7</v>
      </c>
      <c r="E368" s="12">
        <v>-2.577</v>
      </c>
      <c r="F368" s="12">
        <v>2.577</v>
      </c>
      <c r="G368" s="12">
        <v>0</v>
      </c>
      <c r="H368" s="12">
        <v>0</v>
      </c>
      <c r="I368" s="12">
        <v>0</v>
      </c>
      <c r="J368" s="12">
        <v>0</v>
      </c>
    </row>
    <row r="369" spans="1:10">
      <c r="A369" s="12">
        <v>30098</v>
      </c>
      <c r="B369" s="12" t="s">
        <v>224</v>
      </c>
      <c r="C369" s="12">
        <v>-1.6929999999999999E-7</v>
      </c>
      <c r="D369" s="12">
        <v>-6.1860000000000014E-6</v>
      </c>
      <c r="E369" s="12">
        <v>1.5049999999999999E-2</v>
      </c>
      <c r="F369" s="12">
        <v>1.5049999999999999E-2</v>
      </c>
      <c r="G369" s="12">
        <v>0</v>
      </c>
      <c r="H369" s="12">
        <v>0</v>
      </c>
      <c r="I369" s="12">
        <v>0</v>
      </c>
      <c r="J369" s="12">
        <v>0</v>
      </c>
    </row>
    <row r="370" spans="1:10">
      <c r="A370" s="12">
        <v>30098</v>
      </c>
      <c r="B370" s="12" t="s">
        <v>225</v>
      </c>
      <c r="C370" s="12">
        <v>-8.9809999999999995E-8</v>
      </c>
      <c r="D370" s="12">
        <v>4.0269999999999997E-6</v>
      </c>
      <c r="E370" s="12">
        <v>-3.45</v>
      </c>
      <c r="F370" s="12">
        <v>3.45</v>
      </c>
      <c r="G370" s="12">
        <v>0</v>
      </c>
      <c r="H370" s="12">
        <v>0</v>
      </c>
      <c r="I370" s="12">
        <v>0</v>
      </c>
      <c r="J370" s="12">
        <v>0</v>
      </c>
    </row>
    <row r="371" spans="1:10">
      <c r="A371" s="12">
        <v>30098</v>
      </c>
      <c r="B371" s="12" t="s">
        <v>226</v>
      </c>
      <c r="C371" s="12">
        <v>-7.0949999999999997E-8</v>
      </c>
      <c r="D371" s="12">
        <v>-4.814E-6</v>
      </c>
      <c r="E371" s="12">
        <v>6.5790000000000006E-3</v>
      </c>
      <c r="F371" s="12">
        <v>6.5790000000000006E-3</v>
      </c>
      <c r="G371" s="12">
        <v>0</v>
      </c>
      <c r="H371" s="12">
        <v>0</v>
      </c>
      <c r="I371" s="12">
        <v>0</v>
      </c>
      <c r="J371" s="12">
        <v>0</v>
      </c>
    </row>
    <row r="372" spans="1:10">
      <c r="A372" s="12">
        <v>30098</v>
      </c>
      <c r="B372" s="12" t="s">
        <v>227</v>
      </c>
      <c r="C372" s="12">
        <v>-1.864E-7</v>
      </c>
      <c r="D372" s="12">
        <v>4.482E-7</v>
      </c>
      <c r="E372" s="12">
        <v>-2.577</v>
      </c>
      <c r="F372" s="12">
        <v>2.577</v>
      </c>
      <c r="G372" s="12">
        <v>0</v>
      </c>
      <c r="H372" s="12">
        <v>0</v>
      </c>
      <c r="I372" s="12">
        <v>0</v>
      </c>
      <c r="J372" s="12">
        <v>0</v>
      </c>
    </row>
    <row r="373" spans="1:10">
      <c r="A373" s="12">
        <v>30098</v>
      </c>
      <c r="B373" s="12" t="s">
        <v>228</v>
      </c>
      <c r="C373" s="12">
        <v>-1.7219999999999999E-7</v>
      </c>
      <c r="D373" s="12">
        <v>-6.1829999999999999E-6</v>
      </c>
      <c r="E373" s="12">
        <v>1.549E-2</v>
      </c>
      <c r="F373" s="12">
        <v>1.549E-2</v>
      </c>
      <c r="G373" s="12">
        <v>0</v>
      </c>
      <c r="H373" s="12">
        <v>0</v>
      </c>
      <c r="I373" s="12">
        <v>0</v>
      </c>
      <c r="J373" s="12">
        <v>0</v>
      </c>
    </row>
    <row r="374" spans="1:10">
      <c r="A374" s="12">
        <v>30098</v>
      </c>
      <c r="B374" s="12" t="s">
        <v>229</v>
      </c>
      <c r="C374" s="12">
        <v>-1.2709999999999999E-7</v>
      </c>
      <c r="D374" s="12">
        <v>5.3189999999999994E-6</v>
      </c>
      <c r="E374" s="12">
        <v>-3.52</v>
      </c>
      <c r="F374" s="12">
        <v>3.52</v>
      </c>
      <c r="G374" s="12">
        <v>0</v>
      </c>
      <c r="H374" s="12">
        <v>0</v>
      </c>
      <c r="I374" s="12">
        <v>0</v>
      </c>
      <c r="J374" s="12">
        <v>0</v>
      </c>
    </row>
    <row r="375" spans="1:10">
      <c r="A375" s="12">
        <v>30098</v>
      </c>
      <c r="B375" s="12" t="s">
        <v>230</v>
      </c>
      <c r="C375" s="12">
        <v>-1.462E-7</v>
      </c>
      <c r="D375" s="12">
        <v>-8.1189999999999997E-6</v>
      </c>
      <c r="E375" s="12">
        <v>-7.0800000000000002E-2</v>
      </c>
      <c r="F375" s="12">
        <v>7.0800000000000002E-2</v>
      </c>
      <c r="G375" s="12">
        <v>0</v>
      </c>
      <c r="H375" s="12">
        <v>0</v>
      </c>
      <c r="I375" s="12">
        <v>0</v>
      </c>
      <c r="J375" s="12">
        <v>0</v>
      </c>
    </row>
    <row r="376" spans="1:10">
      <c r="A376" s="12">
        <v>30098</v>
      </c>
      <c r="B376" s="12" t="s">
        <v>231</v>
      </c>
      <c r="C376" s="12">
        <v>-2.1220000000000001E-7</v>
      </c>
      <c r="D376" s="12">
        <v>1.415E-6</v>
      </c>
      <c r="E376" s="12">
        <v>-2.63</v>
      </c>
      <c r="F376" s="12">
        <v>2.63</v>
      </c>
      <c r="G376" s="12">
        <v>0</v>
      </c>
      <c r="H376" s="12">
        <v>0</v>
      </c>
      <c r="I376" s="12">
        <v>0</v>
      </c>
      <c r="J376" s="12">
        <v>0</v>
      </c>
    </row>
    <row r="377" spans="1:10">
      <c r="A377" s="12">
        <v>30098</v>
      </c>
      <c r="B377" s="12" t="s">
        <v>232</v>
      </c>
      <c r="C377" s="12">
        <v>-2.265E-7</v>
      </c>
      <c r="D377" s="12">
        <v>-8.6629999999999999E-6</v>
      </c>
      <c r="E377" s="12">
        <v>-4.2869999999999998E-2</v>
      </c>
      <c r="F377" s="12">
        <v>4.2869999999999998E-2</v>
      </c>
      <c r="G377" s="12">
        <v>0</v>
      </c>
      <c r="H377" s="12">
        <v>0</v>
      </c>
      <c r="I377" s="12">
        <v>0</v>
      </c>
      <c r="J377" s="12">
        <v>0</v>
      </c>
    </row>
    <row r="378" spans="1:10">
      <c r="A378" s="12">
        <v>30098</v>
      </c>
      <c r="B378" s="12" t="s">
        <v>429</v>
      </c>
      <c r="C378" s="12">
        <v>1.022E-7</v>
      </c>
      <c r="D378" s="12">
        <v>4.6609999999999999E-6</v>
      </c>
      <c r="E378" s="12">
        <v>-1.8939999999999999E-2</v>
      </c>
      <c r="F378" s="12">
        <v>1.8939999999999999E-2</v>
      </c>
      <c r="G378" s="12">
        <v>0</v>
      </c>
      <c r="H378" s="12">
        <v>0</v>
      </c>
      <c r="I378" s="12">
        <v>0</v>
      </c>
      <c r="J378" s="12">
        <v>0</v>
      </c>
    </row>
    <row r="379" spans="1:10">
      <c r="A379" s="12">
        <v>30098</v>
      </c>
      <c r="B379" s="12" t="s">
        <v>430</v>
      </c>
      <c r="C379" s="12">
        <v>-2.0100000000000001E-7</v>
      </c>
      <c r="D379" s="12">
        <v>-4.4289999999999986E-6</v>
      </c>
      <c r="E379" s="12">
        <v>1.7600000000000001E-2</v>
      </c>
      <c r="F379" s="12">
        <v>1.7600000000000001E-2</v>
      </c>
      <c r="G379" s="12">
        <v>0</v>
      </c>
      <c r="H379" s="12">
        <v>0</v>
      </c>
      <c r="I379" s="12">
        <v>0</v>
      </c>
      <c r="J379" s="12">
        <v>0</v>
      </c>
    </row>
    <row r="380" spans="1:10">
      <c r="A380" s="12">
        <v>30098</v>
      </c>
      <c r="B380" s="12" t="s">
        <v>431</v>
      </c>
      <c r="C380" s="12">
        <v>1.075E-8</v>
      </c>
      <c r="D380" s="12">
        <v>4.03E-7</v>
      </c>
      <c r="E380" s="12">
        <v>2.6679999999999999E-2</v>
      </c>
      <c r="F380" s="12">
        <v>2.6679999999999999E-2</v>
      </c>
      <c r="G380" s="12">
        <v>0</v>
      </c>
      <c r="H380" s="12">
        <v>0</v>
      </c>
      <c r="I380" s="12">
        <v>0</v>
      </c>
      <c r="J380" s="12">
        <v>0</v>
      </c>
    </row>
    <row r="381" spans="1:10">
      <c r="A381" s="12">
        <v>30098</v>
      </c>
      <c r="B381" s="12" t="s">
        <v>233</v>
      </c>
      <c r="C381" s="12">
        <v>-8.8010000000000005E-8</v>
      </c>
      <c r="D381" s="12">
        <v>-9.9999999999999995E-7</v>
      </c>
      <c r="E381" s="12">
        <v>-6.6689999999999999E-2</v>
      </c>
      <c r="F381" s="12">
        <v>6.6689999999999999E-2</v>
      </c>
      <c r="G381" s="12">
        <v>0</v>
      </c>
      <c r="H381" s="12">
        <v>0</v>
      </c>
      <c r="I381" s="12">
        <v>0</v>
      </c>
      <c r="J381" s="12">
        <v>0</v>
      </c>
    </row>
    <row r="382" spans="1:10">
      <c r="A382" s="12">
        <v>30098</v>
      </c>
      <c r="B382" s="12" t="s">
        <v>234</v>
      </c>
      <c r="C382" s="12">
        <v>-3.4389999999999998E-9</v>
      </c>
      <c r="D382" s="12">
        <v>-1.6429999999999999E-8</v>
      </c>
      <c r="E382" s="12">
        <v>2.35E-2</v>
      </c>
      <c r="F382" s="12">
        <v>2.35E-2</v>
      </c>
      <c r="G382" s="12">
        <v>0</v>
      </c>
      <c r="H382" s="12">
        <v>0</v>
      </c>
      <c r="I382" s="12">
        <v>0</v>
      </c>
      <c r="J382" s="12">
        <v>0</v>
      </c>
    </row>
    <row r="383" spans="1:10">
      <c r="A383" s="12">
        <v>30098</v>
      </c>
      <c r="B383" s="12" t="s">
        <v>286</v>
      </c>
      <c r="C383" s="12">
        <v>3.4389999999999998E-9</v>
      </c>
      <c r="D383" s="12">
        <v>1.6429999999999999E-8</v>
      </c>
      <c r="E383" s="12">
        <v>-2.35E-2</v>
      </c>
      <c r="F383" s="12">
        <v>2.35E-2</v>
      </c>
      <c r="G383" s="12">
        <v>0</v>
      </c>
      <c r="H383" s="12">
        <v>0</v>
      </c>
      <c r="I383" s="12">
        <v>0</v>
      </c>
      <c r="J383" s="12">
        <v>0</v>
      </c>
    </row>
    <row r="384" spans="1:10">
      <c r="A384" s="12">
        <v>30098</v>
      </c>
      <c r="B384" s="12" t="s">
        <v>287</v>
      </c>
      <c r="C384" s="12">
        <v>4.9700000000000002E-8</v>
      </c>
      <c r="D384" s="12">
        <v>2.2929999999999999E-6</v>
      </c>
      <c r="E384" s="12">
        <v>-3.9459999999999999E-3</v>
      </c>
      <c r="F384" s="12">
        <v>3.9459999999999999E-3</v>
      </c>
      <c r="G384" s="12">
        <v>0</v>
      </c>
      <c r="H384" s="12">
        <v>0</v>
      </c>
      <c r="I384" s="12">
        <v>0</v>
      </c>
      <c r="J384" s="12">
        <v>0</v>
      </c>
    </row>
    <row r="385" spans="1:10">
      <c r="A385" s="12">
        <v>30098</v>
      </c>
      <c r="B385" s="12" t="s">
        <v>288</v>
      </c>
      <c r="C385" s="12">
        <v>-4.9700000000000002E-8</v>
      </c>
      <c r="D385" s="12">
        <v>-2.2929999999999999E-6</v>
      </c>
      <c r="E385" s="12">
        <v>3.9459999999999999E-3</v>
      </c>
      <c r="F385" s="12">
        <v>3.9459999999999999E-3</v>
      </c>
      <c r="G385" s="12">
        <v>0</v>
      </c>
      <c r="H385" s="12">
        <v>0</v>
      </c>
      <c r="I385" s="12">
        <v>0</v>
      </c>
      <c r="J385" s="12">
        <v>0</v>
      </c>
    </row>
    <row r="386" spans="1:10">
      <c r="A386" s="12">
        <v>30098</v>
      </c>
      <c r="B386" s="12" t="s">
        <v>289</v>
      </c>
      <c r="C386" s="12">
        <v>1.172E-8</v>
      </c>
      <c r="D386" s="12">
        <v>-2.3029999999999998E-6</v>
      </c>
      <c r="E386" s="12">
        <v>-1.0529999999999999E-2</v>
      </c>
      <c r="F386" s="12">
        <v>1.0529999999999999E-2</v>
      </c>
      <c r="G386" s="12">
        <v>0</v>
      </c>
      <c r="H386" s="12">
        <v>0</v>
      </c>
      <c r="I386" s="12">
        <v>0</v>
      </c>
      <c r="J386" s="12">
        <v>0</v>
      </c>
    </row>
    <row r="387" spans="1:10">
      <c r="A387" s="12">
        <v>30098</v>
      </c>
      <c r="B387" s="12" t="s">
        <v>290</v>
      </c>
      <c r="C387" s="12">
        <v>-1.172E-8</v>
      </c>
      <c r="D387" s="12">
        <v>2.3029999999999998E-6</v>
      </c>
      <c r="E387" s="12">
        <v>1.0529999999999999E-2</v>
      </c>
      <c r="F387" s="12">
        <v>1.0529999999999999E-2</v>
      </c>
      <c r="G387" s="12">
        <v>0</v>
      </c>
      <c r="H387" s="12">
        <v>0</v>
      </c>
      <c r="I387" s="12">
        <v>0</v>
      </c>
      <c r="J387" s="12">
        <v>0</v>
      </c>
    </row>
    <row r="388" spans="1:10">
      <c r="A388" s="12">
        <v>30098</v>
      </c>
      <c r="B388" s="12" t="s">
        <v>291</v>
      </c>
      <c r="C388" s="12">
        <v>2.9370000000000001E-9</v>
      </c>
      <c r="D388" s="12">
        <v>-2.6110000000000002E-9</v>
      </c>
      <c r="E388" s="12">
        <v>-4.414E-4</v>
      </c>
      <c r="F388" s="12">
        <v>4.414E-4</v>
      </c>
      <c r="G388" s="12">
        <v>0</v>
      </c>
      <c r="H388" s="12">
        <v>0</v>
      </c>
      <c r="I388" s="12">
        <v>0</v>
      </c>
      <c r="J388" s="12">
        <v>0</v>
      </c>
    </row>
    <row r="389" spans="1:10">
      <c r="A389" s="12">
        <v>30098</v>
      </c>
      <c r="B389" s="12" t="s">
        <v>292</v>
      </c>
      <c r="C389" s="12">
        <v>-2.9370000000000001E-9</v>
      </c>
      <c r="D389" s="12">
        <v>2.6110000000000002E-9</v>
      </c>
      <c r="E389" s="12">
        <v>4.414E-4</v>
      </c>
      <c r="F389" s="12">
        <v>4.414E-4</v>
      </c>
      <c r="G389" s="12">
        <v>0</v>
      </c>
      <c r="H389" s="12">
        <v>0</v>
      </c>
      <c r="I389" s="12">
        <v>0</v>
      </c>
      <c r="J389" s="12">
        <v>0</v>
      </c>
    </row>
    <row r="390" spans="1:10">
      <c r="A390" s="12">
        <v>30098</v>
      </c>
      <c r="B390" s="12" t="s">
        <v>293</v>
      </c>
      <c r="C390" s="12">
        <v>1.6359999999999999E-8</v>
      </c>
      <c r="D390" s="12">
        <v>7.5410000000000003E-6</v>
      </c>
      <c r="E390" s="12">
        <v>-3.4590000000000001</v>
      </c>
      <c r="F390" s="12">
        <v>3.4590000000000001</v>
      </c>
      <c r="G390" s="12">
        <v>0</v>
      </c>
      <c r="H390" s="12">
        <v>0</v>
      </c>
      <c r="I390" s="12">
        <v>0</v>
      </c>
      <c r="J390" s="12">
        <v>0</v>
      </c>
    </row>
    <row r="391" spans="1:10">
      <c r="A391" s="12">
        <v>30098</v>
      </c>
      <c r="B391" s="12" t="s">
        <v>294</v>
      </c>
      <c r="C391" s="12">
        <v>-2.748E-9</v>
      </c>
      <c r="D391" s="12">
        <v>-5.8969999999999996E-6</v>
      </c>
      <c r="E391" s="12">
        <v>-8.9639999999999997E-3</v>
      </c>
      <c r="F391" s="12">
        <v>8.9639999999999997E-3</v>
      </c>
      <c r="G391" s="12">
        <v>0</v>
      </c>
      <c r="H391" s="12">
        <v>0</v>
      </c>
      <c r="I391" s="12">
        <v>0</v>
      </c>
      <c r="J391" s="12">
        <v>0</v>
      </c>
    </row>
    <row r="392" spans="1:10">
      <c r="A392" s="12">
        <v>30098</v>
      </c>
      <c r="B392" s="12" t="s">
        <v>295</v>
      </c>
      <c r="C392" s="12">
        <v>-1.9589999999999999E-8</v>
      </c>
      <c r="D392" s="12">
        <v>5.6430000000000003E-8</v>
      </c>
      <c r="E392" s="12">
        <v>4.3439999999999999E-2</v>
      </c>
      <c r="F392" s="12">
        <v>4.3439999999999999E-2</v>
      </c>
      <c r="G392" s="12">
        <v>0</v>
      </c>
      <c r="H392" s="12">
        <v>0</v>
      </c>
      <c r="I392" s="12">
        <v>0</v>
      </c>
      <c r="J392" s="12">
        <v>0</v>
      </c>
    </row>
    <row r="393" spans="1:10">
      <c r="A393" s="12">
        <v>30098</v>
      </c>
      <c r="B393" s="12" t="s">
        <v>296</v>
      </c>
      <c r="C393" s="12">
        <v>1.9589999999999999E-8</v>
      </c>
      <c r="D393" s="12">
        <v>-5.6430000000000003E-8</v>
      </c>
      <c r="E393" s="12">
        <v>-4.3439999999999999E-2</v>
      </c>
      <c r="F393" s="12">
        <v>4.3439999999999999E-2</v>
      </c>
      <c r="G393" s="12">
        <v>0</v>
      </c>
      <c r="H393" s="12">
        <v>0</v>
      </c>
      <c r="I393" s="12">
        <v>0</v>
      </c>
      <c r="J393" s="12">
        <v>0</v>
      </c>
    </row>
    <row r="394" spans="1:10">
      <c r="A394" s="12">
        <v>30098</v>
      </c>
      <c r="B394" s="12" t="s">
        <v>235</v>
      </c>
      <c r="C394" s="12">
        <v>4.9980000000000002E-8</v>
      </c>
      <c r="D394" s="12">
        <v>2.0509999999999999E-6</v>
      </c>
      <c r="E394" s="12">
        <v>-3.4529999999999999E-3</v>
      </c>
      <c r="F394" s="12">
        <v>3.4529999999999999E-3</v>
      </c>
      <c r="G394" s="12">
        <v>0</v>
      </c>
      <c r="H394" s="12">
        <v>0</v>
      </c>
      <c r="I394" s="12">
        <v>0</v>
      </c>
      <c r="J394" s="12">
        <v>0</v>
      </c>
    </row>
    <row r="395" spans="1:10">
      <c r="A395" s="12">
        <v>30098</v>
      </c>
      <c r="B395" s="12" t="s">
        <v>236</v>
      </c>
      <c r="C395" s="12">
        <v>-1.6180000000000001E-7</v>
      </c>
      <c r="D395" s="12">
        <v>-2.5670000000000002E-6</v>
      </c>
      <c r="E395" s="12">
        <v>-3.703E-2</v>
      </c>
      <c r="F395" s="12">
        <v>3.703E-2</v>
      </c>
      <c r="G395" s="12">
        <v>0</v>
      </c>
      <c r="H395" s="12">
        <v>0</v>
      </c>
      <c r="I395" s="12">
        <v>0</v>
      </c>
      <c r="J395" s="12">
        <v>0</v>
      </c>
    </row>
    <row r="396" spans="1:10">
      <c r="A396" s="12">
        <v>30098</v>
      </c>
      <c r="B396" s="12" t="s">
        <v>237</v>
      </c>
      <c r="C396" s="12">
        <v>1.129E-7</v>
      </c>
      <c r="D396" s="12">
        <v>4.9749999999999998E-6</v>
      </c>
      <c r="E396" s="12">
        <v>-1.6559999999999998E-2</v>
      </c>
      <c r="F396" s="12">
        <v>1.6559999999999998E-2</v>
      </c>
      <c r="G396" s="12">
        <v>0</v>
      </c>
      <c r="H396" s="12">
        <v>0</v>
      </c>
      <c r="I396" s="12">
        <v>0</v>
      </c>
      <c r="J396" s="12">
        <v>0</v>
      </c>
    </row>
    <row r="397" spans="1:10">
      <c r="A397" s="12">
        <v>30098</v>
      </c>
      <c r="B397" s="12" t="s">
        <v>238</v>
      </c>
      <c r="C397" s="12">
        <v>-2.6959999999999998E-7</v>
      </c>
      <c r="D397" s="12">
        <v>-5.1909999999999999E-6</v>
      </c>
      <c r="E397" s="12">
        <v>-1.4789999999999999E-2</v>
      </c>
      <c r="F397" s="12">
        <v>1.4789999999999999E-2</v>
      </c>
      <c r="G397" s="12">
        <v>0</v>
      </c>
      <c r="H397" s="12">
        <v>0</v>
      </c>
      <c r="I397" s="12">
        <v>0</v>
      </c>
      <c r="J397" s="12">
        <v>0</v>
      </c>
    </row>
    <row r="398" spans="1:10">
      <c r="A398" s="12">
        <v>30098</v>
      </c>
      <c r="B398" s="12" t="s">
        <v>239</v>
      </c>
      <c r="C398" s="12">
        <v>5.0999999999999987E-8</v>
      </c>
      <c r="D398" s="12">
        <v>2.0499999999999999E-6</v>
      </c>
      <c r="E398" s="12">
        <v>-3.607E-3</v>
      </c>
      <c r="F398" s="12">
        <v>3.607E-3</v>
      </c>
      <c r="G398" s="12">
        <v>0</v>
      </c>
      <c r="H398" s="12">
        <v>0</v>
      </c>
      <c r="I398" s="12">
        <v>0</v>
      </c>
      <c r="J398" s="12">
        <v>0</v>
      </c>
    </row>
    <row r="399" spans="1:10">
      <c r="A399" s="12">
        <v>30098</v>
      </c>
      <c r="B399" s="12" t="s">
        <v>240</v>
      </c>
      <c r="C399" s="12">
        <v>-1.628E-7</v>
      </c>
      <c r="D399" s="12">
        <v>-2.5660000000000001E-6</v>
      </c>
      <c r="E399" s="12">
        <v>-3.6880000000000003E-2</v>
      </c>
      <c r="F399" s="12">
        <v>3.6880000000000003E-2</v>
      </c>
      <c r="G399" s="12">
        <v>0</v>
      </c>
      <c r="H399" s="12">
        <v>0</v>
      </c>
      <c r="I399" s="12">
        <v>0</v>
      </c>
      <c r="J399" s="12">
        <v>0</v>
      </c>
    </row>
    <row r="400" spans="1:10">
      <c r="A400" s="12">
        <v>30098</v>
      </c>
      <c r="B400" s="12" t="s">
        <v>241</v>
      </c>
      <c r="C400" s="12">
        <v>1.158E-7</v>
      </c>
      <c r="D400" s="12">
        <v>4.9729999999999997E-6</v>
      </c>
      <c r="E400" s="12">
        <v>-1.7000000000000001E-2</v>
      </c>
      <c r="F400" s="12">
        <v>1.7000000000000001E-2</v>
      </c>
      <c r="G400" s="12">
        <v>0</v>
      </c>
      <c r="H400" s="12">
        <v>0</v>
      </c>
      <c r="I400" s="12">
        <v>0</v>
      </c>
      <c r="J400" s="12">
        <v>0</v>
      </c>
    </row>
    <row r="401" spans="1:10">
      <c r="A401" s="12">
        <v>30098</v>
      </c>
      <c r="B401" s="12" t="s">
        <v>242</v>
      </c>
      <c r="C401" s="12">
        <v>-2.7249999999999999E-7</v>
      </c>
      <c r="D401" s="12">
        <v>-5.1889999999999998E-6</v>
      </c>
      <c r="E401" s="12">
        <v>-1.435E-2</v>
      </c>
      <c r="F401" s="12">
        <v>1.435E-2</v>
      </c>
      <c r="G401" s="12">
        <v>0</v>
      </c>
      <c r="H401" s="12">
        <v>0</v>
      </c>
      <c r="I401" s="12">
        <v>0</v>
      </c>
      <c r="J401" s="12">
        <v>0</v>
      </c>
    </row>
    <row r="402" spans="1:10">
      <c r="A402" s="12">
        <v>30098</v>
      </c>
      <c r="B402" s="12" t="s">
        <v>243</v>
      </c>
      <c r="C402" s="12">
        <v>5.7860000000000003E-8</v>
      </c>
      <c r="D402" s="12">
        <v>2.03E-6</v>
      </c>
      <c r="E402" s="12">
        <v>-1.881E-2</v>
      </c>
      <c r="F402" s="12">
        <v>1.881E-2</v>
      </c>
      <c r="G402" s="12">
        <v>0</v>
      </c>
      <c r="H402" s="12">
        <v>0</v>
      </c>
      <c r="I402" s="12">
        <v>0</v>
      </c>
      <c r="J402" s="12">
        <v>0</v>
      </c>
    </row>
    <row r="403" spans="1:10">
      <c r="A403" s="12">
        <v>30098</v>
      </c>
      <c r="B403" s="12" t="s">
        <v>244</v>
      </c>
      <c r="C403" s="12">
        <v>-1.6969999999999999E-7</v>
      </c>
      <c r="D403" s="12">
        <v>-2.5459999999999998E-6</v>
      </c>
      <c r="E403" s="12">
        <v>-2.1669999999999998E-2</v>
      </c>
      <c r="F403" s="12">
        <v>2.1669999999999998E-2</v>
      </c>
      <c r="G403" s="12">
        <v>0</v>
      </c>
      <c r="H403" s="12">
        <v>0</v>
      </c>
      <c r="I403" s="12">
        <v>0</v>
      </c>
      <c r="J403" s="12">
        <v>0</v>
      </c>
    </row>
    <row r="404" spans="1:10">
      <c r="A404" s="12">
        <v>30098</v>
      </c>
      <c r="B404" s="12" t="s">
        <v>245</v>
      </c>
      <c r="C404" s="12">
        <v>5.683E-8</v>
      </c>
      <c r="D404" s="12">
        <v>2.0310000000000001E-6</v>
      </c>
      <c r="E404" s="12">
        <v>-1.866E-2</v>
      </c>
      <c r="F404" s="12">
        <v>1.866E-2</v>
      </c>
      <c r="G404" s="12">
        <v>0</v>
      </c>
      <c r="H404" s="12">
        <v>0</v>
      </c>
      <c r="I404" s="12">
        <v>0</v>
      </c>
      <c r="J404" s="12">
        <v>0</v>
      </c>
    </row>
    <row r="405" spans="1:10">
      <c r="A405" s="12">
        <v>30098</v>
      </c>
      <c r="B405" s="12" t="s">
        <v>246</v>
      </c>
      <c r="C405" s="12">
        <v>-1.687E-7</v>
      </c>
      <c r="D405" s="12">
        <v>-2.5469999999999999E-6</v>
      </c>
      <c r="E405" s="12">
        <v>-2.1829999999999999E-2</v>
      </c>
      <c r="F405" s="12">
        <v>2.1829999999999999E-2</v>
      </c>
      <c r="G405" s="12">
        <v>0</v>
      </c>
      <c r="H405" s="12">
        <v>0</v>
      </c>
      <c r="I405" s="12">
        <v>0</v>
      </c>
      <c r="J405" s="12">
        <v>0</v>
      </c>
    </row>
    <row r="406" spans="1:10">
      <c r="A406" s="12">
        <v>30098</v>
      </c>
      <c r="B406" s="12" t="s">
        <v>247</v>
      </c>
      <c r="C406" s="12">
        <v>1.3540000000000001E-7</v>
      </c>
      <c r="D406" s="12">
        <v>4.916E-6</v>
      </c>
      <c r="E406" s="12">
        <v>-6.0440000000000001E-2</v>
      </c>
      <c r="F406" s="12">
        <v>6.0440000000000001E-2</v>
      </c>
      <c r="G406" s="12">
        <v>0</v>
      </c>
      <c r="H406" s="12">
        <v>0</v>
      </c>
      <c r="I406" s="12">
        <v>0</v>
      </c>
      <c r="J406" s="12">
        <v>0</v>
      </c>
    </row>
    <row r="407" spans="1:10">
      <c r="A407" s="12">
        <v>30098</v>
      </c>
      <c r="B407" s="12" t="s">
        <v>248</v>
      </c>
      <c r="C407" s="12">
        <v>-2.9209999999999998E-7</v>
      </c>
      <c r="D407" s="12">
        <v>-5.1320000000000002E-6</v>
      </c>
      <c r="E407" s="12">
        <v>2.9090000000000001E-2</v>
      </c>
      <c r="F407" s="12">
        <v>2.9090000000000001E-2</v>
      </c>
      <c r="G407" s="12">
        <v>0</v>
      </c>
      <c r="H407" s="12">
        <v>0</v>
      </c>
      <c r="I407" s="12">
        <v>0</v>
      </c>
      <c r="J407" s="12">
        <v>0</v>
      </c>
    </row>
    <row r="408" spans="1:10">
      <c r="A408" s="12">
        <v>30098</v>
      </c>
      <c r="B408" s="12" t="s">
        <v>249</v>
      </c>
      <c r="C408" s="12">
        <v>1.325E-7</v>
      </c>
      <c r="D408" s="12">
        <v>4.9189999999999998E-6</v>
      </c>
      <c r="E408" s="12">
        <v>-0.06</v>
      </c>
      <c r="F408" s="12">
        <v>0.06</v>
      </c>
      <c r="G408" s="12">
        <v>0</v>
      </c>
      <c r="H408" s="12">
        <v>0</v>
      </c>
      <c r="I408" s="12">
        <v>0</v>
      </c>
      <c r="J408" s="12">
        <v>0</v>
      </c>
    </row>
    <row r="409" spans="1:10">
      <c r="A409" s="12">
        <v>30098</v>
      </c>
      <c r="B409" s="12" t="s">
        <v>250</v>
      </c>
      <c r="C409" s="12">
        <v>-2.8920000000000002E-7</v>
      </c>
      <c r="D409" s="12">
        <v>-5.135E-6</v>
      </c>
      <c r="E409" s="12">
        <v>2.8639999999999999E-2</v>
      </c>
      <c r="F409" s="12">
        <v>2.8639999999999999E-2</v>
      </c>
      <c r="G409" s="12">
        <v>0</v>
      </c>
      <c r="H409" s="12">
        <v>0</v>
      </c>
      <c r="I409" s="12">
        <v>0</v>
      </c>
      <c r="J409" s="12">
        <v>0</v>
      </c>
    </row>
    <row r="410" spans="1:10">
      <c r="A410" s="12">
        <v>30098</v>
      </c>
      <c r="B410" s="12" t="s">
        <v>251</v>
      </c>
      <c r="C410" s="12">
        <v>-1.037E-7</v>
      </c>
      <c r="D410" s="12">
        <v>3.698E-6</v>
      </c>
      <c r="E410" s="12">
        <v>-3.448</v>
      </c>
      <c r="F410" s="12">
        <v>3.448</v>
      </c>
      <c r="G410" s="12">
        <v>0</v>
      </c>
      <c r="H410" s="12">
        <v>0</v>
      </c>
      <c r="I410" s="12">
        <v>0</v>
      </c>
      <c r="J410" s="12">
        <v>0</v>
      </c>
    </row>
    <row r="411" spans="1:10">
      <c r="A411" s="12">
        <v>30098</v>
      </c>
      <c r="B411" s="12" t="s">
        <v>252</v>
      </c>
      <c r="C411" s="12">
        <v>-8.4829999999999986E-8</v>
      </c>
      <c r="D411" s="12">
        <v>-5.1439999999999994E-6</v>
      </c>
      <c r="E411" s="12">
        <v>7.7290000000000006E-3</v>
      </c>
      <c r="F411" s="12">
        <v>7.7290000000000006E-3</v>
      </c>
      <c r="G411" s="12">
        <v>0</v>
      </c>
      <c r="H411" s="12">
        <v>0</v>
      </c>
      <c r="I411" s="12">
        <v>0</v>
      </c>
      <c r="J411" s="12">
        <v>0</v>
      </c>
    </row>
    <row r="412" spans="1:10">
      <c r="A412" s="12">
        <v>30098</v>
      </c>
      <c r="B412" s="12" t="s">
        <v>253</v>
      </c>
      <c r="C412" s="12">
        <v>-2.2600000000000001E-7</v>
      </c>
      <c r="D412" s="12">
        <v>-4.9259999999999995E-7</v>
      </c>
      <c r="E412" s="12">
        <v>-2.573</v>
      </c>
      <c r="F412" s="12">
        <v>2.573</v>
      </c>
      <c r="G412" s="12">
        <v>0</v>
      </c>
      <c r="H412" s="12">
        <v>0</v>
      </c>
      <c r="I412" s="12">
        <v>0</v>
      </c>
      <c r="J412" s="12">
        <v>0</v>
      </c>
    </row>
    <row r="413" spans="1:10">
      <c r="A413" s="12">
        <v>30098</v>
      </c>
      <c r="B413" s="12" t="s">
        <v>254</v>
      </c>
      <c r="C413" s="12">
        <v>-2.1190000000000001E-7</v>
      </c>
      <c r="D413" s="12">
        <v>-7.1239999999999999E-6</v>
      </c>
      <c r="E413" s="12">
        <v>1.8780000000000002E-2</v>
      </c>
      <c r="F413" s="12">
        <v>1.8780000000000002E-2</v>
      </c>
      <c r="G413" s="12">
        <v>0</v>
      </c>
      <c r="H413" s="12">
        <v>0</v>
      </c>
      <c r="I413" s="12">
        <v>0</v>
      </c>
      <c r="J413" s="12">
        <v>0</v>
      </c>
    </row>
    <row r="414" spans="1:10">
      <c r="A414" s="12">
        <v>30098</v>
      </c>
      <c r="B414" s="12" t="s">
        <v>255</v>
      </c>
      <c r="C414" s="12">
        <v>-1.047E-7</v>
      </c>
      <c r="D414" s="12">
        <v>3.6990000000000001E-6</v>
      </c>
      <c r="E414" s="12">
        <v>-3.448</v>
      </c>
      <c r="F414" s="12">
        <v>3.448</v>
      </c>
      <c r="G414" s="12">
        <v>0</v>
      </c>
      <c r="H414" s="12">
        <v>0</v>
      </c>
      <c r="I414" s="12">
        <v>0</v>
      </c>
      <c r="J414" s="12">
        <v>0</v>
      </c>
    </row>
    <row r="415" spans="1:10">
      <c r="A415" s="12">
        <v>30098</v>
      </c>
      <c r="B415" s="12" t="s">
        <v>256</v>
      </c>
      <c r="C415" s="12">
        <v>-8.5850000000000004E-8</v>
      </c>
      <c r="D415" s="12">
        <v>-5.1429999999999997E-6</v>
      </c>
      <c r="E415" s="12">
        <v>7.8829999999999994E-3</v>
      </c>
      <c r="F415" s="12">
        <v>7.8829999999999994E-3</v>
      </c>
      <c r="G415" s="12">
        <v>0</v>
      </c>
      <c r="H415" s="12">
        <v>0</v>
      </c>
      <c r="I415" s="12">
        <v>0</v>
      </c>
      <c r="J415" s="12">
        <v>0</v>
      </c>
    </row>
    <row r="416" spans="1:10">
      <c r="A416" s="12">
        <v>30098</v>
      </c>
      <c r="B416" s="12" t="s">
        <v>257</v>
      </c>
      <c r="C416" s="12">
        <v>-2.2889999999999999E-7</v>
      </c>
      <c r="D416" s="12">
        <v>-4.8999999999999997E-7</v>
      </c>
      <c r="E416" s="12">
        <v>-2.573</v>
      </c>
      <c r="F416" s="12">
        <v>2.573</v>
      </c>
      <c r="G416" s="12">
        <v>0</v>
      </c>
      <c r="H416" s="12">
        <v>0</v>
      </c>
      <c r="I416" s="12">
        <v>0</v>
      </c>
      <c r="J416" s="12">
        <v>0</v>
      </c>
    </row>
    <row r="417" spans="1:10">
      <c r="A417" s="12">
        <v>30098</v>
      </c>
      <c r="B417" s="12" t="s">
        <v>258</v>
      </c>
      <c r="C417" s="12">
        <v>-2.1479999999999999E-7</v>
      </c>
      <c r="D417" s="12">
        <v>-7.1210000000000001E-6</v>
      </c>
      <c r="E417" s="12">
        <v>1.9220000000000001E-2</v>
      </c>
      <c r="F417" s="12">
        <v>1.9220000000000001E-2</v>
      </c>
      <c r="G417" s="12">
        <v>0</v>
      </c>
      <c r="H417" s="12">
        <v>0</v>
      </c>
      <c r="I417" s="12">
        <v>0</v>
      </c>
      <c r="J417" s="12">
        <v>0</v>
      </c>
    </row>
    <row r="418" spans="1:10">
      <c r="A418" s="12">
        <v>30098</v>
      </c>
      <c r="B418" s="12" t="s">
        <v>259</v>
      </c>
      <c r="C418" s="12">
        <v>-1.42E-7</v>
      </c>
      <c r="D418" s="12">
        <v>4.9899999999999997E-6</v>
      </c>
      <c r="E418" s="12">
        <v>-3.5190000000000001</v>
      </c>
      <c r="F418" s="12">
        <v>3.5190000000000001</v>
      </c>
      <c r="G418" s="12">
        <v>0</v>
      </c>
      <c r="H418" s="12">
        <v>0</v>
      </c>
      <c r="I418" s="12">
        <v>0</v>
      </c>
      <c r="J418" s="12">
        <v>0</v>
      </c>
    </row>
    <row r="419" spans="1:10">
      <c r="A419" s="12">
        <v>30098</v>
      </c>
      <c r="B419" s="12" t="s">
        <v>260</v>
      </c>
      <c r="C419" s="12">
        <v>-1.6110000000000001E-7</v>
      </c>
      <c r="D419" s="12">
        <v>-8.4470000000000006E-6</v>
      </c>
      <c r="E419" s="12">
        <v>-6.9489999999999996E-2</v>
      </c>
      <c r="F419" s="12">
        <v>6.9489999999999996E-2</v>
      </c>
      <c r="G419" s="12">
        <v>0</v>
      </c>
      <c r="H419" s="12">
        <v>0</v>
      </c>
      <c r="I419" s="12">
        <v>0</v>
      </c>
      <c r="J419" s="12">
        <v>0</v>
      </c>
    </row>
    <row r="420" spans="1:10">
      <c r="A420" s="12">
        <v>30098</v>
      </c>
      <c r="B420" s="12" t="s">
        <v>261</v>
      </c>
      <c r="C420" s="12">
        <v>-2.5470000000000002E-7</v>
      </c>
      <c r="D420" s="12">
        <v>4.7660000000000002E-7</v>
      </c>
      <c r="E420" s="12">
        <v>-2.6259999999999999</v>
      </c>
      <c r="F420" s="12">
        <v>2.6259999999999999</v>
      </c>
      <c r="G420" s="12">
        <v>0</v>
      </c>
      <c r="H420" s="12">
        <v>0</v>
      </c>
      <c r="I420" s="12">
        <v>0</v>
      </c>
      <c r="J420" s="12">
        <v>0</v>
      </c>
    </row>
    <row r="421" spans="1:10">
      <c r="A421" s="12">
        <v>30098</v>
      </c>
      <c r="B421" s="12" t="s">
        <v>262</v>
      </c>
      <c r="C421" s="12">
        <v>-2.6909999999999999E-7</v>
      </c>
      <c r="D421" s="12">
        <v>-9.6010000000000001E-6</v>
      </c>
      <c r="E421" s="12">
        <v>-3.9140000000000001E-2</v>
      </c>
      <c r="F421" s="12">
        <v>3.9140000000000001E-2</v>
      </c>
      <c r="G421" s="12">
        <v>0</v>
      </c>
      <c r="H421" s="12">
        <v>0</v>
      </c>
      <c r="I421" s="12">
        <v>0</v>
      </c>
      <c r="J421" s="12">
        <v>0</v>
      </c>
    </row>
    <row r="422" spans="1:10">
      <c r="A422" s="12">
        <v>30098</v>
      </c>
      <c r="B422" s="12" t="s">
        <v>263</v>
      </c>
      <c r="C422" s="12">
        <v>-1.1990000000000001E-9</v>
      </c>
      <c r="D422" s="12">
        <v>2.6800000000000002E-7</v>
      </c>
      <c r="E422" s="12">
        <v>1096</v>
      </c>
      <c r="F422" s="12">
        <v>1096</v>
      </c>
      <c r="G422" s="12">
        <v>0</v>
      </c>
      <c r="H422" s="12">
        <v>0</v>
      </c>
      <c r="I422" s="12">
        <v>0</v>
      </c>
      <c r="J422" s="12">
        <v>0</v>
      </c>
    </row>
    <row r="423" spans="1:10">
      <c r="A423" s="12">
        <v>30098</v>
      </c>
      <c r="B423" s="12" t="s">
        <v>264</v>
      </c>
      <c r="C423" s="12">
        <v>3.0549999999999998E-7</v>
      </c>
      <c r="D423" s="12">
        <v>1.6899999999999998E-2</v>
      </c>
      <c r="E423" s="12">
        <v>-184.3</v>
      </c>
      <c r="F423" s="12">
        <v>184.3</v>
      </c>
      <c r="G423" s="12">
        <v>0</v>
      </c>
      <c r="H423" s="12">
        <v>0</v>
      </c>
      <c r="I423" s="12">
        <v>0</v>
      </c>
      <c r="J423" s="12">
        <v>0</v>
      </c>
    </row>
    <row r="424" spans="1:10">
      <c r="A424" s="12">
        <v>30098</v>
      </c>
      <c r="B424" s="12" t="s">
        <v>265</v>
      </c>
      <c r="C424" s="12">
        <v>2.8570000000000002E-7</v>
      </c>
      <c r="D424" s="12">
        <v>1.6899999999999998E-2</v>
      </c>
      <c r="E424" s="12">
        <v>8021</v>
      </c>
      <c r="F424" s="12">
        <v>8021</v>
      </c>
      <c r="G424" s="12">
        <v>0</v>
      </c>
      <c r="H424" s="12">
        <v>0</v>
      </c>
      <c r="I424" s="12">
        <v>0</v>
      </c>
      <c r="J424" s="12">
        <v>0</v>
      </c>
    </row>
    <row r="425" spans="1:10">
      <c r="A425" s="12">
        <v>30098</v>
      </c>
      <c r="B425" s="12" t="s">
        <v>266</v>
      </c>
      <c r="C425" s="12">
        <v>2.854E-7</v>
      </c>
      <c r="D425" s="12">
        <v>1.6899999999999998E-2</v>
      </c>
      <c r="E425" s="12">
        <v>8035</v>
      </c>
      <c r="F425" s="12">
        <v>8035</v>
      </c>
      <c r="G425" s="12">
        <v>0</v>
      </c>
      <c r="H425" s="12">
        <v>0</v>
      </c>
      <c r="I425" s="12">
        <v>0</v>
      </c>
      <c r="J425" s="12">
        <v>0</v>
      </c>
    </row>
    <row r="426" spans="1:10">
      <c r="A426" s="12">
        <v>30098</v>
      </c>
      <c r="B426" s="12" t="s">
        <v>571</v>
      </c>
      <c r="C426" s="12">
        <v>2.086E-7</v>
      </c>
      <c r="D426" s="12">
        <v>1.6899999999999998E-2</v>
      </c>
      <c r="E426" s="12">
        <v>18140</v>
      </c>
      <c r="F426" s="12">
        <v>18140</v>
      </c>
      <c r="G426" s="12">
        <v>0</v>
      </c>
      <c r="H426" s="12">
        <v>0</v>
      </c>
      <c r="I426" s="12">
        <v>0</v>
      </c>
      <c r="J426" s="12">
        <v>0</v>
      </c>
    </row>
    <row r="427" spans="1:10">
      <c r="A427" s="12">
        <v>30098</v>
      </c>
      <c r="B427" s="12" t="s">
        <v>575</v>
      </c>
      <c r="C427" s="12">
        <v>-9.5739999999999996E-8</v>
      </c>
      <c r="D427" s="12">
        <v>1.991E-7</v>
      </c>
      <c r="E427" s="12">
        <v>-4.1790000000000004E-3</v>
      </c>
      <c r="F427" s="12">
        <v>4.1790000000000004E-3</v>
      </c>
      <c r="G427" s="12">
        <v>0</v>
      </c>
      <c r="H427" s="12">
        <v>0</v>
      </c>
      <c r="I427" s="12">
        <v>0</v>
      </c>
      <c r="J427" s="12">
        <v>0</v>
      </c>
    </row>
    <row r="428" spans="1:10">
      <c r="A428" s="12">
        <v>30098</v>
      </c>
      <c r="B428" s="12" t="s">
        <v>577</v>
      </c>
      <c r="C428" s="12">
        <v>3.201E-8</v>
      </c>
      <c r="D428" s="12">
        <v>-6.644999999999999E-8</v>
      </c>
      <c r="E428" s="12">
        <v>1.3960000000000001E-3</v>
      </c>
      <c r="F428" s="12">
        <v>1.3960000000000001E-3</v>
      </c>
      <c r="G428" s="12">
        <v>0</v>
      </c>
      <c r="H428" s="12">
        <v>0</v>
      </c>
      <c r="I428" s="12">
        <v>0</v>
      </c>
      <c r="J428" s="12">
        <v>0</v>
      </c>
    </row>
    <row r="429" spans="1:10">
      <c r="A429" s="12">
        <v>30098</v>
      </c>
      <c r="B429" s="12" t="s">
        <v>579</v>
      </c>
      <c r="C429" s="12">
        <v>2.086E-7</v>
      </c>
      <c r="D429" s="12">
        <v>1.6899999999999998E-2</v>
      </c>
      <c r="E429" s="12">
        <v>18140</v>
      </c>
      <c r="F429" s="12">
        <v>18140</v>
      </c>
      <c r="G429" s="12">
        <v>0</v>
      </c>
      <c r="H429" s="12">
        <v>0</v>
      </c>
      <c r="I429" s="12">
        <v>0</v>
      </c>
      <c r="J429" s="12">
        <v>0</v>
      </c>
    </row>
    <row r="430" spans="1:10">
      <c r="A430" s="12">
        <v>30098</v>
      </c>
      <c r="B430" s="12" t="s">
        <v>585</v>
      </c>
      <c r="C430" s="12">
        <v>-9.5739999999999996E-8</v>
      </c>
      <c r="D430" s="12">
        <v>1.991E-7</v>
      </c>
      <c r="E430" s="12">
        <v>-4.1790000000000004E-3</v>
      </c>
      <c r="F430" s="12">
        <v>4.1790000000000004E-3</v>
      </c>
      <c r="G430" s="12">
        <v>0</v>
      </c>
      <c r="H430" s="12">
        <v>0</v>
      </c>
      <c r="I430" s="12">
        <v>0</v>
      </c>
      <c r="J430" s="12">
        <v>0</v>
      </c>
    </row>
    <row r="431" spans="1:10">
      <c r="A431" s="12">
        <v>30098</v>
      </c>
      <c r="B431" s="12" t="s">
        <v>587</v>
      </c>
      <c r="C431" s="12">
        <v>3.201E-8</v>
      </c>
      <c r="D431" s="12">
        <v>-6.644999999999999E-8</v>
      </c>
      <c r="E431" s="12">
        <v>1.3960000000000001E-3</v>
      </c>
      <c r="F431" s="12">
        <v>1.3960000000000001E-3</v>
      </c>
      <c r="G431" s="12">
        <v>0</v>
      </c>
      <c r="H431" s="12">
        <v>0</v>
      </c>
      <c r="I431" s="12">
        <v>0</v>
      </c>
      <c r="J431" s="12">
        <v>0</v>
      </c>
    </row>
    <row r="432" spans="1:10">
      <c r="A432" s="12">
        <v>30098</v>
      </c>
      <c r="B432" s="12" t="s">
        <v>781</v>
      </c>
      <c r="C432" s="12">
        <v>0</v>
      </c>
      <c r="D432" s="12">
        <v>0</v>
      </c>
      <c r="E432" s="12">
        <v>0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</row>
    <row r="433" spans="1:10">
      <c r="A433" s="12">
        <v>30098</v>
      </c>
      <c r="B433" s="12" t="s">
        <v>783</v>
      </c>
      <c r="C433" s="12">
        <v>0</v>
      </c>
      <c r="D433" s="12">
        <v>0</v>
      </c>
      <c r="E433" s="12">
        <v>0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</row>
    <row r="434" spans="1:10">
      <c r="A434" s="12">
        <v>30098</v>
      </c>
      <c r="B434" s="12" t="s">
        <v>785</v>
      </c>
      <c r="C434" s="12">
        <v>-6.0710000000000006E-8</v>
      </c>
      <c r="D434" s="12">
        <v>2.998E-2</v>
      </c>
      <c r="E434" s="12">
        <v>-705.6</v>
      </c>
      <c r="F434" s="12">
        <v>705.6</v>
      </c>
      <c r="G434" s="12">
        <v>0</v>
      </c>
      <c r="H434" s="12">
        <v>0</v>
      </c>
      <c r="I434" s="12">
        <v>0</v>
      </c>
      <c r="J434" s="12">
        <v>0</v>
      </c>
    </row>
    <row r="435" spans="1:10">
      <c r="A435" s="12">
        <v>30098</v>
      </c>
      <c r="B435" s="12" t="s">
        <v>787</v>
      </c>
      <c r="C435" s="12">
        <v>-7.593999999999999E-8</v>
      </c>
      <c r="D435" s="12">
        <v>2.998E-2</v>
      </c>
      <c r="E435" s="12">
        <v>-747.1</v>
      </c>
      <c r="F435" s="12">
        <v>747.1</v>
      </c>
      <c r="G435" s="12">
        <v>0</v>
      </c>
      <c r="H435" s="12">
        <v>0</v>
      </c>
      <c r="I435" s="12">
        <v>0</v>
      </c>
      <c r="J435" s="12">
        <v>0</v>
      </c>
    </row>
    <row r="436" spans="1:10">
      <c r="A436" s="12">
        <v>30098</v>
      </c>
      <c r="B436" s="12" t="s">
        <v>789</v>
      </c>
      <c r="C436" s="12">
        <v>-7.593999999999999E-8</v>
      </c>
      <c r="D436" s="12">
        <v>2.998E-2</v>
      </c>
      <c r="E436" s="12">
        <v>-747.1</v>
      </c>
      <c r="F436" s="12">
        <v>747.1</v>
      </c>
      <c r="G436" s="12">
        <v>0</v>
      </c>
      <c r="H436" s="12">
        <v>0</v>
      </c>
      <c r="I436" s="12">
        <v>0</v>
      </c>
      <c r="J436" s="12">
        <v>0</v>
      </c>
    </row>
    <row r="437" spans="1:10">
      <c r="A437" s="12">
        <v>30098</v>
      </c>
      <c r="B437" s="12" t="s">
        <v>791</v>
      </c>
      <c r="C437" s="12">
        <v>1.6320000000000001E-7</v>
      </c>
      <c r="D437" s="12">
        <v>2.998E-2</v>
      </c>
      <c r="E437" s="12">
        <v>-3394</v>
      </c>
      <c r="F437" s="12">
        <v>3394</v>
      </c>
      <c r="G437" s="12">
        <v>0</v>
      </c>
      <c r="H437" s="12">
        <v>0</v>
      </c>
      <c r="I437" s="12">
        <v>0</v>
      </c>
      <c r="J437" s="12">
        <v>0</v>
      </c>
    </row>
    <row r="438" spans="1:10">
      <c r="A438" s="12">
        <v>30098</v>
      </c>
      <c r="B438" s="12" t="s">
        <v>793</v>
      </c>
      <c r="C438" s="12">
        <v>2.1589999999999999E-7</v>
      </c>
      <c r="D438" s="12">
        <v>1.6899999999999998E-2</v>
      </c>
      <c r="E438" s="12">
        <v>-89.87</v>
      </c>
      <c r="F438" s="12">
        <v>89.87</v>
      </c>
      <c r="G438" s="12">
        <v>0</v>
      </c>
      <c r="H438" s="12">
        <v>0</v>
      </c>
      <c r="I438" s="12">
        <v>0</v>
      </c>
      <c r="J438" s="12">
        <v>0</v>
      </c>
    </row>
    <row r="439" spans="1:10">
      <c r="A439" s="12">
        <v>30098</v>
      </c>
      <c r="B439" s="12" t="s">
        <v>795</v>
      </c>
      <c r="C439" s="12">
        <v>2.075E-7</v>
      </c>
      <c r="D439" s="12">
        <v>1.6899999999999998E-2</v>
      </c>
      <c r="E439" s="12">
        <v>-41.54</v>
      </c>
      <c r="F439" s="12">
        <v>41.54</v>
      </c>
      <c r="G439" s="12">
        <v>0</v>
      </c>
      <c r="H439" s="12">
        <v>0</v>
      </c>
      <c r="I439" s="12">
        <v>0</v>
      </c>
      <c r="J439" s="12">
        <v>0</v>
      </c>
    </row>
    <row r="440" spans="1:10">
      <c r="A440" s="12">
        <v>30098</v>
      </c>
      <c r="B440" s="12" t="s">
        <v>797</v>
      </c>
      <c r="C440" s="12">
        <v>2.075E-7</v>
      </c>
      <c r="D440" s="12">
        <v>1.6899999999999998E-2</v>
      </c>
      <c r="E440" s="12">
        <v>-41.54</v>
      </c>
      <c r="F440" s="12">
        <v>41.54</v>
      </c>
      <c r="G440" s="12">
        <v>0</v>
      </c>
      <c r="H440" s="12">
        <v>0</v>
      </c>
      <c r="I440" s="12">
        <v>0</v>
      </c>
      <c r="J440" s="12">
        <v>0</v>
      </c>
    </row>
    <row r="441" spans="1:10">
      <c r="A441" s="12">
        <v>30098</v>
      </c>
      <c r="B441" s="12" t="s">
        <v>799</v>
      </c>
      <c r="C441" s="12">
        <v>3.3949999999999999E-7</v>
      </c>
      <c r="D441" s="12">
        <v>1.6899999999999998E-2</v>
      </c>
      <c r="E441" s="12">
        <v>3255</v>
      </c>
      <c r="F441" s="12">
        <v>3255</v>
      </c>
      <c r="G441" s="12">
        <v>0</v>
      </c>
      <c r="H441" s="12">
        <v>0</v>
      </c>
      <c r="I441" s="12">
        <v>0</v>
      </c>
      <c r="J441" s="12">
        <v>0</v>
      </c>
    </row>
    <row r="442" spans="1:10">
      <c r="A442" s="12">
        <v>30098</v>
      </c>
      <c r="B442" s="12" t="s">
        <v>801</v>
      </c>
      <c r="C442" s="12">
        <v>3.0540000000000002E-7</v>
      </c>
      <c r="D442" s="12">
        <v>1.6899999999999998E-2</v>
      </c>
      <c r="E442" s="12">
        <v>-199.1</v>
      </c>
      <c r="F442" s="12">
        <v>199.1</v>
      </c>
      <c r="G442" s="12">
        <v>0</v>
      </c>
      <c r="H442" s="12">
        <v>0</v>
      </c>
      <c r="I442" s="12">
        <v>0</v>
      </c>
      <c r="J442" s="12">
        <v>0</v>
      </c>
    </row>
    <row r="443" spans="1:10">
      <c r="A443" s="12">
        <v>30098</v>
      </c>
      <c r="B443" s="12" t="s">
        <v>803</v>
      </c>
      <c r="C443" s="12">
        <v>3.0549999999999998E-7</v>
      </c>
      <c r="D443" s="12">
        <v>1.6899999999999998E-2</v>
      </c>
      <c r="E443" s="12">
        <v>-184.3</v>
      </c>
      <c r="F443" s="12">
        <v>184.3</v>
      </c>
      <c r="G443" s="12">
        <v>0</v>
      </c>
      <c r="H443" s="12">
        <v>0</v>
      </c>
      <c r="I443" s="12">
        <v>0</v>
      </c>
      <c r="J443" s="12">
        <v>0</v>
      </c>
    </row>
    <row r="444" spans="1:10">
      <c r="A444" s="12">
        <v>31307</v>
      </c>
      <c r="B444" s="12" t="s">
        <v>640</v>
      </c>
      <c r="C444" s="12">
        <v>0</v>
      </c>
      <c r="D444" s="12">
        <v>0</v>
      </c>
      <c r="E444" s="12">
        <v>16960</v>
      </c>
      <c r="F444" s="12">
        <v>16960</v>
      </c>
      <c r="G444" s="12">
        <v>0</v>
      </c>
      <c r="H444" s="12">
        <v>0</v>
      </c>
      <c r="I444" s="12">
        <v>0</v>
      </c>
      <c r="J444" s="12">
        <v>0</v>
      </c>
    </row>
    <row r="445" spans="1:10">
      <c r="A445" s="12">
        <v>31307</v>
      </c>
      <c r="B445" s="12" t="s">
        <v>641</v>
      </c>
      <c r="C445" s="12">
        <v>0</v>
      </c>
      <c r="D445" s="12">
        <v>0</v>
      </c>
      <c r="E445" s="12">
        <v>0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</row>
    <row r="446" spans="1:10">
      <c r="A446" s="12">
        <v>31307</v>
      </c>
      <c r="B446" s="12" t="s">
        <v>642</v>
      </c>
      <c r="C446" s="12">
        <v>0</v>
      </c>
      <c r="D446" s="12">
        <v>0</v>
      </c>
      <c r="E446" s="12">
        <v>4974</v>
      </c>
      <c r="F446" s="12">
        <v>4974</v>
      </c>
      <c r="G446" s="12">
        <v>0</v>
      </c>
      <c r="H446" s="12">
        <v>0</v>
      </c>
      <c r="I446" s="12">
        <v>0</v>
      </c>
      <c r="J446" s="12">
        <v>0</v>
      </c>
    </row>
    <row r="447" spans="1:10">
      <c r="A447" s="12">
        <v>31307</v>
      </c>
      <c r="B447" s="12" t="s">
        <v>643</v>
      </c>
      <c r="C447" s="12">
        <v>0</v>
      </c>
      <c r="D447" s="12">
        <v>0</v>
      </c>
      <c r="E447" s="12">
        <v>2655</v>
      </c>
      <c r="F447" s="12">
        <v>2655</v>
      </c>
      <c r="G447" s="12">
        <v>0</v>
      </c>
      <c r="H447" s="12">
        <v>0</v>
      </c>
      <c r="I447" s="12">
        <v>0</v>
      </c>
      <c r="J447" s="12">
        <v>0</v>
      </c>
    </row>
    <row r="448" spans="1:10">
      <c r="A448" s="12">
        <v>31307</v>
      </c>
      <c r="B448" s="12" t="s">
        <v>644</v>
      </c>
      <c r="C448" s="12">
        <v>0</v>
      </c>
      <c r="D448" s="12">
        <v>0</v>
      </c>
      <c r="E448" s="12">
        <v>1800</v>
      </c>
      <c r="F448" s="12">
        <v>1800</v>
      </c>
      <c r="G448" s="12">
        <v>0</v>
      </c>
      <c r="H448" s="12">
        <v>0</v>
      </c>
      <c r="I448" s="12">
        <v>0</v>
      </c>
      <c r="J448" s="12">
        <v>0</v>
      </c>
    </row>
    <row r="449" spans="1:10">
      <c r="A449" s="12">
        <v>31307</v>
      </c>
      <c r="B449" s="12" t="s">
        <v>645</v>
      </c>
      <c r="C449" s="12">
        <v>0</v>
      </c>
      <c r="D449" s="12">
        <v>0</v>
      </c>
      <c r="E449" s="12">
        <v>633</v>
      </c>
      <c r="F449" s="12">
        <v>633</v>
      </c>
      <c r="G449" s="12">
        <v>0</v>
      </c>
      <c r="H449" s="12">
        <v>0</v>
      </c>
      <c r="I449" s="12">
        <v>0</v>
      </c>
      <c r="J449" s="12">
        <v>0</v>
      </c>
    </row>
    <row r="450" spans="1:10">
      <c r="A450" s="12">
        <v>31307</v>
      </c>
      <c r="B450" s="12" t="s">
        <v>646</v>
      </c>
      <c r="C450" s="12">
        <v>0</v>
      </c>
      <c r="D450" s="12">
        <v>0</v>
      </c>
      <c r="E450" s="12">
        <v>876.3</v>
      </c>
      <c r="F450" s="12">
        <v>876.3</v>
      </c>
      <c r="G450" s="12">
        <v>0</v>
      </c>
      <c r="H450" s="12">
        <v>0</v>
      </c>
      <c r="I450" s="12">
        <v>0</v>
      </c>
      <c r="J450" s="12">
        <v>0</v>
      </c>
    </row>
    <row r="451" spans="1:10">
      <c r="A451" s="12">
        <v>31307</v>
      </c>
      <c r="B451" s="12" t="s">
        <v>647</v>
      </c>
      <c r="C451" s="12">
        <v>0</v>
      </c>
      <c r="D451" s="12">
        <v>0</v>
      </c>
      <c r="E451" s="12">
        <v>1680</v>
      </c>
      <c r="F451" s="12">
        <v>1680</v>
      </c>
      <c r="G451" s="12">
        <v>0</v>
      </c>
      <c r="H451" s="12">
        <v>0</v>
      </c>
      <c r="I451" s="12">
        <v>0</v>
      </c>
      <c r="J451" s="12">
        <v>0</v>
      </c>
    </row>
    <row r="452" spans="1:10">
      <c r="A452" s="12">
        <v>31307</v>
      </c>
      <c r="B452" s="12" t="s">
        <v>648</v>
      </c>
      <c r="C452" s="12">
        <v>0</v>
      </c>
      <c r="D452" s="12">
        <v>0</v>
      </c>
      <c r="E452" s="12">
        <v>3901</v>
      </c>
      <c r="F452" s="12">
        <v>3901</v>
      </c>
      <c r="G452" s="12">
        <v>0</v>
      </c>
      <c r="H452" s="12">
        <v>0</v>
      </c>
      <c r="I452" s="12">
        <v>0</v>
      </c>
      <c r="J452" s="12">
        <v>0</v>
      </c>
    </row>
    <row r="453" spans="1:10">
      <c r="A453" s="12">
        <v>31307</v>
      </c>
      <c r="B453" s="12" t="s">
        <v>649</v>
      </c>
      <c r="C453" s="12">
        <v>0</v>
      </c>
      <c r="D453" s="12">
        <v>0</v>
      </c>
      <c r="E453" s="12">
        <v>798.2</v>
      </c>
      <c r="F453" s="12">
        <v>798.2</v>
      </c>
      <c r="G453" s="12">
        <v>0</v>
      </c>
      <c r="H453" s="12">
        <v>0</v>
      </c>
      <c r="I453" s="12">
        <v>0</v>
      </c>
      <c r="J453" s="12">
        <v>0</v>
      </c>
    </row>
    <row r="454" spans="1:10">
      <c r="A454" s="12">
        <v>31307</v>
      </c>
      <c r="B454" s="12" t="s">
        <v>610</v>
      </c>
      <c r="C454" s="12">
        <v>0</v>
      </c>
      <c r="D454" s="12">
        <v>0</v>
      </c>
      <c r="E454" s="12">
        <v>5977</v>
      </c>
      <c r="F454" s="12">
        <v>5977</v>
      </c>
      <c r="G454" s="12">
        <v>0</v>
      </c>
      <c r="H454" s="12">
        <v>0</v>
      </c>
      <c r="I454" s="12">
        <v>0</v>
      </c>
      <c r="J454" s="12">
        <v>0</v>
      </c>
    </row>
    <row r="455" spans="1:10">
      <c r="A455" s="12">
        <v>31307</v>
      </c>
      <c r="B455" s="12" t="s">
        <v>611</v>
      </c>
      <c r="C455" s="12">
        <v>0</v>
      </c>
      <c r="D455" s="12">
        <v>0</v>
      </c>
      <c r="E455" s="12">
        <v>4746</v>
      </c>
      <c r="F455" s="12">
        <v>4746</v>
      </c>
      <c r="G455" s="12">
        <v>0</v>
      </c>
      <c r="H455" s="12">
        <v>0</v>
      </c>
      <c r="I455" s="12">
        <v>0</v>
      </c>
      <c r="J455" s="12">
        <v>0</v>
      </c>
    </row>
    <row r="456" spans="1:10">
      <c r="A456" s="12">
        <v>31307</v>
      </c>
      <c r="B456" s="12" t="s">
        <v>612</v>
      </c>
      <c r="C456" s="12">
        <v>0</v>
      </c>
      <c r="D456" s="12">
        <v>0</v>
      </c>
      <c r="E456" s="12">
        <v>509.9</v>
      </c>
      <c r="F456" s="12">
        <v>509.9</v>
      </c>
      <c r="G456" s="12">
        <v>0</v>
      </c>
      <c r="H456" s="12">
        <v>0</v>
      </c>
      <c r="I456" s="12">
        <v>0</v>
      </c>
      <c r="J456" s="12">
        <v>0</v>
      </c>
    </row>
    <row r="457" spans="1:10">
      <c r="A457" s="12">
        <v>31307</v>
      </c>
      <c r="B457" s="12" t="s">
        <v>613</v>
      </c>
      <c r="C457" s="12">
        <v>0</v>
      </c>
      <c r="D457" s="12">
        <v>0</v>
      </c>
      <c r="E457" s="12">
        <v>1134</v>
      </c>
      <c r="F457" s="12">
        <v>1134</v>
      </c>
      <c r="G457" s="12">
        <v>0</v>
      </c>
      <c r="H457" s="12">
        <v>0</v>
      </c>
      <c r="I457" s="12">
        <v>0</v>
      </c>
      <c r="J457" s="12">
        <v>0</v>
      </c>
    </row>
    <row r="458" spans="1:10">
      <c r="A458" s="12">
        <v>31307</v>
      </c>
      <c r="B458" s="12" t="s">
        <v>650</v>
      </c>
      <c r="C458" s="12">
        <v>0</v>
      </c>
      <c r="D458" s="12">
        <v>0</v>
      </c>
      <c r="E458" s="12">
        <v>4.4450000000000003</v>
      </c>
      <c r="F458" s="12">
        <v>4.4450000000000003</v>
      </c>
      <c r="G458" s="12">
        <v>0</v>
      </c>
      <c r="H458" s="12">
        <v>0</v>
      </c>
      <c r="I458" s="12">
        <v>0</v>
      </c>
      <c r="J458" s="12">
        <v>0</v>
      </c>
    </row>
    <row r="459" spans="1:10">
      <c r="A459" s="12">
        <v>31307</v>
      </c>
      <c r="B459" s="12" t="s">
        <v>651</v>
      </c>
      <c r="C459" s="12">
        <v>0</v>
      </c>
      <c r="D459" s="12">
        <v>0</v>
      </c>
      <c r="E459" s="12">
        <v>2.972</v>
      </c>
      <c r="F459" s="12">
        <v>2.972</v>
      </c>
      <c r="G459" s="12">
        <v>0</v>
      </c>
      <c r="H459" s="12">
        <v>0</v>
      </c>
      <c r="I459" s="12">
        <v>0</v>
      </c>
      <c r="J459" s="12">
        <v>0</v>
      </c>
    </row>
    <row r="460" spans="1:10">
      <c r="A460" s="12">
        <v>31307</v>
      </c>
      <c r="B460" s="12" t="s">
        <v>652</v>
      </c>
      <c r="C460" s="12">
        <v>0</v>
      </c>
      <c r="D460" s="12">
        <v>0</v>
      </c>
      <c r="E460" s="12">
        <v>81.400000000000006</v>
      </c>
      <c r="F460" s="12">
        <v>81.400000000000006</v>
      </c>
      <c r="G460" s="12">
        <v>0</v>
      </c>
      <c r="H460" s="12">
        <v>0</v>
      </c>
      <c r="I460" s="12">
        <v>0</v>
      </c>
      <c r="J460" s="12">
        <v>0</v>
      </c>
    </row>
    <row r="461" spans="1:10">
      <c r="A461" s="12">
        <v>31307</v>
      </c>
      <c r="B461" s="12" t="s">
        <v>653</v>
      </c>
      <c r="C461" s="12">
        <v>0</v>
      </c>
      <c r="D461" s="12">
        <v>0</v>
      </c>
      <c r="E461" s="12">
        <v>54.48</v>
      </c>
      <c r="F461" s="12">
        <v>54.48</v>
      </c>
      <c r="G461" s="12">
        <v>0</v>
      </c>
      <c r="H461" s="12">
        <v>0</v>
      </c>
      <c r="I461" s="12">
        <v>0</v>
      </c>
      <c r="J461" s="12">
        <v>0</v>
      </c>
    </row>
    <row r="462" spans="1:10">
      <c r="A462" s="12">
        <v>31307</v>
      </c>
      <c r="B462" s="12" t="s">
        <v>654</v>
      </c>
      <c r="C462" s="12">
        <v>0</v>
      </c>
      <c r="D462" s="12">
        <v>0</v>
      </c>
      <c r="E462" s="12">
        <v>-21.41</v>
      </c>
      <c r="F462" s="12">
        <v>21.41</v>
      </c>
      <c r="G462" s="12">
        <v>0</v>
      </c>
      <c r="H462" s="12">
        <v>0</v>
      </c>
      <c r="I462" s="12">
        <v>0</v>
      </c>
      <c r="J462" s="12">
        <v>0</v>
      </c>
    </row>
    <row r="463" spans="1:10">
      <c r="A463" s="12">
        <v>31307</v>
      </c>
      <c r="B463" s="12" t="s">
        <v>655</v>
      </c>
      <c r="C463" s="12">
        <v>0</v>
      </c>
      <c r="D463" s="12">
        <v>0</v>
      </c>
      <c r="E463" s="12">
        <v>-14.37</v>
      </c>
      <c r="F463" s="12">
        <v>14.37</v>
      </c>
      <c r="G463" s="12">
        <v>0</v>
      </c>
      <c r="H463" s="12">
        <v>0</v>
      </c>
      <c r="I463" s="12">
        <v>0</v>
      </c>
      <c r="J463" s="12">
        <v>0</v>
      </c>
    </row>
    <row r="464" spans="1:10">
      <c r="A464" s="12">
        <v>31307</v>
      </c>
      <c r="B464" s="12" t="s">
        <v>656</v>
      </c>
      <c r="C464" s="12">
        <v>0</v>
      </c>
      <c r="D464" s="12">
        <v>0</v>
      </c>
      <c r="E464" s="12">
        <v>-2448</v>
      </c>
      <c r="F464" s="12">
        <v>2448</v>
      </c>
      <c r="G464" s="12">
        <v>0</v>
      </c>
      <c r="H464" s="12">
        <v>0</v>
      </c>
      <c r="I464" s="12">
        <v>0</v>
      </c>
      <c r="J464" s="12">
        <v>0</v>
      </c>
    </row>
    <row r="465" spans="1:10">
      <c r="A465" s="12">
        <v>31307</v>
      </c>
      <c r="B465" s="12" t="s">
        <v>657</v>
      </c>
      <c r="C465" s="12">
        <v>0</v>
      </c>
      <c r="D465" s="12">
        <v>0</v>
      </c>
      <c r="E465" s="12">
        <v>2448</v>
      </c>
      <c r="F465" s="12">
        <v>2448</v>
      </c>
      <c r="G465" s="12">
        <v>0</v>
      </c>
      <c r="H465" s="12">
        <v>0</v>
      </c>
      <c r="I465" s="12">
        <v>0</v>
      </c>
      <c r="J465" s="12">
        <v>0</v>
      </c>
    </row>
    <row r="466" spans="1:10">
      <c r="A466" s="12">
        <v>31307</v>
      </c>
      <c r="B466" s="12" t="s">
        <v>658</v>
      </c>
      <c r="C466" s="12">
        <v>0</v>
      </c>
      <c r="D466" s="12">
        <v>0</v>
      </c>
      <c r="E466" s="12">
        <v>-1637</v>
      </c>
      <c r="F466" s="12">
        <v>1637</v>
      </c>
      <c r="G466" s="12">
        <v>0</v>
      </c>
      <c r="H466" s="12">
        <v>0</v>
      </c>
      <c r="I466" s="12">
        <v>0</v>
      </c>
      <c r="J466" s="12">
        <v>0</v>
      </c>
    </row>
    <row r="467" spans="1:10">
      <c r="A467" s="12">
        <v>31307</v>
      </c>
      <c r="B467" s="12" t="s">
        <v>659</v>
      </c>
      <c r="C467" s="12">
        <v>0</v>
      </c>
      <c r="D467" s="12">
        <v>0</v>
      </c>
      <c r="E467" s="12">
        <v>1637</v>
      </c>
      <c r="F467" s="12">
        <v>1637</v>
      </c>
      <c r="G467" s="12">
        <v>0</v>
      </c>
      <c r="H467" s="12">
        <v>0</v>
      </c>
      <c r="I467" s="12">
        <v>0</v>
      </c>
      <c r="J467" s="12">
        <v>0</v>
      </c>
    </row>
    <row r="468" spans="1:10">
      <c r="A468" s="12">
        <v>31307</v>
      </c>
      <c r="B468" s="12" t="s">
        <v>660</v>
      </c>
      <c r="C468" s="12">
        <v>0</v>
      </c>
      <c r="D468" s="12">
        <v>0</v>
      </c>
      <c r="E468" s="12">
        <v>-121.2</v>
      </c>
      <c r="F468" s="12">
        <v>121.2</v>
      </c>
      <c r="G468" s="12">
        <v>0</v>
      </c>
      <c r="H468" s="12">
        <v>0</v>
      </c>
      <c r="I468" s="12">
        <v>0</v>
      </c>
      <c r="J468" s="12">
        <v>0</v>
      </c>
    </row>
    <row r="469" spans="1:10">
      <c r="A469" s="12">
        <v>31307</v>
      </c>
      <c r="B469" s="12" t="s">
        <v>661</v>
      </c>
      <c r="C469" s="12">
        <v>0</v>
      </c>
      <c r="D469" s="12">
        <v>0</v>
      </c>
      <c r="E469" s="12">
        <v>121.2</v>
      </c>
      <c r="F469" s="12">
        <v>121.2</v>
      </c>
      <c r="G469" s="12">
        <v>0</v>
      </c>
      <c r="H469" s="12">
        <v>0</v>
      </c>
      <c r="I469" s="12">
        <v>0</v>
      </c>
      <c r="J469" s="12">
        <v>0</v>
      </c>
    </row>
    <row r="470" spans="1:10">
      <c r="A470" s="12">
        <v>31307</v>
      </c>
      <c r="B470" s="12" t="s">
        <v>662</v>
      </c>
      <c r="C470" s="12">
        <v>0</v>
      </c>
      <c r="D470" s="12">
        <v>0</v>
      </c>
      <c r="E470" s="12">
        <v>-81.010000000000005</v>
      </c>
      <c r="F470" s="12">
        <v>81.010000000000005</v>
      </c>
      <c r="G470" s="12">
        <v>0</v>
      </c>
      <c r="H470" s="12">
        <v>0</v>
      </c>
      <c r="I470" s="12">
        <v>0</v>
      </c>
      <c r="J470" s="12">
        <v>0</v>
      </c>
    </row>
    <row r="471" spans="1:10">
      <c r="A471" s="12">
        <v>31307</v>
      </c>
      <c r="B471" s="12" t="s">
        <v>663</v>
      </c>
      <c r="C471" s="12">
        <v>0</v>
      </c>
      <c r="D471" s="12">
        <v>0</v>
      </c>
      <c r="E471" s="12">
        <v>81.010000000000005</v>
      </c>
      <c r="F471" s="12">
        <v>81.010000000000005</v>
      </c>
      <c r="G471" s="12">
        <v>0</v>
      </c>
      <c r="H471" s="12">
        <v>0</v>
      </c>
      <c r="I471" s="12">
        <v>0</v>
      </c>
      <c r="J471" s="12">
        <v>0</v>
      </c>
    </row>
    <row r="472" spans="1:10">
      <c r="A472" s="12">
        <v>31307</v>
      </c>
      <c r="B472" s="12" t="s">
        <v>664</v>
      </c>
      <c r="C472" s="12">
        <v>0</v>
      </c>
      <c r="D472" s="12">
        <v>0</v>
      </c>
      <c r="E472" s="12">
        <v>-1085</v>
      </c>
      <c r="F472" s="12">
        <v>1085</v>
      </c>
      <c r="G472" s="12">
        <v>0</v>
      </c>
      <c r="H472" s="12">
        <v>0</v>
      </c>
      <c r="I472" s="12">
        <v>0</v>
      </c>
      <c r="J472" s="12">
        <v>0</v>
      </c>
    </row>
    <row r="473" spans="1:10">
      <c r="A473" s="12">
        <v>31307</v>
      </c>
      <c r="B473" s="12" t="s">
        <v>665</v>
      </c>
      <c r="C473" s="12">
        <v>0</v>
      </c>
      <c r="D473" s="12">
        <v>0</v>
      </c>
      <c r="E473" s="12">
        <v>-726.3</v>
      </c>
      <c r="F473" s="12">
        <v>726.3</v>
      </c>
      <c r="G473" s="12">
        <v>0</v>
      </c>
      <c r="H473" s="12">
        <v>0</v>
      </c>
      <c r="I473" s="12">
        <v>0</v>
      </c>
      <c r="J473" s="12">
        <v>0</v>
      </c>
    </row>
    <row r="474" spans="1:10">
      <c r="A474" s="12">
        <v>31307</v>
      </c>
      <c r="B474" s="12" t="s">
        <v>666</v>
      </c>
      <c r="C474" s="12">
        <v>0</v>
      </c>
      <c r="D474" s="12">
        <v>0</v>
      </c>
      <c r="E474" s="12">
        <v>2.5270000000000001</v>
      </c>
      <c r="F474" s="12">
        <v>2.5270000000000001</v>
      </c>
      <c r="G474" s="12">
        <v>0</v>
      </c>
      <c r="H474" s="12">
        <v>0</v>
      </c>
      <c r="I474" s="12">
        <v>0</v>
      </c>
      <c r="J474" s="12">
        <v>0</v>
      </c>
    </row>
    <row r="475" spans="1:10">
      <c r="A475" s="12">
        <v>31307</v>
      </c>
      <c r="B475" s="12" t="s">
        <v>667</v>
      </c>
      <c r="C475" s="12">
        <v>0</v>
      </c>
      <c r="D475" s="12">
        <v>0</v>
      </c>
      <c r="E475" s="12">
        <v>1.6160000000000001</v>
      </c>
      <c r="F475" s="12">
        <v>1.6160000000000001</v>
      </c>
      <c r="G475" s="12">
        <v>0</v>
      </c>
      <c r="H475" s="12">
        <v>0</v>
      </c>
      <c r="I475" s="12">
        <v>0</v>
      </c>
      <c r="J475" s="12">
        <v>0</v>
      </c>
    </row>
    <row r="476" spans="1:10">
      <c r="A476" s="12">
        <v>31307</v>
      </c>
      <c r="B476" s="12" t="s">
        <v>668</v>
      </c>
      <c r="C476" s="12">
        <v>0</v>
      </c>
      <c r="D476" s="12">
        <v>0</v>
      </c>
      <c r="E476" s="12">
        <v>-84.59</v>
      </c>
      <c r="F476" s="12">
        <v>84.59</v>
      </c>
      <c r="G476" s="12">
        <v>0</v>
      </c>
      <c r="H476" s="12">
        <v>0</v>
      </c>
      <c r="I476" s="12">
        <v>0</v>
      </c>
      <c r="J476" s="12">
        <v>0</v>
      </c>
    </row>
    <row r="477" spans="1:10">
      <c r="A477" s="12">
        <v>31307</v>
      </c>
      <c r="B477" s="12" t="s">
        <v>669</v>
      </c>
      <c r="C477" s="12">
        <v>0</v>
      </c>
      <c r="D477" s="12">
        <v>0</v>
      </c>
      <c r="E477" s="12">
        <v>-54.09</v>
      </c>
      <c r="F477" s="12">
        <v>54.09</v>
      </c>
      <c r="G477" s="12">
        <v>0</v>
      </c>
      <c r="H477" s="12">
        <v>0</v>
      </c>
      <c r="I477" s="12">
        <v>0</v>
      </c>
      <c r="J477" s="12">
        <v>0</v>
      </c>
    </row>
    <row r="478" spans="1:10">
      <c r="A478" s="12">
        <v>31307</v>
      </c>
      <c r="B478" s="12" t="s">
        <v>529</v>
      </c>
      <c r="C478" s="12">
        <v>0</v>
      </c>
      <c r="D478" s="12">
        <v>0</v>
      </c>
      <c r="E478" s="12">
        <v>1.3480000000000001E-2</v>
      </c>
      <c r="F478" s="12">
        <v>1.3480000000000001E-2</v>
      </c>
      <c r="G478" s="12">
        <v>0</v>
      </c>
      <c r="H478" s="12">
        <v>0</v>
      </c>
      <c r="I478" s="12">
        <v>0</v>
      </c>
      <c r="J478" s="12">
        <v>0</v>
      </c>
    </row>
    <row r="479" spans="1:10">
      <c r="A479" s="12">
        <v>31307</v>
      </c>
      <c r="B479" s="12" t="s">
        <v>527</v>
      </c>
      <c r="C479" s="12">
        <v>0</v>
      </c>
      <c r="D479" s="12">
        <v>0</v>
      </c>
      <c r="E479" s="12">
        <v>-1.4789999999999999E-2</v>
      </c>
      <c r="F479" s="12">
        <v>1.4789999999999999E-2</v>
      </c>
      <c r="G479" s="12">
        <v>0</v>
      </c>
      <c r="H479" s="12">
        <v>0</v>
      </c>
      <c r="I479" s="12">
        <v>0</v>
      </c>
      <c r="J479" s="12">
        <v>0</v>
      </c>
    </row>
    <row r="480" spans="1:10">
      <c r="A480" s="12">
        <v>31307</v>
      </c>
      <c r="B480" s="12" t="s">
        <v>533</v>
      </c>
      <c r="C480" s="12">
        <v>0</v>
      </c>
      <c r="D480" s="12">
        <v>0</v>
      </c>
      <c r="E480" s="12">
        <v>-6.6619999999999999E-2</v>
      </c>
      <c r="F480" s="12">
        <v>6.6619999999999999E-2</v>
      </c>
      <c r="G480" s="12">
        <v>0</v>
      </c>
      <c r="H480" s="12">
        <v>0</v>
      </c>
      <c r="I480" s="12">
        <v>0</v>
      </c>
      <c r="J480" s="12">
        <v>0</v>
      </c>
    </row>
    <row r="481" spans="1:10">
      <c r="A481" s="12">
        <v>31307</v>
      </c>
      <c r="B481" s="12" t="s">
        <v>531</v>
      </c>
      <c r="C481" s="12">
        <v>0</v>
      </c>
      <c r="D481" s="12">
        <v>0</v>
      </c>
      <c r="E481" s="12">
        <v>2.665E-2</v>
      </c>
      <c r="F481" s="12">
        <v>2.665E-2</v>
      </c>
      <c r="G481" s="12">
        <v>0</v>
      </c>
      <c r="H481" s="12">
        <v>0</v>
      </c>
      <c r="I481" s="12">
        <v>0</v>
      </c>
      <c r="J481" s="12">
        <v>0</v>
      </c>
    </row>
    <row r="482" spans="1:10">
      <c r="A482" s="12">
        <v>31307</v>
      </c>
      <c r="B482" s="12" t="s">
        <v>535</v>
      </c>
      <c r="C482" s="12">
        <v>0</v>
      </c>
      <c r="D482" s="12">
        <v>0</v>
      </c>
      <c r="E482" s="12">
        <v>2.3519999999999999E-2</v>
      </c>
      <c r="F482" s="12">
        <v>2.3519999999999999E-2</v>
      </c>
      <c r="G482" s="12">
        <v>0</v>
      </c>
      <c r="H482" s="12">
        <v>0</v>
      </c>
      <c r="I482" s="12">
        <v>0</v>
      </c>
      <c r="J482" s="12">
        <v>0</v>
      </c>
    </row>
    <row r="483" spans="1:10">
      <c r="A483" s="12">
        <v>31307</v>
      </c>
      <c r="B483" s="12" t="s">
        <v>539</v>
      </c>
      <c r="C483" s="12">
        <v>0</v>
      </c>
      <c r="D483" s="12">
        <v>0</v>
      </c>
      <c r="E483" s="12">
        <v>7.7459999999999994E-3</v>
      </c>
      <c r="F483" s="12">
        <v>7.7459999999999994E-3</v>
      </c>
      <c r="G483" s="12">
        <v>0</v>
      </c>
      <c r="H483" s="12">
        <v>0</v>
      </c>
      <c r="I483" s="12">
        <v>0</v>
      </c>
      <c r="J483" s="12">
        <v>0</v>
      </c>
    </row>
    <row r="484" spans="1:10">
      <c r="A484" s="12">
        <v>31307</v>
      </c>
      <c r="B484" s="12" t="s">
        <v>544</v>
      </c>
      <c r="C484" s="12">
        <v>0</v>
      </c>
      <c r="D484" s="12">
        <v>0</v>
      </c>
      <c r="E484" s="12">
        <v>4.4240000000000002E-4</v>
      </c>
      <c r="F484" s="12">
        <v>4.4240000000000002E-4</v>
      </c>
      <c r="G484" s="12">
        <v>0</v>
      </c>
      <c r="H484" s="12">
        <v>0</v>
      </c>
      <c r="I484" s="12">
        <v>0</v>
      </c>
      <c r="J484" s="12">
        <v>0</v>
      </c>
    </row>
    <row r="485" spans="1:10">
      <c r="A485" s="12">
        <v>31307</v>
      </c>
      <c r="B485" s="12" t="s">
        <v>546</v>
      </c>
      <c r="C485" s="12">
        <v>0</v>
      </c>
      <c r="D485" s="12">
        <v>0</v>
      </c>
      <c r="E485" s="12">
        <v>-3.4609999999999999</v>
      </c>
      <c r="F485" s="12">
        <v>3.4609999999999999</v>
      </c>
      <c r="G485" s="12">
        <v>0</v>
      </c>
      <c r="H485" s="12">
        <v>0</v>
      </c>
      <c r="I485" s="12">
        <v>0</v>
      </c>
      <c r="J485" s="12">
        <v>0</v>
      </c>
    </row>
    <row r="486" spans="1:10">
      <c r="A486" s="12">
        <v>31307</v>
      </c>
      <c r="B486" s="12" t="s">
        <v>548</v>
      </c>
      <c r="C486" s="12">
        <v>0</v>
      </c>
      <c r="D486" s="12">
        <v>0</v>
      </c>
      <c r="E486" s="12">
        <v>-6.1549999999999999E-3</v>
      </c>
      <c r="F486" s="12">
        <v>6.1549999999999999E-3</v>
      </c>
      <c r="G486" s="12">
        <v>0</v>
      </c>
      <c r="H486" s="12">
        <v>0</v>
      </c>
      <c r="I486" s="12">
        <v>0</v>
      </c>
      <c r="J486" s="12">
        <v>0</v>
      </c>
    </row>
    <row r="487" spans="1:10">
      <c r="A487" s="12">
        <v>31307</v>
      </c>
      <c r="B487" s="12" t="s">
        <v>614</v>
      </c>
      <c r="C487" s="12">
        <v>0</v>
      </c>
      <c r="D487" s="12">
        <v>0</v>
      </c>
      <c r="E487" s="12">
        <v>4.3319999999999997E-2</v>
      </c>
      <c r="F487" s="12">
        <v>4.3319999999999997E-2</v>
      </c>
      <c r="G487" s="12">
        <v>0</v>
      </c>
      <c r="H487" s="12">
        <v>0</v>
      </c>
      <c r="I487" s="12">
        <v>0</v>
      </c>
      <c r="J487" s="12">
        <v>0</v>
      </c>
    </row>
    <row r="488" spans="1:10">
      <c r="A488" s="12">
        <v>31307</v>
      </c>
      <c r="B488" s="12" t="s">
        <v>615</v>
      </c>
      <c r="C488" s="12">
        <v>0</v>
      </c>
      <c r="D488" s="12">
        <v>0</v>
      </c>
      <c r="E488" s="12">
        <v>6.6950000000000004E-3</v>
      </c>
      <c r="F488" s="12">
        <v>6.6950000000000004E-3</v>
      </c>
      <c r="G488" s="12">
        <v>0</v>
      </c>
      <c r="H488" s="12">
        <v>0</v>
      </c>
      <c r="I488" s="12">
        <v>0</v>
      </c>
      <c r="J488" s="12">
        <v>0</v>
      </c>
    </row>
    <row r="489" spans="1:10">
      <c r="A489" s="12">
        <v>31307</v>
      </c>
      <c r="B489" s="12" t="s">
        <v>670</v>
      </c>
      <c r="C489" s="12">
        <v>0</v>
      </c>
      <c r="D489" s="12">
        <v>0</v>
      </c>
      <c r="E489" s="12">
        <v>2356</v>
      </c>
      <c r="F489" s="12">
        <v>2356</v>
      </c>
      <c r="G489" s="12">
        <v>0</v>
      </c>
      <c r="H489" s="12">
        <v>0</v>
      </c>
      <c r="I489" s="12">
        <v>0</v>
      </c>
      <c r="J489" s="12">
        <v>0</v>
      </c>
    </row>
    <row r="490" spans="1:10">
      <c r="A490" s="12">
        <v>31307</v>
      </c>
      <c r="B490" s="12" t="s">
        <v>671</v>
      </c>
      <c r="C490" s="12">
        <v>0</v>
      </c>
      <c r="D490" s="12">
        <v>0</v>
      </c>
      <c r="E490" s="12">
        <v>1096</v>
      </c>
      <c r="F490" s="12">
        <v>1096</v>
      </c>
      <c r="G490" s="12">
        <v>0</v>
      </c>
      <c r="H490" s="12">
        <v>0</v>
      </c>
      <c r="I490" s="12">
        <v>0</v>
      </c>
      <c r="J490" s="12">
        <v>0</v>
      </c>
    </row>
    <row r="491" spans="1:10">
      <c r="A491" s="12">
        <v>31307</v>
      </c>
      <c r="B491" s="12" t="s">
        <v>672</v>
      </c>
      <c r="C491" s="12">
        <v>0</v>
      </c>
      <c r="D491" s="12">
        <v>0</v>
      </c>
      <c r="E491" s="12">
        <v>0</v>
      </c>
      <c r="F491" s="12">
        <v>0</v>
      </c>
      <c r="G491" s="12">
        <v>0</v>
      </c>
      <c r="H491" s="12">
        <v>0</v>
      </c>
      <c r="I491" s="12">
        <v>0</v>
      </c>
      <c r="J491" s="12">
        <v>0</v>
      </c>
    </row>
    <row r="492" spans="1:10">
      <c r="A492" s="12">
        <v>31307</v>
      </c>
      <c r="B492" s="12" t="s">
        <v>673</v>
      </c>
      <c r="C492" s="12">
        <v>0</v>
      </c>
      <c r="D492" s="12">
        <v>0</v>
      </c>
      <c r="E492" s="12">
        <v>0</v>
      </c>
      <c r="F492" s="12">
        <v>0</v>
      </c>
      <c r="G492" s="12">
        <v>0</v>
      </c>
      <c r="H492" s="12">
        <v>0</v>
      </c>
      <c r="I492" s="12">
        <v>0</v>
      </c>
      <c r="J492" s="12">
        <v>0</v>
      </c>
    </row>
    <row r="493" spans="1:10">
      <c r="A493" s="12">
        <v>31307</v>
      </c>
      <c r="B493" s="12" t="s">
        <v>674</v>
      </c>
      <c r="C493" s="12">
        <v>0</v>
      </c>
      <c r="D493" s="12">
        <v>0</v>
      </c>
      <c r="E493" s="12">
        <v>0</v>
      </c>
      <c r="F493" s="12">
        <v>0</v>
      </c>
      <c r="G493" s="12">
        <v>0</v>
      </c>
      <c r="H493" s="12">
        <v>0</v>
      </c>
      <c r="I493" s="12">
        <v>0</v>
      </c>
      <c r="J493" s="12">
        <v>0</v>
      </c>
    </row>
    <row r="494" spans="1:10">
      <c r="A494" s="12">
        <v>31307</v>
      </c>
      <c r="B494" s="12" t="s">
        <v>675</v>
      </c>
      <c r="C494" s="12">
        <v>0</v>
      </c>
      <c r="D494" s="12">
        <v>0</v>
      </c>
      <c r="E494" s="12">
        <v>-705.6</v>
      </c>
      <c r="F494" s="12">
        <v>705.6</v>
      </c>
      <c r="G494" s="12">
        <v>0</v>
      </c>
      <c r="H494" s="12">
        <v>0</v>
      </c>
      <c r="I494" s="12">
        <v>0</v>
      </c>
      <c r="J494" s="12">
        <v>0</v>
      </c>
    </row>
    <row r="495" spans="1:10">
      <c r="A495" s="12">
        <v>31307</v>
      </c>
      <c r="B495" s="12" t="s">
        <v>676</v>
      </c>
      <c r="C495" s="12">
        <v>0</v>
      </c>
      <c r="D495" s="12">
        <v>0</v>
      </c>
      <c r="E495" s="12">
        <v>-41.51</v>
      </c>
      <c r="F495" s="12">
        <v>41.51</v>
      </c>
      <c r="G495" s="12">
        <v>0</v>
      </c>
      <c r="H495" s="12">
        <v>0</v>
      </c>
      <c r="I495" s="12">
        <v>0</v>
      </c>
      <c r="J495" s="12">
        <v>0</v>
      </c>
    </row>
    <row r="496" spans="1:10">
      <c r="A496" s="12">
        <v>31307</v>
      </c>
      <c r="B496" s="12" t="s">
        <v>677</v>
      </c>
      <c r="C496" s="12">
        <v>0</v>
      </c>
      <c r="D496" s="12">
        <v>0</v>
      </c>
      <c r="E496" s="12">
        <v>0</v>
      </c>
      <c r="F496" s="12">
        <v>0</v>
      </c>
      <c r="G496" s="12">
        <v>0</v>
      </c>
      <c r="H496" s="12">
        <v>0</v>
      </c>
      <c r="I496" s="12">
        <v>0</v>
      </c>
      <c r="J496" s="12">
        <v>0</v>
      </c>
    </row>
    <row r="497" spans="1:10">
      <c r="A497" s="12">
        <v>31307</v>
      </c>
      <c r="B497" s="12" t="s">
        <v>678</v>
      </c>
      <c r="C497" s="12">
        <v>0</v>
      </c>
      <c r="D497" s="12">
        <v>0</v>
      </c>
      <c r="E497" s="12">
        <v>-2647</v>
      </c>
      <c r="F497" s="12">
        <v>2647</v>
      </c>
      <c r="G497" s="12">
        <v>0</v>
      </c>
      <c r="H497" s="12">
        <v>0</v>
      </c>
      <c r="I497" s="12">
        <v>0</v>
      </c>
      <c r="J497" s="12">
        <v>0</v>
      </c>
    </row>
    <row r="498" spans="1:10">
      <c r="A498" s="12">
        <v>31307</v>
      </c>
      <c r="B498" s="12" t="s">
        <v>679</v>
      </c>
      <c r="C498" s="12">
        <v>0</v>
      </c>
      <c r="D498" s="12">
        <v>0</v>
      </c>
      <c r="E498" s="12">
        <v>3304</v>
      </c>
      <c r="F498" s="12">
        <v>3304</v>
      </c>
      <c r="G498" s="12">
        <v>0</v>
      </c>
      <c r="H498" s="12">
        <v>0</v>
      </c>
      <c r="I498" s="12">
        <v>0</v>
      </c>
      <c r="J498" s="12">
        <v>0</v>
      </c>
    </row>
    <row r="499" spans="1:10">
      <c r="A499" s="12">
        <v>31307</v>
      </c>
      <c r="B499" s="12" t="s">
        <v>680</v>
      </c>
      <c r="C499" s="12">
        <v>0</v>
      </c>
      <c r="D499" s="12">
        <v>0</v>
      </c>
      <c r="E499" s="12">
        <v>48.32</v>
      </c>
      <c r="F499" s="12">
        <v>48.32</v>
      </c>
      <c r="G499" s="12">
        <v>0</v>
      </c>
      <c r="H499" s="12">
        <v>0</v>
      </c>
      <c r="I499" s="12">
        <v>0</v>
      </c>
      <c r="J499" s="12">
        <v>0</v>
      </c>
    </row>
    <row r="500" spans="1:10">
      <c r="A500" s="12">
        <v>31307</v>
      </c>
      <c r="B500" s="12" t="s">
        <v>681</v>
      </c>
      <c r="C500" s="12">
        <v>0</v>
      </c>
      <c r="D500" s="12">
        <v>0</v>
      </c>
      <c r="E500" s="12">
        <v>0</v>
      </c>
      <c r="F500" s="12">
        <v>0</v>
      </c>
      <c r="G500" s="12">
        <v>0</v>
      </c>
      <c r="H500" s="12">
        <v>0</v>
      </c>
      <c r="I500" s="12">
        <v>0</v>
      </c>
      <c r="J500" s="12">
        <v>0</v>
      </c>
    </row>
    <row r="501" spans="1:10">
      <c r="A501" s="12">
        <v>31307</v>
      </c>
      <c r="B501" s="12" t="s">
        <v>682</v>
      </c>
      <c r="C501" s="12">
        <v>0</v>
      </c>
      <c r="D501" s="12">
        <v>0</v>
      </c>
      <c r="E501" s="12">
        <v>3296</v>
      </c>
      <c r="F501" s="12">
        <v>3296</v>
      </c>
      <c r="G501" s="12">
        <v>0</v>
      </c>
      <c r="H501" s="12">
        <v>0</v>
      </c>
      <c r="I501" s="12">
        <v>0</v>
      </c>
      <c r="J501" s="12">
        <v>0</v>
      </c>
    </row>
    <row r="502" spans="1:10">
      <c r="A502" s="12">
        <v>31307</v>
      </c>
      <c r="B502" s="12" t="s">
        <v>683</v>
      </c>
      <c r="C502" s="12">
        <v>0</v>
      </c>
      <c r="D502" s="12">
        <v>0</v>
      </c>
      <c r="E502" s="12">
        <v>-3454</v>
      </c>
      <c r="F502" s="12">
        <v>3454</v>
      </c>
      <c r="G502" s="12">
        <v>0</v>
      </c>
      <c r="H502" s="12">
        <v>0</v>
      </c>
      <c r="I502" s="12">
        <v>0</v>
      </c>
      <c r="J502" s="12">
        <v>0</v>
      </c>
    </row>
    <row r="503" spans="1:10">
      <c r="A503" s="12">
        <v>31307</v>
      </c>
      <c r="B503" s="12" t="s">
        <v>684</v>
      </c>
      <c r="C503" s="12">
        <v>0</v>
      </c>
      <c r="D503" s="12">
        <v>0</v>
      </c>
      <c r="E503" s="12">
        <v>14.88</v>
      </c>
      <c r="F503" s="12">
        <v>14.88</v>
      </c>
      <c r="G503" s="12">
        <v>0</v>
      </c>
      <c r="H503" s="12">
        <v>0</v>
      </c>
      <c r="I503" s="12">
        <v>0</v>
      </c>
      <c r="J503" s="12">
        <v>0</v>
      </c>
    </row>
    <row r="504" spans="1:10">
      <c r="A504" s="12">
        <v>31307</v>
      </c>
      <c r="B504" s="12" t="s">
        <v>685</v>
      </c>
      <c r="C504" s="12">
        <v>0</v>
      </c>
      <c r="D504" s="12">
        <v>0</v>
      </c>
      <c r="E504" s="12">
        <v>7109</v>
      </c>
      <c r="F504" s="12">
        <v>7109</v>
      </c>
      <c r="G504" s="12">
        <v>0</v>
      </c>
      <c r="H504" s="12">
        <v>0</v>
      </c>
      <c r="I504" s="12">
        <v>0</v>
      </c>
      <c r="J504" s="12">
        <v>0</v>
      </c>
    </row>
    <row r="505" spans="1:10">
      <c r="A505" s="12">
        <v>31307</v>
      </c>
      <c r="B505" s="12" t="s">
        <v>686</v>
      </c>
      <c r="C505" s="12">
        <v>0</v>
      </c>
      <c r="D505" s="12">
        <v>0</v>
      </c>
      <c r="E505" s="12">
        <v>13.97</v>
      </c>
      <c r="F505" s="12">
        <v>13.97</v>
      </c>
      <c r="G505" s="12">
        <v>0</v>
      </c>
      <c r="H505" s="12">
        <v>0</v>
      </c>
      <c r="I505" s="12">
        <v>0</v>
      </c>
      <c r="J505" s="12">
        <v>0</v>
      </c>
    </row>
    <row r="506" spans="1:10">
      <c r="A506" s="12">
        <v>31307</v>
      </c>
      <c r="B506" s="12" t="s">
        <v>687</v>
      </c>
      <c r="C506" s="12">
        <v>0</v>
      </c>
      <c r="D506" s="12">
        <v>0</v>
      </c>
      <c r="E506" s="12">
        <v>10100</v>
      </c>
      <c r="F506" s="12">
        <v>10100</v>
      </c>
      <c r="G506" s="12">
        <v>0</v>
      </c>
      <c r="H506" s="12">
        <v>0</v>
      </c>
      <c r="I506" s="12">
        <v>0</v>
      </c>
      <c r="J506" s="12">
        <v>0</v>
      </c>
    </row>
    <row r="507" spans="1:10">
      <c r="A507" s="12">
        <v>31307</v>
      </c>
      <c r="B507" s="12" t="s">
        <v>688</v>
      </c>
      <c r="C507" s="12">
        <v>0</v>
      </c>
      <c r="D507" s="12">
        <v>0</v>
      </c>
      <c r="E507" s="12">
        <v>-2.833999999999999E-4</v>
      </c>
      <c r="F507" s="12">
        <v>2.833999999999999E-4</v>
      </c>
      <c r="G507" s="12">
        <v>0</v>
      </c>
      <c r="H507" s="12">
        <v>0</v>
      </c>
      <c r="I507" s="12">
        <v>0</v>
      </c>
      <c r="J507" s="12">
        <v>0</v>
      </c>
    </row>
    <row r="508" spans="1:10">
      <c r="A508" s="12">
        <v>31307</v>
      </c>
      <c r="B508" s="12" t="s">
        <v>689</v>
      </c>
      <c r="C508" s="12">
        <v>0</v>
      </c>
      <c r="D508" s="12">
        <v>0</v>
      </c>
      <c r="E508" s="12">
        <v>1.6129999999999999E-4</v>
      </c>
      <c r="F508" s="12">
        <v>1.6129999999999999E-4</v>
      </c>
      <c r="G508" s="12">
        <v>0</v>
      </c>
      <c r="H508" s="12">
        <v>0</v>
      </c>
      <c r="I508" s="12">
        <v>0</v>
      </c>
      <c r="J508" s="12">
        <v>0</v>
      </c>
    </row>
    <row r="509" spans="1:10">
      <c r="A509" s="12">
        <v>31307</v>
      </c>
      <c r="B509" s="12" t="s">
        <v>690</v>
      </c>
      <c r="C509" s="12">
        <v>0</v>
      </c>
      <c r="D509" s="12">
        <v>0</v>
      </c>
      <c r="E509" s="12">
        <v>-7.0959999999999998E-5</v>
      </c>
      <c r="F509" s="12">
        <v>7.0959999999999998E-5</v>
      </c>
      <c r="G509" s="12">
        <v>0</v>
      </c>
      <c r="H509" s="12">
        <v>0</v>
      </c>
      <c r="I509" s="12">
        <v>0</v>
      </c>
      <c r="J509" s="12">
        <v>0</v>
      </c>
    </row>
    <row r="510" spans="1:10">
      <c r="A510" s="12">
        <v>31307</v>
      </c>
      <c r="B510" s="12" t="s">
        <v>691</v>
      </c>
      <c r="C510" s="12">
        <v>0</v>
      </c>
      <c r="D510" s="12">
        <v>0</v>
      </c>
      <c r="E510" s="12">
        <v>1.0849999999999999E-4</v>
      </c>
      <c r="F510" s="12">
        <v>1.0849999999999999E-4</v>
      </c>
      <c r="G510" s="12">
        <v>0</v>
      </c>
      <c r="H510" s="12">
        <v>0</v>
      </c>
      <c r="I510" s="12">
        <v>0</v>
      </c>
      <c r="J510" s="12">
        <v>0</v>
      </c>
    </row>
    <row r="511" spans="1:10">
      <c r="A511" s="12">
        <v>31307</v>
      </c>
      <c r="B511" s="12" t="s">
        <v>692</v>
      </c>
      <c r="C511" s="12">
        <v>0</v>
      </c>
      <c r="D511" s="12">
        <v>0</v>
      </c>
      <c r="E511" s="12">
        <v>-4.8380000000000001E-5</v>
      </c>
      <c r="F511" s="12">
        <v>4.8380000000000001E-5</v>
      </c>
      <c r="G511" s="12">
        <v>0</v>
      </c>
      <c r="H511" s="12">
        <v>0</v>
      </c>
      <c r="I511" s="12">
        <v>0</v>
      </c>
      <c r="J511" s="12">
        <v>0</v>
      </c>
    </row>
    <row r="512" spans="1:10">
      <c r="A512" s="12">
        <v>31307</v>
      </c>
      <c r="B512" s="12" t="s">
        <v>693</v>
      </c>
      <c r="C512" s="12">
        <v>0</v>
      </c>
      <c r="D512" s="12">
        <v>0</v>
      </c>
      <c r="E512" s="12">
        <v>5.0699999999999999E-5</v>
      </c>
      <c r="F512" s="12">
        <v>5.0699999999999999E-5</v>
      </c>
      <c r="G512" s="12">
        <v>0</v>
      </c>
      <c r="H512" s="12">
        <v>0</v>
      </c>
      <c r="I512" s="12">
        <v>0</v>
      </c>
      <c r="J512" s="12">
        <v>0</v>
      </c>
    </row>
    <row r="513" spans="1:10">
      <c r="A513" s="12">
        <v>31307</v>
      </c>
      <c r="B513" s="12" t="s">
        <v>694</v>
      </c>
      <c r="C513" s="12">
        <v>0</v>
      </c>
      <c r="D513" s="12">
        <v>0</v>
      </c>
      <c r="E513" s="12">
        <v>-2.8720000000000002E-6</v>
      </c>
      <c r="F513" s="12">
        <v>2.8720000000000002E-6</v>
      </c>
      <c r="G513" s="12">
        <v>0</v>
      </c>
      <c r="H513" s="12">
        <v>0</v>
      </c>
      <c r="I513" s="12">
        <v>0</v>
      </c>
      <c r="J513" s="12">
        <v>0</v>
      </c>
    </row>
    <row r="514" spans="1:10">
      <c r="A514" s="12">
        <v>31307</v>
      </c>
      <c r="B514" s="12" t="s">
        <v>695</v>
      </c>
      <c r="C514" s="12">
        <v>0</v>
      </c>
      <c r="D514" s="12">
        <v>0</v>
      </c>
      <c r="E514" s="12">
        <v>2.5780000000000001E-6</v>
      </c>
      <c r="F514" s="12">
        <v>2.5780000000000001E-6</v>
      </c>
      <c r="G514" s="12">
        <v>0</v>
      </c>
      <c r="H514" s="12">
        <v>0</v>
      </c>
      <c r="I514" s="12">
        <v>0</v>
      </c>
      <c r="J514" s="12">
        <v>0</v>
      </c>
    </row>
    <row r="515" spans="1:10">
      <c r="A515" s="12">
        <v>31307</v>
      </c>
      <c r="B515" s="12" t="s">
        <v>696</v>
      </c>
      <c r="C515" s="12">
        <v>0</v>
      </c>
      <c r="D515" s="12">
        <v>0</v>
      </c>
      <c r="E515" s="12">
        <v>4.477E-5</v>
      </c>
      <c r="F515" s="12">
        <v>4.477E-5</v>
      </c>
      <c r="G515" s="12">
        <v>0</v>
      </c>
      <c r="H515" s="12">
        <v>0</v>
      </c>
      <c r="I515" s="12">
        <v>0</v>
      </c>
      <c r="J515" s="12">
        <v>0</v>
      </c>
    </row>
    <row r="516" spans="1:10">
      <c r="A516" s="12">
        <v>31307</v>
      </c>
      <c r="B516" s="12" t="s">
        <v>697</v>
      </c>
      <c r="C516" s="12">
        <v>0</v>
      </c>
      <c r="D516" s="12">
        <v>0</v>
      </c>
      <c r="E516" s="12">
        <v>-4.2120000000000003E-5</v>
      </c>
      <c r="F516" s="12">
        <v>4.2120000000000003E-5</v>
      </c>
      <c r="G516" s="12">
        <v>0</v>
      </c>
      <c r="H516" s="12">
        <v>0</v>
      </c>
      <c r="I516" s="12">
        <v>0</v>
      </c>
      <c r="J516" s="12">
        <v>0</v>
      </c>
    </row>
    <row r="517" spans="1:10">
      <c r="A517" s="12">
        <v>31307</v>
      </c>
      <c r="B517" s="12" t="s">
        <v>698</v>
      </c>
      <c r="C517" s="12">
        <v>0</v>
      </c>
      <c r="D517" s="12">
        <v>0</v>
      </c>
      <c r="E517" s="12">
        <v>1.002E-4</v>
      </c>
      <c r="F517" s="12">
        <v>1.002E-4</v>
      </c>
      <c r="G517" s="12">
        <v>0</v>
      </c>
      <c r="H517" s="12">
        <v>0</v>
      </c>
      <c r="I517" s="12">
        <v>0</v>
      </c>
      <c r="J517" s="12">
        <v>0</v>
      </c>
    </row>
    <row r="518" spans="1:10">
      <c r="A518" s="12">
        <v>31307</v>
      </c>
      <c r="B518" s="12" t="s">
        <v>699</v>
      </c>
      <c r="C518" s="12">
        <v>0</v>
      </c>
      <c r="D518" s="12">
        <v>0</v>
      </c>
      <c r="E518" s="12">
        <v>-6.6639999999999999E-5</v>
      </c>
      <c r="F518" s="12">
        <v>6.6639999999999999E-5</v>
      </c>
      <c r="G518" s="12">
        <v>0</v>
      </c>
      <c r="H518" s="12">
        <v>0</v>
      </c>
      <c r="I518" s="12">
        <v>0</v>
      </c>
      <c r="J518" s="12">
        <v>0</v>
      </c>
    </row>
    <row r="519" spans="1:10">
      <c r="A519" s="12">
        <v>31307</v>
      </c>
      <c r="B519" s="12" t="s">
        <v>700</v>
      </c>
      <c r="C519" s="12">
        <v>0</v>
      </c>
      <c r="D519" s="12">
        <v>0</v>
      </c>
      <c r="E519" s="12">
        <v>1.517E-4</v>
      </c>
      <c r="F519" s="12">
        <v>1.517E-4</v>
      </c>
      <c r="G519" s="12">
        <v>0</v>
      </c>
      <c r="H519" s="12">
        <v>0</v>
      </c>
      <c r="I519" s="12">
        <v>0</v>
      </c>
      <c r="J519" s="12">
        <v>0</v>
      </c>
    </row>
    <row r="520" spans="1:10">
      <c r="A520" s="12">
        <v>31307</v>
      </c>
      <c r="B520" s="12" t="s">
        <v>701</v>
      </c>
      <c r="C520" s="12">
        <v>0</v>
      </c>
      <c r="D520" s="12">
        <v>0</v>
      </c>
      <c r="E520" s="12">
        <v>-2.676E-4</v>
      </c>
      <c r="F520" s="12">
        <v>2.676E-4</v>
      </c>
      <c r="G520" s="12">
        <v>0</v>
      </c>
      <c r="H520" s="12">
        <v>0</v>
      </c>
      <c r="I520" s="12">
        <v>0</v>
      </c>
      <c r="J520" s="12">
        <v>0</v>
      </c>
    </row>
    <row r="521" spans="1:10">
      <c r="A521" s="12">
        <v>31307</v>
      </c>
      <c r="B521" s="12" t="s">
        <v>280</v>
      </c>
      <c r="C521" s="12">
        <v>0</v>
      </c>
      <c r="D521" s="12">
        <v>0</v>
      </c>
      <c r="E521" s="12">
        <v>25760</v>
      </c>
      <c r="F521" s="12">
        <v>25760</v>
      </c>
      <c r="G521" s="12">
        <v>0</v>
      </c>
      <c r="H521" s="12">
        <v>0</v>
      </c>
      <c r="I521" s="12">
        <v>0</v>
      </c>
      <c r="J521" s="12">
        <v>0</v>
      </c>
    </row>
    <row r="522" spans="1:10">
      <c r="A522" s="12">
        <v>31307</v>
      </c>
      <c r="B522" s="12" t="s">
        <v>370</v>
      </c>
      <c r="C522" s="12">
        <v>0</v>
      </c>
      <c r="D522" s="12">
        <v>0</v>
      </c>
      <c r="E522" s="12">
        <v>24900</v>
      </c>
      <c r="F522" s="12">
        <v>24900</v>
      </c>
      <c r="G522" s="12">
        <v>0</v>
      </c>
      <c r="H522" s="12">
        <v>0</v>
      </c>
      <c r="I522" s="12">
        <v>0</v>
      </c>
      <c r="J522" s="12">
        <v>0</v>
      </c>
    </row>
    <row r="523" spans="1:10">
      <c r="A523" s="12">
        <v>31307</v>
      </c>
      <c r="B523" s="12" t="s">
        <v>504</v>
      </c>
      <c r="C523" s="12">
        <v>0</v>
      </c>
      <c r="D523" s="12">
        <v>0</v>
      </c>
      <c r="E523" s="12">
        <v>18180</v>
      </c>
      <c r="F523" s="12">
        <v>18180</v>
      </c>
      <c r="G523" s="12">
        <v>0</v>
      </c>
      <c r="H523" s="12">
        <v>0</v>
      </c>
      <c r="I523" s="12">
        <v>0</v>
      </c>
      <c r="J523" s="12">
        <v>0</v>
      </c>
    </row>
    <row r="524" spans="1:10">
      <c r="A524" s="12">
        <v>31307</v>
      </c>
      <c r="B524" s="12" t="s">
        <v>505</v>
      </c>
      <c r="C524" s="12">
        <v>0</v>
      </c>
      <c r="D524" s="12">
        <v>0</v>
      </c>
      <c r="E524" s="12">
        <v>17320</v>
      </c>
      <c r="F524" s="12">
        <v>17320</v>
      </c>
      <c r="G524" s="12">
        <v>0</v>
      </c>
      <c r="H524" s="12">
        <v>0</v>
      </c>
      <c r="I524" s="12">
        <v>0</v>
      </c>
      <c r="J524" s="12">
        <v>0</v>
      </c>
    </row>
    <row r="525" spans="1:10">
      <c r="A525" s="12">
        <v>31307</v>
      </c>
      <c r="B525" s="12" t="s">
        <v>506</v>
      </c>
      <c r="C525" s="12">
        <v>0</v>
      </c>
      <c r="D525" s="12">
        <v>0</v>
      </c>
      <c r="E525" s="12">
        <v>509.9</v>
      </c>
      <c r="F525" s="12">
        <v>509.9</v>
      </c>
      <c r="G525" s="12">
        <v>0</v>
      </c>
      <c r="H525" s="12">
        <v>0</v>
      </c>
      <c r="I525" s="12">
        <v>0</v>
      </c>
      <c r="J525" s="12">
        <v>0</v>
      </c>
    </row>
    <row r="526" spans="1:10">
      <c r="A526" s="12">
        <v>31307</v>
      </c>
      <c r="B526" s="12" t="s">
        <v>507</v>
      </c>
      <c r="C526" s="12">
        <v>0</v>
      </c>
      <c r="D526" s="12">
        <v>0</v>
      </c>
      <c r="E526" s="12">
        <v>1134</v>
      </c>
      <c r="F526" s="12">
        <v>1134</v>
      </c>
      <c r="G526" s="12">
        <v>0</v>
      </c>
      <c r="H526" s="12">
        <v>0</v>
      </c>
      <c r="I526" s="12">
        <v>0</v>
      </c>
      <c r="J526" s="12">
        <v>0</v>
      </c>
    </row>
    <row r="527" spans="1:10">
      <c r="A527" s="12">
        <v>31307</v>
      </c>
      <c r="B527" s="12" t="s">
        <v>508</v>
      </c>
      <c r="C527" s="12">
        <v>0</v>
      </c>
      <c r="D527" s="12">
        <v>0</v>
      </c>
      <c r="E527" s="12">
        <v>5977</v>
      </c>
      <c r="F527" s="12">
        <v>5977</v>
      </c>
      <c r="G527" s="12">
        <v>0</v>
      </c>
      <c r="H527" s="12">
        <v>0</v>
      </c>
      <c r="I527" s="12">
        <v>0</v>
      </c>
      <c r="J527" s="12">
        <v>0</v>
      </c>
    </row>
    <row r="528" spans="1:10">
      <c r="A528" s="12">
        <v>31307</v>
      </c>
      <c r="B528" s="12" t="s">
        <v>509</v>
      </c>
      <c r="C528" s="12">
        <v>0</v>
      </c>
      <c r="D528" s="12">
        <v>0</v>
      </c>
      <c r="E528" s="12">
        <v>4746</v>
      </c>
      <c r="F528" s="12">
        <v>4746</v>
      </c>
      <c r="G528" s="12">
        <v>0</v>
      </c>
      <c r="H528" s="12">
        <v>0</v>
      </c>
      <c r="I528" s="12">
        <v>0</v>
      </c>
      <c r="J528" s="12">
        <v>0</v>
      </c>
    </row>
    <row r="529" spans="1:10">
      <c r="A529" s="12">
        <v>31307</v>
      </c>
      <c r="B529" s="12" t="s">
        <v>636</v>
      </c>
      <c r="C529" s="12">
        <v>0</v>
      </c>
      <c r="D529" s="12">
        <v>0</v>
      </c>
      <c r="E529" s="12">
        <v>25810</v>
      </c>
      <c r="F529" s="12">
        <v>25810</v>
      </c>
      <c r="G529" s="12">
        <v>0</v>
      </c>
      <c r="H529" s="12">
        <v>0</v>
      </c>
      <c r="I529" s="12">
        <v>0</v>
      </c>
      <c r="J529" s="12">
        <v>0</v>
      </c>
    </row>
    <row r="530" spans="1:10">
      <c r="A530" s="12">
        <v>31307</v>
      </c>
      <c r="B530" s="12" t="s">
        <v>637</v>
      </c>
      <c r="C530" s="12">
        <v>0</v>
      </c>
      <c r="D530" s="12">
        <v>0</v>
      </c>
      <c r="E530" s="12">
        <v>23710</v>
      </c>
      <c r="F530" s="12">
        <v>23710</v>
      </c>
      <c r="G530" s="12">
        <v>0</v>
      </c>
      <c r="H530" s="12">
        <v>0</v>
      </c>
      <c r="I530" s="12">
        <v>0</v>
      </c>
      <c r="J530" s="12">
        <v>0</v>
      </c>
    </row>
    <row r="531" spans="1:10">
      <c r="A531" s="12">
        <v>31307</v>
      </c>
      <c r="B531" s="12" t="s">
        <v>284</v>
      </c>
      <c r="C531" s="12">
        <v>0</v>
      </c>
      <c r="D531" s="12">
        <v>0</v>
      </c>
      <c r="E531" s="12">
        <v>-1018</v>
      </c>
      <c r="F531" s="12">
        <v>1018</v>
      </c>
      <c r="G531" s="12">
        <v>0</v>
      </c>
      <c r="H531" s="12">
        <v>0</v>
      </c>
      <c r="I531" s="12">
        <v>0</v>
      </c>
      <c r="J531" s="12">
        <v>0</v>
      </c>
    </row>
    <row r="532" spans="1:10">
      <c r="A532" s="12">
        <v>31307</v>
      </c>
      <c r="B532" s="12" t="s">
        <v>171</v>
      </c>
      <c r="C532" s="12">
        <v>0</v>
      </c>
      <c r="D532" s="12">
        <v>0</v>
      </c>
      <c r="E532" s="12">
        <v>1152</v>
      </c>
      <c r="F532" s="12">
        <v>1152</v>
      </c>
      <c r="G532" s="12">
        <v>0</v>
      </c>
      <c r="H532" s="12">
        <v>0</v>
      </c>
      <c r="I532" s="12">
        <v>0</v>
      </c>
      <c r="J532" s="12">
        <v>0</v>
      </c>
    </row>
    <row r="533" spans="1:10">
      <c r="A533" s="12">
        <v>31307</v>
      </c>
      <c r="B533" s="12" t="s">
        <v>172</v>
      </c>
      <c r="C533" s="12">
        <v>0</v>
      </c>
      <c r="D533" s="12">
        <v>0</v>
      </c>
      <c r="E533" s="12">
        <v>-1152</v>
      </c>
      <c r="F533" s="12">
        <v>1152</v>
      </c>
      <c r="G533" s="12">
        <v>0</v>
      </c>
      <c r="H533" s="12">
        <v>0</v>
      </c>
      <c r="I533" s="12">
        <v>0</v>
      </c>
      <c r="J533" s="12">
        <v>0</v>
      </c>
    </row>
    <row r="534" spans="1:10">
      <c r="A534" s="12">
        <v>31307</v>
      </c>
      <c r="B534" s="12" t="s">
        <v>173</v>
      </c>
      <c r="C534" s="12">
        <v>0</v>
      </c>
      <c r="D534" s="12">
        <v>0</v>
      </c>
      <c r="E534" s="12">
        <v>1018</v>
      </c>
      <c r="F534" s="12">
        <v>1018</v>
      </c>
      <c r="G534" s="12">
        <v>0</v>
      </c>
      <c r="H534" s="12">
        <v>0</v>
      </c>
      <c r="I534" s="12">
        <v>0</v>
      </c>
      <c r="J534" s="12">
        <v>0</v>
      </c>
    </row>
    <row r="535" spans="1:10">
      <c r="A535" s="12">
        <v>31307</v>
      </c>
      <c r="B535" s="12" t="s">
        <v>174</v>
      </c>
      <c r="C535" s="12">
        <v>0</v>
      </c>
      <c r="D535" s="12">
        <v>0</v>
      </c>
      <c r="E535" s="12">
        <v>-3739</v>
      </c>
      <c r="F535" s="12">
        <v>3739</v>
      </c>
      <c r="G535" s="12">
        <v>0</v>
      </c>
      <c r="H535" s="12">
        <v>0</v>
      </c>
      <c r="I535" s="12">
        <v>0</v>
      </c>
      <c r="J535" s="12">
        <v>0</v>
      </c>
    </row>
    <row r="536" spans="1:10">
      <c r="A536" s="12">
        <v>31307</v>
      </c>
      <c r="B536" s="12" t="s">
        <v>175</v>
      </c>
      <c r="C536" s="12">
        <v>0</v>
      </c>
      <c r="D536" s="12">
        <v>0</v>
      </c>
      <c r="E536" s="12">
        <v>-1568</v>
      </c>
      <c r="F536" s="12">
        <v>1568</v>
      </c>
      <c r="G536" s="12">
        <v>0</v>
      </c>
      <c r="H536" s="12">
        <v>0</v>
      </c>
      <c r="I536" s="12">
        <v>0</v>
      </c>
      <c r="J536" s="12">
        <v>0</v>
      </c>
    </row>
    <row r="537" spans="1:10">
      <c r="A537" s="12">
        <v>31307</v>
      </c>
      <c r="B537" s="12" t="s">
        <v>176</v>
      </c>
      <c r="C537" s="12">
        <v>0</v>
      </c>
      <c r="D537" s="12">
        <v>0</v>
      </c>
      <c r="E537" s="12">
        <v>1568</v>
      </c>
      <c r="F537" s="12">
        <v>1568</v>
      </c>
      <c r="G537" s="12">
        <v>0</v>
      </c>
      <c r="H537" s="12">
        <v>0</v>
      </c>
      <c r="I537" s="12">
        <v>0</v>
      </c>
      <c r="J537" s="12">
        <v>0</v>
      </c>
    </row>
    <row r="538" spans="1:10">
      <c r="A538" s="12">
        <v>31307</v>
      </c>
      <c r="B538" s="12" t="s">
        <v>177</v>
      </c>
      <c r="C538" s="12">
        <v>0</v>
      </c>
      <c r="D538" s="12">
        <v>0</v>
      </c>
      <c r="E538" s="12">
        <v>3739</v>
      </c>
      <c r="F538" s="12">
        <v>3739</v>
      </c>
      <c r="G538" s="12">
        <v>0</v>
      </c>
      <c r="H538" s="12">
        <v>0</v>
      </c>
      <c r="I538" s="12">
        <v>0</v>
      </c>
      <c r="J538" s="12">
        <v>0</v>
      </c>
    </row>
    <row r="539" spans="1:10">
      <c r="A539" s="12">
        <v>31307</v>
      </c>
      <c r="B539" s="12" t="s">
        <v>178</v>
      </c>
      <c r="C539" s="12">
        <v>0</v>
      </c>
      <c r="D539" s="12">
        <v>0</v>
      </c>
      <c r="E539" s="12">
        <v>-2080</v>
      </c>
      <c r="F539" s="12">
        <v>2080</v>
      </c>
      <c r="G539" s="12">
        <v>0</v>
      </c>
      <c r="H539" s="12">
        <v>0</v>
      </c>
      <c r="I539" s="12">
        <v>0</v>
      </c>
      <c r="J539" s="12">
        <v>0</v>
      </c>
    </row>
    <row r="540" spans="1:10">
      <c r="A540" s="12">
        <v>31307</v>
      </c>
      <c r="B540" s="12" t="s">
        <v>179</v>
      </c>
      <c r="C540" s="12">
        <v>0</v>
      </c>
      <c r="D540" s="12">
        <v>0</v>
      </c>
      <c r="E540" s="12">
        <v>90.81</v>
      </c>
      <c r="F540" s="12">
        <v>90.81</v>
      </c>
      <c r="G540" s="12">
        <v>0</v>
      </c>
      <c r="H540" s="12">
        <v>0</v>
      </c>
      <c r="I540" s="12">
        <v>0</v>
      </c>
      <c r="J540" s="12">
        <v>0</v>
      </c>
    </row>
    <row r="541" spans="1:10">
      <c r="A541" s="12">
        <v>31307</v>
      </c>
      <c r="B541" s="12" t="s">
        <v>180</v>
      </c>
      <c r="C541" s="12">
        <v>0</v>
      </c>
      <c r="D541" s="12">
        <v>0</v>
      </c>
      <c r="E541" s="12">
        <v>43.06</v>
      </c>
      <c r="F541" s="12">
        <v>43.06</v>
      </c>
      <c r="G541" s="12">
        <v>0</v>
      </c>
      <c r="H541" s="12">
        <v>0</v>
      </c>
      <c r="I541" s="12">
        <v>0</v>
      </c>
      <c r="J541" s="12">
        <v>0</v>
      </c>
    </row>
    <row r="542" spans="1:10">
      <c r="A542" s="12">
        <v>31307</v>
      </c>
      <c r="B542" s="12" t="s">
        <v>181</v>
      </c>
      <c r="C542" s="12">
        <v>0</v>
      </c>
      <c r="D542" s="12">
        <v>0</v>
      </c>
      <c r="E542" s="12">
        <v>2214</v>
      </c>
      <c r="F542" s="12">
        <v>2214</v>
      </c>
      <c r="G542" s="12">
        <v>0</v>
      </c>
      <c r="H542" s="12">
        <v>0</v>
      </c>
      <c r="I542" s="12">
        <v>0</v>
      </c>
      <c r="J542" s="12">
        <v>0</v>
      </c>
    </row>
    <row r="543" spans="1:10">
      <c r="A543" s="12">
        <v>31307</v>
      </c>
      <c r="B543" s="12" t="s">
        <v>182</v>
      </c>
      <c r="C543" s="12">
        <v>0</v>
      </c>
      <c r="D543" s="12">
        <v>0</v>
      </c>
      <c r="E543" s="12">
        <v>-681.6</v>
      </c>
      <c r="F543" s="12">
        <v>681.6</v>
      </c>
      <c r="G543" s="12">
        <v>0</v>
      </c>
      <c r="H543" s="12">
        <v>0</v>
      </c>
      <c r="I543" s="12">
        <v>0</v>
      </c>
      <c r="J543" s="12">
        <v>0</v>
      </c>
    </row>
    <row r="544" spans="1:10">
      <c r="A544" s="12">
        <v>31307</v>
      </c>
      <c r="B544" s="12" t="s">
        <v>183</v>
      </c>
      <c r="C544" s="12">
        <v>0</v>
      </c>
      <c r="D544" s="12">
        <v>0</v>
      </c>
      <c r="E544" s="12">
        <v>771</v>
      </c>
      <c r="F544" s="12">
        <v>771</v>
      </c>
      <c r="G544" s="12">
        <v>0</v>
      </c>
      <c r="H544" s="12">
        <v>0</v>
      </c>
      <c r="I544" s="12">
        <v>0</v>
      </c>
      <c r="J544" s="12">
        <v>0</v>
      </c>
    </row>
    <row r="545" spans="1:10">
      <c r="A545" s="12">
        <v>31307</v>
      </c>
      <c r="B545" s="12" t="s">
        <v>184</v>
      </c>
      <c r="C545" s="12">
        <v>0</v>
      </c>
      <c r="D545" s="12">
        <v>0</v>
      </c>
      <c r="E545" s="12">
        <v>-771</v>
      </c>
      <c r="F545" s="12">
        <v>771</v>
      </c>
      <c r="G545" s="12">
        <v>0</v>
      </c>
      <c r="H545" s="12">
        <v>0</v>
      </c>
      <c r="I545" s="12">
        <v>0</v>
      </c>
      <c r="J545" s="12">
        <v>0</v>
      </c>
    </row>
    <row r="546" spans="1:10">
      <c r="A546" s="12">
        <v>31307</v>
      </c>
      <c r="B546" s="12" t="s">
        <v>185</v>
      </c>
      <c r="C546" s="12">
        <v>0</v>
      </c>
      <c r="D546" s="12">
        <v>0</v>
      </c>
      <c r="E546" s="12">
        <v>681.6</v>
      </c>
      <c r="F546" s="12">
        <v>681.6</v>
      </c>
      <c r="G546" s="12">
        <v>0</v>
      </c>
      <c r="H546" s="12">
        <v>0</v>
      </c>
      <c r="I546" s="12">
        <v>0</v>
      </c>
      <c r="J546" s="12">
        <v>0</v>
      </c>
    </row>
    <row r="547" spans="1:10">
      <c r="A547" s="12">
        <v>31307</v>
      </c>
      <c r="B547" s="12" t="s">
        <v>186</v>
      </c>
      <c r="C547" s="12">
        <v>0</v>
      </c>
      <c r="D547" s="12">
        <v>0</v>
      </c>
      <c r="E547" s="12">
        <v>-2498</v>
      </c>
      <c r="F547" s="12">
        <v>2498</v>
      </c>
      <c r="G547" s="12">
        <v>0</v>
      </c>
      <c r="H547" s="12">
        <v>0</v>
      </c>
      <c r="I547" s="12">
        <v>0</v>
      </c>
      <c r="J547" s="12">
        <v>0</v>
      </c>
    </row>
    <row r="548" spans="1:10">
      <c r="A548" s="12">
        <v>31307</v>
      </c>
      <c r="B548" s="12" t="s">
        <v>187</v>
      </c>
      <c r="C548" s="12">
        <v>0</v>
      </c>
      <c r="D548" s="12">
        <v>0</v>
      </c>
      <c r="E548" s="12">
        <v>-1045</v>
      </c>
      <c r="F548" s="12">
        <v>1045</v>
      </c>
      <c r="G548" s="12">
        <v>0</v>
      </c>
      <c r="H548" s="12">
        <v>0</v>
      </c>
      <c r="I548" s="12">
        <v>0</v>
      </c>
      <c r="J548" s="12">
        <v>0</v>
      </c>
    </row>
    <row r="549" spans="1:10">
      <c r="A549" s="12">
        <v>31307</v>
      </c>
      <c r="B549" s="12" t="s">
        <v>188</v>
      </c>
      <c r="C549" s="12">
        <v>0</v>
      </c>
      <c r="D549" s="12">
        <v>0</v>
      </c>
      <c r="E549" s="12">
        <v>1045</v>
      </c>
      <c r="F549" s="12">
        <v>1045</v>
      </c>
      <c r="G549" s="12">
        <v>0</v>
      </c>
      <c r="H549" s="12">
        <v>0</v>
      </c>
      <c r="I549" s="12">
        <v>0</v>
      </c>
      <c r="J549" s="12">
        <v>0</v>
      </c>
    </row>
    <row r="550" spans="1:10">
      <c r="A550" s="12">
        <v>31307</v>
      </c>
      <c r="B550" s="12" t="s">
        <v>189</v>
      </c>
      <c r="C550" s="12">
        <v>0</v>
      </c>
      <c r="D550" s="12">
        <v>0</v>
      </c>
      <c r="E550" s="12">
        <v>2498</v>
      </c>
      <c r="F550" s="12">
        <v>2498</v>
      </c>
      <c r="G550" s="12">
        <v>0</v>
      </c>
      <c r="H550" s="12">
        <v>0</v>
      </c>
      <c r="I550" s="12">
        <v>0</v>
      </c>
      <c r="J550" s="12">
        <v>0</v>
      </c>
    </row>
    <row r="551" spans="1:10">
      <c r="A551" s="12">
        <v>31307</v>
      </c>
      <c r="B551" s="12" t="s">
        <v>630</v>
      </c>
      <c r="C551" s="12">
        <v>0</v>
      </c>
      <c r="D551" s="12">
        <v>0</v>
      </c>
      <c r="E551" s="12">
        <v>-1390</v>
      </c>
      <c r="F551" s="12">
        <v>1390</v>
      </c>
      <c r="G551" s="12">
        <v>0</v>
      </c>
      <c r="H551" s="12">
        <v>0</v>
      </c>
      <c r="I551" s="12">
        <v>0</v>
      </c>
      <c r="J551" s="12">
        <v>0</v>
      </c>
    </row>
    <row r="552" spans="1:10">
      <c r="A552" s="12">
        <v>31307</v>
      </c>
      <c r="B552" s="12" t="s">
        <v>631</v>
      </c>
      <c r="C552" s="12">
        <v>0</v>
      </c>
      <c r="D552" s="12">
        <v>0</v>
      </c>
      <c r="E552" s="12">
        <v>62.29</v>
      </c>
      <c r="F552" s="12">
        <v>62.29</v>
      </c>
      <c r="G552" s="12">
        <v>0</v>
      </c>
      <c r="H552" s="12">
        <v>0</v>
      </c>
      <c r="I552" s="12">
        <v>0</v>
      </c>
      <c r="J552" s="12">
        <v>0</v>
      </c>
    </row>
    <row r="553" spans="1:10">
      <c r="A553" s="12">
        <v>31307</v>
      </c>
      <c r="B553" s="12" t="s">
        <v>632</v>
      </c>
      <c r="C553" s="12">
        <v>0</v>
      </c>
      <c r="D553" s="12">
        <v>0</v>
      </c>
      <c r="E553" s="12">
        <v>27.08</v>
      </c>
      <c r="F553" s="12">
        <v>27.08</v>
      </c>
      <c r="G553" s="12">
        <v>0</v>
      </c>
      <c r="H553" s="12">
        <v>0</v>
      </c>
      <c r="I553" s="12">
        <v>0</v>
      </c>
      <c r="J553" s="12">
        <v>0</v>
      </c>
    </row>
    <row r="554" spans="1:10">
      <c r="A554" s="12">
        <v>31307</v>
      </c>
      <c r="B554" s="12" t="s">
        <v>633</v>
      </c>
      <c r="C554" s="12">
        <v>0</v>
      </c>
      <c r="D554" s="12">
        <v>0</v>
      </c>
      <c r="E554" s="12">
        <v>1480</v>
      </c>
      <c r="F554" s="12">
        <v>1480</v>
      </c>
      <c r="G554" s="12">
        <v>0</v>
      </c>
      <c r="H554" s="12">
        <v>0</v>
      </c>
      <c r="I554" s="12">
        <v>0</v>
      </c>
      <c r="J554" s="12">
        <v>0</v>
      </c>
    </row>
    <row r="555" spans="1:10">
      <c r="A555" s="12">
        <v>31307</v>
      </c>
      <c r="B555" s="12" t="s">
        <v>285</v>
      </c>
      <c r="C555" s="12">
        <v>0</v>
      </c>
      <c r="D555" s="12">
        <v>0</v>
      </c>
      <c r="E555" s="12">
        <v>-1.4789999999999999E-2</v>
      </c>
      <c r="F555" s="12">
        <v>1.4789999999999999E-2</v>
      </c>
      <c r="G555" s="12">
        <v>0</v>
      </c>
      <c r="H555" s="12">
        <v>0</v>
      </c>
      <c r="I555" s="12">
        <v>0</v>
      </c>
      <c r="J555" s="12">
        <v>0</v>
      </c>
    </row>
    <row r="556" spans="1:10">
      <c r="A556" s="12">
        <v>31307</v>
      </c>
      <c r="B556" s="12" t="s">
        <v>190</v>
      </c>
      <c r="C556" s="12">
        <v>0</v>
      </c>
      <c r="D556" s="12">
        <v>0</v>
      </c>
      <c r="E556" s="12">
        <v>1.3480000000000001E-2</v>
      </c>
      <c r="F556" s="12">
        <v>1.3480000000000001E-2</v>
      </c>
      <c r="G556" s="12">
        <v>0</v>
      </c>
      <c r="H556" s="12">
        <v>0</v>
      </c>
      <c r="I556" s="12">
        <v>0</v>
      </c>
      <c r="J556" s="12">
        <v>0</v>
      </c>
    </row>
    <row r="557" spans="1:10">
      <c r="A557" s="12">
        <v>31307</v>
      </c>
      <c r="B557" s="12" t="s">
        <v>191</v>
      </c>
      <c r="C557" s="12">
        <v>0</v>
      </c>
      <c r="D557" s="12">
        <v>0</v>
      </c>
      <c r="E557" s="12">
        <v>2.665E-2</v>
      </c>
      <c r="F557" s="12">
        <v>2.665E-2</v>
      </c>
      <c r="G557" s="12">
        <v>0</v>
      </c>
      <c r="H557" s="12">
        <v>0</v>
      </c>
      <c r="I557" s="12">
        <v>0</v>
      </c>
      <c r="J557" s="12">
        <v>0</v>
      </c>
    </row>
    <row r="558" spans="1:10">
      <c r="A558" s="12">
        <v>31307</v>
      </c>
      <c r="B558" s="12" t="s">
        <v>192</v>
      </c>
      <c r="C558" s="12">
        <v>0</v>
      </c>
      <c r="D558" s="12">
        <v>0</v>
      </c>
      <c r="E558" s="12">
        <v>-6.6619999999999999E-2</v>
      </c>
      <c r="F558" s="12">
        <v>6.6619999999999999E-2</v>
      </c>
      <c r="G558" s="12">
        <v>0</v>
      </c>
      <c r="H558" s="12">
        <v>0</v>
      </c>
      <c r="I558" s="12">
        <v>0</v>
      </c>
      <c r="J558" s="12">
        <v>0</v>
      </c>
    </row>
    <row r="559" spans="1:10">
      <c r="A559" s="12">
        <v>31307</v>
      </c>
      <c r="B559" s="12" t="s">
        <v>193</v>
      </c>
      <c r="C559" s="12">
        <v>0</v>
      </c>
      <c r="D559" s="12">
        <v>0</v>
      </c>
      <c r="E559" s="12">
        <v>2.3519999999999999E-2</v>
      </c>
      <c r="F559" s="12">
        <v>2.3519999999999999E-2</v>
      </c>
      <c r="G559" s="12">
        <v>0</v>
      </c>
      <c r="H559" s="12">
        <v>0</v>
      </c>
      <c r="I559" s="12">
        <v>0</v>
      </c>
      <c r="J559" s="12">
        <v>0</v>
      </c>
    </row>
    <row r="560" spans="1:10">
      <c r="A560" s="12">
        <v>31307</v>
      </c>
      <c r="B560" s="12" t="s">
        <v>194</v>
      </c>
      <c r="C560" s="12">
        <v>0</v>
      </c>
      <c r="D560" s="12">
        <v>0</v>
      </c>
      <c r="E560" s="12">
        <v>-2.3519999999999999E-2</v>
      </c>
      <c r="F560" s="12">
        <v>2.3519999999999999E-2</v>
      </c>
      <c r="G560" s="12">
        <v>0</v>
      </c>
      <c r="H560" s="12">
        <v>0</v>
      </c>
      <c r="I560" s="12">
        <v>0</v>
      </c>
      <c r="J560" s="12">
        <v>0</v>
      </c>
    </row>
    <row r="561" spans="1:10">
      <c r="A561" s="12">
        <v>31307</v>
      </c>
      <c r="B561" s="12" t="s">
        <v>195</v>
      </c>
      <c r="C561" s="12">
        <v>0</v>
      </c>
      <c r="D561" s="12">
        <v>0</v>
      </c>
      <c r="E561" s="12">
        <v>7.7459999999999994E-3</v>
      </c>
      <c r="F561" s="12">
        <v>7.7459999999999994E-3</v>
      </c>
      <c r="G561" s="12">
        <v>0</v>
      </c>
      <c r="H561" s="12">
        <v>0</v>
      </c>
      <c r="I561" s="12">
        <v>0</v>
      </c>
      <c r="J561" s="12">
        <v>0</v>
      </c>
    </row>
    <row r="562" spans="1:10">
      <c r="A562" s="12">
        <v>31307</v>
      </c>
      <c r="B562" s="12" t="s">
        <v>196</v>
      </c>
      <c r="C562" s="12">
        <v>0</v>
      </c>
      <c r="D562" s="12">
        <v>0</v>
      </c>
      <c r="E562" s="12">
        <v>-7.7459999999999994E-3</v>
      </c>
      <c r="F562" s="12">
        <v>7.7459999999999994E-3</v>
      </c>
      <c r="G562" s="12">
        <v>0</v>
      </c>
      <c r="H562" s="12">
        <v>0</v>
      </c>
      <c r="I562" s="12">
        <v>0</v>
      </c>
      <c r="J562" s="12">
        <v>0</v>
      </c>
    </row>
    <row r="563" spans="1:10">
      <c r="A563" s="12">
        <v>31307</v>
      </c>
      <c r="B563" s="12" t="s">
        <v>197</v>
      </c>
      <c r="C563" s="12">
        <v>0</v>
      </c>
      <c r="D563" s="12">
        <v>0</v>
      </c>
      <c r="E563" s="12">
        <v>6.6950000000000004E-3</v>
      </c>
      <c r="F563" s="12">
        <v>6.6950000000000004E-3</v>
      </c>
      <c r="G563" s="12">
        <v>0</v>
      </c>
      <c r="H563" s="12">
        <v>0</v>
      </c>
      <c r="I563" s="12">
        <v>0</v>
      </c>
      <c r="J563" s="12">
        <v>0</v>
      </c>
    </row>
    <row r="564" spans="1:10">
      <c r="A564" s="12">
        <v>31307</v>
      </c>
      <c r="B564" s="12" t="s">
        <v>198</v>
      </c>
      <c r="C564" s="12">
        <v>0</v>
      </c>
      <c r="D564" s="12">
        <v>0</v>
      </c>
      <c r="E564" s="12">
        <v>-6.6950000000000004E-3</v>
      </c>
      <c r="F564" s="12">
        <v>6.6950000000000004E-3</v>
      </c>
      <c r="G564" s="12">
        <v>0</v>
      </c>
      <c r="H564" s="12">
        <v>0</v>
      </c>
      <c r="I564" s="12">
        <v>0</v>
      </c>
      <c r="J564" s="12">
        <v>0</v>
      </c>
    </row>
    <row r="565" spans="1:10">
      <c r="A565" s="12">
        <v>31307</v>
      </c>
      <c r="B565" s="12" t="s">
        <v>199</v>
      </c>
      <c r="C565" s="12">
        <v>0</v>
      </c>
      <c r="D565" s="12">
        <v>0</v>
      </c>
      <c r="E565" s="12">
        <v>-4.4240000000000002E-4</v>
      </c>
      <c r="F565" s="12">
        <v>4.4240000000000002E-4</v>
      </c>
      <c r="G565" s="12">
        <v>0</v>
      </c>
      <c r="H565" s="12">
        <v>0</v>
      </c>
      <c r="I565" s="12">
        <v>0</v>
      </c>
      <c r="J565" s="12">
        <v>0</v>
      </c>
    </row>
    <row r="566" spans="1:10">
      <c r="A566" s="12">
        <v>31307</v>
      </c>
      <c r="B566" s="12" t="s">
        <v>200</v>
      </c>
      <c r="C566" s="12">
        <v>0</v>
      </c>
      <c r="D566" s="12">
        <v>0</v>
      </c>
      <c r="E566" s="12">
        <v>4.4240000000000002E-4</v>
      </c>
      <c r="F566" s="12">
        <v>4.4240000000000002E-4</v>
      </c>
      <c r="G566" s="12">
        <v>0</v>
      </c>
      <c r="H566" s="12">
        <v>0</v>
      </c>
      <c r="I566" s="12">
        <v>0</v>
      </c>
      <c r="J566" s="12">
        <v>0</v>
      </c>
    </row>
    <row r="567" spans="1:10">
      <c r="A567" s="12">
        <v>31307</v>
      </c>
      <c r="B567" s="12" t="s">
        <v>201</v>
      </c>
      <c r="C567" s="12">
        <v>0</v>
      </c>
      <c r="D567" s="12">
        <v>0</v>
      </c>
      <c r="E567" s="12">
        <v>-3.4609999999999999</v>
      </c>
      <c r="F567" s="12">
        <v>3.4609999999999999</v>
      </c>
      <c r="G567" s="12">
        <v>0</v>
      </c>
      <c r="H567" s="12">
        <v>0</v>
      </c>
      <c r="I567" s="12">
        <v>0</v>
      </c>
      <c r="J567" s="12">
        <v>0</v>
      </c>
    </row>
    <row r="568" spans="1:10">
      <c r="A568" s="12">
        <v>31307</v>
      </c>
      <c r="B568" s="12" t="s">
        <v>202</v>
      </c>
      <c r="C568" s="12">
        <v>0</v>
      </c>
      <c r="D568" s="12">
        <v>0</v>
      </c>
      <c r="E568" s="12">
        <v>-6.1549999999999999E-3</v>
      </c>
      <c r="F568" s="12">
        <v>6.1549999999999999E-3</v>
      </c>
      <c r="G568" s="12">
        <v>0</v>
      </c>
      <c r="H568" s="12">
        <v>0</v>
      </c>
      <c r="I568" s="12">
        <v>0</v>
      </c>
      <c r="J568" s="12">
        <v>0</v>
      </c>
    </row>
    <row r="569" spans="1:10">
      <c r="A569" s="12">
        <v>31307</v>
      </c>
      <c r="B569" s="12" t="s">
        <v>203</v>
      </c>
      <c r="C569" s="12">
        <v>0</v>
      </c>
      <c r="D569" s="12">
        <v>0</v>
      </c>
      <c r="E569" s="12">
        <v>-4.3319999999999997E-2</v>
      </c>
      <c r="F569" s="12">
        <v>4.3319999999999997E-2</v>
      </c>
      <c r="G569" s="12">
        <v>0</v>
      </c>
      <c r="H569" s="12">
        <v>0</v>
      </c>
      <c r="I569" s="12">
        <v>0</v>
      </c>
      <c r="J569" s="12">
        <v>0</v>
      </c>
    </row>
    <row r="570" spans="1:10">
      <c r="A570" s="12">
        <v>31307</v>
      </c>
      <c r="B570" s="12" t="s">
        <v>204</v>
      </c>
      <c r="C570" s="12">
        <v>0</v>
      </c>
      <c r="D570" s="12">
        <v>0</v>
      </c>
      <c r="E570" s="12">
        <v>4.3319999999999997E-2</v>
      </c>
      <c r="F570" s="12">
        <v>4.3319999999999997E-2</v>
      </c>
      <c r="G570" s="12">
        <v>0</v>
      </c>
      <c r="H570" s="12">
        <v>0</v>
      </c>
      <c r="I570" s="12">
        <v>0</v>
      </c>
      <c r="J570" s="12">
        <v>0</v>
      </c>
    </row>
    <row r="571" spans="1:10">
      <c r="A571" s="12">
        <v>31307</v>
      </c>
      <c r="B571" s="12" t="s">
        <v>205</v>
      </c>
      <c r="C571" s="12">
        <v>0</v>
      </c>
      <c r="D571" s="12">
        <v>0</v>
      </c>
      <c r="E571" s="12">
        <v>-2.042E-3</v>
      </c>
      <c r="F571" s="12">
        <v>2.042E-3</v>
      </c>
      <c r="G571" s="12">
        <v>0</v>
      </c>
      <c r="H571" s="12">
        <v>0</v>
      </c>
      <c r="I571" s="12">
        <v>0</v>
      </c>
      <c r="J571" s="12">
        <v>0</v>
      </c>
    </row>
    <row r="572" spans="1:10">
      <c r="A572" s="12">
        <v>31307</v>
      </c>
      <c r="B572" s="12" t="s">
        <v>206</v>
      </c>
      <c r="C572" s="12">
        <v>0</v>
      </c>
      <c r="D572" s="12">
        <v>0</v>
      </c>
      <c r="E572" s="12">
        <v>-3.8390000000000001E-2</v>
      </c>
      <c r="F572" s="12">
        <v>3.8390000000000001E-2</v>
      </c>
      <c r="G572" s="12">
        <v>0</v>
      </c>
      <c r="H572" s="12">
        <v>0</v>
      </c>
      <c r="I572" s="12">
        <v>0</v>
      </c>
      <c r="J572" s="12">
        <v>0</v>
      </c>
    </row>
    <row r="573" spans="1:10">
      <c r="A573" s="12">
        <v>31307</v>
      </c>
      <c r="B573" s="12" t="s">
        <v>207</v>
      </c>
      <c r="C573" s="12">
        <v>0</v>
      </c>
      <c r="D573" s="12">
        <v>0</v>
      </c>
      <c r="E573" s="12">
        <v>-1.244E-2</v>
      </c>
      <c r="F573" s="12">
        <v>1.244E-2</v>
      </c>
      <c r="G573" s="12">
        <v>0</v>
      </c>
      <c r="H573" s="12">
        <v>0</v>
      </c>
      <c r="I573" s="12">
        <v>0</v>
      </c>
      <c r="J573" s="12">
        <v>0</v>
      </c>
    </row>
    <row r="574" spans="1:10">
      <c r="A574" s="12">
        <v>31307</v>
      </c>
      <c r="B574" s="12" t="s">
        <v>208</v>
      </c>
      <c r="C574" s="12">
        <v>0</v>
      </c>
      <c r="D574" s="12">
        <v>0</v>
      </c>
      <c r="E574" s="12">
        <v>-1.8849999999999999E-2</v>
      </c>
      <c r="F574" s="12">
        <v>1.8849999999999999E-2</v>
      </c>
      <c r="G574" s="12">
        <v>0</v>
      </c>
      <c r="H574" s="12">
        <v>0</v>
      </c>
      <c r="I574" s="12">
        <v>0</v>
      </c>
      <c r="J574" s="12">
        <v>0</v>
      </c>
    </row>
    <row r="575" spans="1:10">
      <c r="A575" s="12">
        <v>31307</v>
      </c>
      <c r="B575" s="12" t="s">
        <v>209</v>
      </c>
      <c r="C575" s="12">
        <v>0</v>
      </c>
      <c r="D575" s="12">
        <v>0</v>
      </c>
      <c r="E575" s="12">
        <v>-2.1970000000000002E-3</v>
      </c>
      <c r="F575" s="12">
        <v>2.1970000000000002E-3</v>
      </c>
      <c r="G575" s="12">
        <v>0</v>
      </c>
      <c r="H575" s="12">
        <v>0</v>
      </c>
      <c r="I575" s="12">
        <v>0</v>
      </c>
      <c r="J575" s="12">
        <v>0</v>
      </c>
    </row>
    <row r="576" spans="1:10">
      <c r="A576" s="12">
        <v>31307</v>
      </c>
      <c r="B576" s="12" t="s">
        <v>210</v>
      </c>
      <c r="C576" s="12">
        <v>0</v>
      </c>
      <c r="D576" s="12">
        <v>0</v>
      </c>
      <c r="E576" s="12">
        <v>-3.8240000000000003E-2</v>
      </c>
      <c r="F576" s="12">
        <v>3.8240000000000003E-2</v>
      </c>
      <c r="G576" s="12">
        <v>0</v>
      </c>
      <c r="H576" s="12">
        <v>0</v>
      </c>
      <c r="I576" s="12">
        <v>0</v>
      </c>
      <c r="J576" s="12">
        <v>0</v>
      </c>
    </row>
    <row r="577" spans="1:10">
      <c r="A577" s="12">
        <v>31307</v>
      </c>
      <c r="B577" s="12" t="s">
        <v>211</v>
      </c>
      <c r="C577" s="12">
        <v>0</v>
      </c>
      <c r="D577" s="12">
        <v>0</v>
      </c>
      <c r="E577" s="12">
        <v>-1.2880000000000001E-2</v>
      </c>
      <c r="F577" s="12">
        <v>1.2880000000000001E-2</v>
      </c>
      <c r="G577" s="12">
        <v>0</v>
      </c>
      <c r="H577" s="12">
        <v>0</v>
      </c>
      <c r="I577" s="12">
        <v>0</v>
      </c>
      <c r="J577" s="12">
        <v>0</v>
      </c>
    </row>
    <row r="578" spans="1:10">
      <c r="A578" s="12">
        <v>31307</v>
      </c>
      <c r="B578" s="12" t="s">
        <v>212</v>
      </c>
      <c r="C578" s="12">
        <v>0</v>
      </c>
      <c r="D578" s="12">
        <v>0</v>
      </c>
      <c r="E578" s="12">
        <v>-1.8409999999999999E-2</v>
      </c>
      <c r="F578" s="12">
        <v>1.8409999999999999E-2</v>
      </c>
      <c r="G578" s="12">
        <v>0</v>
      </c>
      <c r="H578" s="12">
        <v>0</v>
      </c>
      <c r="I578" s="12">
        <v>0</v>
      </c>
      <c r="J578" s="12">
        <v>0</v>
      </c>
    </row>
    <row r="579" spans="1:10">
      <c r="A579" s="12">
        <v>31307</v>
      </c>
      <c r="B579" s="12" t="s">
        <v>213</v>
      </c>
      <c r="C579" s="12">
        <v>0</v>
      </c>
      <c r="D579" s="12">
        <v>0</v>
      </c>
      <c r="E579" s="12">
        <v>-1.736E-2</v>
      </c>
      <c r="F579" s="12">
        <v>1.736E-2</v>
      </c>
      <c r="G579" s="12">
        <v>0</v>
      </c>
      <c r="H579" s="12">
        <v>0</v>
      </c>
      <c r="I579" s="12">
        <v>0</v>
      </c>
      <c r="J579" s="12">
        <v>0</v>
      </c>
    </row>
    <row r="580" spans="1:10">
      <c r="A580" s="12">
        <v>31307</v>
      </c>
      <c r="B580" s="12" t="s">
        <v>214</v>
      </c>
      <c r="C580" s="12">
        <v>0</v>
      </c>
      <c r="D580" s="12">
        <v>0</v>
      </c>
      <c r="E580" s="12">
        <v>-2.307E-2</v>
      </c>
      <c r="F580" s="12">
        <v>2.307E-2</v>
      </c>
      <c r="G580" s="12">
        <v>0</v>
      </c>
      <c r="H580" s="12">
        <v>0</v>
      </c>
      <c r="I580" s="12">
        <v>0</v>
      </c>
      <c r="J580" s="12">
        <v>0</v>
      </c>
    </row>
    <row r="581" spans="1:10">
      <c r="A581" s="12">
        <v>31307</v>
      </c>
      <c r="B581" s="12" t="s">
        <v>215</v>
      </c>
      <c r="C581" s="12">
        <v>0</v>
      </c>
      <c r="D581" s="12">
        <v>0</v>
      </c>
      <c r="E581" s="12">
        <v>-1.72E-2</v>
      </c>
      <c r="F581" s="12">
        <v>1.72E-2</v>
      </c>
      <c r="G581" s="12">
        <v>0</v>
      </c>
      <c r="H581" s="12">
        <v>0</v>
      </c>
      <c r="I581" s="12">
        <v>0</v>
      </c>
      <c r="J581" s="12">
        <v>0</v>
      </c>
    </row>
    <row r="582" spans="1:10">
      <c r="A582" s="12">
        <v>31307</v>
      </c>
      <c r="B582" s="12" t="s">
        <v>216</v>
      </c>
      <c r="C582" s="12">
        <v>0</v>
      </c>
      <c r="D582" s="12">
        <v>0</v>
      </c>
      <c r="E582" s="12">
        <v>-2.3230000000000001E-2</v>
      </c>
      <c r="F582" s="12">
        <v>2.3230000000000001E-2</v>
      </c>
      <c r="G582" s="12">
        <v>0</v>
      </c>
      <c r="H582" s="12">
        <v>0</v>
      </c>
      <c r="I582" s="12">
        <v>0</v>
      </c>
      <c r="J582" s="12">
        <v>0</v>
      </c>
    </row>
    <row r="583" spans="1:10">
      <c r="A583" s="12">
        <v>31307</v>
      </c>
      <c r="B583" s="12" t="s">
        <v>217</v>
      </c>
      <c r="C583" s="12">
        <v>0</v>
      </c>
      <c r="D583" s="12">
        <v>0</v>
      </c>
      <c r="E583" s="12">
        <v>-5.62E-2</v>
      </c>
      <c r="F583" s="12">
        <v>5.62E-2</v>
      </c>
      <c r="G583" s="12">
        <v>0</v>
      </c>
      <c r="H583" s="12">
        <v>0</v>
      </c>
      <c r="I583" s="12">
        <v>0</v>
      </c>
      <c r="J583" s="12">
        <v>0</v>
      </c>
    </row>
    <row r="584" spans="1:10">
      <c r="A584" s="12">
        <v>31307</v>
      </c>
      <c r="B584" s="12" t="s">
        <v>218</v>
      </c>
      <c r="C584" s="12">
        <v>0</v>
      </c>
      <c r="D584" s="12">
        <v>0</v>
      </c>
      <c r="E584" s="12">
        <v>2.4910000000000002E-2</v>
      </c>
      <c r="F584" s="12">
        <v>2.4910000000000002E-2</v>
      </c>
      <c r="G584" s="12">
        <v>0</v>
      </c>
      <c r="H584" s="12">
        <v>0</v>
      </c>
      <c r="I584" s="12">
        <v>0</v>
      </c>
      <c r="J584" s="12">
        <v>0</v>
      </c>
    </row>
    <row r="585" spans="1:10">
      <c r="A585" s="12">
        <v>31307</v>
      </c>
      <c r="B585" s="12" t="s">
        <v>219</v>
      </c>
      <c r="C585" s="12">
        <v>0</v>
      </c>
      <c r="D585" s="12">
        <v>0</v>
      </c>
      <c r="E585" s="12">
        <v>-5.5759999999999997E-2</v>
      </c>
      <c r="F585" s="12">
        <v>5.5759999999999997E-2</v>
      </c>
      <c r="G585" s="12">
        <v>0</v>
      </c>
      <c r="H585" s="12">
        <v>0</v>
      </c>
      <c r="I585" s="12">
        <v>0</v>
      </c>
      <c r="J585" s="12">
        <v>0</v>
      </c>
    </row>
    <row r="586" spans="1:10">
      <c r="A586" s="12">
        <v>31307</v>
      </c>
      <c r="B586" s="12" t="s">
        <v>220</v>
      </c>
      <c r="C586" s="12">
        <v>0</v>
      </c>
      <c r="D586" s="12">
        <v>0</v>
      </c>
      <c r="E586" s="12">
        <v>2.4469999999999999E-2</v>
      </c>
      <c r="F586" s="12">
        <v>2.4469999999999999E-2</v>
      </c>
      <c r="G586" s="12">
        <v>0</v>
      </c>
      <c r="H586" s="12">
        <v>0</v>
      </c>
      <c r="I586" s="12">
        <v>0</v>
      </c>
      <c r="J586" s="12">
        <v>0</v>
      </c>
    </row>
    <row r="587" spans="1:10">
      <c r="A587" s="12">
        <v>31307</v>
      </c>
      <c r="B587" s="12" t="s">
        <v>221</v>
      </c>
      <c r="C587" s="12">
        <v>0</v>
      </c>
      <c r="D587" s="12">
        <v>0</v>
      </c>
      <c r="E587" s="12">
        <v>-3.4489999999999998</v>
      </c>
      <c r="F587" s="12">
        <v>3.4489999999999998</v>
      </c>
      <c r="G587" s="12">
        <v>0</v>
      </c>
      <c r="H587" s="12">
        <v>0</v>
      </c>
      <c r="I587" s="12">
        <v>0</v>
      </c>
      <c r="J587" s="12">
        <v>0</v>
      </c>
    </row>
    <row r="588" spans="1:10">
      <c r="A588" s="12">
        <v>31307</v>
      </c>
      <c r="B588" s="12" t="s">
        <v>222</v>
      </c>
      <c r="C588" s="12">
        <v>0</v>
      </c>
      <c r="D588" s="12">
        <v>0</v>
      </c>
      <c r="E588" s="12">
        <v>5.2579999999999997E-3</v>
      </c>
      <c r="F588" s="12">
        <v>5.2579999999999997E-3</v>
      </c>
      <c r="G588" s="12">
        <v>0</v>
      </c>
      <c r="H588" s="12">
        <v>0</v>
      </c>
      <c r="I588" s="12">
        <v>0</v>
      </c>
      <c r="J588" s="12">
        <v>0</v>
      </c>
    </row>
    <row r="589" spans="1:10">
      <c r="A589" s="12">
        <v>31307</v>
      </c>
      <c r="B589" s="12" t="s">
        <v>223</v>
      </c>
      <c r="C589" s="12">
        <v>0</v>
      </c>
      <c r="D589" s="12">
        <v>0</v>
      </c>
      <c r="E589" s="12">
        <v>-2.577</v>
      </c>
      <c r="F589" s="12">
        <v>2.577</v>
      </c>
      <c r="G589" s="12">
        <v>0</v>
      </c>
      <c r="H589" s="12">
        <v>0</v>
      </c>
      <c r="I589" s="12">
        <v>0</v>
      </c>
      <c r="J589" s="12">
        <v>0</v>
      </c>
    </row>
    <row r="590" spans="1:10">
      <c r="A590" s="12">
        <v>31307</v>
      </c>
      <c r="B590" s="12" t="s">
        <v>224</v>
      </c>
      <c r="C590" s="12">
        <v>0</v>
      </c>
      <c r="D590" s="12">
        <v>0</v>
      </c>
      <c r="E590" s="12">
        <v>1.389E-2</v>
      </c>
      <c r="F590" s="12">
        <v>1.389E-2</v>
      </c>
      <c r="G590" s="12">
        <v>0</v>
      </c>
      <c r="H590" s="12">
        <v>0</v>
      </c>
      <c r="I590" s="12">
        <v>0</v>
      </c>
      <c r="J590" s="12">
        <v>0</v>
      </c>
    </row>
    <row r="591" spans="1:10">
      <c r="A591" s="12">
        <v>31307</v>
      </c>
      <c r="B591" s="12" t="s">
        <v>225</v>
      </c>
      <c r="C591" s="12">
        <v>0</v>
      </c>
      <c r="D591" s="12">
        <v>0</v>
      </c>
      <c r="E591" s="12">
        <v>-3.4489999999999998</v>
      </c>
      <c r="F591" s="12">
        <v>3.4489999999999998</v>
      </c>
      <c r="G591" s="12">
        <v>0</v>
      </c>
      <c r="H591" s="12">
        <v>0</v>
      </c>
      <c r="I591" s="12">
        <v>0</v>
      </c>
      <c r="J591" s="12">
        <v>0</v>
      </c>
    </row>
    <row r="592" spans="1:10">
      <c r="A592" s="12">
        <v>31307</v>
      </c>
      <c r="B592" s="12" t="s">
        <v>226</v>
      </c>
      <c r="C592" s="12">
        <v>0</v>
      </c>
      <c r="D592" s="12">
        <v>0</v>
      </c>
      <c r="E592" s="12">
        <v>5.4120000000000001E-3</v>
      </c>
      <c r="F592" s="12">
        <v>5.4120000000000001E-3</v>
      </c>
      <c r="G592" s="12">
        <v>0</v>
      </c>
      <c r="H592" s="12">
        <v>0</v>
      </c>
      <c r="I592" s="12">
        <v>0</v>
      </c>
      <c r="J592" s="12">
        <v>0</v>
      </c>
    </row>
    <row r="593" spans="1:10">
      <c r="A593" s="12">
        <v>31307</v>
      </c>
      <c r="B593" s="12" t="s">
        <v>227</v>
      </c>
      <c r="C593" s="12">
        <v>0</v>
      </c>
      <c r="D593" s="12">
        <v>0</v>
      </c>
      <c r="E593" s="12">
        <v>-2.5760000000000001</v>
      </c>
      <c r="F593" s="12">
        <v>2.5760000000000001</v>
      </c>
      <c r="G593" s="12">
        <v>0</v>
      </c>
      <c r="H593" s="12">
        <v>0</v>
      </c>
      <c r="I593" s="12">
        <v>0</v>
      </c>
      <c r="J593" s="12">
        <v>0</v>
      </c>
    </row>
    <row r="594" spans="1:10">
      <c r="A594" s="12">
        <v>31307</v>
      </c>
      <c r="B594" s="12" t="s">
        <v>228</v>
      </c>
      <c r="C594" s="12">
        <v>0</v>
      </c>
      <c r="D594" s="12">
        <v>0</v>
      </c>
      <c r="E594" s="12">
        <v>1.4330000000000001E-2</v>
      </c>
      <c r="F594" s="12">
        <v>1.4330000000000001E-2</v>
      </c>
      <c r="G594" s="12">
        <v>0</v>
      </c>
      <c r="H594" s="12">
        <v>0</v>
      </c>
      <c r="I594" s="12">
        <v>0</v>
      </c>
      <c r="J594" s="12">
        <v>0</v>
      </c>
    </row>
    <row r="595" spans="1:10">
      <c r="A595" s="12">
        <v>31307</v>
      </c>
      <c r="B595" s="12" t="s">
        <v>229</v>
      </c>
      <c r="C595" s="12">
        <v>0</v>
      </c>
      <c r="D595" s="12">
        <v>0</v>
      </c>
      <c r="E595" s="12">
        <v>-3.5230000000000001</v>
      </c>
      <c r="F595" s="12">
        <v>3.5230000000000001</v>
      </c>
      <c r="G595" s="12">
        <v>0</v>
      </c>
      <c r="H595" s="12">
        <v>0</v>
      </c>
      <c r="I595" s="12">
        <v>0</v>
      </c>
      <c r="J595" s="12">
        <v>0</v>
      </c>
    </row>
    <row r="596" spans="1:10">
      <c r="A596" s="12">
        <v>31307</v>
      </c>
      <c r="B596" s="12" t="s">
        <v>230</v>
      </c>
      <c r="C596" s="12">
        <v>0</v>
      </c>
      <c r="D596" s="12">
        <v>0</v>
      </c>
      <c r="E596" s="12">
        <v>-6.8059999999999996E-2</v>
      </c>
      <c r="F596" s="12">
        <v>6.8059999999999996E-2</v>
      </c>
      <c r="G596" s="12">
        <v>0</v>
      </c>
      <c r="H596" s="12">
        <v>0</v>
      </c>
      <c r="I596" s="12">
        <v>0</v>
      </c>
      <c r="J596" s="12">
        <v>0</v>
      </c>
    </row>
    <row r="597" spans="1:10">
      <c r="A597" s="12">
        <v>31307</v>
      </c>
      <c r="B597" s="12" t="s">
        <v>231</v>
      </c>
      <c r="C597" s="12">
        <v>0</v>
      </c>
      <c r="D597" s="12">
        <v>0</v>
      </c>
      <c r="E597" s="12">
        <v>-2.633</v>
      </c>
      <c r="F597" s="12">
        <v>2.633</v>
      </c>
      <c r="G597" s="12">
        <v>0</v>
      </c>
      <c r="H597" s="12">
        <v>0</v>
      </c>
      <c r="I597" s="12">
        <v>0</v>
      </c>
      <c r="J597" s="12">
        <v>0</v>
      </c>
    </row>
    <row r="598" spans="1:10">
      <c r="A598" s="12">
        <v>31307</v>
      </c>
      <c r="B598" s="12" t="s">
        <v>232</v>
      </c>
      <c r="C598" s="12">
        <v>0</v>
      </c>
      <c r="D598" s="12">
        <v>0</v>
      </c>
      <c r="E598" s="12">
        <v>-4.1099999999999998E-2</v>
      </c>
      <c r="F598" s="12">
        <v>4.1099999999999998E-2</v>
      </c>
      <c r="G598" s="12">
        <v>0</v>
      </c>
      <c r="H598" s="12">
        <v>0</v>
      </c>
      <c r="I598" s="12">
        <v>0</v>
      </c>
      <c r="J598" s="12">
        <v>0</v>
      </c>
    </row>
    <row r="599" spans="1:10">
      <c r="A599" s="12">
        <v>31307</v>
      </c>
      <c r="B599" s="12" t="s">
        <v>429</v>
      </c>
      <c r="C599" s="12">
        <v>0</v>
      </c>
      <c r="D599" s="12">
        <v>0</v>
      </c>
      <c r="E599" s="12">
        <v>-1.8409999999999999E-2</v>
      </c>
      <c r="F599" s="12">
        <v>1.8409999999999999E-2</v>
      </c>
      <c r="G599" s="12">
        <v>0</v>
      </c>
      <c r="H599" s="12">
        <v>0</v>
      </c>
      <c r="I599" s="12">
        <v>0</v>
      </c>
      <c r="J599" s="12">
        <v>0</v>
      </c>
    </row>
    <row r="600" spans="1:10">
      <c r="A600" s="12">
        <v>31307</v>
      </c>
      <c r="B600" s="12" t="s">
        <v>430</v>
      </c>
      <c r="C600" s="12">
        <v>0</v>
      </c>
      <c r="D600" s="12">
        <v>0</v>
      </c>
      <c r="E600" s="12">
        <v>1.711E-2</v>
      </c>
      <c r="F600" s="12">
        <v>1.711E-2</v>
      </c>
      <c r="G600" s="12">
        <v>0</v>
      </c>
      <c r="H600" s="12">
        <v>0</v>
      </c>
      <c r="I600" s="12">
        <v>0</v>
      </c>
      <c r="J600" s="12">
        <v>0</v>
      </c>
    </row>
    <row r="601" spans="1:10">
      <c r="A601" s="12">
        <v>31307</v>
      </c>
      <c r="B601" s="12" t="s">
        <v>431</v>
      </c>
      <c r="C601" s="12">
        <v>0</v>
      </c>
      <c r="D601" s="12">
        <v>0</v>
      </c>
      <c r="E601" s="12">
        <v>2.665E-2</v>
      </c>
      <c r="F601" s="12">
        <v>2.665E-2</v>
      </c>
      <c r="G601" s="12">
        <v>0</v>
      </c>
      <c r="H601" s="12">
        <v>0</v>
      </c>
      <c r="I601" s="12">
        <v>0</v>
      </c>
      <c r="J601" s="12">
        <v>0</v>
      </c>
    </row>
    <row r="602" spans="1:10">
      <c r="A602" s="12">
        <v>31307</v>
      </c>
      <c r="B602" s="12" t="s">
        <v>233</v>
      </c>
      <c r="C602" s="12">
        <v>0</v>
      </c>
      <c r="D602" s="12">
        <v>0</v>
      </c>
      <c r="E602" s="12">
        <v>-6.6619999999999999E-2</v>
      </c>
      <c r="F602" s="12">
        <v>6.6619999999999999E-2</v>
      </c>
      <c r="G602" s="12">
        <v>0</v>
      </c>
      <c r="H602" s="12">
        <v>0</v>
      </c>
      <c r="I602" s="12">
        <v>0</v>
      </c>
      <c r="J602" s="12">
        <v>0</v>
      </c>
    </row>
    <row r="603" spans="1:10">
      <c r="A603" s="12">
        <v>31307</v>
      </c>
      <c r="B603" s="12" t="s">
        <v>234</v>
      </c>
      <c r="C603" s="12">
        <v>0</v>
      </c>
      <c r="D603" s="12">
        <v>0</v>
      </c>
      <c r="E603" s="12">
        <v>2.3519999999999999E-2</v>
      </c>
      <c r="F603" s="12">
        <v>2.3519999999999999E-2</v>
      </c>
      <c r="G603" s="12">
        <v>0</v>
      </c>
      <c r="H603" s="12">
        <v>0</v>
      </c>
      <c r="I603" s="12">
        <v>0</v>
      </c>
      <c r="J603" s="12">
        <v>0</v>
      </c>
    </row>
    <row r="604" spans="1:10">
      <c r="A604" s="12">
        <v>31307</v>
      </c>
      <c r="B604" s="12" t="s">
        <v>286</v>
      </c>
      <c r="C604" s="12">
        <v>0</v>
      </c>
      <c r="D604" s="12">
        <v>0</v>
      </c>
      <c r="E604" s="12">
        <v>-2.3519999999999999E-2</v>
      </c>
      <c r="F604" s="12">
        <v>2.3519999999999999E-2</v>
      </c>
      <c r="G604" s="12">
        <v>0</v>
      </c>
      <c r="H604" s="12">
        <v>0</v>
      </c>
      <c r="I604" s="12">
        <v>0</v>
      </c>
      <c r="J604" s="12">
        <v>0</v>
      </c>
    </row>
    <row r="605" spans="1:10">
      <c r="A605" s="12">
        <v>31307</v>
      </c>
      <c r="B605" s="12" t="s">
        <v>287</v>
      </c>
      <c r="C605" s="12">
        <v>0</v>
      </c>
      <c r="D605" s="12">
        <v>0</v>
      </c>
      <c r="E605" s="12">
        <v>-7.7459999999999994E-3</v>
      </c>
      <c r="F605" s="12">
        <v>7.7459999999999994E-3</v>
      </c>
      <c r="G605" s="12">
        <v>0</v>
      </c>
      <c r="H605" s="12">
        <v>0</v>
      </c>
      <c r="I605" s="12">
        <v>0</v>
      </c>
      <c r="J605" s="12">
        <v>0</v>
      </c>
    </row>
    <row r="606" spans="1:10">
      <c r="A606" s="12">
        <v>31307</v>
      </c>
      <c r="B606" s="12" t="s">
        <v>288</v>
      </c>
      <c r="C606" s="12">
        <v>0</v>
      </c>
      <c r="D606" s="12">
        <v>0</v>
      </c>
      <c r="E606" s="12">
        <v>7.7459999999999994E-3</v>
      </c>
      <c r="F606" s="12">
        <v>7.7459999999999994E-3</v>
      </c>
      <c r="G606" s="12">
        <v>0</v>
      </c>
      <c r="H606" s="12">
        <v>0</v>
      </c>
      <c r="I606" s="12">
        <v>0</v>
      </c>
      <c r="J606" s="12">
        <v>0</v>
      </c>
    </row>
    <row r="607" spans="1:10">
      <c r="A607" s="12">
        <v>31307</v>
      </c>
      <c r="B607" s="12" t="s">
        <v>289</v>
      </c>
      <c r="C607" s="12">
        <v>0</v>
      </c>
      <c r="D607" s="12">
        <v>0</v>
      </c>
      <c r="E607" s="12">
        <v>-6.6950000000000004E-3</v>
      </c>
      <c r="F607" s="12">
        <v>6.6950000000000004E-3</v>
      </c>
      <c r="G607" s="12">
        <v>0</v>
      </c>
      <c r="H607" s="12">
        <v>0</v>
      </c>
      <c r="I607" s="12">
        <v>0</v>
      </c>
      <c r="J607" s="12">
        <v>0</v>
      </c>
    </row>
    <row r="608" spans="1:10">
      <c r="A608" s="12">
        <v>31307</v>
      </c>
      <c r="B608" s="12" t="s">
        <v>290</v>
      </c>
      <c r="C608" s="12">
        <v>0</v>
      </c>
      <c r="D608" s="12">
        <v>0</v>
      </c>
      <c r="E608" s="12">
        <v>6.6950000000000004E-3</v>
      </c>
      <c r="F608" s="12">
        <v>6.6950000000000004E-3</v>
      </c>
      <c r="G608" s="12">
        <v>0</v>
      </c>
      <c r="H608" s="12">
        <v>0</v>
      </c>
      <c r="I608" s="12">
        <v>0</v>
      </c>
      <c r="J608" s="12">
        <v>0</v>
      </c>
    </row>
    <row r="609" spans="1:10">
      <c r="A609" s="12">
        <v>31307</v>
      </c>
      <c r="B609" s="12" t="s">
        <v>291</v>
      </c>
      <c r="C609" s="12">
        <v>0</v>
      </c>
      <c r="D609" s="12">
        <v>0</v>
      </c>
      <c r="E609" s="12">
        <v>-4.4240000000000002E-4</v>
      </c>
      <c r="F609" s="12">
        <v>4.4240000000000002E-4</v>
      </c>
      <c r="G609" s="12">
        <v>0</v>
      </c>
      <c r="H609" s="12">
        <v>0</v>
      </c>
      <c r="I609" s="12">
        <v>0</v>
      </c>
      <c r="J609" s="12">
        <v>0</v>
      </c>
    </row>
    <row r="610" spans="1:10">
      <c r="A610" s="12">
        <v>31307</v>
      </c>
      <c r="B610" s="12" t="s">
        <v>292</v>
      </c>
      <c r="C610" s="12">
        <v>0</v>
      </c>
      <c r="D610" s="12">
        <v>0</v>
      </c>
      <c r="E610" s="12">
        <v>4.4240000000000002E-4</v>
      </c>
      <c r="F610" s="12">
        <v>4.4240000000000002E-4</v>
      </c>
      <c r="G610" s="12">
        <v>0</v>
      </c>
      <c r="H610" s="12">
        <v>0</v>
      </c>
      <c r="I610" s="12">
        <v>0</v>
      </c>
      <c r="J610" s="12">
        <v>0</v>
      </c>
    </row>
    <row r="611" spans="1:10">
      <c r="A611" s="12">
        <v>31307</v>
      </c>
      <c r="B611" s="12" t="s">
        <v>293</v>
      </c>
      <c r="C611" s="12">
        <v>0</v>
      </c>
      <c r="D611" s="12">
        <v>0</v>
      </c>
      <c r="E611" s="12">
        <v>-3.4609999999999999</v>
      </c>
      <c r="F611" s="12">
        <v>3.4609999999999999</v>
      </c>
      <c r="G611" s="12">
        <v>0</v>
      </c>
      <c r="H611" s="12">
        <v>0</v>
      </c>
      <c r="I611" s="12">
        <v>0</v>
      </c>
      <c r="J611" s="12">
        <v>0</v>
      </c>
    </row>
    <row r="612" spans="1:10">
      <c r="A612" s="12">
        <v>31307</v>
      </c>
      <c r="B612" s="12" t="s">
        <v>294</v>
      </c>
      <c r="C612" s="12">
        <v>0</v>
      </c>
      <c r="D612" s="12">
        <v>0</v>
      </c>
      <c r="E612" s="12">
        <v>-6.1549999999999999E-3</v>
      </c>
      <c r="F612" s="12">
        <v>6.1549999999999999E-3</v>
      </c>
      <c r="G612" s="12">
        <v>0</v>
      </c>
      <c r="H612" s="12">
        <v>0</v>
      </c>
      <c r="I612" s="12">
        <v>0</v>
      </c>
      <c r="J612" s="12">
        <v>0</v>
      </c>
    </row>
    <row r="613" spans="1:10">
      <c r="A613" s="12">
        <v>31307</v>
      </c>
      <c r="B613" s="12" t="s">
        <v>295</v>
      </c>
      <c r="C613" s="12">
        <v>0</v>
      </c>
      <c r="D613" s="12">
        <v>0</v>
      </c>
      <c r="E613" s="12">
        <v>4.3319999999999997E-2</v>
      </c>
      <c r="F613" s="12">
        <v>4.3319999999999997E-2</v>
      </c>
      <c r="G613" s="12">
        <v>0</v>
      </c>
      <c r="H613" s="12">
        <v>0</v>
      </c>
      <c r="I613" s="12">
        <v>0</v>
      </c>
      <c r="J613" s="12">
        <v>0</v>
      </c>
    </row>
    <row r="614" spans="1:10">
      <c r="A614" s="12">
        <v>31307</v>
      </c>
      <c r="B614" s="12" t="s">
        <v>296</v>
      </c>
      <c r="C614" s="12">
        <v>0</v>
      </c>
      <c r="D614" s="12">
        <v>0</v>
      </c>
      <c r="E614" s="12">
        <v>-4.3319999999999997E-2</v>
      </c>
      <c r="F614" s="12">
        <v>4.3319999999999997E-2</v>
      </c>
      <c r="G614" s="12">
        <v>0</v>
      </c>
      <c r="H614" s="12">
        <v>0</v>
      </c>
      <c r="I614" s="12">
        <v>0</v>
      </c>
      <c r="J614" s="12">
        <v>0</v>
      </c>
    </row>
    <row r="615" spans="1:10">
      <c r="A615" s="12">
        <v>31307</v>
      </c>
      <c r="B615" s="12" t="s">
        <v>235</v>
      </c>
      <c r="C615" s="12">
        <v>0</v>
      </c>
      <c r="D615" s="12">
        <v>0</v>
      </c>
      <c r="E615" s="12">
        <v>-3.31E-3</v>
      </c>
      <c r="F615" s="12">
        <v>3.31E-3</v>
      </c>
      <c r="G615" s="12">
        <v>0</v>
      </c>
      <c r="H615" s="12">
        <v>0</v>
      </c>
      <c r="I615" s="12">
        <v>0</v>
      </c>
      <c r="J615" s="12">
        <v>0</v>
      </c>
    </row>
    <row r="616" spans="1:10">
      <c r="A616" s="12">
        <v>31307</v>
      </c>
      <c r="B616" s="12" t="s">
        <v>236</v>
      </c>
      <c r="C616" s="12">
        <v>0</v>
      </c>
      <c r="D616" s="12">
        <v>0</v>
      </c>
      <c r="E616" s="12">
        <v>-3.712E-2</v>
      </c>
      <c r="F616" s="12">
        <v>3.712E-2</v>
      </c>
      <c r="G616" s="12">
        <v>0</v>
      </c>
      <c r="H616" s="12">
        <v>0</v>
      </c>
      <c r="I616" s="12">
        <v>0</v>
      </c>
      <c r="J616" s="12">
        <v>0</v>
      </c>
    </row>
    <row r="617" spans="1:10">
      <c r="A617" s="12">
        <v>31307</v>
      </c>
      <c r="B617" s="12" t="s">
        <v>237</v>
      </c>
      <c r="C617" s="12">
        <v>0</v>
      </c>
      <c r="D617" s="12">
        <v>0</v>
      </c>
      <c r="E617" s="12">
        <v>-1.6060000000000001E-2</v>
      </c>
      <c r="F617" s="12">
        <v>1.6060000000000001E-2</v>
      </c>
      <c r="G617" s="12">
        <v>0</v>
      </c>
      <c r="H617" s="12">
        <v>0</v>
      </c>
      <c r="I617" s="12">
        <v>0</v>
      </c>
      <c r="J617" s="12">
        <v>0</v>
      </c>
    </row>
    <row r="618" spans="1:10">
      <c r="A618" s="12">
        <v>31307</v>
      </c>
      <c r="B618" s="12" t="s">
        <v>238</v>
      </c>
      <c r="C618" s="12">
        <v>0</v>
      </c>
      <c r="D618" s="12">
        <v>0</v>
      </c>
      <c r="E618" s="12">
        <v>-1.523E-2</v>
      </c>
      <c r="F618" s="12">
        <v>1.523E-2</v>
      </c>
      <c r="G618" s="12">
        <v>0</v>
      </c>
      <c r="H618" s="12">
        <v>0</v>
      </c>
      <c r="I618" s="12">
        <v>0</v>
      </c>
      <c r="J618" s="12">
        <v>0</v>
      </c>
    </row>
    <row r="619" spans="1:10">
      <c r="A619" s="12">
        <v>31307</v>
      </c>
      <c r="B619" s="12" t="s">
        <v>239</v>
      </c>
      <c r="C619" s="12">
        <v>0</v>
      </c>
      <c r="D619" s="12">
        <v>0</v>
      </c>
      <c r="E619" s="12">
        <v>-3.4650000000000002E-3</v>
      </c>
      <c r="F619" s="12">
        <v>3.4650000000000002E-3</v>
      </c>
      <c r="G619" s="12">
        <v>0</v>
      </c>
      <c r="H619" s="12">
        <v>0</v>
      </c>
      <c r="I619" s="12">
        <v>0</v>
      </c>
      <c r="J619" s="12">
        <v>0</v>
      </c>
    </row>
    <row r="620" spans="1:10">
      <c r="A620" s="12">
        <v>31307</v>
      </c>
      <c r="B620" s="12" t="s">
        <v>240</v>
      </c>
      <c r="C620" s="12">
        <v>0</v>
      </c>
      <c r="D620" s="12">
        <v>0</v>
      </c>
      <c r="E620" s="12">
        <v>-3.6970000000000003E-2</v>
      </c>
      <c r="F620" s="12">
        <v>3.6970000000000003E-2</v>
      </c>
      <c r="G620" s="12">
        <v>0</v>
      </c>
      <c r="H620" s="12">
        <v>0</v>
      </c>
      <c r="I620" s="12">
        <v>0</v>
      </c>
      <c r="J620" s="12">
        <v>0</v>
      </c>
    </row>
    <row r="621" spans="1:10">
      <c r="A621" s="12">
        <v>31307</v>
      </c>
      <c r="B621" s="12" t="s">
        <v>241</v>
      </c>
      <c r="C621" s="12">
        <v>0</v>
      </c>
      <c r="D621" s="12">
        <v>0</v>
      </c>
      <c r="E621" s="12">
        <v>-1.6500000000000001E-2</v>
      </c>
      <c r="F621" s="12">
        <v>1.6500000000000001E-2</v>
      </c>
      <c r="G621" s="12">
        <v>0</v>
      </c>
      <c r="H621" s="12">
        <v>0</v>
      </c>
      <c r="I621" s="12">
        <v>0</v>
      </c>
      <c r="J621" s="12">
        <v>0</v>
      </c>
    </row>
    <row r="622" spans="1:10">
      <c r="A622" s="12">
        <v>31307</v>
      </c>
      <c r="B622" s="12" t="s">
        <v>242</v>
      </c>
      <c r="C622" s="12">
        <v>0</v>
      </c>
      <c r="D622" s="12">
        <v>0</v>
      </c>
      <c r="E622" s="12">
        <v>-1.478E-2</v>
      </c>
      <c r="F622" s="12">
        <v>1.478E-2</v>
      </c>
      <c r="G622" s="12">
        <v>0</v>
      </c>
      <c r="H622" s="12">
        <v>0</v>
      </c>
      <c r="I622" s="12">
        <v>0</v>
      </c>
      <c r="J622" s="12">
        <v>0</v>
      </c>
    </row>
    <row r="623" spans="1:10">
      <c r="A623" s="12">
        <v>31307</v>
      </c>
      <c r="B623" s="12" t="s">
        <v>243</v>
      </c>
      <c r="C623" s="12">
        <v>0</v>
      </c>
      <c r="D623" s="12">
        <v>0</v>
      </c>
      <c r="E623" s="12">
        <v>-1.8630000000000001E-2</v>
      </c>
      <c r="F623" s="12">
        <v>1.8630000000000001E-2</v>
      </c>
      <c r="G623" s="12">
        <v>0</v>
      </c>
      <c r="H623" s="12">
        <v>0</v>
      </c>
      <c r="I623" s="12">
        <v>0</v>
      </c>
      <c r="J623" s="12">
        <v>0</v>
      </c>
    </row>
    <row r="624" spans="1:10">
      <c r="A624" s="12">
        <v>31307</v>
      </c>
      <c r="B624" s="12" t="s">
        <v>244</v>
      </c>
      <c r="C624" s="12">
        <v>0</v>
      </c>
      <c r="D624" s="12">
        <v>0</v>
      </c>
      <c r="E624" s="12">
        <v>-2.18E-2</v>
      </c>
      <c r="F624" s="12">
        <v>2.18E-2</v>
      </c>
      <c r="G624" s="12">
        <v>0</v>
      </c>
      <c r="H624" s="12">
        <v>0</v>
      </c>
      <c r="I624" s="12">
        <v>0</v>
      </c>
      <c r="J624" s="12">
        <v>0</v>
      </c>
    </row>
    <row r="625" spans="1:10">
      <c r="A625" s="12">
        <v>31307</v>
      </c>
      <c r="B625" s="12" t="s">
        <v>245</v>
      </c>
      <c r="C625" s="12">
        <v>0</v>
      </c>
      <c r="D625" s="12">
        <v>0</v>
      </c>
      <c r="E625" s="12">
        <v>-1.847E-2</v>
      </c>
      <c r="F625" s="12">
        <v>1.847E-2</v>
      </c>
      <c r="G625" s="12">
        <v>0</v>
      </c>
      <c r="H625" s="12">
        <v>0</v>
      </c>
      <c r="I625" s="12">
        <v>0</v>
      </c>
      <c r="J625" s="12">
        <v>0</v>
      </c>
    </row>
    <row r="626" spans="1:10">
      <c r="A626" s="12">
        <v>31307</v>
      </c>
      <c r="B626" s="12" t="s">
        <v>246</v>
      </c>
      <c r="C626" s="12">
        <v>0</v>
      </c>
      <c r="D626" s="12">
        <v>0</v>
      </c>
      <c r="E626" s="12">
        <v>-2.196E-2</v>
      </c>
      <c r="F626" s="12">
        <v>2.196E-2</v>
      </c>
      <c r="G626" s="12">
        <v>0</v>
      </c>
      <c r="H626" s="12">
        <v>0</v>
      </c>
      <c r="I626" s="12">
        <v>0</v>
      </c>
      <c r="J626" s="12">
        <v>0</v>
      </c>
    </row>
    <row r="627" spans="1:10">
      <c r="A627" s="12">
        <v>31307</v>
      </c>
      <c r="B627" s="12" t="s">
        <v>247</v>
      </c>
      <c r="C627" s="12">
        <v>0</v>
      </c>
      <c r="D627" s="12">
        <v>0</v>
      </c>
      <c r="E627" s="12">
        <v>-5.9829999999999987E-2</v>
      </c>
      <c r="F627" s="12">
        <v>5.9829999999999987E-2</v>
      </c>
      <c r="G627" s="12">
        <v>0</v>
      </c>
      <c r="H627" s="12">
        <v>0</v>
      </c>
      <c r="I627" s="12">
        <v>0</v>
      </c>
      <c r="J627" s="12">
        <v>0</v>
      </c>
    </row>
    <row r="628" spans="1:10">
      <c r="A628" s="12">
        <v>31307</v>
      </c>
      <c r="B628" s="12" t="s">
        <v>248</v>
      </c>
      <c r="C628" s="12">
        <v>0</v>
      </c>
      <c r="D628" s="12">
        <v>0</v>
      </c>
      <c r="E628" s="12">
        <v>2.8539999999999999E-2</v>
      </c>
      <c r="F628" s="12">
        <v>2.8539999999999999E-2</v>
      </c>
      <c r="G628" s="12">
        <v>0</v>
      </c>
      <c r="H628" s="12">
        <v>0</v>
      </c>
      <c r="I628" s="12">
        <v>0</v>
      </c>
      <c r="J628" s="12">
        <v>0</v>
      </c>
    </row>
    <row r="629" spans="1:10">
      <c r="A629" s="12">
        <v>31307</v>
      </c>
      <c r="B629" s="12" t="s">
        <v>249</v>
      </c>
      <c r="C629" s="12">
        <v>0</v>
      </c>
      <c r="D629" s="12">
        <v>0</v>
      </c>
      <c r="E629" s="12">
        <v>-5.9380000000000002E-2</v>
      </c>
      <c r="F629" s="12">
        <v>5.9380000000000002E-2</v>
      </c>
      <c r="G629" s="12">
        <v>0</v>
      </c>
      <c r="H629" s="12">
        <v>0</v>
      </c>
      <c r="I629" s="12">
        <v>0</v>
      </c>
      <c r="J629" s="12">
        <v>0</v>
      </c>
    </row>
    <row r="630" spans="1:10">
      <c r="A630" s="12">
        <v>31307</v>
      </c>
      <c r="B630" s="12" t="s">
        <v>250</v>
      </c>
      <c r="C630" s="12">
        <v>0</v>
      </c>
      <c r="D630" s="12">
        <v>0</v>
      </c>
      <c r="E630" s="12">
        <v>2.81E-2</v>
      </c>
      <c r="F630" s="12">
        <v>2.81E-2</v>
      </c>
      <c r="G630" s="12">
        <v>0</v>
      </c>
      <c r="H630" s="12">
        <v>0</v>
      </c>
      <c r="I630" s="12">
        <v>0</v>
      </c>
      <c r="J630" s="12">
        <v>0</v>
      </c>
    </row>
    <row r="631" spans="1:10">
      <c r="A631" s="12">
        <v>31307</v>
      </c>
      <c r="B631" s="12" t="s">
        <v>251</v>
      </c>
      <c r="C631" s="12">
        <v>0</v>
      </c>
      <c r="D631" s="12">
        <v>0</v>
      </c>
      <c r="E631" s="12">
        <v>-3.448</v>
      </c>
      <c r="F631" s="12">
        <v>3.448</v>
      </c>
      <c r="G631" s="12">
        <v>0</v>
      </c>
      <c r="H631" s="12">
        <v>0</v>
      </c>
      <c r="I631" s="12">
        <v>0</v>
      </c>
      <c r="J631" s="12">
        <v>0</v>
      </c>
    </row>
    <row r="632" spans="1:10">
      <c r="A632" s="12">
        <v>31307</v>
      </c>
      <c r="B632" s="12" t="s">
        <v>252</v>
      </c>
      <c r="C632" s="12">
        <v>0</v>
      </c>
      <c r="D632" s="12">
        <v>0</v>
      </c>
      <c r="E632" s="12">
        <v>6.5260000000000014E-3</v>
      </c>
      <c r="F632" s="12">
        <v>6.5260000000000014E-3</v>
      </c>
      <c r="G632" s="12">
        <v>0</v>
      </c>
      <c r="H632" s="12">
        <v>0</v>
      </c>
      <c r="I632" s="12">
        <v>0</v>
      </c>
      <c r="J632" s="12">
        <v>0</v>
      </c>
    </row>
    <row r="633" spans="1:10">
      <c r="A633" s="12">
        <v>31307</v>
      </c>
      <c r="B633" s="12" t="s">
        <v>253</v>
      </c>
      <c r="C633" s="12">
        <v>0</v>
      </c>
      <c r="D633" s="12">
        <v>0</v>
      </c>
      <c r="E633" s="12">
        <v>-2.573</v>
      </c>
      <c r="F633" s="12">
        <v>2.573</v>
      </c>
      <c r="G633" s="12">
        <v>0</v>
      </c>
      <c r="H633" s="12">
        <v>0</v>
      </c>
      <c r="I633" s="12">
        <v>0</v>
      </c>
      <c r="J633" s="12">
        <v>0</v>
      </c>
    </row>
    <row r="634" spans="1:10">
      <c r="A634" s="12">
        <v>31307</v>
      </c>
      <c r="B634" s="12" t="s">
        <v>254</v>
      </c>
      <c r="C634" s="12">
        <v>0</v>
      </c>
      <c r="D634" s="12">
        <v>0</v>
      </c>
      <c r="E634" s="12">
        <v>1.7510000000000001E-2</v>
      </c>
      <c r="F634" s="12">
        <v>1.7510000000000001E-2</v>
      </c>
      <c r="G634" s="12">
        <v>0</v>
      </c>
      <c r="H634" s="12">
        <v>0</v>
      </c>
      <c r="I634" s="12">
        <v>0</v>
      </c>
      <c r="J634" s="12">
        <v>0</v>
      </c>
    </row>
    <row r="635" spans="1:10">
      <c r="A635" s="12">
        <v>31307</v>
      </c>
      <c r="B635" s="12" t="s">
        <v>255</v>
      </c>
      <c r="C635" s="12">
        <v>0</v>
      </c>
      <c r="D635" s="12">
        <v>0</v>
      </c>
      <c r="E635" s="12">
        <v>-3.4470000000000001</v>
      </c>
      <c r="F635" s="12">
        <v>3.4470000000000001</v>
      </c>
      <c r="G635" s="12">
        <v>0</v>
      </c>
      <c r="H635" s="12">
        <v>0</v>
      </c>
      <c r="I635" s="12">
        <v>0</v>
      </c>
      <c r="J635" s="12">
        <v>0</v>
      </c>
    </row>
    <row r="636" spans="1:10">
      <c r="A636" s="12">
        <v>31307</v>
      </c>
      <c r="B636" s="12" t="s">
        <v>256</v>
      </c>
      <c r="C636" s="12">
        <v>0</v>
      </c>
      <c r="D636" s="12">
        <v>0</v>
      </c>
      <c r="E636" s="12">
        <v>6.6810000000000003E-3</v>
      </c>
      <c r="F636" s="12">
        <v>6.6810000000000003E-3</v>
      </c>
      <c r="G636" s="12">
        <v>0</v>
      </c>
      <c r="H636" s="12">
        <v>0</v>
      </c>
      <c r="I636" s="12">
        <v>0</v>
      </c>
      <c r="J636" s="12">
        <v>0</v>
      </c>
    </row>
    <row r="637" spans="1:10">
      <c r="A637" s="12">
        <v>31307</v>
      </c>
      <c r="B637" s="12" t="s">
        <v>257</v>
      </c>
      <c r="C637" s="12">
        <v>0</v>
      </c>
      <c r="D637" s="12">
        <v>0</v>
      </c>
      <c r="E637" s="12">
        <v>-2.573</v>
      </c>
      <c r="F637" s="12">
        <v>2.573</v>
      </c>
      <c r="G637" s="12">
        <v>0</v>
      </c>
      <c r="H637" s="12">
        <v>0</v>
      </c>
      <c r="I637" s="12">
        <v>0</v>
      </c>
      <c r="J637" s="12">
        <v>0</v>
      </c>
    </row>
    <row r="638" spans="1:10">
      <c r="A638" s="12">
        <v>31307</v>
      </c>
      <c r="B638" s="12" t="s">
        <v>258</v>
      </c>
      <c r="C638" s="12">
        <v>0</v>
      </c>
      <c r="D638" s="12">
        <v>0</v>
      </c>
      <c r="E638" s="12">
        <v>1.7950000000000001E-2</v>
      </c>
      <c r="F638" s="12">
        <v>1.7950000000000001E-2</v>
      </c>
      <c r="G638" s="12">
        <v>0</v>
      </c>
      <c r="H638" s="12">
        <v>0</v>
      </c>
      <c r="I638" s="12">
        <v>0</v>
      </c>
      <c r="J638" s="12">
        <v>0</v>
      </c>
    </row>
    <row r="639" spans="1:10">
      <c r="A639" s="12">
        <v>31307</v>
      </c>
      <c r="B639" s="12" t="s">
        <v>259</v>
      </c>
      <c r="C639" s="12">
        <v>0</v>
      </c>
      <c r="D639" s="12">
        <v>0</v>
      </c>
      <c r="E639" s="12">
        <v>-3.5219999999999998</v>
      </c>
      <c r="F639" s="12">
        <v>3.5219999999999998</v>
      </c>
      <c r="G639" s="12">
        <v>0</v>
      </c>
      <c r="H639" s="12">
        <v>0</v>
      </c>
      <c r="I639" s="12">
        <v>0</v>
      </c>
      <c r="J639" s="12">
        <v>0</v>
      </c>
    </row>
    <row r="640" spans="1:10">
      <c r="A640" s="12">
        <v>31307</v>
      </c>
      <c r="B640" s="12" t="s">
        <v>260</v>
      </c>
      <c r="C640" s="12">
        <v>0</v>
      </c>
      <c r="D640" s="12">
        <v>0</v>
      </c>
      <c r="E640" s="12">
        <v>-6.6790000000000002E-2</v>
      </c>
      <c r="F640" s="12">
        <v>6.6790000000000002E-2</v>
      </c>
      <c r="G640" s="12">
        <v>0</v>
      </c>
      <c r="H640" s="12">
        <v>0</v>
      </c>
      <c r="I640" s="12">
        <v>0</v>
      </c>
      <c r="J640" s="12">
        <v>0</v>
      </c>
    </row>
    <row r="641" spans="1:10">
      <c r="A641" s="12">
        <v>31307</v>
      </c>
      <c r="B641" s="12" t="s">
        <v>261</v>
      </c>
      <c r="C641" s="12">
        <v>0</v>
      </c>
      <c r="D641" s="12">
        <v>0</v>
      </c>
      <c r="E641" s="12">
        <v>-2.629</v>
      </c>
      <c r="F641" s="12">
        <v>2.629</v>
      </c>
      <c r="G641" s="12">
        <v>0</v>
      </c>
      <c r="H641" s="12">
        <v>0</v>
      </c>
      <c r="I641" s="12">
        <v>0</v>
      </c>
      <c r="J641" s="12">
        <v>0</v>
      </c>
    </row>
    <row r="642" spans="1:10">
      <c r="A642" s="12">
        <v>31307</v>
      </c>
      <c r="B642" s="12" t="s">
        <v>262</v>
      </c>
      <c r="C642" s="12">
        <v>0</v>
      </c>
      <c r="D642" s="12">
        <v>0</v>
      </c>
      <c r="E642" s="12">
        <v>-3.7479999999999999E-2</v>
      </c>
      <c r="F642" s="12">
        <v>3.7479999999999999E-2</v>
      </c>
      <c r="G642" s="12">
        <v>0</v>
      </c>
      <c r="H642" s="12">
        <v>0</v>
      </c>
      <c r="I642" s="12">
        <v>0</v>
      </c>
      <c r="J642" s="12">
        <v>0</v>
      </c>
    </row>
    <row r="643" spans="1:10">
      <c r="A643" s="12">
        <v>31307</v>
      </c>
      <c r="B643" s="12" t="s">
        <v>263</v>
      </c>
      <c r="C643" s="12">
        <v>0</v>
      </c>
      <c r="D643" s="12">
        <v>0</v>
      </c>
      <c r="E643" s="12">
        <v>1096</v>
      </c>
      <c r="F643" s="12">
        <v>1096</v>
      </c>
      <c r="G643" s="12">
        <v>0</v>
      </c>
      <c r="H643" s="12">
        <v>0</v>
      </c>
      <c r="I643" s="12">
        <v>0</v>
      </c>
      <c r="J643" s="12">
        <v>0</v>
      </c>
    </row>
    <row r="644" spans="1:10">
      <c r="A644" s="12">
        <v>31307</v>
      </c>
      <c r="B644" s="12" t="s">
        <v>264</v>
      </c>
      <c r="C644" s="12">
        <v>0</v>
      </c>
      <c r="D644" s="12">
        <v>0</v>
      </c>
      <c r="E644" s="12">
        <v>-184.3</v>
      </c>
      <c r="F644" s="12">
        <v>184.3</v>
      </c>
      <c r="G644" s="12">
        <v>0</v>
      </c>
      <c r="H644" s="12">
        <v>0</v>
      </c>
      <c r="I644" s="12">
        <v>0</v>
      </c>
      <c r="J644" s="12">
        <v>0</v>
      </c>
    </row>
    <row r="645" spans="1:10">
      <c r="A645" s="12">
        <v>31307</v>
      </c>
      <c r="B645" s="12" t="s">
        <v>265</v>
      </c>
      <c r="C645" s="12">
        <v>0</v>
      </c>
      <c r="D645" s="12">
        <v>0</v>
      </c>
      <c r="E645" s="12">
        <v>8021</v>
      </c>
      <c r="F645" s="12">
        <v>8021</v>
      </c>
      <c r="G645" s="12">
        <v>0</v>
      </c>
      <c r="H645" s="12">
        <v>0</v>
      </c>
      <c r="I645" s="12">
        <v>0</v>
      </c>
      <c r="J645" s="12">
        <v>0</v>
      </c>
    </row>
    <row r="646" spans="1:10">
      <c r="A646" s="12">
        <v>31307</v>
      </c>
      <c r="B646" s="12" t="s">
        <v>266</v>
      </c>
      <c r="C646" s="12">
        <v>0</v>
      </c>
      <c r="D646" s="12">
        <v>0</v>
      </c>
      <c r="E646" s="12">
        <v>8035</v>
      </c>
      <c r="F646" s="12">
        <v>8035</v>
      </c>
      <c r="G646" s="12">
        <v>0</v>
      </c>
      <c r="H646" s="12">
        <v>0</v>
      </c>
      <c r="I646" s="12">
        <v>0</v>
      </c>
      <c r="J646" s="12">
        <v>0</v>
      </c>
    </row>
    <row r="647" spans="1:10">
      <c r="A647" s="12">
        <v>31307</v>
      </c>
      <c r="B647" s="12" t="s">
        <v>571</v>
      </c>
      <c r="C647" s="12">
        <v>0</v>
      </c>
      <c r="D647" s="12">
        <v>0</v>
      </c>
      <c r="E647" s="12">
        <v>18140</v>
      </c>
      <c r="F647" s="12">
        <v>18140</v>
      </c>
      <c r="G647" s="12">
        <v>0</v>
      </c>
      <c r="H647" s="12">
        <v>0</v>
      </c>
      <c r="I647" s="12">
        <v>0</v>
      </c>
      <c r="J647" s="12">
        <v>0</v>
      </c>
    </row>
    <row r="648" spans="1:10">
      <c r="A648" s="12">
        <v>31307</v>
      </c>
      <c r="B648" s="12" t="s">
        <v>575</v>
      </c>
      <c r="C648" s="12">
        <v>0</v>
      </c>
      <c r="D648" s="12">
        <v>0</v>
      </c>
      <c r="E648" s="12">
        <v>-4.2079999999999999E-3</v>
      </c>
      <c r="F648" s="12">
        <v>4.2079999999999999E-3</v>
      </c>
      <c r="G648" s="12">
        <v>0</v>
      </c>
      <c r="H648" s="12">
        <v>0</v>
      </c>
      <c r="I648" s="12">
        <v>0</v>
      </c>
      <c r="J648" s="12">
        <v>0</v>
      </c>
    </row>
    <row r="649" spans="1:10">
      <c r="A649" s="12">
        <v>31307</v>
      </c>
      <c r="B649" s="12" t="s">
        <v>577</v>
      </c>
      <c r="C649" s="12">
        <v>0</v>
      </c>
      <c r="D649" s="12">
        <v>0</v>
      </c>
      <c r="E649" s="12">
        <v>1.4059999999999999E-3</v>
      </c>
      <c r="F649" s="12">
        <v>1.4059999999999999E-3</v>
      </c>
      <c r="G649" s="12">
        <v>0</v>
      </c>
      <c r="H649" s="12">
        <v>0</v>
      </c>
      <c r="I649" s="12">
        <v>0</v>
      </c>
      <c r="J649" s="12">
        <v>0</v>
      </c>
    </row>
    <row r="650" spans="1:10">
      <c r="A650" s="12">
        <v>31307</v>
      </c>
      <c r="B650" s="12" t="s">
        <v>579</v>
      </c>
      <c r="C650" s="12">
        <v>0</v>
      </c>
      <c r="D650" s="12">
        <v>0</v>
      </c>
      <c r="E650" s="12">
        <v>18140</v>
      </c>
      <c r="F650" s="12">
        <v>18140</v>
      </c>
      <c r="G650" s="12">
        <v>0</v>
      </c>
      <c r="H650" s="12">
        <v>0</v>
      </c>
      <c r="I650" s="12">
        <v>0</v>
      </c>
      <c r="J650" s="12">
        <v>0</v>
      </c>
    </row>
    <row r="651" spans="1:10">
      <c r="A651" s="12">
        <v>31307</v>
      </c>
      <c r="B651" s="12" t="s">
        <v>585</v>
      </c>
      <c r="C651" s="12">
        <v>0</v>
      </c>
      <c r="D651" s="12">
        <v>0</v>
      </c>
      <c r="E651" s="12">
        <v>-4.2079999999999999E-3</v>
      </c>
      <c r="F651" s="12">
        <v>4.2079999999999999E-3</v>
      </c>
      <c r="G651" s="12">
        <v>0</v>
      </c>
      <c r="H651" s="12">
        <v>0</v>
      </c>
      <c r="I651" s="12">
        <v>0</v>
      </c>
      <c r="J651" s="12">
        <v>0</v>
      </c>
    </row>
    <row r="652" spans="1:10">
      <c r="A652" s="12">
        <v>31307</v>
      </c>
      <c r="B652" s="12" t="s">
        <v>587</v>
      </c>
      <c r="C652" s="12">
        <v>0</v>
      </c>
      <c r="D652" s="12">
        <v>0</v>
      </c>
      <c r="E652" s="12">
        <v>1.4059999999999999E-3</v>
      </c>
      <c r="F652" s="12">
        <v>1.4059999999999999E-3</v>
      </c>
      <c r="G652" s="12">
        <v>0</v>
      </c>
      <c r="H652" s="12">
        <v>0</v>
      </c>
      <c r="I652" s="12">
        <v>0</v>
      </c>
      <c r="J652" s="12">
        <v>0</v>
      </c>
    </row>
    <row r="653" spans="1:10">
      <c r="A653" s="12">
        <v>31307</v>
      </c>
      <c r="B653" s="12" t="s">
        <v>781</v>
      </c>
      <c r="C653" s="12">
        <v>0</v>
      </c>
      <c r="D653" s="12">
        <v>0</v>
      </c>
      <c r="E653" s="12">
        <v>0</v>
      </c>
      <c r="F653" s="12">
        <v>0</v>
      </c>
      <c r="G653" s="12">
        <v>0</v>
      </c>
      <c r="H653" s="12">
        <v>0</v>
      </c>
      <c r="I653" s="12">
        <v>0</v>
      </c>
      <c r="J653" s="12">
        <v>0</v>
      </c>
    </row>
    <row r="654" spans="1:10">
      <c r="A654" s="12">
        <v>31307</v>
      </c>
      <c r="B654" s="12" t="s">
        <v>783</v>
      </c>
      <c r="C654" s="12">
        <v>0</v>
      </c>
      <c r="D654" s="12">
        <v>0</v>
      </c>
      <c r="E654" s="12">
        <v>0</v>
      </c>
      <c r="F654" s="12">
        <v>0</v>
      </c>
      <c r="G654" s="12">
        <v>0</v>
      </c>
      <c r="H654" s="12">
        <v>0</v>
      </c>
      <c r="I654" s="12">
        <v>0</v>
      </c>
      <c r="J654" s="12">
        <v>0</v>
      </c>
    </row>
    <row r="655" spans="1:10">
      <c r="A655" s="12">
        <v>31307</v>
      </c>
      <c r="B655" s="12" t="s">
        <v>785</v>
      </c>
      <c r="C655" s="12">
        <v>0</v>
      </c>
      <c r="D655" s="12">
        <v>0</v>
      </c>
      <c r="E655" s="12">
        <v>-705.6</v>
      </c>
      <c r="F655" s="12">
        <v>705.6</v>
      </c>
      <c r="G655" s="12">
        <v>0</v>
      </c>
      <c r="H655" s="12">
        <v>0</v>
      </c>
      <c r="I655" s="12">
        <v>0</v>
      </c>
      <c r="J655" s="12">
        <v>0</v>
      </c>
    </row>
    <row r="656" spans="1:10">
      <c r="A656" s="12">
        <v>31307</v>
      </c>
      <c r="B656" s="12" t="s">
        <v>787</v>
      </c>
      <c r="C656" s="12">
        <v>0</v>
      </c>
      <c r="D656" s="12">
        <v>0</v>
      </c>
      <c r="E656" s="12">
        <v>-747.1</v>
      </c>
      <c r="F656" s="12">
        <v>747.1</v>
      </c>
      <c r="G656" s="12">
        <v>0</v>
      </c>
      <c r="H656" s="12">
        <v>0</v>
      </c>
      <c r="I656" s="12">
        <v>0</v>
      </c>
      <c r="J656" s="12">
        <v>0</v>
      </c>
    </row>
    <row r="657" spans="1:10">
      <c r="A657" s="12">
        <v>31307</v>
      </c>
      <c r="B657" s="12" t="s">
        <v>789</v>
      </c>
      <c r="C657" s="12">
        <v>0</v>
      </c>
      <c r="D657" s="12">
        <v>0</v>
      </c>
      <c r="E657" s="12">
        <v>-747.1</v>
      </c>
      <c r="F657" s="12">
        <v>747.1</v>
      </c>
      <c r="G657" s="12">
        <v>0</v>
      </c>
      <c r="H657" s="12">
        <v>0</v>
      </c>
      <c r="I657" s="12">
        <v>0</v>
      </c>
      <c r="J657" s="12">
        <v>0</v>
      </c>
    </row>
    <row r="658" spans="1:10">
      <c r="A658" s="12">
        <v>31307</v>
      </c>
      <c r="B658" s="12" t="s">
        <v>791</v>
      </c>
      <c r="C658" s="12">
        <v>0</v>
      </c>
      <c r="D658" s="12">
        <v>0</v>
      </c>
      <c r="E658" s="12">
        <v>-3394</v>
      </c>
      <c r="F658" s="12">
        <v>3394</v>
      </c>
      <c r="G658" s="12">
        <v>0</v>
      </c>
      <c r="H658" s="12">
        <v>0</v>
      </c>
      <c r="I658" s="12">
        <v>0</v>
      </c>
      <c r="J658" s="12">
        <v>0</v>
      </c>
    </row>
    <row r="659" spans="1:10">
      <c r="A659" s="12">
        <v>31307</v>
      </c>
      <c r="B659" s="12" t="s">
        <v>793</v>
      </c>
      <c r="C659" s="12">
        <v>0</v>
      </c>
      <c r="D659" s="12">
        <v>0</v>
      </c>
      <c r="E659" s="12">
        <v>-89.91</v>
      </c>
      <c r="F659" s="12">
        <v>89.91</v>
      </c>
      <c r="G659" s="12">
        <v>0</v>
      </c>
      <c r="H659" s="12">
        <v>0</v>
      </c>
      <c r="I659" s="12">
        <v>0</v>
      </c>
      <c r="J659" s="12">
        <v>0</v>
      </c>
    </row>
    <row r="660" spans="1:10">
      <c r="A660" s="12">
        <v>31307</v>
      </c>
      <c r="B660" s="12" t="s">
        <v>795</v>
      </c>
      <c r="C660" s="12">
        <v>0</v>
      </c>
      <c r="D660" s="12">
        <v>0</v>
      </c>
      <c r="E660" s="12">
        <v>-41.59</v>
      </c>
      <c r="F660" s="12">
        <v>41.59</v>
      </c>
      <c r="G660" s="12">
        <v>0</v>
      </c>
      <c r="H660" s="12">
        <v>0</v>
      </c>
      <c r="I660" s="12">
        <v>0</v>
      </c>
      <c r="J660" s="12">
        <v>0</v>
      </c>
    </row>
    <row r="661" spans="1:10">
      <c r="A661" s="12">
        <v>31307</v>
      </c>
      <c r="B661" s="12" t="s">
        <v>797</v>
      </c>
      <c r="C661" s="12">
        <v>0</v>
      </c>
      <c r="D661" s="12">
        <v>0</v>
      </c>
      <c r="E661" s="12">
        <v>-41.59</v>
      </c>
      <c r="F661" s="12">
        <v>41.59</v>
      </c>
      <c r="G661" s="12">
        <v>0</v>
      </c>
      <c r="H661" s="12">
        <v>0</v>
      </c>
      <c r="I661" s="12">
        <v>0</v>
      </c>
      <c r="J661" s="12">
        <v>0</v>
      </c>
    </row>
    <row r="662" spans="1:10">
      <c r="A662" s="12">
        <v>31307</v>
      </c>
      <c r="B662" s="12" t="s">
        <v>799</v>
      </c>
      <c r="C662" s="12">
        <v>0</v>
      </c>
      <c r="D662" s="12">
        <v>0</v>
      </c>
      <c r="E662" s="12">
        <v>3255</v>
      </c>
      <c r="F662" s="12">
        <v>3255</v>
      </c>
      <c r="G662" s="12">
        <v>0</v>
      </c>
      <c r="H662" s="12">
        <v>0</v>
      </c>
      <c r="I662" s="12">
        <v>0</v>
      </c>
      <c r="J662" s="12">
        <v>0</v>
      </c>
    </row>
    <row r="663" spans="1:10">
      <c r="A663" s="12">
        <v>31307</v>
      </c>
      <c r="B663" s="12" t="s">
        <v>801</v>
      </c>
      <c r="C663" s="12">
        <v>0</v>
      </c>
      <c r="D663" s="12">
        <v>0</v>
      </c>
      <c r="E663" s="12">
        <v>-199.2</v>
      </c>
      <c r="F663" s="12">
        <v>199.2</v>
      </c>
      <c r="G663" s="12">
        <v>0</v>
      </c>
      <c r="H663" s="12">
        <v>0</v>
      </c>
      <c r="I663" s="12">
        <v>0</v>
      </c>
      <c r="J663" s="12">
        <v>0</v>
      </c>
    </row>
    <row r="664" spans="1:10">
      <c r="A664" s="12">
        <v>31307</v>
      </c>
      <c r="B664" s="12" t="s">
        <v>803</v>
      </c>
      <c r="C664" s="12">
        <v>0</v>
      </c>
      <c r="D664" s="12">
        <v>0</v>
      </c>
      <c r="E664" s="12">
        <v>-184.3</v>
      </c>
      <c r="F664" s="12">
        <v>184.3</v>
      </c>
      <c r="G664" s="12">
        <v>0</v>
      </c>
      <c r="H664" s="12">
        <v>0</v>
      </c>
      <c r="I664" s="12">
        <v>0</v>
      </c>
      <c r="J664" s="12">
        <v>0</v>
      </c>
    </row>
    <row r="665" spans="1:10">
      <c r="A665" s="12">
        <v>32316</v>
      </c>
      <c r="B665" s="12" t="s">
        <v>640</v>
      </c>
      <c r="C665" s="12">
        <v>0</v>
      </c>
      <c r="D665" s="12">
        <v>-3.8939999999999986E-6</v>
      </c>
      <c r="E665" s="12">
        <v>16960</v>
      </c>
      <c r="F665" s="12">
        <v>16960</v>
      </c>
      <c r="G665" s="12">
        <v>0</v>
      </c>
      <c r="H665" s="12">
        <v>0</v>
      </c>
      <c r="I665" s="12">
        <v>0</v>
      </c>
      <c r="J665" s="12">
        <v>0</v>
      </c>
    </row>
    <row r="666" spans="1:10">
      <c r="A666" s="12">
        <v>32316</v>
      </c>
      <c r="B666" s="12" t="s">
        <v>641</v>
      </c>
      <c r="C666" s="12">
        <v>0</v>
      </c>
      <c r="D666" s="12">
        <v>0</v>
      </c>
      <c r="E666" s="12">
        <v>0</v>
      </c>
      <c r="F666" s="12">
        <v>0</v>
      </c>
      <c r="G666" s="12">
        <v>0</v>
      </c>
      <c r="H666" s="12">
        <v>0</v>
      </c>
      <c r="I666" s="12">
        <v>0</v>
      </c>
      <c r="J666" s="12">
        <v>0</v>
      </c>
    </row>
    <row r="667" spans="1:10">
      <c r="A667" s="12">
        <v>32316</v>
      </c>
      <c r="B667" s="12" t="s">
        <v>642</v>
      </c>
      <c r="C667" s="12">
        <v>0</v>
      </c>
      <c r="D667" s="12">
        <v>-8.2549999999999997E-7</v>
      </c>
      <c r="E667" s="12">
        <v>4974</v>
      </c>
      <c r="F667" s="12">
        <v>4974</v>
      </c>
      <c r="G667" s="12">
        <v>0</v>
      </c>
      <c r="H667" s="12">
        <v>0</v>
      </c>
      <c r="I667" s="12">
        <v>0</v>
      </c>
      <c r="J667" s="12">
        <v>0</v>
      </c>
    </row>
    <row r="668" spans="1:10">
      <c r="A668" s="12">
        <v>32316</v>
      </c>
      <c r="B668" s="12" t="s">
        <v>643</v>
      </c>
      <c r="C668" s="12">
        <v>0</v>
      </c>
      <c r="D668" s="12">
        <v>-3.7990000000000001E-7</v>
      </c>
      <c r="E668" s="12">
        <v>2655</v>
      </c>
      <c r="F668" s="12">
        <v>2655</v>
      </c>
      <c r="G668" s="12">
        <v>0</v>
      </c>
      <c r="H668" s="12">
        <v>0</v>
      </c>
      <c r="I668" s="12">
        <v>0</v>
      </c>
      <c r="J668" s="12">
        <v>0</v>
      </c>
    </row>
    <row r="669" spans="1:10">
      <c r="A669" s="12">
        <v>32316</v>
      </c>
      <c r="B669" s="12" t="s">
        <v>644</v>
      </c>
      <c r="C669" s="12">
        <v>0</v>
      </c>
      <c r="D669" s="12">
        <v>-2.6220000000000001E-7</v>
      </c>
      <c r="E669" s="12">
        <v>1800</v>
      </c>
      <c r="F669" s="12">
        <v>1800</v>
      </c>
      <c r="G669" s="12">
        <v>0</v>
      </c>
      <c r="H669" s="12">
        <v>0</v>
      </c>
      <c r="I669" s="12">
        <v>0</v>
      </c>
      <c r="J669" s="12">
        <v>0</v>
      </c>
    </row>
    <row r="670" spans="1:10">
      <c r="A670" s="12">
        <v>32316</v>
      </c>
      <c r="B670" s="12" t="s">
        <v>645</v>
      </c>
      <c r="C670" s="12">
        <v>0</v>
      </c>
      <c r="D670" s="12">
        <v>-1.373E-6</v>
      </c>
      <c r="E670" s="12">
        <v>635.1</v>
      </c>
      <c r="F670" s="12">
        <v>635.1</v>
      </c>
      <c r="G670" s="12">
        <v>0</v>
      </c>
      <c r="H670" s="12">
        <v>0</v>
      </c>
      <c r="I670" s="12">
        <v>0</v>
      </c>
      <c r="J670" s="12">
        <v>0</v>
      </c>
    </row>
    <row r="671" spans="1:10">
      <c r="A671" s="12">
        <v>32316</v>
      </c>
      <c r="B671" s="12" t="s">
        <v>646</v>
      </c>
      <c r="C671" s="12">
        <v>0</v>
      </c>
      <c r="D671" s="12">
        <v>-2.0970000000000001E-7</v>
      </c>
      <c r="E671" s="12">
        <v>876.3</v>
      </c>
      <c r="F671" s="12">
        <v>876.3</v>
      </c>
      <c r="G671" s="12">
        <v>0</v>
      </c>
      <c r="H671" s="12">
        <v>0</v>
      </c>
      <c r="I671" s="12">
        <v>0</v>
      </c>
      <c r="J671" s="12">
        <v>0</v>
      </c>
    </row>
    <row r="672" spans="1:10">
      <c r="A672" s="12">
        <v>32316</v>
      </c>
      <c r="B672" s="12" t="s">
        <v>647</v>
      </c>
      <c r="C672" s="12">
        <v>0</v>
      </c>
      <c r="D672" s="12">
        <v>-2.8910000000000001E-7</v>
      </c>
      <c r="E672" s="12">
        <v>1680</v>
      </c>
      <c r="F672" s="12">
        <v>1680</v>
      </c>
      <c r="G672" s="12">
        <v>0</v>
      </c>
      <c r="H672" s="12">
        <v>0</v>
      </c>
      <c r="I672" s="12">
        <v>0</v>
      </c>
      <c r="J672" s="12">
        <v>0</v>
      </c>
    </row>
    <row r="673" spans="1:10">
      <c r="A673" s="12">
        <v>32316</v>
      </c>
      <c r="B673" s="12" t="s">
        <v>648</v>
      </c>
      <c r="C673" s="12">
        <v>0</v>
      </c>
      <c r="D673" s="12">
        <v>-6.7999999999999995E-7</v>
      </c>
      <c r="E673" s="12">
        <v>3901</v>
      </c>
      <c r="F673" s="12">
        <v>3901</v>
      </c>
      <c r="G673" s="12">
        <v>0</v>
      </c>
      <c r="H673" s="12">
        <v>0</v>
      </c>
      <c r="I673" s="12">
        <v>0</v>
      </c>
      <c r="J673" s="12">
        <v>0</v>
      </c>
    </row>
    <row r="674" spans="1:10">
      <c r="A674" s="12">
        <v>32316</v>
      </c>
      <c r="B674" s="12" t="s">
        <v>649</v>
      </c>
      <c r="C674" s="12">
        <v>0</v>
      </c>
      <c r="D674" s="12">
        <v>3.5870000000000003E-8</v>
      </c>
      <c r="E674" s="12">
        <v>798.2</v>
      </c>
      <c r="F674" s="12">
        <v>798.2</v>
      </c>
      <c r="G674" s="12">
        <v>0</v>
      </c>
      <c r="H674" s="12">
        <v>0</v>
      </c>
      <c r="I674" s="12">
        <v>0</v>
      </c>
      <c r="J674" s="12">
        <v>0</v>
      </c>
    </row>
    <row r="675" spans="1:10">
      <c r="A675" s="12">
        <v>32316</v>
      </c>
      <c r="B675" s="12" t="s">
        <v>610</v>
      </c>
      <c r="C675" s="12">
        <v>0</v>
      </c>
      <c r="D675" s="12">
        <v>-1.0210000000000001E-6</v>
      </c>
      <c r="E675" s="12">
        <v>5977</v>
      </c>
      <c r="F675" s="12">
        <v>5977</v>
      </c>
      <c r="G675" s="12">
        <v>0</v>
      </c>
      <c r="H675" s="12">
        <v>0</v>
      </c>
      <c r="I675" s="12">
        <v>0</v>
      </c>
      <c r="J675" s="12">
        <v>0</v>
      </c>
    </row>
    <row r="676" spans="1:10">
      <c r="A676" s="12">
        <v>32316</v>
      </c>
      <c r="B676" s="12" t="s">
        <v>611</v>
      </c>
      <c r="C676" s="12">
        <v>0</v>
      </c>
      <c r="D676" s="12">
        <v>-8.2640000000000004E-7</v>
      </c>
      <c r="E676" s="12">
        <v>4746</v>
      </c>
      <c r="F676" s="12">
        <v>4746</v>
      </c>
      <c r="G676" s="12">
        <v>0</v>
      </c>
      <c r="H676" s="12">
        <v>0</v>
      </c>
      <c r="I676" s="12">
        <v>0</v>
      </c>
      <c r="J676" s="12">
        <v>0</v>
      </c>
    </row>
    <row r="677" spans="1:10">
      <c r="A677" s="12">
        <v>32316</v>
      </c>
      <c r="B677" s="12" t="s">
        <v>612</v>
      </c>
      <c r="C677" s="12">
        <v>0</v>
      </c>
      <c r="D677" s="12">
        <v>-8.6270000000000004E-8</v>
      </c>
      <c r="E677" s="12">
        <v>509.9</v>
      </c>
      <c r="F677" s="12">
        <v>509.9</v>
      </c>
      <c r="G677" s="12">
        <v>0</v>
      </c>
      <c r="H677" s="12">
        <v>0</v>
      </c>
      <c r="I677" s="12">
        <v>0</v>
      </c>
      <c r="J677" s="12">
        <v>0</v>
      </c>
    </row>
    <row r="678" spans="1:10">
      <c r="A678" s="12">
        <v>32316</v>
      </c>
      <c r="B678" s="12" t="s">
        <v>613</v>
      </c>
      <c r="C678" s="12">
        <v>0</v>
      </c>
      <c r="D678" s="12">
        <v>-2.8690000000000001E-7</v>
      </c>
      <c r="E678" s="12">
        <v>1115</v>
      </c>
      <c r="F678" s="12">
        <v>1115</v>
      </c>
      <c r="G678" s="12">
        <v>0</v>
      </c>
      <c r="H678" s="12">
        <v>0</v>
      </c>
      <c r="I678" s="12">
        <v>0</v>
      </c>
      <c r="J678" s="12">
        <v>0</v>
      </c>
    </row>
    <row r="679" spans="1:10">
      <c r="A679" s="12">
        <v>32316</v>
      </c>
      <c r="B679" s="12" t="s">
        <v>650</v>
      </c>
      <c r="C679" s="12">
        <v>0</v>
      </c>
      <c r="D679" s="12">
        <v>-11.48</v>
      </c>
      <c r="E679" s="12">
        <v>16.03</v>
      </c>
      <c r="F679" s="12">
        <v>19.72</v>
      </c>
      <c r="G679" s="12">
        <v>0</v>
      </c>
      <c r="H679" s="12">
        <v>0</v>
      </c>
      <c r="I679" s="12">
        <v>0</v>
      </c>
      <c r="J679" s="12">
        <v>0</v>
      </c>
    </row>
    <row r="680" spans="1:10">
      <c r="A680" s="12">
        <v>32316</v>
      </c>
      <c r="B680" s="12" t="s">
        <v>651</v>
      </c>
      <c r="C680" s="12">
        <v>0</v>
      </c>
      <c r="D680" s="12">
        <v>-7.6710000000000003</v>
      </c>
      <c r="E680" s="12">
        <v>10.71</v>
      </c>
      <c r="F680" s="12">
        <v>13.18</v>
      </c>
      <c r="G680" s="12">
        <v>0</v>
      </c>
      <c r="H680" s="12">
        <v>0</v>
      </c>
      <c r="I680" s="12">
        <v>0</v>
      </c>
      <c r="J680" s="12">
        <v>0</v>
      </c>
    </row>
    <row r="681" spans="1:10">
      <c r="A681" s="12">
        <v>32316</v>
      </c>
      <c r="B681" s="12" t="s">
        <v>652</v>
      </c>
      <c r="C681" s="12">
        <v>0</v>
      </c>
      <c r="D681" s="12">
        <v>-141.30000000000001</v>
      </c>
      <c r="E681" s="12">
        <v>224</v>
      </c>
      <c r="F681" s="12">
        <v>264.8</v>
      </c>
      <c r="G681" s="12">
        <v>0</v>
      </c>
      <c r="H681" s="12">
        <v>0</v>
      </c>
      <c r="I681" s="12">
        <v>0</v>
      </c>
      <c r="J681" s="12">
        <v>0</v>
      </c>
    </row>
    <row r="682" spans="1:10">
      <c r="A682" s="12">
        <v>32316</v>
      </c>
      <c r="B682" s="12" t="s">
        <v>653</v>
      </c>
      <c r="C682" s="12">
        <v>0</v>
      </c>
      <c r="D682" s="12">
        <v>-94.56</v>
      </c>
      <c r="E682" s="12">
        <v>149.9</v>
      </c>
      <c r="F682" s="12">
        <v>177.2</v>
      </c>
      <c r="G682" s="12">
        <v>0</v>
      </c>
      <c r="H682" s="12">
        <v>0</v>
      </c>
      <c r="I682" s="12">
        <v>0</v>
      </c>
      <c r="J682" s="12">
        <v>0</v>
      </c>
    </row>
    <row r="683" spans="1:10">
      <c r="A683" s="12">
        <v>32316</v>
      </c>
      <c r="B683" s="12" t="s">
        <v>654</v>
      </c>
      <c r="C683" s="12">
        <v>0</v>
      </c>
      <c r="D683" s="12">
        <v>-59.82</v>
      </c>
      <c r="E683" s="12">
        <v>38.950000000000003</v>
      </c>
      <c r="F683" s="12">
        <v>71.38</v>
      </c>
      <c r="G683" s="12">
        <v>0</v>
      </c>
      <c r="H683" s="12">
        <v>0</v>
      </c>
      <c r="I683" s="12">
        <v>0</v>
      </c>
      <c r="J683" s="12">
        <v>0</v>
      </c>
    </row>
    <row r="684" spans="1:10">
      <c r="A684" s="12">
        <v>32316</v>
      </c>
      <c r="B684" s="12" t="s">
        <v>655</v>
      </c>
      <c r="C684" s="12">
        <v>0</v>
      </c>
      <c r="D684" s="12">
        <v>-40.15</v>
      </c>
      <c r="E684" s="12">
        <v>26.14</v>
      </c>
      <c r="F684" s="12">
        <v>47.91</v>
      </c>
      <c r="G684" s="12">
        <v>0</v>
      </c>
      <c r="H684" s="12">
        <v>0</v>
      </c>
      <c r="I684" s="12">
        <v>0</v>
      </c>
      <c r="J684" s="12">
        <v>0</v>
      </c>
    </row>
    <row r="685" spans="1:10">
      <c r="A685" s="12">
        <v>32316</v>
      </c>
      <c r="B685" s="12" t="s">
        <v>656</v>
      </c>
      <c r="C685" s="12">
        <v>0</v>
      </c>
      <c r="D685" s="12">
        <v>-2393</v>
      </c>
      <c r="E685" s="12">
        <v>2448</v>
      </c>
      <c r="F685" s="12">
        <v>3423</v>
      </c>
      <c r="G685" s="12">
        <v>0</v>
      </c>
      <c r="H685" s="12">
        <v>0</v>
      </c>
      <c r="I685" s="12">
        <v>0</v>
      </c>
      <c r="J685" s="12">
        <v>0</v>
      </c>
    </row>
    <row r="686" spans="1:10">
      <c r="A686" s="12">
        <v>32316</v>
      </c>
      <c r="B686" s="12" t="s">
        <v>657</v>
      </c>
      <c r="C686" s="12">
        <v>0</v>
      </c>
      <c r="D686" s="12">
        <v>2393</v>
      </c>
      <c r="E686" s="12">
        <v>-2448</v>
      </c>
      <c r="F686" s="12">
        <v>3423</v>
      </c>
      <c r="G686" s="12">
        <v>0</v>
      </c>
      <c r="H686" s="12">
        <v>0</v>
      </c>
      <c r="I686" s="12">
        <v>0</v>
      </c>
      <c r="J686" s="12">
        <v>0</v>
      </c>
    </row>
    <row r="687" spans="1:10">
      <c r="A687" s="12">
        <v>32316</v>
      </c>
      <c r="B687" s="12" t="s">
        <v>658</v>
      </c>
      <c r="C687" s="12">
        <v>0</v>
      </c>
      <c r="D687" s="12">
        <v>-1600</v>
      </c>
      <c r="E687" s="12">
        <v>1637</v>
      </c>
      <c r="F687" s="12">
        <v>2289</v>
      </c>
      <c r="G687" s="12">
        <v>0</v>
      </c>
      <c r="H687" s="12">
        <v>0</v>
      </c>
      <c r="I687" s="12">
        <v>0</v>
      </c>
      <c r="J687" s="12">
        <v>0</v>
      </c>
    </row>
    <row r="688" spans="1:10">
      <c r="A688" s="12">
        <v>32316</v>
      </c>
      <c r="B688" s="12" t="s">
        <v>659</v>
      </c>
      <c r="C688" s="12">
        <v>0</v>
      </c>
      <c r="D688" s="12">
        <v>1600</v>
      </c>
      <c r="E688" s="12">
        <v>-1637</v>
      </c>
      <c r="F688" s="12">
        <v>2289</v>
      </c>
      <c r="G688" s="12">
        <v>0</v>
      </c>
      <c r="H688" s="12">
        <v>0</v>
      </c>
      <c r="I688" s="12">
        <v>0</v>
      </c>
      <c r="J688" s="12">
        <v>0</v>
      </c>
    </row>
    <row r="689" spans="1:10">
      <c r="A689" s="12">
        <v>32316</v>
      </c>
      <c r="B689" s="12" t="s">
        <v>660</v>
      </c>
      <c r="C689" s="12">
        <v>0</v>
      </c>
      <c r="D689" s="12">
        <v>-1638</v>
      </c>
      <c r="E689" s="12">
        <v>121.2</v>
      </c>
      <c r="F689" s="12">
        <v>1642</v>
      </c>
      <c r="G689" s="12">
        <v>0</v>
      </c>
      <c r="H689" s="12">
        <v>0</v>
      </c>
      <c r="I689" s="12">
        <v>0</v>
      </c>
      <c r="J689" s="12">
        <v>0</v>
      </c>
    </row>
    <row r="690" spans="1:10">
      <c r="A690" s="12">
        <v>32316</v>
      </c>
      <c r="B690" s="12" t="s">
        <v>661</v>
      </c>
      <c r="C690" s="12">
        <v>0</v>
      </c>
      <c r="D690" s="12">
        <v>1638</v>
      </c>
      <c r="E690" s="12">
        <v>-121.2</v>
      </c>
      <c r="F690" s="12">
        <v>1642</v>
      </c>
      <c r="G690" s="12">
        <v>0</v>
      </c>
      <c r="H690" s="12">
        <v>0</v>
      </c>
      <c r="I690" s="12">
        <v>0</v>
      </c>
      <c r="J690" s="12">
        <v>0</v>
      </c>
    </row>
    <row r="691" spans="1:10">
      <c r="A691" s="12">
        <v>32316</v>
      </c>
      <c r="B691" s="12" t="s">
        <v>662</v>
      </c>
      <c r="C691" s="12">
        <v>0</v>
      </c>
      <c r="D691" s="12">
        <v>-1095</v>
      </c>
      <c r="E691" s="12">
        <v>81.010000000000005</v>
      </c>
      <c r="F691" s="12">
        <v>1098</v>
      </c>
      <c r="G691" s="12">
        <v>0</v>
      </c>
      <c r="H691" s="12">
        <v>0</v>
      </c>
      <c r="I691" s="12">
        <v>0</v>
      </c>
      <c r="J691" s="12">
        <v>0</v>
      </c>
    </row>
    <row r="692" spans="1:10">
      <c r="A692" s="12">
        <v>32316</v>
      </c>
      <c r="B692" s="12" t="s">
        <v>663</v>
      </c>
      <c r="C692" s="12">
        <v>0</v>
      </c>
      <c r="D692" s="12">
        <v>1095</v>
      </c>
      <c r="E692" s="12">
        <v>-81.010000000000005</v>
      </c>
      <c r="F692" s="12">
        <v>1098</v>
      </c>
      <c r="G692" s="12">
        <v>0</v>
      </c>
      <c r="H692" s="12">
        <v>0</v>
      </c>
      <c r="I692" s="12">
        <v>0</v>
      </c>
      <c r="J692" s="12">
        <v>0</v>
      </c>
    </row>
    <row r="693" spans="1:10">
      <c r="A693" s="12">
        <v>32316</v>
      </c>
      <c r="B693" s="12" t="s">
        <v>664</v>
      </c>
      <c r="C693" s="12">
        <v>0</v>
      </c>
      <c r="D693" s="12">
        <v>1.857E-7</v>
      </c>
      <c r="E693" s="12">
        <v>-1085</v>
      </c>
      <c r="F693" s="12">
        <v>1085</v>
      </c>
      <c r="G693" s="12">
        <v>0</v>
      </c>
      <c r="H693" s="12">
        <v>0</v>
      </c>
      <c r="I693" s="12">
        <v>0</v>
      </c>
      <c r="J693" s="12">
        <v>0</v>
      </c>
    </row>
    <row r="694" spans="1:10">
      <c r="A694" s="12">
        <v>32316</v>
      </c>
      <c r="B694" s="12" t="s">
        <v>665</v>
      </c>
      <c r="C694" s="12">
        <v>0</v>
      </c>
      <c r="D694" s="12">
        <v>1.236E-7</v>
      </c>
      <c r="E694" s="12">
        <v>-726.3</v>
      </c>
      <c r="F694" s="12">
        <v>726.3</v>
      </c>
      <c r="G694" s="12">
        <v>0</v>
      </c>
      <c r="H694" s="12">
        <v>0</v>
      </c>
      <c r="I694" s="12">
        <v>0</v>
      </c>
      <c r="J694" s="12">
        <v>0</v>
      </c>
    </row>
    <row r="695" spans="1:10">
      <c r="A695" s="12">
        <v>32316</v>
      </c>
      <c r="B695" s="12" t="s">
        <v>666</v>
      </c>
      <c r="C695" s="12">
        <v>0</v>
      </c>
      <c r="D695" s="12">
        <v>-11.3</v>
      </c>
      <c r="E695" s="12">
        <v>13.93</v>
      </c>
      <c r="F695" s="12">
        <v>17.940000000000001</v>
      </c>
      <c r="G695" s="12">
        <v>0</v>
      </c>
      <c r="H695" s="12">
        <v>0</v>
      </c>
      <c r="I695" s="12">
        <v>0</v>
      </c>
      <c r="J695" s="12">
        <v>0</v>
      </c>
    </row>
    <row r="696" spans="1:10">
      <c r="A696" s="12">
        <v>32316</v>
      </c>
      <c r="B696" s="12" t="s">
        <v>667</v>
      </c>
      <c r="C696" s="12">
        <v>0</v>
      </c>
      <c r="D696" s="12">
        <v>-7.2270000000000003</v>
      </c>
      <c r="E696" s="12">
        <v>8.9089999999999989</v>
      </c>
      <c r="F696" s="12">
        <v>11.47</v>
      </c>
      <c r="G696" s="12">
        <v>0</v>
      </c>
      <c r="H696" s="12">
        <v>0</v>
      </c>
      <c r="I696" s="12">
        <v>0</v>
      </c>
      <c r="J696" s="12">
        <v>0</v>
      </c>
    </row>
    <row r="697" spans="1:10">
      <c r="A697" s="12">
        <v>32316</v>
      </c>
      <c r="B697" s="12" t="s">
        <v>668</v>
      </c>
      <c r="C697" s="12">
        <v>0</v>
      </c>
      <c r="D697" s="12">
        <v>-116.2</v>
      </c>
      <c r="E697" s="12">
        <v>84.59</v>
      </c>
      <c r="F697" s="12">
        <v>143.69999999999999</v>
      </c>
      <c r="G697" s="12">
        <v>0</v>
      </c>
      <c r="H697" s="12">
        <v>0</v>
      </c>
      <c r="I697" s="12">
        <v>0</v>
      </c>
      <c r="J697" s="12">
        <v>0</v>
      </c>
    </row>
    <row r="698" spans="1:10">
      <c r="A698" s="12">
        <v>32316</v>
      </c>
      <c r="B698" s="12" t="s">
        <v>669</v>
      </c>
      <c r="C698" s="12">
        <v>0</v>
      </c>
      <c r="D698" s="12">
        <v>-74.290000000000006</v>
      </c>
      <c r="E698" s="12">
        <v>54.09</v>
      </c>
      <c r="F698" s="12">
        <v>91.89</v>
      </c>
      <c r="G698" s="12">
        <v>0</v>
      </c>
      <c r="H698" s="12">
        <v>0</v>
      </c>
      <c r="I698" s="12">
        <v>0</v>
      </c>
      <c r="J698" s="12">
        <v>0</v>
      </c>
    </row>
    <row r="699" spans="1:10">
      <c r="A699" s="12">
        <v>32316</v>
      </c>
      <c r="B699" s="12" t="s">
        <v>529</v>
      </c>
      <c r="C699" s="12">
        <v>0</v>
      </c>
      <c r="D699" s="12">
        <v>3.3830000000000001E-6</v>
      </c>
      <c r="E699" s="12">
        <v>-1.392E-2</v>
      </c>
      <c r="F699" s="12">
        <v>1.392E-2</v>
      </c>
      <c r="G699" s="12">
        <v>0</v>
      </c>
      <c r="H699" s="12">
        <v>0</v>
      </c>
      <c r="I699" s="12">
        <v>0</v>
      </c>
      <c r="J699" s="12">
        <v>0</v>
      </c>
    </row>
    <row r="700" spans="1:10">
      <c r="A700" s="12">
        <v>32316</v>
      </c>
      <c r="B700" s="12" t="s">
        <v>527</v>
      </c>
      <c r="C700" s="12">
        <v>0</v>
      </c>
      <c r="D700" s="12">
        <v>-3.755E-6</v>
      </c>
      <c r="E700" s="12">
        <v>1.5270000000000001E-2</v>
      </c>
      <c r="F700" s="12">
        <v>1.5270000000000001E-2</v>
      </c>
      <c r="G700" s="12">
        <v>0</v>
      </c>
      <c r="H700" s="12">
        <v>0</v>
      </c>
      <c r="I700" s="12">
        <v>0</v>
      </c>
      <c r="J700" s="12">
        <v>0</v>
      </c>
    </row>
    <row r="701" spans="1:10">
      <c r="A701" s="12">
        <v>32316</v>
      </c>
      <c r="B701" s="12" t="s">
        <v>533</v>
      </c>
      <c r="C701" s="12">
        <v>0</v>
      </c>
      <c r="D701" s="12">
        <v>1.0109999999999999E-6</v>
      </c>
      <c r="E701" s="12">
        <v>6.6710000000000005E-2</v>
      </c>
      <c r="F701" s="12">
        <v>6.6710000000000005E-2</v>
      </c>
      <c r="G701" s="12">
        <v>0</v>
      </c>
      <c r="H701" s="12">
        <v>0</v>
      </c>
      <c r="I701" s="12">
        <v>0</v>
      </c>
      <c r="J701" s="12">
        <v>0</v>
      </c>
    </row>
    <row r="702" spans="1:10">
      <c r="A702" s="12">
        <v>32316</v>
      </c>
      <c r="B702" s="12" t="s">
        <v>531</v>
      </c>
      <c r="C702" s="12">
        <v>0</v>
      </c>
      <c r="D702" s="12">
        <v>-4.0040000000000001E-7</v>
      </c>
      <c r="E702" s="12">
        <v>-2.6689999999999998E-2</v>
      </c>
      <c r="F702" s="12">
        <v>2.6689999999999998E-2</v>
      </c>
      <c r="G702" s="12">
        <v>0</v>
      </c>
      <c r="H702" s="12">
        <v>0</v>
      </c>
      <c r="I702" s="12">
        <v>0</v>
      </c>
      <c r="J702" s="12">
        <v>0</v>
      </c>
    </row>
    <row r="703" spans="1:10">
      <c r="A703" s="12">
        <v>32316</v>
      </c>
      <c r="B703" s="12" t="s">
        <v>535</v>
      </c>
      <c r="C703" s="12">
        <v>0</v>
      </c>
      <c r="D703" s="12">
        <v>1.6499999999999999E-8</v>
      </c>
      <c r="E703" s="12">
        <v>-2.35E-2</v>
      </c>
      <c r="F703" s="12">
        <v>2.35E-2</v>
      </c>
      <c r="G703" s="12">
        <v>0</v>
      </c>
      <c r="H703" s="12">
        <v>0</v>
      </c>
      <c r="I703" s="12">
        <v>0</v>
      </c>
      <c r="J703" s="12">
        <v>0</v>
      </c>
    </row>
    <row r="704" spans="1:10">
      <c r="A704" s="12">
        <v>32316</v>
      </c>
      <c r="B704" s="12" t="s">
        <v>539</v>
      </c>
      <c r="C704" s="12">
        <v>0</v>
      </c>
      <c r="D704" s="12">
        <v>2.272E-6</v>
      </c>
      <c r="E704" s="12">
        <v>-7.7640000000000001E-3</v>
      </c>
      <c r="F704" s="12">
        <v>7.7640000000000001E-3</v>
      </c>
      <c r="G704" s="12">
        <v>0</v>
      </c>
      <c r="H704" s="12">
        <v>0</v>
      </c>
      <c r="I704" s="12">
        <v>0</v>
      </c>
      <c r="J704" s="12">
        <v>0</v>
      </c>
    </row>
    <row r="705" spans="1:10">
      <c r="A705" s="12">
        <v>32316</v>
      </c>
      <c r="B705" s="12" t="s">
        <v>544</v>
      </c>
      <c r="C705" s="12">
        <v>0</v>
      </c>
      <c r="D705" s="12">
        <v>-2.6259999999999998E-9</v>
      </c>
      <c r="E705" s="12">
        <v>-4.4119999999999999E-4</v>
      </c>
      <c r="F705" s="12">
        <v>4.4119999999999999E-4</v>
      </c>
      <c r="G705" s="12">
        <v>0</v>
      </c>
      <c r="H705" s="12">
        <v>0</v>
      </c>
      <c r="I705" s="12">
        <v>0</v>
      </c>
      <c r="J705" s="12">
        <v>0</v>
      </c>
    </row>
    <row r="706" spans="1:10">
      <c r="A706" s="12">
        <v>32316</v>
      </c>
      <c r="B706" s="12" t="s">
        <v>546</v>
      </c>
      <c r="C706" s="12">
        <v>0</v>
      </c>
      <c r="D706" s="12">
        <v>-7.5889999999999997E-6</v>
      </c>
      <c r="E706" s="12">
        <v>3.4609999999999999</v>
      </c>
      <c r="F706" s="12">
        <v>3.4609999999999999</v>
      </c>
      <c r="G706" s="12">
        <v>0</v>
      </c>
      <c r="H706" s="12">
        <v>0</v>
      </c>
      <c r="I706" s="12">
        <v>0</v>
      </c>
      <c r="J706" s="12">
        <v>0</v>
      </c>
    </row>
    <row r="707" spans="1:10">
      <c r="A707" s="12">
        <v>32316</v>
      </c>
      <c r="B707" s="12" t="s">
        <v>548</v>
      </c>
      <c r="C707" s="12">
        <v>0</v>
      </c>
      <c r="D707" s="12">
        <v>5.9610000000000002E-6</v>
      </c>
      <c r="E707" s="12">
        <v>6.1640000000000002E-3</v>
      </c>
      <c r="F707" s="12">
        <v>6.1640000000000002E-3</v>
      </c>
      <c r="G707" s="12">
        <v>0</v>
      </c>
      <c r="H707" s="12">
        <v>0</v>
      </c>
      <c r="I707" s="12">
        <v>0</v>
      </c>
      <c r="J707" s="12">
        <v>0</v>
      </c>
    </row>
    <row r="708" spans="1:10">
      <c r="A708" s="12">
        <v>32316</v>
      </c>
      <c r="B708" s="12" t="s">
        <v>614</v>
      </c>
      <c r="C708" s="12">
        <v>0</v>
      </c>
      <c r="D708" s="12">
        <v>-5.5650000000000012E-8</v>
      </c>
      <c r="E708" s="12">
        <v>-4.3439999999999999E-2</v>
      </c>
      <c r="F708" s="12">
        <v>4.3439999999999999E-2</v>
      </c>
      <c r="G708" s="12">
        <v>0</v>
      </c>
      <c r="H708" s="12">
        <v>0</v>
      </c>
      <c r="I708" s="12">
        <v>0</v>
      </c>
      <c r="J708" s="12">
        <v>0</v>
      </c>
    </row>
    <row r="709" spans="1:10">
      <c r="A709" s="12">
        <v>32316</v>
      </c>
      <c r="B709" s="12" t="s">
        <v>615</v>
      </c>
      <c r="C709" s="12">
        <v>0</v>
      </c>
      <c r="D709" s="12">
        <v>-2.3E-6</v>
      </c>
      <c r="E709" s="12">
        <v>-6.7159999999999997E-3</v>
      </c>
      <c r="F709" s="12">
        <v>6.7159999999999997E-3</v>
      </c>
      <c r="G709" s="12">
        <v>0</v>
      </c>
      <c r="H709" s="12">
        <v>0</v>
      </c>
      <c r="I709" s="12">
        <v>0</v>
      </c>
      <c r="J709" s="12">
        <v>0</v>
      </c>
    </row>
    <row r="710" spans="1:10">
      <c r="A710" s="12">
        <v>32316</v>
      </c>
      <c r="B710" s="12" t="s">
        <v>670</v>
      </c>
      <c r="C710" s="12">
        <v>0</v>
      </c>
      <c r="D710" s="12">
        <v>4.5200000000000002E-7</v>
      </c>
      <c r="E710" s="12">
        <v>2356</v>
      </c>
      <c r="F710" s="12">
        <v>2356</v>
      </c>
      <c r="G710" s="12">
        <v>0</v>
      </c>
      <c r="H710" s="12">
        <v>0</v>
      </c>
      <c r="I710" s="12">
        <v>0</v>
      </c>
      <c r="J710" s="12">
        <v>0</v>
      </c>
    </row>
    <row r="711" spans="1:10">
      <c r="A711" s="12">
        <v>32316</v>
      </c>
      <c r="B711" s="12" t="s">
        <v>671</v>
      </c>
      <c r="C711" s="12">
        <v>0</v>
      </c>
      <c r="D711" s="12">
        <v>-2.7210000000000001E-7</v>
      </c>
      <c r="E711" s="12">
        <v>1096</v>
      </c>
      <c r="F711" s="12">
        <v>1096</v>
      </c>
      <c r="G711" s="12">
        <v>0</v>
      </c>
      <c r="H711" s="12">
        <v>0</v>
      </c>
      <c r="I711" s="12">
        <v>0</v>
      </c>
      <c r="J711" s="12">
        <v>0</v>
      </c>
    </row>
    <row r="712" spans="1:10">
      <c r="A712" s="12">
        <v>32316</v>
      </c>
      <c r="B712" s="12" t="s">
        <v>672</v>
      </c>
      <c r="C712" s="12">
        <v>0</v>
      </c>
      <c r="D712" s="12">
        <v>0</v>
      </c>
      <c r="E712" s="12">
        <v>0</v>
      </c>
      <c r="F712" s="12">
        <v>0</v>
      </c>
      <c r="G712" s="12">
        <v>0</v>
      </c>
      <c r="H712" s="12">
        <v>0</v>
      </c>
      <c r="I712" s="12">
        <v>0</v>
      </c>
      <c r="J712" s="12">
        <v>0</v>
      </c>
    </row>
    <row r="713" spans="1:10">
      <c r="A713" s="12">
        <v>32316</v>
      </c>
      <c r="B713" s="12" t="s">
        <v>673</v>
      </c>
      <c r="C713" s="12">
        <v>0</v>
      </c>
      <c r="D713" s="12">
        <v>0</v>
      </c>
      <c r="E713" s="12">
        <v>0</v>
      </c>
      <c r="F713" s="12">
        <v>0</v>
      </c>
      <c r="G713" s="12">
        <v>0</v>
      </c>
      <c r="H713" s="12">
        <v>0</v>
      </c>
      <c r="I713" s="12">
        <v>0</v>
      </c>
      <c r="J713" s="12">
        <v>0</v>
      </c>
    </row>
    <row r="714" spans="1:10">
      <c r="A714" s="12">
        <v>32316</v>
      </c>
      <c r="B714" s="12" t="s">
        <v>674</v>
      </c>
      <c r="C714" s="12">
        <v>0</v>
      </c>
      <c r="D714" s="12">
        <v>0</v>
      </c>
      <c r="E714" s="12">
        <v>0</v>
      </c>
      <c r="F714" s="12">
        <v>0</v>
      </c>
      <c r="G714" s="12">
        <v>0</v>
      </c>
      <c r="H714" s="12">
        <v>0</v>
      </c>
      <c r="I714" s="12">
        <v>0</v>
      </c>
      <c r="J714" s="12">
        <v>0</v>
      </c>
    </row>
    <row r="715" spans="1:10">
      <c r="A715" s="12">
        <v>32316</v>
      </c>
      <c r="B715" s="12" t="s">
        <v>675</v>
      </c>
      <c r="C715" s="12">
        <v>0</v>
      </c>
      <c r="D715" s="12">
        <v>3.0030000000000001E-2</v>
      </c>
      <c r="E715" s="12">
        <v>-705.6</v>
      </c>
      <c r="F715" s="12">
        <v>705.6</v>
      </c>
      <c r="G715" s="12">
        <v>0</v>
      </c>
      <c r="H715" s="12">
        <v>0</v>
      </c>
      <c r="I715" s="12">
        <v>0</v>
      </c>
      <c r="J715" s="12">
        <v>0</v>
      </c>
    </row>
    <row r="716" spans="1:10">
      <c r="A716" s="12">
        <v>32316</v>
      </c>
      <c r="B716" s="12" t="s">
        <v>676</v>
      </c>
      <c r="C716" s="12">
        <v>0</v>
      </c>
      <c r="D716" s="12">
        <v>-2.026E-7</v>
      </c>
      <c r="E716" s="12">
        <v>-41.79</v>
      </c>
      <c r="F716" s="12">
        <v>41.79</v>
      </c>
      <c r="G716" s="12">
        <v>0</v>
      </c>
      <c r="H716" s="12">
        <v>0</v>
      </c>
      <c r="I716" s="12">
        <v>0</v>
      </c>
      <c r="J716" s="12">
        <v>0</v>
      </c>
    </row>
    <row r="717" spans="1:10">
      <c r="A717" s="12">
        <v>32316</v>
      </c>
      <c r="B717" s="12" t="s">
        <v>677</v>
      </c>
      <c r="C717" s="12">
        <v>0</v>
      </c>
      <c r="D717" s="12">
        <v>0</v>
      </c>
      <c r="E717" s="12">
        <v>0</v>
      </c>
      <c r="F717" s="12">
        <v>0</v>
      </c>
      <c r="G717" s="12">
        <v>0</v>
      </c>
      <c r="H717" s="12">
        <v>0</v>
      </c>
      <c r="I717" s="12">
        <v>0</v>
      </c>
      <c r="J717" s="12">
        <v>0</v>
      </c>
    </row>
    <row r="718" spans="1:10">
      <c r="A718" s="12">
        <v>32316</v>
      </c>
      <c r="B718" s="12" t="s">
        <v>678</v>
      </c>
      <c r="C718" s="12">
        <v>0</v>
      </c>
      <c r="D718" s="12">
        <v>-2.2460000000000001E-7</v>
      </c>
      <c r="E718" s="12">
        <v>-2647</v>
      </c>
      <c r="F718" s="12">
        <v>2647</v>
      </c>
      <c r="G718" s="12">
        <v>0</v>
      </c>
      <c r="H718" s="12">
        <v>0</v>
      </c>
      <c r="I718" s="12">
        <v>0</v>
      </c>
      <c r="J718" s="12">
        <v>0</v>
      </c>
    </row>
    <row r="719" spans="1:10">
      <c r="A719" s="12">
        <v>32316</v>
      </c>
      <c r="B719" s="12" t="s">
        <v>679</v>
      </c>
      <c r="C719" s="12">
        <v>0</v>
      </c>
      <c r="D719" s="12">
        <v>-1.5570000000000001E-2</v>
      </c>
      <c r="E719" s="12">
        <v>3304</v>
      </c>
      <c r="F719" s="12">
        <v>3304</v>
      </c>
      <c r="G719" s="12">
        <v>0</v>
      </c>
      <c r="H719" s="12">
        <v>0</v>
      </c>
      <c r="I719" s="12">
        <v>0</v>
      </c>
      <c r="J719" s="12">
        <v>0</v>
      </c>
    </row>
    <row r="720" spans="1:10">
      <c r="A720" s="12">
        <v>32316</v>
      </c>
      <c r="B720" s="12" t="s">
        <v>680</v>
      </c>
      <c r="C720" s="12">
        <v>0</v>
      </c>
      <c r="D720" s="12">
        <v>-2.593E-9</v>
      </c>
      <c r="E720" s="12">
        <v>47.85</v>
      </c>
      <c r="F720" s="12">
        <v>47.85</v>
      </c>
      <c r="G720" s="12">
        <v>0</v>
      </c>
      <c r="H720" s="12">
        <v>0</v>
      </c>
      <c r="I720" s="12">
        <v>0</v>
      </c>
      <c r="J720" s="12">
        <v>0</v>
      </c>
    </row>
    <row r="721" spans="1:10">
      <c r="A721" s="12">
        <v>32316</v>
      </c>
      <c r="B721" s="12" t="s">
        <v>681</v>
      </c>
      <c r="C721" s="12">
        <v>0</v>
      </c>
      <c r="D721" s="12">
        <v>0</v>
      </c>
      <c r="E721" s="12">
        <v>0</v>
      </c>
      <c r="F721" s="12">
        <v>0</v>
      </c>
      <c r="G721" s="12">
        <v>0</v>
      </c>
      <c r="H721" s="12">
        <v>0</v>
      </c>
      <c r="I721" s="12">
        <v>0</v>
      </c>
      <c r="J721" s="12">
        <v>0</v>
      </c>
    </row>
    <row r="722" spans="1:10">
      <c r="A722" s="12">
        <v>32316</v>
      </c>
      <c r="B722" s="12" t="s">
        <v>682</v>
      </c>
      <c r="C722" s="12">
        <v>0</v>
      </c>
      <c r="D722" s="12">
        <v>3.1909999999999999E-7</v>
      </c>
      <c r="E722" s="12">
        <v>3297</v>
      </c>
      <c r="F722" s="12">
        <v>3297</v>
      </c>
      <c r="G722" s="12">
        <v>0</v>
      </c>
      <c r="H722" s="12">
        <v>0</v>
      </c>
      <c r="I722" s="12">
        <v>0</v>
      </c>
      <c r="J722" s="12">
        <v>0</v>
      </c>
    </row>
    <row r="723" spans="1:10">
      <c r="A723" s="12">
        <v>32316</v>
      </c>
      <c r="B723" s="12" t="s">
        <v>683</v>
      </c>
      <c r="C723" s="12">
        <v>0</v>
      </c>
      <c r="D723" s="12">
        <v>-2.5190000000000003E-7</v>
      </c>
      <c r="E723" s="12">
        <v>-3455</v>
      </c>
      <c r="F723" s="12">
        <v>3455</v>
      </c>
      <c r="G723" s="12">
        <v>0</v>
      </c>
      <c r="H723" s="12">
        <v>0</v>
      </c>
      <c r="I723" s="12">
        <v>0</v>
      </c>
      <c r="J723" s="12">
        <v>0</v>
      </c>
    </row>
    <row r="724" spans="1:10">
      <c r="A724" s="12">
        <v>32316</v>
      </c>
      <c r="B724" s="12" t="s">
        <v>684</v>
      </c>
      <c r="C724" s="12">
        <v>0</v>
      </c>
      <c r="D724" s="12">
        <v>-2.2380000000000001E-7</v>
      </c>
      <c r="E724" s="12">
        <v>15.19</v>
      </c>
      <c r="F724" s="12">
        <v>15.19</v>
      </c>
      <c r="G724" s="12">
        <v>0</v>
      </c>
      <c r="H724" s="12">
        <v>0</v>
      </c>
      <c r="I724" s="12">
        <v>0</v>
      </c>
      <c r="J724" s="12">
        <v>0</v>
      </c>
    </row>
    <row r="725" spans="1:10">
      <c r="A725" s="12">
        <v>32316</v>
      </c>
      <c r="B725" s="12" t="s">
        <v>685</v>
      </c>
      <c r="C725" s="12">
        <v>0</v>
      </c>
      <c r="D725" s="12">
        <v>-2.7269999999999999E-8</v>
      </c>
      <c r="E725" s="12">
        <v>7110</v>
      </c>
      <c r="F725" s="12">
        <v>7110</v>
      </c>
      <c r="G725" s="12">
        <v>0</v>
      </c>
      <c r="H725" s="12">
        <v>0</v>
      </c>
      <c r="I725" s="12">
        <v>0</v>
      </c>
      <c r="J725" s="12">
        <v>0</v>
      </c>
    </row>
    <row r="726" spans="1:10">
      <c r="A726" s="12">
        <v>32316</v>
      </c>
      <c r="B726" s="12" t="s">
        <v>686</v>
      </c>
      <c r="C726" s="12">
        <v>0</v>
      </c>
      <c r="D726" s="12">
        <v>-3.611E-9</v>
      </c>
      <c r="E726" s="12">
        <v>13.97</v>
      </c>
      <c r="F726" s="12">
        <v>13.97</v>
      </c>
      <c r="G726" s="12">
        <v>0</v>
      </c>
      <c r="H726" s="12">
        <v>0</v>
      </c>
      <c r="I726" s="12">
        <v>0</v>
      </c>
      <c r="J726" s="12">
        <v>0</v>
      </c>
    </row>
    <row r="727" spans="1:10">
      <c r="A727" s="12">
        <v>32316</v>
      </c>
      <c r="B727" s="12" t="s">
        <v>687</v>
      </c>
      <c r="C727" s="12">
        <v>0</v>
      </c>
      <c r="D727" s="12">
        <v>-2.0880000000000002E-6</v>
      </c>
      <c r="E727" s="12">
        <v>10100</v>
      </c>
      <c r="F727" s="12">
        <v>10100</v>
      </c>
      <c r="G727" s="12">
        <v>0</v>
      </c>
      <c r="H727" s="12">
        <v>0</v>
      </c>
      <c r="I727" s="12">
        <v>0</v>
      </c>
      <c r="J727" s="12">
        <v>0</v>
      </c>
    </row>
    <row r="728" spans="1:10">
      <c r="A728" s="12">
        <v>32316</v>
      </c>
      <c r="B728" s="12" t="s">
        <v>688</v>
      </c>
      <c r="C728" s="12">
        <v>0</v>
      </c>
      <c r="D728" s="12">
        <v>-1.7570000000000001E-8</v>
      </c>
      <c r="E728" s="12">
        <v>2.6580000000000001E-4</v>
      </c>
      <c r="F728" s="12">
        <v>2.6580000000000001E-4</v>
      </c>
      <c r="G728" s="12">
        <v>0</v>
      </c>
      <c r="H728" s="12">
        <v>0</v>
      </c>
      <c r="I728" s="12">
        <v>0</v>
      </c>
      <c r="J728" s="12">
        <v>0</v>
      </c>
    </row>
    <row r="729" spans="1:10">
      <c r="A729" s="12">
        <v>32316</v>
      </c>
      <c r="B729" s="12" t="s">
        <v>689</v>
      </c>
      <c r="C729" s="12">
        <v>0</v>
      </c>
      <c r="D729" s="12">
        <v>7.7940000000000002E-9</v>
      </c>
      <c r="E729" s="12">
        <v>-1.5029999999999999E-4</v>
      </c>
      <c r="F729" s="12">
        <v>1.5029999999999999E-4</v>
      </c>
      <c r="G729" s="12">
        <v>0</v>
      </c>
      <c r="H729" s="12">
        <v>0</v>
      </c>
      <c r="I729" s="12">
        <v>0</v>
      </c>
      <c r="J729" s="12">
        <v>0</v>
      </c>
    </row>
    <row r="730" spans="1:10">
      <c r="A730" s="12">
        <v>32316</v>
      </c>
      <c r="B730" s="12" t="s">
        <v>690</v>
      </c>
      <c r="C730" s="12">
        <v>0</v>
      </c>
      <c r="D730" s="12">
        <v>-2.1900000000000001E-9</v>
      </c>
      <c r="E730" s="12">
        <v>6.5829999999999998E-5</v>
      </c>
      <c r="F730" s="12">
        <v>6.5829999999999998E-5</v>
      </c>
      <c r="G730" s="12">
        <v>0</v>
      </c>
      <c r="H730" s="12">
        <v>0</v>
      </c>
      <c r="I730" s="12">
        <v>0</v>
      </c>
      <c r="J730" s="12">
        <v>0</v>
      </c>
    </row>
    <row r="731" spans="1:10">
      <c r="A731" s="12">
        <v>32316</v>
      </c>
      <c r="B731" s="12" t="s">
        <v>691</v>
      </c>
      <c r="C731" s="12">
        <v>0</v>
      </c>
      <c r="D731" s="12">
        <v>1.419E-9</v>
      </c>
      <c r="E731" s="12">
        <v>-1.003E-4</v>
      </c>
      <c r="F731" s="12">
        <v>1.003E-4</v>
      </c>
      <c r="G731" s="12">
        <v>0</v>
      </c>
      <c r="H731" s="12">
        <v>0</v>
      </c>
      <c r="I731" s="12">
        <v>0</v>
      </c>
      <c r="J731" s="12">
        <v>0</v>
      </c>
    </row>
    <row r="732" spans="1:10">
      <c r="A732" s="12">
        <v>32316</v>
      </c>
      <c r="B732" s="12" t="s">
        <v>692</v>
      </c>
      <c r="C732" s="12">
        <v>0</v>
      </c>
      <c r="D732" s="12">
        <v>-1.171E-9</v>
      </c>
      <c r="E732" s="12">
        <v>4.2490000000000001E-5</v>
      </c>
      <c r="F732" s="12">
        <v>4.2490000000000001E-5</v>
      </c>
      <c r="G732" s="12">
        <v>0</v>
      </c>
      <c r="H732" s="12">
        <v>0</v>
      </c>
      <c r="I732" s="12">
        <v>0</v>
      </c>
      <c r="J732" s="12">
        <v>0</v>
      </c>
    </row>
    <row r="733" spans="1:10">
      <c r="A733" s="12">
        <v>32316</v>
      </c>
      <c r="B733" s="12" t="s">
        <v>693</v>
      </c>
      <c r="C733" s="12">
        <v>0</v>
      </c>
      <c r="D733" s="12">
        <v>6.1229999999999994E-10</v>
      </c>
      <c r="E733" s="12">
        <v>-4.4690000000000001E-5</v>
      </c>
      <c r="F733" s="12">
        <v>4.4690000000000001E-5</v>
      </c>
      <c r="G733" s="12">
        <v>0</v>
      </c>
      <c r="H733" s="12">
        <v>0</v>
      </c>
      <c r="I733" s="12">
        <v>0</v>
      </c>
      <c r="J733" s="12">
        <v>0</v>
      </c>
    </row>
    <row r="734" spans="1:10">
      <c r="A734" s="12">
        <v>32316</v>
      </c>
      <c r="B734" s="12" t="s">
        <v>694</v>
      </c>
      <c r="C734" s="12">
        <v>0</v>
      </c>
      <c r="D734" s="12">
        <v>-2.8409999999999998E-10</v>
      </c>
      <c r="E734" s="12">
        <v>-2.5359999999999999E-6</v>
      </c>
      <c r="F734" s="12">
        <v>2.5359999999999999E-6</v>
      </c>
      <c r="G734" s="12">
        <v>0</v>
      </c>
      <c r="H734" s="12">
        <v>0</v>
      </c>
      <c r="I734" s="12">
        <v>0</v>
      </c>
      <c r="J734" s="12">
        <v>0</v>
      </c>
    </row>
    <row r="735" spans="1:10">
      <c r="A735" s="12">
        <v>32316</v>
      </c>
      <c r="B735" s="12" t="s">
        <v>695</v>
      </c>
      <c r="C735" s="12">
        <v>0</v>
      </c>
      <c r="D735" s="12">
        <v>2.6700000000000001E-10</v>
      </c>
      <c r="E735" s="12">
        <v>2.83E-6</v>
      </c>
      <c r="F735" s="12">
        <v>2.83E-6</v>
      </c>
      <c r="G735" s="12">
        <v>0</v>
      </c>
      <c r="H735" s="12">
        <v>0</v>
      </c>
      <c r="I735" s="12">
        <v>0</v>
      </c>
      <c r="J735" s="12">
        <v>0</v>
      </c>
    </row>
    <row r="736" spans="1:10">
      <c r="A736" s="12">
        <v>32316</v>
      </c>
      <c r="B736" s="12" t="s">
        <v>696</v>
      </c>
      <c r="C736" s="12">
        <v>0</v>
      </c>
      <c r="D736" s="12">
        <v>-3.295E-11</v>
      </c>
      <c r="E736" s="12">
        <v>-5.0370000000000001E-5</v>
      </c>
      <c r="F736" s="12">
        <v>5.0370000000000001E-5</v>
      </c>
      <c r="G736" s="12">
        <v>0</v>
      </c>
      <c r="H736" s="12">
        <v>0</v>
      </c>
      <c r="I736" s="12">
        <v>0</v>
      </c>
      <c r="J736" s="12">
        <v>0</v>
      </c>
    </row>
    <row r="737" spans="1:10">
      <c r="A737" s="12">
        <v>32316</v>
      </c>
      <c r="B737" s="12" t="s">
        <v>697</v>
      </c>
      <c r="C737" s="12">
        <v>0</v>
      </c>
      <c r="D737" s="12">
        <v>1.4389999999999999E-10</v>
      </c>
      <c r="E737" s="12">
        <v>4.7689999999999999E-5</v>
      </c>
      <c r="F737" s="12">
        <v>4.7689999999999999E-5</v>
      </c>
      <c r="G737" s="12">
        <v>0</v>
      </c>
      <c r="H737" s="12">
        <v>0</v>
      </c>
      <c r="I737" s="12">
        <v>0</v>
      </c>
      <c r="J737" s="12">
        <v>0</v>
      </c>
    </row>
    <row r="738" spans="1:10">
      <c r="A738" s="12">
        <v>32316</v>
      </c>
      <c r="B738" s="12" t="s">
        <v>698</v>
      </c>
      <c r="C738" s="12">
        <v>0</v>
      </c>
      <c r="D738" s="12">
        <v>-2.7090000000000002E-10</v>
      </c>
      <c r="E738" s="12">
        <v>-1.075E-4</v>
      </c>
      <c r="F738" s="12">
        <v>1.075E-4</v>
      </c>
      <c r="G738" s="12">
        <v>0</v>
      </c>
      <c r="H738" s="12">
        <v>0</v>
      </c>
      <c r="I738" s="12">
        <v>0</v>
      </c>
      <c r="J738" s="12">
        <v>0</v>
      </c>
    </row>
    <row r="739" spans="1:10">
      <c r="A739" s="12">
        <v>32316</v>
      </c>
      <c r="B739" s="12" t="s">
        <v>699</v>
      </c>
      <c r="C739" s="12">
        <v>0</v>
      </c>
      <c r="D739" s="12">
        <v>-5.4050000000000005E-10</v>
      </c>
      <c r="E739" s="12">
        <v>7.1660000000000002E-5</v>
      </c>
      <c r="F739" s="12">
        <v>7.1660000000000002E-5</v>
      </c>
      <c r="G739" s="12">
        <v>0</v>
      </c>
      <c r="H739" s="12">
        <v>0</v>
      </c>
      <c r="I739" s="12">
        <v>0</v>
      </c>
      <c r="J739" s="12">
        <v>0</v>
      </c>
    </row>
    <row r="740" spans="1:10">
      <c r="A740" s="12">
        <v>32316</v>
      </c>
      <c r="B740" s="12" t="s">
        <v>700</v>
      </c>
      <c r="C740" s="12">
        <v>0</v>
      </c>
      <c r="D740" s="12">
        <v>-7.8410000000000012E-10</v>
      </c>
      <c r="E740" s="12">
        <v>-1.617E-4</v>
      </c>
      <c r="F740" s="12">
        <v>1.617E-4</v>
      </c>
      <c r="G740" s="12">
        <v>0</v>
      </c>
      <c r="H740" s="12">
        <v>0</v>
      </c>
      <c r="I740" s="12">
        <v>0</v>
      </c>
      <c r="J740" s="12">
        <v>0</v>
      </c>
    </row>
    <row r="741" spans="1:10">
      <c r="A741" s="12">
        <v>32316</v>
      </c>
      <c r="B741" s="12" t="s">
        <v>701</v>
      </c>
      <c r="C741" s="12">
        <v>0</v>
      </c>
      <c r="D741" s="12">
        <v>6.8169999999999999E-9</v>
      </c>
      <c r="E741" s="12">
        <v>2.8160000000000001E-4</v>
      </c>
      <c r="F741" s="12">
        <v>2.8160000000000001E-4</v>
      </c>
      <c r="G741" s="12">
        <v>0</v>
      </c>
      <c r="H741" s="12">
        <v>0</v>
      </c>
      <c r="I741" s="12">
        <v>0</v>
      </c>
      <c r="J741" s="12">
        <v>0</v>
      </c>
    </row>
    <row r="742" spans="1:10">
      <c r="A742" s="12">
        <v>32316</v>
      </c>
      <c r="B742" s="12" t="s">
        <v>280</v>
      </c>
      <c r="C742" s="12">
        <v>0</v>
      </c>
      <c r="D742" s="12">
        <v>1.4460000000000001E-2</v>
      </c>
      <c r="E742" s="12">
        <v>25740</v>
      </c>
      <c r="F742" s="12">
        <v>25740</v>
      </c>
      <c r="G742" s="12">
        <v>0</v>
      </c>
      <c r="H742" s="12">
        <v>0</v>
      </c>
      <c r="I742" s="12">
        <v>0</v>
      </c>
      <c r="J742" s="12">
        <v>0</v>
      </c>
    </row>
    <row r="743" spans="1:10">
      <c r="A743" s="12">
        <v>32316</v>
      </c>
      <c r="B743" s="12" t="s">
        <v>370</v>
      </c>
      <c r="C743" s="12">
        <v>0</v>
      </c>
      <c r="D743" s="12">
        <v>1.3769999999999999E-2</v>
      </c>
      <c r="E743" s="12">
        <v>24880</v>
      </c>
      <c r="F743" s="12">
        <v>24880</v>
      </c>
      <c r="G743" s="12">
        <v>0</v>
      </c>
      <c r="H743" s="12">
        <v>0</v>
      </c>
      <c r="I743" s="12">
        <v>0</v>
      </c>
      <c r="J743" s="12">
        <v>0</v>
      </c>
    </row>
    <row r="744" spans="1:10">
      <c r="A744" s="12">
        <v>32316</v>
      </c>
      <c r="B744" s="12" t="s">
        <v>504</v>
      </c>
      <c r="C744" s="12">
        <v>0</v>
      </c>
      <c r="D744" s="12">
        <v>-4.1829999999999996E-6</v>
      </c>
      <c r="E744" s="12">
        <v>18190</v>
      </c>
      <c r="F744" s="12">
        <v>18190</v>
      </c>
      <c r="G744" s="12">
        <v>0</v>
      </c>
      <c r="H744" s="12">
        <v>0</v>
      </c>
      <c r="I744" s="12">
        <v>0</v>
      </c>
      <c r="J744" s="12">
        <v>0</v>
      </c>
    </row>
    <row r="745" spans="1:10">
      <c r="A745" s="12">
        <v>32316</v>
      </c>
      <c r="B745" s="12" t="s">
        <v>505</v>
      </c>
      <c r="C745" s="12">
        <v>0</v>
      </c>
      <c r="D745" s="12">
        <v>-3.9839999999999986E-6</v>
      </c>
      <c r="E745" s="12">
        <v>17320</v>
      </c>
      <c r="F745" s="12">
        <v>17320</v>
      </c>
      <c r="G745" s="12">
        <v>0</v>
      </c>
      <c r="H745" s="12">
        <v>0</v>
      </c>
      <c r="I745" s="12">
        <v>0</v>
      </c>
      <c r="J745" s="12">
        <v>0</v>
      </c>
    </row>
    <row r="746" spans="1:10">
      <c r="A746" s="12">
        <v>32316</v>
      </c>
      <c r="B746" s="12" t="s">
        <v>506</v>
      </c>
      <c r="C746" s="12">
        <v>0</v>
      </c>
      <c r="D746" s="12">
        <v>-8.6270000000000004E-8</v>
      </c>
      <c r="E746" s="12">
        <v>509.9</v>
      </c>
      <c r="F746" s="12">
        <v>509.9</v>
      </c>
      <c r="G746" s="12">
        <v>0</v>
      </c>
      <c r="H746" s="12">
        <v>0</v>
      </c>
      <c r="I746" s="12">
        <v>0</v>
      </c>
      <c r="J746" s="12">
        <v>0</v>
      </c>
    </row>
    <row r="747" spans="1:10">
      <c r="A747" s="12">
        <v>32316</v>
      </c>
      <c r="B747" s="12" t="s">
        <v>507</v>
      </c>
      <c r="C747" s="12">
        <v>0</v>
      </c>
      <c r="D747" s="12">
        <v>-2.8690000000000001E-7</v>
      </c>
      <c r="E747" s="12">
        <v>1115</v>
      </c>
      <c r="F747" s="12">
        <v>1115</v>
      </c>
      <c r="G747" s="12">
        <v>0</v>
      </c>
      <c r="H747" s="12">
        <v>0</v>
      </c>
      <c r="I747" s="12">
        <v>0</v>
      </c>
      <c r="J747" s="12">
        <v>0</v>
      </c>
    </row>
    <row r="748" spans="1:10">
      <c r="A748" s="12">
        <v>32316</v>
      </c>
      <c r="B748" s="12" t="s">
        <v>508</v>
      </c>
      <c r="C748" s="12">
        <v>0</v>
      </c>
      <c r="D748" s="12">
        <v>-1.0210000000000001E-6</v>
      </c>
      <c r="E748" s="12">
        <v>5977</v>
      </c>
      <c r="F748" s="12">
        <v>5977</v>
      </c>
      <c r="G748" s="12">
        <v>0</v>
      </c>
      <c r="H748" s="12">
        <v>0</v>
      </c>
      <c r="I748" s="12">
        <v>0</v>
      </c>
      <c r="J748" s="12">
        <v>0</v>
      </c>
    </row>
    <row r="749" spans="1:10">
      <c r="A749" s="12">
        <v>32316</v>
      </c>
      <c r="B749" s="12" t="s">
        <v>509</v>
      </c>
      <c r="C749" s="12">
        <v>0</v>
      </c>
      <c r="D749" s="12">
        <v>-8.2640000000000004E-7</v>
      </c>
      <c r="E749" s="12">
        <v>4746</v>
      </c>
      <c r="F749" s="12">
        <v>4746</v>
      </c>
      <c r="G749" s="12">
        <v>0</v>
      </c>
      <c r="H749" s="12">
        <v>0</v>
      </c>
      <c r="I749" s="12">
        <v>0</v>
      </c>
      <c r="J749" s="12">
        <v>0</v>
      </c>
    </row>
    <row r="750" spans="1:10">
      <c r="A750" s="12">
        <v>32316</v>
      </c>
      <c r="B750" s="12" t="s">
        <v>636</v>
      </c>
      <c r="C750" s="12">
        <v>0</v>
      </c>
      <c r="D750" s="12">
        <v>-5.5770000000000001E-6</v>
      </c>
      <c r="E750" s="12">
        <v>25790</v>
      </c>
      <c r="F750" s="12">
        <v>25790</v>
      </c>
      <c r="G750" s="12">
        <v>0</v>
      </c>
      <c r="H750" s="12">
        <v>0</v>
      </c>
      <c r="I750" s="12">
        <v>0</v>
      </c>
      <c r="J750" s="12">
        <v>0</v>
      </c>
    </row>
    <row r="751" spans="1:10">
      <c r="A751" s="12">
        <v>32316</v>
      </c>
      <c r="B751" s="12" t="s">
        <v>637</v>
      </c>
      <c r="C751" s="12">
        <v>0</v>
      </c>
      <c r="D751" s="12">
        <v>-5.1829999999999993E-6</v>
      </c>
      <c r="E751" s="12">
        <v>23690</v>
      </c>
      <c r="F751" s="12">
        <v>23690</v>
      </c>
      <c r="G751" s="12">
        <v>0</v>
      </c>
      <c r="H751" s="12">
        <v>0</v>
      </c>
      <c r="I751" s="12">
        <v>0</v>
      </c>
      <c r="J751" s="12">
        <v>0</v>
      </c>
    </row>
    <row r="752" spans="1:10">
      <c r="A752" s="12">
        <v>32316</v>
      </c>
      <c r="B752" s="12" t="s">
        <v>284</v>
      </c>
      <c r="C752" s="12">
        <v>0</v>
      </c>
      <c r="D752" s="12">
        <v>-223.9</v>
      </c>
      <c r="E752" s="12">
        <v>-792.4</v>
      </c>
      <c r="F752" s="12">
        <v>823.4</v>
      </c>
      <c r="G752" s="12">
        <v>0</v>
      </c>
      <c r="H752" s="12">
        <v>0</v>
      </c>
      <c r="I752" s="12">
        <v>0</v>
      </c>
      <c r="J752" s="12">
        <v>0</v>
      </c>
    </row>
    <row r="753" spans="1:10">
      <c r="A753" s="12">
        <v>32316</v>
      </c>
      <c r="B753" s="12" t="s">
        <v>171</v>
      </c>
      <c r="C753" s="12">
        <v>0</v>
      </c>
      <c r="D753" s="12">
        <v>-223.9</v>
      </c>
      <c r="E753" s="12">
        <v>1378</v>
      </c>
      <c r="F753" s="12">
        <v>1396</v>
      </c>
      <c r="G753" s="12">
        <v>0</v>
      </c>
      <c r="H753" s="12">
        <v>0</v>
      </c>
      <c r="I753" s="12">
        <v>0</v>
      </c>
      <c r="J753" s="12">
        <v>0</v>
      </c>
    </row>
    <row r="754" spans="1:10">
      <c r="A754" s="12">
        <v>32316</v>
      </c>
      <c r="B754" s="12" t="s">
        <v>172</v>
      </c>
      <c r="C754" s="12">
        <v>0</v>
      </c>
      <c r="D754" s="12">
        <v>223.9</v>
      </c>
      <c r="E754" s="12">
        <v>-1378</v>
      </c>
      <c r="F754" s="12">
        <v>1396</v>
      </c>
      <c r="G754" s="12">
        <v>0</v>
      </c>
      <c r="H754" s="12">
        <v>0</v>
      </c>
      <c r="I754" s="12">
        <v>0</v>
      </c>
      <c r="J754" s="12">
        <v>0</v>
      </c>
    </row>
    <row r="755" spans="1:10">
      <c r="A755" s="12">
        <v>32316</v>
      </c>
      <c r="B755" s="12" t="s">
        <v>173</v>
      </c>
      <c r="C755" s="12">
        <v>0</v>
      </c>
      <c r="D755" s="12">
        <v>223.9</v>
      </c>
      <c r="E755" s="12">
        <v>792.4</v>
      </c>
      <c r="F755" s="12">
        <v>823.4</v>
      </c>
      <c r="G755" s="12">
        <v>0</v>
      </c>
      <c r="H755" s="12">
        <v>0</v>
      </c>
      <c r="I755" s="12">
        <v>0</v>
      </c>
      <c r="J755" s="12">
        <v>0</v>
      </c>
    </row>
    <row r="756" spans="1:10">
      <c r="A756" s="12">
        <v>32316</v>
      </c>
      <c r="B756" s="12" t="s">
        <v>174</v>
      </c>
      <c r="C756" s="12">
        <v>0</v>
      </c>
      <c r="D756" s="12">
        <v>-4147</v>
      </c>
      <c r="E756" s="12">
        <v>1568</v>
      </c>
      <c r="F756" s="12">
        <v>4433</v>
      </c>
      <c r="G756" s="12">
        <v>0</v>
      </c>
      <c r="H756" s="12">
        <v>0</v>
      </c>
      <c r="I756" s="12">
        <v>0</v>
      </c>
      <c r="J756" s="12">
        <v>0</v>
      </c>
    </row>
    <row r="757" spans="1:10">
      <c r="A757" s="12">
        <v>32316</v>
      </c>
      <c r="B757" s="12" t="s">
        <v>175</v>
      </c>
      <c r="C757" s="12">
        <v>0</v>
      </c>
      <c r="D757" s="12">
        <v>-4147</v>
      </c>
      <c r="E757" s="12">
        <v>3739</v>
      </c>
      <c r="F757" s="12">
        <v>5583</v>
      </c>
      <c r="G757" s="12">
        <v>0</v>
      </c>
      <c r="H757" s="12">
        <v>0</v>
      </c>
      <c r="I757" s="12">
        <v>0</v>
      </c>
      <c r="J757" s="12">
        <v>0</v>
      </c>
    </row>
    <row r="758" spans="1:10">
      <c r="A758" s="12">
        <v>32316</v>
      </c>
      <c r="B758" s="12" t="s">
        <v>176</v>
      </c>
      <c r="C758" s="12">
        <v>0</v>
      </c>
      <c r="D758" s="12">
        <v>4147</v>
      </c>
      <c r="E758" s="12">
        <v>-3739</v>
      </c>
      <c r="F758" s="12">
        <v>5583</v>
      </c>
      <c r="G758" s="12">
        <v>0</v>
      </c>
      <c r="H758" s="12">
        <v>0</v>
      </c>
      <c r="I758" s="12">
        <v>0</v>
      </c>
      <c r="J758" s="12">
        <v>0</v>
      </c>
    </row>
    <row r="759" spans="1:10">
      <c r="A759" s="12">
        <v>32316</v>
      </c>
      <c r="B759" s="12" t="s">
        <v>177</v>
      </c>
      <c r="C759" s="12">
        <v>0</v>
      </c>
      <c r="D759" s="12">
        <v>4147</v>
      </c>
      <c r="E759" s="12">
        <v>-1568</v>
      </c>
      <c r="F759" s="12">
        <v>4433</v>
      </c>
      <c r="G759" s="12">
        <v>0</v>
      </c>
      <c r="H759" s="12">
        <v>0</v>
      </c>
      <c r="I759" s="12">
        <v>0</v>
      </c>
      <c r="J759" s="12">
        <v>0</v>
      </c>
    </row>
    <row r="760" spans="1:10">
      <c r="A760" s="12">
        <v>32316</v>
      </c>
      <c r="B760" s="12" t="s">
        <v>178</v>
      </c>
      <c r="C760" s="12">
        <v>0</v>
      </c>
      <c r="D760" s="12">
        <v>-1883</v>
      </c>
      <c r="E760" s="12">
        <v>269.10000000000002</v>
      </c>
      <c r="F760" s="12">
        <v>1902</v>
      </c>
      <c r="G760" s="12">
        <v>0</v>
      </c>
      <c r="H760" s="12">
        <v>0</v>
      </c>
      <c r="I760" s="12">
        <v>0</v>
      </c>
      <c r="J760" s="12">
        <v>0</v>
      </c>
    </row>
    <row r="761" spans="1:10">
      <c r="A761" s="12">
        <v>32316</v>
      </c>
      <c r="B761" s="12" t="s">
        <v>179</v>
      </c>
      <c r="C761" s="12">
        <v>0</v>
      </c>
      <c r="D761" s="12">
        <v>-1883</v>
      </c>
      <c r="E761" s="12">
        <v>2440</v>
      </c>
      <c r="F761" s="12">
        <v>3082</v>
      </c>
      <c r="G761" s="12">
        <v>0</v>
      </c>
      <c r="H761" s="12">
        <v>0</v>
      </c>
      <c r="I761" s="12">
        <v>0</v>
      </c>
      <c r="J761" s="12">
        <v>0</v>
      </c>
    </row>
    <row r="762" spans="1:10">
      <c r="A762" s="12">
        <v>32316</v>
      </c>
      <c r="B762" s="12" t="s">
        <v>180</v>
      </c>
      <c r="C762" s="12">
        <v>0</v>
      </c>
      <c r="D762" s="12">
        <v>1435</v>
      </c>
      <c r="E762" s="12">
        <v>-1854</v>
      </c>
      <c r="F762" s="12">
        <v>2344</v>
      </c>
      <c r="G762" s="12">
        <v>0</v>
      </c>
      <c r="H762" s="12">
        <v>0</v>
      </c>
      <c r="I762" s="12">
        <v>0</v>
      </c>
      <c r="J762" s="12">
        <v>0</v>
      </c>
    </row>
    <row r="763" spans="1:10">
      <c r="A763" s="12">
        <v>32316</v>
      </c>
      <c r="B763" s="12" t="s">
        <v>181</v>
      </c>
      <c r="C763" s="12">
        <v>0</v>
      </c>
      <c r="D763" s="12">
        <v>1435</v>
      </c>
      <c r="E763" s="12">
        <v>316.8</v>
      </c>
      <c r="F763" s="12">
        <v>1469</v>
      </c>
      <c r="G763" s="12">
        <v>0</v>
      </c>
      <c r="H763" s="12">
        <v>0</v>
      </c>
      <c r="I763" s="12">
        <v>0</v>
      </c>
      <c r="J763" s="12">
        <v>0</v>
      </c>
    </row>
    <row r="764" spans="1:10">
      <c r="A764" s="12">
        <v>32316</v>
      </c>
      <c r="B764" s="12" t="s">
        <v>182</v>
      </c>
      <c r="C764" s="12">
        <v>0</v>
      </c>
      <c r="D764" s="12">
        <v>-149.6</v>
      </c>
      <c r="E764" s="12">
        <v>-530.6</v>
      </c>
      <c r="F764" s="12">
        <v>551.29999999999995</v>
      </c>
      <c r="G764" s="12">
        <v>0</v>
      </c>
      <c r="H764" s="12">
        <v>0</v>
      </c>
      <c r="I764" s="12">
        <v>0</v>
      </c>
      <c r="J764" s="12">
        <v>0</v>
      </c>
    </row>
    <row r="765" spans="1:10">
      <c r="A765" s="12">
        <v>32316</v>
      </c>
      <c r="B765" s="12" t="s">
        <v>183</v>
      </c>
      <c r="C765" s="12">
        <v>0</v>
      </c>
      <c r="D765" s="12">
        <v>-149.6</v>
      </c>
      <c r="E765" s="12">
        <v>921.9</v>
      </c>
      <c r="F765" s="12">
        <v>934</v>
      </c>
      <c r="G765" s="12">
        <v>0</v>
      </c>
      <c r="H765" s="12">
        <v>0</v>
      </c>
      <c r="I765" s="12">
        <v>0</v>
      </c>
      <c r="J765" s="12">
        <v>0</v>
      </c>
    </row>
    <row r="766" spans="1:10">
      <c r="A766" s="12">
        <v>32316</v>
      </c>
      <c r="B766" s="12" t="s">
        <v>184</v>
      </c>
      <c r="C766" s="12">
        <v>0</v>
      </c>
      <c r="D766" s="12">
        <v>149.6</v>
      </c>
      <c r="E766" s="12">
        <v>-921.9</v>
      </c>
      <c r="F766" s="12">
        <v>934</v>
      </c>
      <c r="G766" s="12">
        <v>0</v>
      </c>
      <c r="H766" s="12">
        <v>0</v>
      </c>
      <c r="I766" s="12">
        <v>0</v>
      </c>
      <c r="J766" s="12">
        <v>0</v>
      </c>
    </row>
    <row r="767" spans="1:10">
      <c r="A767" s="12">
        <v>32316</v>
      </c>
      <c r="B767" s="12" t="s">
        <v>185</v>
      </c>
      <c r="C767" s="12">
        <v>0</v>
      </c>
      <c r="D767" s="12">
        <v>149.6</v>
      </c>
      <c r="E767" s="12">
        <v>530.6</v>
      </c>
      <c r="F767" s="12">
        <v>551.29999999999995</v>
      </c>
      <c r="G767" s="12">
        <v>0</v>
      </c>
      <c r="H767" s="12">
        <v>0</v>
      </c>
      <c r="I767" s="12">
        <v>0</v>
      </c>
      <c r="J767" s="12">
        <v>0</v>
      </c>
    </row>
    <row r="768" spans="1:10">
      <c r="A768" s="12">
        <v>32316</v>
      </c>
      <c r="B768" s="12" t="s">
        <v>186</v>
      </c>
      <c r="C768" s="12">
        <v>0</v>
      </c>
      <c r="D768" s="12">
        <v>-2769</v>
      </c>
      <c r="E768" s="12">
        <v>1045</v>
      </c>
      <c r="F768" s="12">
        <v>2959</v>
      </c>
      <c r="G768" s="12">
        <v>0</v>
      </c>
      <c r="H768" s="12">
        <v>0</v>
      </c>
      <c r="I768" s="12">
        <v>0</v>
      </c>
      <c r="J768" s="12">
        <v>0</v>
      </c>
    </row>
    <row r="769" spans="1:10">
      <c r="A769" s="12">
        <v>32316</v>
      </c>
      <c r="B769" s="12" t="s">
        <v>187</v>
      </c>
      <c r="C769" s="12">
        <v>0</v>
      </c>
      <c r="D769" s="12">
        <v>-2769</v>
      </c>
      <c r="E769" s="12">
        <v>2498</v>
      </c>
      <c r="F769" s="12">
        <v>3729</v>
      </c>
      <c r="G769" s="12">
        <v>0</v>
      </c>
      <c r="H769" s="12">
        <v>0</v>
      </c>
      <c r="I769" s="12">
        <v>0</v>
      </c>
      <c r="J769" s="12">
        <v>0</v>
      </c>
    </row>
    <row r="770" spans="1:10">
      <c r="A770" s="12">
        <v>32316</v>
      </c>
      <c r="B770" s="12" t="s">
        <v>188</v>
      </c>
      <c r="C770" s="12">
        <v>0</v>
      </c>
      <c r="D770" s="12">
        <v>2769</v>
      </c>
      <c r="E770" s="12">
        <v>-2498</v>
      </c>
      <c r="F770" s="12">
        <v>3729</v>
      </c>
      <c r="G770" s="12">
        <v>0</v>
      </c>
      <c r="H770" s="12">
        <v>0</v>
      </c>
      <c r="I770" s="12">
        <v>0</v>
      </c>
      <c r="J770" s="12">
        <v>0</v>
      </c>
    </row>
    <row r="771" spans="1:10">
      <c r="A771" s="12">
        <v>32316</v>
      </c>
      <c r="B771" s="12" t="s">
        <v>189</v>
      </c>
      <c r="C771" s="12">
        <v>0</v>
      </c>
      <c r="D771" s="12">
        <v>2769</v>
      </c>
      <c r="E771" s="12">
        <v>-1045</v>
      </c>
      <c r="F771" s="12">
        <v>2959</v>
      </c>
      <c r="G771" s="12">
        <v>0</v>
      </c>
      <c r="H771" s="12">
        <v>0</v>
      </c>
      <c r="I771" s="12">
        <v>0</v>
      </c>
      <c r="J771" s="12">
        <v>0</v>
      </c>
    </row>
    <row r="772" spans="1:10">
      <c r="A772" s="12">
        <v>32316</v>
      </c>
      <c r="B772" s="12" t="s">
        <v>630</v>
      </c>
      <c r="C772" s="12">
        <v>0</v>
      </c>
      <c r="D772" s="12">
        <v>-1257</v>
      </c>
      <c r="E772" s="12">
        <v>178.1</v>
      </c>
      <c r="F772" s="12">
        <v>1270</v>
      </c>
      <c r="G772" s="12">
        <v>0</v>
      </c>
      <c r="H772" s="12">
        <v>0</v>
      </c>
      <c r="I772" s="12">
        <v>0</v>
      </c>
      <c r="J772" s="12">
        <v>0</v>
      </c>
    </row>
    <row r="773" spans="1:10">
      <c r="A773" s="12">
        <v>32316</v>
      </c>
      <c r="B773" s="12" t="s">
        <v>631</v>
      </c>
      <c r="C773" s="12">
        <v>0</v>
      </c>
      <c r="D773" s="12">
        <v>-1257</v>
      </c>
      <c r="E773" s="12">
        <v>1631</v>
      </c>
      <c r="F773" s="12">
        <v>2059</v>
      </c>
      <c r="G773" s="12">
        <v>0</v>
      </c>
      <c r="H773" s="12">
        <v>0</v>
      </c>
      <c r="I773" s="12">
        <v>0</v>
      </c>
      <c r="J773" s="12">
        <v>0</v>
      </c>
    </row>
    <row r="774" spans="1:10">
      <c r="A774" s="12">
        <v>32316</v>
      </c>
      <c r="B774" s="12" t="s">
        <v>632</v>
      </c>
      <c r="C774" s="12">
        <v>0</v>
      </c>
      <c r="D774" s="12">
        <v>957.9</v>
      </c>
      <c r="E774" s="12">
        <v>-1239</v>
      </c>
      <c r="F774" s="12">
        <v>1566</v>
      </c>
      <c r="G774" s="12">
        <v>0</v>
      </c>
      <c r="H774" s="12">
        <v>0</v>
      </c>
      <c r="I774" s="12">
        <v>0</v>
      </c>
      <c r="J774" s="12">
        <v>0</v>
      </c>
    </row>
    <row r="775" spans="1:10">
      <c r="A775" s="12">
        <v>32316</v>
      </c>
      <c r="B775" s="12" t="s">
        <v>633</v>
      </c>
      <c r="C775" s="12">
        <v>0</v>
      </c>
      <c r="D775" s="12">
        <v>957.9</v>
      </c>
      <c r="E775" s="12">
        <v>213.3</v>
      </c>
      <c r="F775" s="12">
        <v>981.3</v>
      </c>
      <c r="G775" s="12">
        <v>0</v>
      </c>
      <c r="H775" s="12">
        <v>0</v>
      </c>
      <c r="I775" s="12">
        <v>0</v>
      </c>
      <c r="J775" s="12">
        <v>0</v>
      </c>
    </row>
    <row r="776" spans="1:10">
      <c r="A776" s="12">
        <v>32316</v>
      </c>
      <c r="B776" s="12" t="s">
        <v>285</v>
      </c>
      <c r="C776" s="12">
        <v>0</v>
      </c>
      <c r="D776" s="12">
        <v>-3.755E-6</v>
      </c>
      <c r="E776" s="12">
        <v>1.5270000000000001E-2</v>
      </c>
      <c r="F776" s="12">
        <v>1.5270000000000001E-2</v>
      </c>
      <c r="G776" s="12">
        <v>0</v>
      </c>
      <c r="H776" s="12">
        <v>0</v>
      </c>
      <c r="I776" s="12">
        <v>0</v>
      </c>
      <c r="J776" s="12">
        <v>0</v>
      </c>
    </row>
    <row r="777" spans="1:10">
      <c r="A777" s="12">
        <v>32316</v>
      </c>
      <c r="B777" s="12" t="s">
        <v>190</v>
      </c>
      <c r="C777" s="12">
        <v>0</v>
      </c>
      <c r="D777" s="12">
        <v>3.3830000000000001E-6</v>
      </c>
      <c r="E777" s="12">
        <v>-1.392E-2</v>
      </c>
      <c r="F777" s="12">
        <v>1.392E-2</v>
      </c>
      <c r="G777" s="12">
        <v>0</v>
      </c>
      <c r="H777" s="12">
        <v>0</v>
      </c>
      <c r="I777" s="12">
        <v>0</v>
      </c>
      <c r="J777" s="12">
        <v>0</v>
      </c>
    </row>
    <row r="778" spans="1:10">
      <c r="A778" s="12">
        <v>32316</v>
      </c>
      <c r="B778" s="12" t="s">
        <v>191</v>
      </c>
      <c r="C778" s="12">
        <v>0</v>
      </c>
      <c r="D778" s="12">
        <v>-4.0040000000000001E-7</v>
      </c>
      <c r="E778" s="12">
        <v>-2.6689999999999998E-2</v>
      </c>
      <c r="F778" s="12">
        <v>2.6689999999999998E-2</v>
      </c>
      <c r="G778" s="12">
        <v>0</v>
      </c>
      <c r="H778" s="12">
        <v>0</v>
      </c>
      <c r="I778" s="12">
        <v>0</v>
      </c>
      <c r="J778" s="12">
        <v>0</v>
      </c>
    </row>
    <row r="779" spans="1:10">
      <c r="A779" s="12">
        <v>32316</v>
      </c>
      <c r="B779" s="12" t="s">
        <v>192</v>
      </c>
      <c r="C779" s="12">
        <v>0</v>
      </c>
      <c r="D779" s="12">
        <v>1.0109999999999999E-6</v>
      </c>
      <c r="E779" s="12">
        <v>6.6710000000000005E-2</v>
      </c>
      <c r="F779" s="12">
        <v>6.6710000000000005E-2</v>
      </c>
      <c r="G779" s="12">
        <v>0</v>
      </c>
      <c r="H779" s="12">
        <v>0</v>
      </c>
      <c r="I779" s="12">
        <v>0</v>
      </c>
      <c r="J779" s="12">
        <v>0</v>
      </c>
    </row>
    <row r="780" spans="1:10">
      <c r="A780" s="12">
        <v>32316</v>
      </c>
      <c r="B780" s="12" t="s">
        <v>193</v>
      </c>
      <c r="C780" s="12">
        <v>0</v>
      </c>
      <c r="D780" s="12">
        <v>1.6499999999999999E-8</v>
      </c>
      <c r="E780" s="12">
        <v>-2.35E-2</v>
      </c>
      <c r="F780" s="12">
        <v>2.35E-2</v>
      </c>
      <c r="G780" s="12">
        <v>0</v>
      </c>
      <c r="H780" s="12">
        <v>0</v>
      </c>
      <c r="I780" s="12">
        <v>0</v>
      </c>
      <c r="J780" s="12">
        <v>0</v>
      </c>
    </row>
    <row r="781" spans="1:10">
      <c r="A781" s="12">
        <v>32316</v>
      </c>
      <c r="B781" s="12" t="s">
        <v>194</v>
      </c>
      <c r="C781" s="12">
        <v>0</v>
      </c>
      <c r="D781" s="12">
        <v>-1.6499999999999999E-8</v>
      </c>
      <c r="E781" s="12">
        <v>2.35E-2</v>
      </c>
      <c r="F781" s="12">
        <v>2.35E-2</v>
      </c>
      <c r="G781" s="12">
        <v>0</v>
      </c>
      <c r="H781" s="12">
        <v>0</v>
      </c>
      <c r="I781" s="12">
        <v>0</v>
      </c>
      <c r="J781" s="12">
        <v>0</v>
      </c>
    </row>
    <row r="782" spans="1:10">
      <c r="A782" s="12">
        <v>32316</v>
      </c>
      <c r="B782" s="12" t="s">
        <v>195</v>
      </c>
      <c r="C782" s="12">
        <v>0</v>
      </c>
      <c r="D782" s="12">
        <v>2.272E-6</v>
      </c>
      <c r="E782" s="12">
        <v>-7.7640000000000001E-3</v>
      </c>
      <c r="F782" s="12">
        <v>7.7640000000000001E-3</v>
      </c>
      <c r="G782" s="12">
        <v>0</v>
      </c>
      <c r="H782" s="12">
        <v>0</v>
      </c>
      <c r="I782" s="12">
        <v>0</v>
      </c>
      <c r="J782" s="12">
        <v>0</v>
      </c>
    </row>
    <row r="783" spans="1:10">
      <c r="A783" s="12">
        <v>32316</v>
      </c>
      <c r="B783" s="12" t="s">
        <v>196</v>
      </c>
      <c r="C783" s="12">
        <v>0</v>
      </c>
      <c r="D783" s="12">
        <v>-2.272E-6</v>
      </c>
      <c r="E783" s="12">
        <v>7.7640000000000001E-3</v>
      </c>
      <c r="F783" s="12">
        <v>7.7640000000000001E-3</v>
      </c>
      <c r="G783" s="12">
        <v>0</v>
      </c>
      <c r="H783" s="12">
        <v>0</v>
      </c>
      <c r="I783" s="12">
        <v>0</v>
      </c>
      <c r="J783" s="12">
        <v>0</v>
      </c>
    </row>
    <row r="784" spans="1:10">
      <c r="A784" s="12">
        <v>32316</v>
      </c>
      <c r="B784" s="12" t="s">
        <v>197</v>
      </c>
      <c r="C784" s="12">
        <v>0</v>
      </c>
      <c r="D784" s="12">
        <v>-2.3E-6</v>
      </c>
      <c r="E784" s="12">
        <v>-6.7159999999999997E-3</v>
      </c>
      <c r="F784" s="12">
        <v>6.7159999999999997E-3</v>
      </c>
      <c r="G784" s="12">
        <v>0</v>
      </c>
      <c r="H784" s="12">
        <v>0</v>
      </c>
      <c r="I784" s="12">
        <v>0</v>
      </c>
      <c r="J784" s="12">
        <v>0</v>
      </c>
    </row>
    <row r="785" spans="1:10">
      <c r="A785" s="12">
        <v>32316</v>
      </c>
      <c r="B785" s="12" t="s">
        <v>198</v>
      </c>
      <c r="C785" s="12">
        <v>0</v>
      </c>
      <c r="D785" s="12">
        <v>2.3E-6</v>
      </c>
      <c r="E785" s="12">
        <v>6.7159999999999997E-3</v>
      </c>
      <c r="F785" s="12">
        <v>6.7159999999999997E-3</v>
      </c>
      <c r="G785" s="12">
        <v>0</v>
      </c>
      <c r="H785" s="12">
        <v>0</v>
      </c>
      <c r="I785" s="12">
        <v>0</v>
      </c>
      <c r="J785" s="12">
        <v>0</v>
      </c>
    </row>
    <row r="786" spans="1:10">
      <c r="A786" s="12">
        <v>32316</v>
      </c>
      <c r="B786" s="12" t="s">
        <v>199</v>
      </c>
      <c r="C786" s="12">
        <v>0</v>
      </c>
      <c r="D786" s="12">
        <v>2.6259999999999998E-9</v>
      </c>
      <c r="E786" s="12">
        <v>4.4119999999999999E-4</v>
      </c>
      <c r="F786" s="12">
        <v>4.4119999999999999E-4</v>
      </c>
      <c r="G786" s="12">
        <v>0</v>
      </c>
      <c r="H786" s="12">
        <v>0</v>
      </c>
      <c r="I786" s="12">
        <v>0</v>
      </c>
      <c r="J786" s="12">
        <v>0</v>
      </c>
    </row>
    <row r="787" spans="1:10">
      <c r="A787" s="12">
        <v>32316</v>
      </c>
      <c r="B787" s="12" t="s">
        <v>200</v>
      </c>
      <c r="C787" s="12">
        <v>0</v>
      </c>
      <c r="D787" s="12">
        <v>-2.6259999999999998E-9</v>
      </c>
      <c r="E787" s="12">
        <v>-4.4119999999999999E-4</v>
      </c>
      <c r="F787" s="12">
        <v>4.4119999999999999E-4</v>
      </c>
      <c r="G787" s="12">
        <v>0</v>
      </c>
      <c r="H787" s="12">
        <v>0</v>
      </c>
      <c r="I787" s="12">
        <v>0</v>
      </c>
      <c r="J787" s="12">
        <v>0</v>
      </c>
    </row>
    <row r="788" spans="1:10">
      <c r="A788" s="12">
        <v>32316</v>
      </c>
      <c r="B788" s="12" t="s">
        <v>201</v>
      </c>
      <c r="C788" s="12">
        <v>0</v>
      </c>
      <c r="D788" s="12">
        <v>-7.5889999999999997E-6</v>
      </c>
      <c r="E788" s="12">
        <v>3.4609999999999999</v>
      </c>
      <c r="F788" s="12">
        <v>3.4609999999999999</v>
      </c>
      <c r="G788" s="12">
        <v>0</v>
      </c>
      <c r="H788" s="12">
        <v>0</v>
      </c>
      <c r="I788" s="12">
        <v>0</v>
      </c>
      <c r="J788" s="12">
        <v>0</v>
      </c>
    </row>
    <row r="789" spans="1:10">
      <c r="A789" s="12">
        <v>32316</v>
      </c>
      <c r="B789" s="12" t="s">
        <v>202</v>
      </c>
      <c r="C789" s="12">
        <v>0</v>
      </c>
      <c r="D789" s="12">
        <v>5.9610000000000002E-6</v>
      </c>
      <c r="E789" s="12">
        <v>6.1640000000000002E-3</v>
      </c>
      <c r="F789" s="12">
        <v>6.1640000000000002E-3</v>
      </c>
      <c r="G789" s="12">
        <v>0</v>
      </c>
      <c r="H789" s="12">
        <v>0</v>
      </c>
      <c r="I789" s="12">
        <v>0</v>
      </c>
      <c r="J789" s="12">
        <v>0</v>
      </c>
    </row>
    <row r="790" spans="1:10">
      <c r="A790" s="12">
        <v>32316</v>
      </c>
      <c r="B790" s="12" t="s">
        <v>203</v>
      </c>
      <c r="C790" s="12">
        <v>0</v>
      </c>
      <c r="D790" s="12">
        <v>5.5650000000000012E-8</v>
      </c>
      <c r="E790" s="12">
        <v>4.3439999999999999E-2</v>
      </c>
      <c r="F790" s="12">
        <v>4.3439999999999999E-2</v>
      </c>
      <c r="G790" s="12">
        <v>0</v>
      </c>
      <c r="H790" s="12">
        <v>0</v>
      </c>
      <c r="I790" s="12">
        <v>0</v>
      </c>
      <c r="J790" s="12">
        <v>0</v>
      </c>
    </row>
    <row r="791" spans="1:10">
      <c r="A791" s="12">
        <v>32316</v>
      </c>
      <c r="B791" s="12" t="s">
        <v>204</v>
      </c>
      <c r="C791" s="12">
        <v>0</v>
      </c>
      <c r="D791" s="12">
        <v>-5.5650000000000012E-8</v>
      </c>
      <c r="E791" s="12">
        <v>-4.3439999999999999E-2</v>
      </c>
      <c r="F791" s="12">
        <v>4.3439999999999999E-2</v>
      </c>
      <c r="G791" s="12">
        <v>0</v>
      </c>
      <c r="H791" s="12">
        <v>0</v>
      </c>
      <c r="I791" s="12">
        <v>0</v>
      </c>
      <c r="J791" s="12">
        <v>0</v>
      </c>
    </row>
    <row r="792" spans="1:10">
      <c r="A792" s="12">
        <v>32316</v>
      </c>
      <c r="B792" s="12" t="s">
        <v>205</v>
      </c>
      <c r="C792" s="12">
        <v>0</v>
      </c>
      <c r="D792" s="12">
        <v>-1.731E-6</v>
      </c>
      <c r="E792" s="12">
        <v>2.16E-3</v>
      </c>
      <c r="F792" s="12">
        <v>2.16E-3</v>
      </c>
      <c r="G792" s="12">
        <v>0</v>
      </c>
      <c r="H792" s="12">
        <v>0</v>
      </c>
      <c r="I792" s="12">
        <v>0</v>
      </c>
      <c r="J792" s="12">
        <v>0</v>
      </c>
    </row>
    <row r="793" spans="1:10">
      <c r="A793" s="12">
        <v>32316</v>
      </c>
      <c r="B793" s="12" t="s">
        <v>206</v>
      </c>
      <c r="C793" s="12">
        <v>0</v>
      </c>
      <c r="D793" s="12">
        <v>2.2110000000000001E-6</v>
      </c>
      <c r="E793" s="12">
        <v>3.8339999999999999E-2</v>
      </c>
      <c r="F793" s="12">
        <v>3.8339999999999999E-2</v>
      </c>
      <c r="G793" s="12">
        <v>0</v>
      </c>
      <c r="H793" s="12">
        <v>0</v>
      </c>
      <c r="I793" s="12">
        <v>0</v>
      </c>
      <c r="J793" s="12">
        <v>0</v>
      </c>
    </row>
    <row r="794" spans="1:10">
      <c r="A794" s="12">
        <v>32316</v>
      </c>
      <c r="B794" s="12" t="s">
        <v>207</v>
      </c>
      <c r="C794" s="12">
        <v>0</v>
      </c>
      <c r="D794" s="12">
        <v>-4.0679999999999998E-6</v>
      </c>
      <c r="E794" s="12">
        <v>1.2880000000000001E-2</v>
      </c>
      <c r="F794" s="12">
        <v>1.2880000000000001E-2</v>
      </c>
      <c r="G794" s="12">
        <v>0</v>
      </c>
      <c r="H794" s="12">
        <v>0</v>
      </c>
      <c r="I794" s="12">
        <v>0</v>
      </c>
      <c r="J794" s="12">
        <v>0</v>
      </c>
    </row>
    <row r="795" spans="1:10">
      <c r="A795" s="12">
        <v>32316</v>
      </c>
      <c r="B795" s="12" t="s">
        <v>208</v>
      </c>
      <c r="C795" s="12">
        <v>0</v>
      </c>
      <c r="D795" s="12">
        <v>4.1529999999999999E-6</v>
      </c>
      <c r="E795" s="12">
        <v>1.8489999999999999E-2</v>
      </c>
      <c r="F795" s="12">
        <v>1.8489999999999999E-2</v>
      </c>
      <c r="G795" s="12">
        <v>0</v>
      </c>
      <c r="H795" s="12">
        <v>0</v>
      </c>
      <c r="I795" s="12">
        <v>0</v>
      </c>
      <c r="J795" s="12">
        <v>0</v>
      </c>
    </row>
    <row r="796" spans="1:10">
      <c r="A796" s="12">
        <v>32316</v>
      </c>
      <c r="B796" s="12" t="s">
        <v>209</v>
      </c>
      <c r="C796" s="12">
        <v>0</v>
      </c>
      <c r="D796" s="12">
        <v>-1.73E-6</v>
      </c>
      <c r="E796" s="12">
        <v>2.3140000000000001E-3</v>
      </c>
      <c r="F796" s="12">
        <v>2.3140000000000001E-3</v>
      </c>
      <c r="G796" s="12">
        <v>0</v>
      </c>
      <c r="H796" s="12">
        <v>0</v>
      </c>
      <c r="I796" s="12">
        <v>0</v>
      </c>
      <c r="J796" s="12">
        <v>0</v>
      </c>
    </row>
    <row r="797" spans="1:10">
      <c r="A797" s="12">
        <v>32316</v>
      </c>
      <c r="B797" s="12" t="s">
        <v>210</v>
      </c>
      <c r="C797" s="12">
        <v>0</v>
      </c>
      <c r="D797" s="12">
        <v>2.21E-6</v>
      </c>
      <c r="E797" s="12">
        <v>3.8189999999999988E-2</v>
      </c>
      <c r="F797" s="12">
        <v>3.8189999999999988E-2</v>
      </c>
      <c r="G797" s="12">
        <v>0</v>
      </c>
      <c r="H797" s="12">
        <v>0</v>
      </c>
      <c r="I797" s="12">
        <v>0</v>
      </c>
      <c r="J797" s="12">
        <v>0</v>
      </c>
    </row>
    <row r="798" spans="1:10">
      <c r="A798" s="12">
        <v>32316</v>
      </c>
      <c r="B798" s="12" t="s">
        <v>211</v>
      </c>
      <c r="C798" s="12">
        <v>0</v>
      </c>
      <c r="D798" s="12">
        <v>-4.065E-6</v>
      </c>
      <c r="E798" s="12">
        <v>1.332E-2</v>
      </c>
      <c r="F798" s="12">
        <v>1.332E-2</v>
      </c>
      <c r="G798" s="12">
        <v>0</v>
      </c>
      <c r="H798" s="12">
        <v>0</v>
      </c>
      <c r="I798" s="12">
        <v>0</v>
      </c>
      <c r="J798" s="12">
        <v>0</v>
      </c>
    </row>
    <row r="799" spans="1:10">
      <c r="A799" s="12">
        <v>32316</v>
      </c>
      <c r="B799" s="12" t="s">
        <v>212</v>
      </c>
      <c r="C799" s="12">
        <v>0</v>
      </c>
      <c r="D799" s="12">
        <v>4.1510000000000014E-6</v>
      </c>
      <c r="E799" s="12">
        <v>1.805E-2</v>
      </c>
      <c r="F799" s="12">
        <v>1.805E-2</v>
      </c>
      <c r="G799" s="12">
        <v>0</v>
      </c>
      <c r="H799" s="12">
        <v>0</v>
      </c>
      <c r="I799" s="12">
        <v>0</v>
      </c>
      <c r="J799" s="12">
        <v>0</v>
      </c>
    </row>
    <row r="800" spans="1:10">
      <c r="A800" s="12">
        <v>32316</v>
      </c>
      <c r="B800" s="12" t="s">
        <v>213</v>
      </c>
      <c r="C800" s="12">
        <v>0</v>
      </c>
      <c r="D800" s="12">
        <v>-1.711E-6</v>
      </c>
      <c r="E800" s="12">
        <v>1.7520000000000001E-2</v>
      </c>
      <c r="F800" s="12">
        <v>1.7520000000000001E-2</v>
      </c>
      <c r="G800" s="12">
        <v>0</v>
      </c>
      <c r="H800" s="12">
        <v>0</v>
      </c>
      <c r="I800" s="12">
        <v>0</v>
      </c>
      <c r="J800" s="12">
        <v>0</v>
      </c>
    </row>
    <row r="801" spans="1:10">
      <c r="A801" s="12">
        <v>32316</v>
      </c>
      <c r="B801" s="12" t="s">
        <v>214</v>
      </c>
      <c r="C801" s="12">
        <v>0</v>
      </c>
      <c r="D801" s="12">
        <v>2.1909999999999999E-6</v>
      </c>
      <c r="E801" s="12">
        <v>2.298E-2</v>
      </c>
      <c r="F801" s="12">
        <v>2.298E-2</v>
      </c>
      <c r="G801" s="12">
        <v>0</v>
      </c>
      <c r="H801" s="12">
        <v>0</v>
      </c>
      <c r="I801" s="12">
        <v>0</v>
      </c>
      <c r="J801" s="12">
        <v>0</v>
      </c>
    </row>
    <row r="802" spans="1:10">
      <c r="A802" s="12">
        <v>32316</v>
      </c>
      <c r="B802" s="12" t="s">
        <v>215</v>
      </c>
      <c r="C802" s="12">
        <v>0</v>
      </c>
      <c r="D802" s="12">
        <v>-1.7120000000000001E-6</v>
      </c>
      <c r="E802" s="12">
        <v>1.736E-2</v>
      </c>
      <c r="F802" s="12">
        <v>1.736E-2</v>
      </c>
      <c r="G802" s="12">
        <v>0</v>
      </c>
      <c r="H802" s="12">
        <v>0</v>
      </c>
      <c r="I802" s="12">
        <v>0</v>
      </c>
      <c r="J802" s="12">
        <v>0</v>
      </c>
    </row>
    <row r="803" spans="1:10">
      <c r="A803" s="12">
        <v>32316</v>
      </c>
      <c r="B803" s="12" t="s">
        <v>216</v>
      </c>
      <c r="C803" s="12">
        <v>0</v>
      </c>
      <c r="D803" s="12">
        <v>2.1919999999999999E-6</v>
      </c>
      <c r="E803" s="12">
        <v>2.3140000000000001E-2</v>
      </c>
      <c r="F803" s="12">
        <v>2.3140000000000001E-2</v>
      </c>
      <c r="G803" s="12">
        <v>0</v>
      </c>
      <c r="H803" s="12">
        <v>0</v>
      </c>
      <c r="I803" s="12">
        <v>0</v>
      </c>
      <c r="J803" s="12">
        <v>0</v>
      </c>
    </row>
    <row r="804" spans="1:10">
      <c r="A804" s="12">
        <v>32316</v>
      </c>
      <c r="B804" s="12" t="s">
        <v>217</v>
      </c>
      <c r="C804" s="12">
        <v>0</v>
      </c>
      <c r="D804" s="12">
        <v>-4.0099999999999997E-6</v>
      </c>
      <c r="E804" s="12">
        <v>5.6759999999999998E-2</v>
      </c>
      <c r="F804" s="12">
        <v>5.6759999999999998E-2</v>
      </c>
      <c r="G804" s="12">
        <v>0</v>
      </c>
      <c r="H804" s="12">
        <v>0</v>
      </c>
      <c r="I804" s="12">
        <v>0</v>
      </c>
      <c r="J804" s="12">
        <v>0</v>
      </c>
    </row>
    <row r="805" spans="1:10">
      <c r="A805" s="12">
        <v>32316</v>
      </c>
      <c r="B805" s="12" t="s">
        <v>218</v>
      </c>
      <c r="C805" s="12">
        <v>0</v>
      </c>
      <c r="D805" s="12">
        <v>4.0949999999999998E-6</v>
      </c>
      <c r="E805" s="12">
        <v>-2.5389999999999999E-2</v>
      </c>
      <c r="F805" s="12">
        <v>2.5389999999999999E-2</v>
      </c>
      <c r="G805" s="12">
        <v>0</v>
      </c>
      <c r="H805" s="12">
        <v>0</v>
      </c>
      <c r="I805" s="12">
        <v>0</v>
      </c>
      <c r="J805" s="12">
        <v>0</v>
      </c>
    </row>
    <row r="806" spans="1:10">
      <c r="A806" s="12">
        <v>32316</v>
      </c>
      <c r="B806" s="12" t="s">
        <v>219</v>
      </c>
      <c r="C806" s="12">
        <v>0</v>
      </c>
      <c r="D806" s="12">
        <v>-4.0119999999999999E-6</v>
      </c>
      <c r="E806" s="12">
        <v>5.6320000000000002E-2</v>
      </c>
      <c r="F806" s="12">
        <v>5.6320000000000002E-2</v>
      </c>
      <c r="G806" s="12">
        <v>0</v>
      </c>
      <c r="H806" s="12">
        <v>0</v>
      </c>
      <c r="I806" s="12">
        <v>0</v>
      </c>
      <c r="J806" s="12">
        <v>0</v>
      </c>
    </row>
    <row r="807" spans="1:10">
      <c r="A807" s="12">
        <v>32316</v>
      </c>
      <c r="B807" s="12" t="s">
        <v>220</v>
      </c>
      <c r="C807" s="12">
        <v>0</v>
      </c>
      <c r="D807" s="12">
        <v>4.0980000000000004E-6</v>
      </c>
      <c r="E807" s="12">
        <v>-2.495E-2</v>
      </c>
      <c r="F807" s="12">
        <v>2.495E-2</v>
      </c>
      <c r="G807" s="12">
        <v>0</v>
      </c>
      <c r="H807" s="12">
        <v>0</v>
      </c>
      <c r="I807" s="12">
        <v>0</v>
      </c>
      <c r="J807" s="12">
        <v>0</v>
      </c>
    </row>
    <row r="808" spans="1:10">
      <c r="A808" s="12">
        <v>32316</v>
      </c>
      <c r="B808" s="12" t="s">
        <v>221</v>
      </c>
      <c r="C808" s="12">
        <v>0</v>
      </c>
      <c r="D808" s="12">
        <v>-4.1330000000000001E-6</v>
      </c>
      <c r="E808" s="12">
        <v>3.4489999999999998</v>
      </c>
      <c r="F808" s="12">
        <v>3.4489999999999998</v>
      </c>
      <c r="G808" s="12">
        <v>0</v>
      </c>
      <c r="H808" s="12">
        <v>0</v>
      </c>
      <c r="I808" s="12">
        <v>0</v>
      </c>
      <c r="J808" s="12">
        <v>0</v>
      </c>
    </row>
    <row r="809" spans="1:10">
      <c r="A809" s="12">
        <v>32316</v>
      </c>
      <c r="B809" s="12" t="s">
        <v>222</v>
      </c>
      <c r="C809" s="12">
        <v>0</v>
      </c>
      <c r="D809" s="12">
        <v>4.8450000000000002E-6</v>
      </c>
      <c r="E809" s="12">
        <v>-5.4229999999999999E-3</v>
      </c>
      <c r="F809" s="12">
        <v>5.4229999999999999E-3</v>
      </c>
      <c r="G809" s="12">
        <v>0</v>
      </c>
      <c r="H809" s="12">
        <v>0</v>
      </c>
      <c r="I809" s="12">
        <v>0</v>
      </c>
      <c r="J809" s="12">
        <v>0</v>
      </c>
    </row>
    <row r="810" spans="1:10">
      <c r="A810" s="12">
        <v>32316</v>
      </c>
      <c r="B810" s="12" t="s">
        <v>223</v>
      </c>
      <c r="C810" s="12">
        <v>0</v>
      </c>
      <c r="D810" s="12">
        <v>-6.0470000000000001E-7</v>
      </c>
      <c r="E810" s="12">
        <v>2.5760000000000001</v>
      </c>
      <c r="F810" s="12">
        <v>2.5760000000000001</v>
      </c>
      <c r="G810" s="12">
        <v>0</v>
      </c>
      <c r="H810" s="12">
        <v>0</v>
      </c>
      <c r="I810" s="12">
        <v>0</v>
      </c>
      <c r="J810" s="12">
        <v>0</v>
      </c>
    </row>
    <row r="811" spans="1:10">
      <c r="A811" s="12">
        <v>32316</v>
      </c>
      <c r="B811" s="12" t="s">
        <v>224</v>
      </c>
      <c r="C811" s="12">
        <v>0</v>
      </c>
      <c r="D811" s="12">
        <v>6.1290000000000001E-6</v>
      </c>
      <c r="E811" s="12">
        <v>-1.4330000000000001E-2</v>
      </c>
      <c r="F811" s="12">
        <v>1.4330000000000001E-2</v>
      </c>
      <c r="G811" s="12">
        <v>0</v>
      </c>
      <c r="H811" s="12">
        <v>0</v>
      </c>
      <c r="I811" s="12">
        <v>0</v>
      </c>
      <c r="J811" s="12">
        <v>0</v>
      </c>
    </row>
    <row r="812" spans="1:10">
      <c r="A812" s="12">
        <v>32316</v>
      </c>
      <c r="B812" s="12" t="s">
        <v>225</v>
      </c>
      <c r="C812" s="12">
        <v>0</v>
      </c>
      <c r="D812" s="12">
        <v>-4.1339999999999997E-6</v>
      </c>
      <c r="E812" s="12">
        <v>3.4489999999999998</v>
      </c>
      <c r="F812" s="12">
        <v>3.4489999999999998</v>
      </c>
      <c r="G812" s="12">
        <v>0</v>
      </c>
      <c r="H812" s="12">
        <v>0</v>
      </c>
      <c r="I812" s="12">
        <v>0</v>
      </c>
      <c r="J812" s="12">
        <v>0</v>
      </c>
    </row>
    <row r="813" spans="1:10">
      <c r="A813" s="12">
        <v>32316</v>
      </c>
      <c r="B813" s="12" t="s">
        <v>226</v>
      </c>
      <c r="C813" s="12">
        <v>0</v>
      </c>
      <c r="D813" s="12">
        <v>4.8439999999999997E-6</v>
      </c>
      <c r="E813" s="12">
        <v>-5.5779999999999996E-3</v>
      </c>
      <c r="F813" s="12">
        <v>5.5779999999999996E-3</v>
      </c>
      <c r="G813" s="12">
        <v>0</v>
      </c>
      <c r="H813" s="12">
        <v>0</v>
      </c>
      <c r="I813" s="12">
        <v>0</v>
      </c>
      <c r="J813" s="12">
        <v>0</v>
      </c>
    </row>
    <row r="814" spans="1:10">
      <c r="A814" s="12">
        <v>32316</v>
      </c>
      <c r="B814" s="12" t="s">
        <v>227</v>
      </c>
      <c r="C814" s="12">
        <v>0</v>
      </c>
      <c r="D814" s="12">
        <v>-6.074E-7</v>
      </c>
      <c r="E814" s="12">
        <v>2.5760000000000001</v>
      </c>
      <c r="F814" s="12">
        <v>2.5760000000000001</v>
      </c>
      <c r="G814" s="12">
        <v>0</v>
      </c>
      <c r="H814" s="12">
        <v>0</v>
      </c>
      <c r="I814" s="12">
        <v>0</v>
      </c>
      <c r="J814" s="12">
        <v>0</v>
      </c>
    </row>
    <row r="815" spans="1:10">
      <c r="A815" s="12">
        <v>32316</v>
      </c>
      <c r="B815" s="12" t="s">
        <v>228</v>
      </c>
      <c r="C815" s="12">
        <v>0</v>
      </c>
      <c r="D815" s="12">
        <v>6.1260000000000003E-6</v>
      </c>
      <c r="E815" s="12">
        <v>-1.477E-2</v>
      </c>
      <c r="F815" s="12">
        <v>1.477E-2</v>
      </c>
      <c r="G815" s="12">
        <v>0</v>
      </c>
      <c r="H815" s="12">
        <v>0</v>
      </c>
      <c r="I815" s="12">
        <v>0</v>
      </c>
      <c r="J815" s="12">
        <v>0</v>
      </c>
    </row>
    <row r="816" spans="1:10">
      <c r="A816" s="12">
        <v>32316</v>
      </c>
      <c r="B816" s="12" t="s">
        <v>229</v>
      </c>
      <c r="C816" s="12">
        <v>0</v>
      </c>
      <c r="D816" s="12">
        <v>-5.3940000000000004E-6</v>
      </c>
      <c r="E816" s="12">
        <v>3.5230000000000001</v>
      </c>
      <c r="F816" s="12">
        <v>3.5230000000000001</v>
      </c>
      <c r="G816" s="12">
        <v>0</v>
      </c>
      <c r="H816" s="12">
        <v>0</v>
      </c>
      <c r="I816" s="12">
        <v>0</v>
      </c>
      <c r="J816" s="12">
        <v>0</v>
      </c>
    </row>
    <row r="817" spans="1:10">
      <c r="A817" s="12">
        <v>32316</v>
      </c>
      <c r="B817" s="12" t="s">
        <v>230</v>
      </c>
      <c r="C817" s="12">
        <v>0</v>
      </c>
      <c r="D817" s="12">
        <v>8.1559999999999995E-6</v>
      </c>
      <c r="E817" s="12">
        <v>6.8010000000000001E-2</v>
      </c>
      <c r="F817" s="12">
        <v>6.8010000000000001E-2</v>
      </c>
      <c r="G817" s="12">
        <v>0</v>
      </c>
      <c r="H817" s="12">
        <v>0</v>
      </c>
      <c r="I817" s="12">
        <v>0</v>
      </c>
      <c r="J817" s="12">
        <v>0</v>
      </c>
    </row>
    <row r="818" spans="1:10">
      <c r="A818" s="12">
        <v>32316</v>
      </c>
      <c r="B818" s="12" t="s">
        <v>231</v>
      </c>
      <c r="C818" s="12">
        <v>0</v>
      </c>
      <c r="D818" s="12">
        <v>-1.5510000000000001E-6</v>
      </c>
      <c r="E818" s="12">
        <v>2.6320000000000001</v>
      </c>
      <c r="F818" s="12">
        <v>2.6320000000000001</v>
      </c>
      <c r="G818" s="12">
        <v>0</v>
      </c>
      <c r="H818" s="12">
        <v>0</v>
      </c>
      <c r="I818" s="12">
        <v>0</v>
      </c>
      <c r="J818" s="12">
        <v>0</v>
      </c>
    </row>
    <row r="819" spans="1:10">
      <c r="A819" s="12">
        <v>32316</v>
      </c>
      <c r="B819" s="12" t="s">
        <v>232</v>
      </c>
      <c r="C819" s="12">
        <v>0</v>
      </c>
      <c r="D819" s="12">
        <v>8.6119999999999999E-6</v>
      </c>
      <c r="E819" s="12">
        <v>4.0739999999999998E-2</v>
      </c>
      <c r="F819" s="12">
        <v>4.0739999999999998E-2</v>
      </c>
      <c r="G819" s="12">
        <v>0</v>
      </c>
      <c r="H819" s="12">
        <v>0</v>
      </c>
      <c r="I819" s="12">
        <v>0</v>
      </c>
      <c r="J819" s="12">
        <v>0</v>
      </c>
    </row>
    <row r="820" spans="1:10">
      <c r="A820" s="12">
        <v>32316</v>
      </c>
      <c r="B820" s="12" t="s">
        <v>429</v>
      </c>
      <c r="C820" s="12">
        <v>0</v>
      </c>
      <c r="D820" s="12">
        <v>-4.6760000000000006E-6</v>
      </c>
      <c r="E820" s="12">
        <v>1.9009999999999999E-2</v>
      </c>
      <c r="F820" s="12">
        <v>1.9009999999999999E-2</v>
      </c>
      <c r="G820" s="12">
        <v>0</v>
      </c>
      <c r="H820" s="12">
        <v>0</v>
      </c>
      <c r="I820" s="12">
        <v>0</v>
      </c>
      <c r="J820" s="12">
        <v>0</v>
      </c>
    </row>
    <row r="821" spans="1:10">
      <c r="A821" s="12">
        <v>32316</v>
      </c>
      <c r="B821" s="12" t="s">
        <v>430</v>
      </c>
      <c r="C821" s="12">
        <v>0</v>
      </c>
      <c r="D821" s="12">
        <v>4.2919999999999997E-6</v>
      </c>
      <c r="E821" s="12">
        <v>-1.7659999999999999E-2</v>
      </c>
      <c r="F821" s="12">
        <v>1.7659999999999999E-2</v>
      </c>
      <c r="G821" s="12">
        <v>0</v>
      </c>
      <c r="H821" s="12">
        <v>0</v>
      </c>
      <c r="I821" s="12">
        <v>0</v>
      </c>
      <c r="J821" s="12">
        <v>0</v>
      </c>
    </row>
    <row r="822" spans="1:10">
      <c r="A822" s="12">
        <v>32316</v>
      </c>
      <c r="B822" s="12" t="s">
        <v>431</v>
      </c>
      <c r="C822" s="12">
        <v>0</v>
      </c>
      <c r="D822" s="12">
        <v>-4.0040000000000001E-7</v>
      </c>
      <c r="E822" s="12">
        <v>-2.6689999999999998E-2</v>
      </c>
      <c r="F822" s="12">
        <v>2.6689999999999998E-2</v>
      </c>
      <c r="G822" s="12">
        <v>0</v>
      </c>
      <c r="H822" s="12">
        <v>0</v>
      </c>
      <c r="I822" s="12">
        <v>0</v>
      </c>
      <c r="J822" s="12">
        <v>0</v>
      </c>
    </row>
    <row r="823" spans="1:10">
      <c r="A823" s="12">
        <v>32316</v>
      </c>
      <c r="B823" s="12" t="s">
        <v>233</v>
      </c>
      <c r="C823" s="12">
        <v>0</v>
      </c>
      <c r="D823" s="12">
        <v>1.0109999999999999E-6</v>
      </c>
      <c r="E823" s="12">
        <v>6.6710000000000005E-2</v>
      </c>
      <c r="F823" s="12">
        <v>6.6710000000000005E-2</v>
      </c>
      <c r="G823" s="12">
        <v>0</v>
      </c>
      <c r="H823" s="12">
        <v>0</v>
      </c>
      <c r="I823" s="12">
        <v>0</v>
      </c>
      <c r="J823" s="12">
        <v>0</v>
      </c>
    </row>
    <row r="824" spans="1:10">
      <c r="A824" s="12">
        <v>32316</v>
      </c>
      <c r="B824" s="12" t="s">
        <v>234</v>
      </c>
      <c r="C824" s="12">
        <v>0</v>
      </c>
      <c r="D824" s="12">
        <v>1.6499999999999999E-8</v>
      </c>
      <c r="E824" s="12">
        <v>-2.35E-2</v>
      </c>
      <c r="F824" s="12">
        <v>2.35E-2</v>
      </c>
      <c r="G824" s="12">
        <v>0</v>
      </c>
      <c r="H824" s="12">
        <v>0</v>
      </c>
      <c r="I824" s="12">
        <v>0</v>
      </c>
      <c r="J824" s="12">
        <v>0</v>
      </c>
    </row>
    <row r="825" spans="1:10">
      <c r="A825" s="12">
        <v>32316</v>
      </c>
      <c r="B825" s="12" t="s">
        <v>286</v>
      </c>
      <c r="C825" s="12">
        <v>0</v>
      </c>
      <c r="D825" s="12">
        <v>-1.6499999999999999E-8</v>
      </c>
      <c r="E825" s="12">
        <v>2.35E-2</v>
      </c>
      <c r="F825" s="12">
        <v>2.35E-2</v>
      </c>
      <c r="G825" s="12">
        <v>0</v>
      </c>
      <c r="H825" s="12">
        <v>0</v>
      </c>
      <c r="I825" s="12">
        <v>0</v>
      </c>
      <c r="J825" s="12">
        <v>0</v>
      </c>
    </row>
    <row r="826" spans="1:10">
      <c r="A826" s="12">
        <v>32316</v>
      </c>
      <c r="B826" s="12" t="s">
        <v>287</v>
      </c>
      <c r="C826" s="12">
        <v>0</v>
      </c>
      <c r="D826" s="12">
        <v>-2.272E-6</v>
      </c>
      <c r="E826" s="12">
        <v>7.7640000000000001E-3</v>
      </c>
      <c r="F826" s="12">
        <v>7.7640000000000001E-3</v>
      </c>
      <c r="G826" s="12">
        <v>0</v>
      </c>
      <c r="H826" s="12">
        <v>0</v>
      </c>
      <c r="I826" s="12">
        <v>0</v>
      </c>
      <c r="J826" s="12">
        <v>0</v>
      </c>
    </row>
    <row r="827" spans="1:10">
      <c r="A827" s="12">
        <v>32316</v>
      </c>
      <c r="B827" s="12" t="s">
        <v>288</v>
      </c>
      <c r="C827" s="12">
        <v>0</v>
      </c>
      <c r="D827" s="12">
        <v>2.272E-6</v>
      </c>
      <c r="E827" s="12">
        <v>-7.7640000000000001E-3</v>
      </c>
      <c r="F827" s="12">
        <v>7.7640000000000001E-3</v>
      </c>
      <c r="G827" s="12">
        <v>0</v>
      </c>
      <c r="H827" s="12">
        <v>0</v>
      </c>
      <c r="I827" s="12">
        <v>0</v>
      </c>
      <c r="J827" s="12">
        <v>0</v>
      </c>
    </row>
    <row r="828" spans="1:10">
      <c r="A828" s="12">
        <v>32316</v>
      </c>
      <c r="B828" s="12" t="s">
        <v>289</v>
      </c>
      <c r="C828" s="12">
        <v>0</v>
      </c>
      <c r="D828" s="12">
        <v>2.3E-6</v>
      </c>
      <c r="E828" s="12">
        <v>6.7159999999999997E-3</v>
      </c>
      <c r="F828" s="12">
        <v>6.7159999999999997E-3</v>
      </c>
      <c r="G828" s="12">
        <v>0</v>
      </c>
      <c r="H828" s="12">
        <v>0</v>
      </c>
      <c r="I828" s="12">
        <v>0</v>
      </c>
      <c r="J828" s="12">
        <v>0</v>
      </c>
    </row>
    <row r="829" spans="1:10">
      <c r="A829" s="12">
        <v>32316</v>
      </c>
      <c r="B829" s="12" t="s">
        <v>290</v>
      </c>
      <c r="C829" s="12">
        <v>0</v>
      </c>
      <c r="D829" s="12">
        <v>-2.3E-6</v>
      </c>
      <c r="E829" s="12">
        <v>-6.7159999999999997E-3</v>
      </c>
      <c r="F829" s="12">
        <v>6.7159999999999997E-3</v>
      </c>
      <c r="G829" s="12">
        <v>0</v>
      </c>
      <c r="H829" s="12">
        <v>0</v>
      </c>
      <c r="I829" s="12">
        <v>0</v>
      </c>
      <c r="J829" s="12">
        <v>0</v>
      </c>
    </row>
    <row r="830" spans="1:10">
      <c r="A830" s="12">
        <v>32316</v>
      </c>
      <c r="B830" s="12" t="s">
        <v>291</v>
      </c>
      <c r="C830" s="12">
        <v>0</v>
      </c>
      <c r="D830" s="12">
        <v>2.6259999999999998E-9</v>
      </c>
      <c r="E830" s="12">
        <v>4.4119999999999999E-4</v>
      </c>
      <c r="F830" s="12">
        <v>4.4119999999999999E-4</v>
      </c>
      <c r="G830" s="12">
        <v>0</v>
      </c>
      <c r="H830" s="12">
        <v>0</v>
      </c>
      <c r="I830" s="12">
        <v>0</v>
      </c>
      <c r="J830" s="12">
        <v>0</v>
      </c>
    </row>
    <row r="831" spans="1:10">
      <c r="A831" s="12">
        <v>32316</v>
      </c>
      <c r="B831" s="12" t="s">
        <v>292</v>
      </c>
      <c r="C831" s="12">
        <v>0</v>
      </c>
      <c r="D831" s="12">
        <v>-2.6259999999999998E-9</v>
      </c>
      <c r="E831" s="12">
        <v>-4.4119999999999999E-4</v>
      </c>
      <c r="F831" s="12">
        <v>4.4119999999999999E-4</v>
      </c>
      <c r="G831" s="12">
        <v>0</v>
      </c>
      <c r="H831" s="12">
        <v>0</v>
      </c>
      <c r="I831" s="12">
        <v>0</v>
      </c>
      <c r="J831" s="12">
        <v>0</v>
      </c>
    </row>
    <row r="832" spans="1:10">
      <c r="A832" s="12">
        <v>32316</v>
      </c>
      <c r="B832" s="12" t="s">
        <v>293</v>
      </c>
      <c r="C832" s="12">
        <v>0</v>
      </c>
      <c r="D832" s="12">
        <v>-7.5889999999999997E-6</v>
      </c>
      <c r="E832" s="12">
        <v>3.4609999999999999</v>
      </c>
      <c r="F832" s="12">
        <v>3.4609999999999999</v>
      </c>
      <c r="G832" s="12">
        <v>0</v>
      </c>
      <c r="H832" s="12">
        <v>0</v>
      </c>
      <c r="I832" s="12">
        <v>0</v>
      </c>
      <c r="J832" s="12">
        <v>0</v>
      </c>
    </row>
    <row r="833" spans="1:10">
      <c r="A833" s="12">
        <v>32316</v>
      </c>
      <c r="B833" s="12" t="s">
        <v>294</v>
      </c>
      <c r="C833" s="12">
        <v>0</v>
      </c>
      <c r="D833" s="12">
        <v>5.9610000000000002E-6</v>
      </c>
      <c r="E833" s="12">
        <v>6.1640000000000002E-3</v>
      </c>
      <c r="F833" s="12">
        <v>6.1640000000000002E-3</v>
      </c>
      <c r="G833" s="12">
        <v>0</v>
      </c>
      <c r="H833" s="12">
        <v>0</v>
      </c>
      <c r="I833" s="12">
        <v>0</v>
      </c>
      <c r="J833" s="12">
        <v>0</v>
      </c>
    </row>
    <row r="834" spans="1:10">
      <c r="A834" s="12">
        <v>32316</v>
      </c>
      <c r="B834" s="12" t="s">
        <v>295</v>
      </c>
      <c r="C834" s="12">
        <v>0</v>
      </c>
      <c r="D834" s="12">
        <v>-5.5650000000000012E-8</v>
      </c>
      <c r="E834" s="12">
        <v>-4.3439999999999999E-2</v>
      </c>
      <c r="F834" s="12">
        <v>4.3439999999999999E-2</v>
      </c>
      <c r="G834" s="12">
        <v>0</v>
      </c>
      <c r="H834" s="12">
        <v>0</v>
      </c>
      <c r="I834" s="12">
        <v>0</v>
      </c>
      <c r="J834" s="12">
        <v>0</v>
      </c>
    </row>
    <row r="835" spans="1:10">
      <c r="A835" s="12">
        <v>32316</v>
      </c>
      <c r="B835" s="12" t="s">
        <v>296</v>
      </c>
      <c r="C835" s="12">
        <v>0</v>
      </c>
      <c r="D835" s="12">
        <v>5.5650000000000012E-8</v>
      </c>
      <c r="E835" s="12">
        <v>4.3439999999999999E-2</v>
      </c>
      <c r="F835" s="12">
        <v>4.3439999999999999E-2</v>
      </c>
      <c r="G835" s="12">
        <v>0</v>
      </c>
      <c r="H835" s="12">
        <v>0</v>
      </c>
      <c r="I835" s="12">
        <v>0</v>
      </c>
      <c r="J835" s="12">
        <v>0</v>
      </c>
    </row>
    <row r="836" spans="1:10">
      <c r="A836" s="12">
        <v>32316</v>
      </c>
      <c r="B836" s="12" t="s">
        <v>235</v>
      </c>
      <c r="C836" s="12">
        <v>0</v>
      </c>
      <c r="D836" s="12">
        <v>-2.0530000000000001E-6</v>
      </c>
      <c r="E836" s="12">
        <v>3.4689999999999999E-3</v>
      </c>
      <c r="F836" s="12">
        <v>3.4689999999999999E-3</v>
      </c>
      <c r="G836" s="12">
        <v>0</v>
      </c>
      <c r="H836" s="12">
        <v>0</v>
      </c>
      <c r="I836" s="12">
        <v>0</v>
      </c>
      <c r="J836" s="12">
        <v>0</v>
      </c>
    </row>
    <row r="837" spans="1:10">
      <c r="A837" s="12">
        <v>32316</v>
      </c>
      <c r="B837" s="12" t="s">
        <v>236</v>
      </c>
      <c r="C837" s="12">
        <v>0</v>
      </c>
      <c r="D837" s="12">
        <v>2.5299999999999999E-6</v>
      </c>
      <c r="E837" s="12">
        <v>3.703E-2</v>
      </c>
      <c r="F837" s="12">
        <v>3.703E-2</v>
      </c>
      <c r="G837" s="12">
        <v>0</v>
      </c>
      <c r="H837" s="12">
        <v>0</v>
      </c>
      <c r="I837" s="12">
        <v>0</v>
      </c>
      <c r="J837" s="12">
        <v>0</v>
      </c>
    </row>
    <row r="838" spans="1:10">
      <c r="A838" s="12">
        <v>32316</v>
      </c>
      <c r="B838" s="12" t="s">
        <v>237</v>
      </c>
      <c r="C838" s="12">
        <v>0</v>
      </c>
      <c r="D838" s="12">
        <v>-4.9880000000000004E-6</v>
      </c>
      <c r="E838" s="12">
        <v>1.6619999999999999E-2</v>
      </c>
      <c r="F838" s="12">
        <v>1.6619999999999999E-2</v>
      </c>
      <c r="G838" s="12">
        <v>0</v>
      </c>
      <c r="H838" s="12">
        <v>0</v>
      </c>
      <c r="I838" s="12">
        <v>0</v>
      </c>
      <c r="J838" s="12">
        <v>0</v>
      </c>
    </row>
    <row r="839" spans="1:10">
      <c r="A839" s="12">
        <v>32316</v>
      </c>
      <c r="B839" s="12" t="s">
        <v>238</v>
      </c>
      <c r="C839" s="12">
        <v>0</v>
      </c>
      <c r="D839" s="12">
        <v>5.0629999999999996E-6</v>
      </c>
      <c r="E839" s="12">
        <v>1.4749999999999999E-2</v>
      </c>
      <c r="F839" s="12">
        <v>1.4749999999999999E-2</v>
      </c>
      <c r="G839" s="12">
        <v>0</v>
      </c>
      <c r="H839" s="12">
        <v>0</v>
      </c>
      <c r="I839" s="12">
        <v>0</v>
      </c>
      <c r="J839" s="12">
        <v>0</v>
      </c>
    </row>
    <row r="840" spans="1:10">
      <c r="A840" s="12">
        <v>32316</v>
      </c>
      <c r="B840" s="12" t="s">
        <v>239</v>
      </c>
      <c r="C840" s="12">
        <v>0</v>
      </c>
      <c r="D840" s="12">
        <v>-2.052E-6</v>
      </c>
      <c r="E840" s="12">
        <v>3.6240000000000001E-3</v>
      </c>
      <c r="F840" s="12">
        <v>3.6240000000000001E-3</v>
      </c>
      <c r="G840" s="12">
        <v>0</v>
      </c>
      <c r="H840" s="12">
        <v>0</v>
      </c>
      <c r="I840" s="12">
        <v>0</v>
      </c>
      <c r="J840" s="12">
        <v>0</v>
      </c>
    </row>
    <row r="841" spans="1:10">
      <c r="A841" s="12">
        <v>32316</v>
      </c>
      <c r="B841" s="12" t="s">
        <v>240</v>
      </c>
      <c r="C841" s="12">
        <v>0</v>
      </c>
      <c r="D841" s="12">
        <v>2.5289999999999998E-6</v>
      </c>
      <c r="E841" s="12">
        <v>3.6880000000000003E-2</v>
      </c>
      <c r="F841" s="12">
        <v>3.6880000000000003E-2</v>
      </c>
      <c r="G841" s="12">
        <v>0</v>
      </c>
      <c r="H841" s="12">
        <v>0</v>
      </c>
      <c r="I841" s="12">
        <v>0</v>
      </c>
      <c r="J841" s="12">
        <v>0</v>
      </c>
    </row>
    <row r="842" spans="1:10">
      <c r="A842" s="12">
        <v>32316</v>
      </c>
      <c r="B842" s="12" t="s">
        <v>241</v>
      </c>
      <c r="C842" s="12">
        <v>0</v>
      </c>
      <c r="D842" s="12">
        <v>-4.9860000000000002E-6</v>
      </c>
      <c r="E842" s="12">
        <v>1.7059999999999999E-2</v>
      </c>
      <c r="F842" s="12">
        <v>1.7059999999999999E-2</v>
      </c>
      <c r="G842" s="12">
        <v>0</v>
      </c>
      <c r="H842" s="12">
        <v>0</v>
      </c>
      <c r="I842" s="12">
        <v>0</v>
      </c>
      <c r="J842" s="12">
        <v>0</v>
      </c>
    </row>
    <row r="843" spans="1:10">
      <c r="A843" s="12">
        <v>32316</v>
      </c>
      <c r="B843" s="12" t="s">
        <v>242</v>
      </c>
      <c r="C843" s="12">
        <v>0</v>
      </c>
      <c r="D843" s="12">
        <v>5.0599999999999998E-6</v>
      </c>
      <c r="E843" s="12">
        <v>1.431E-2</v>
      </c>
      <c r="F843" s="12">
        <v>1.431E-2</v>
      </c>
      <c r="G843" s="12">
        <v>0</v>
      </c>
      <c r="H843" s="12">
        <v>0</v>
      </c>
      <c r="I843" s="12">
        <v>0</v>
      </c>
      <c r="J843" s="12">
        <v>0</v>
      </c>
    </row>
    <row r="844" spans="1:10">
      <c r="A844" s="12">
        <v>32316</v>
      </c>
      <c r="B844" s="12" t="s">
        <v>243</v>
      </c>
      <c r="C844" s="12">
        <v>0</v>
      </c>
      <c r="D844" s="12">
        <v>-2.0329999999999998E-6</v>
      </c>
      <c r="E844" s="12">
        <v>1.883E-2</v>
      </c>
      <c r="F844" s="12">
        <v>1.883E-2</v>
      </c>
      <c r="G844" s="12">
        <v>0</v>
      </c>
      <c r="H844" s="12">
        <v>0</v>
      </c>
      <c r="I844" s="12">
        <v>0</v>
      </c>
      <c r="J844" s="12">
        <v>0</v>
      </c>
    </row>
    <row r="845" spans="1:10">
      <c r="A845" s="12">
        <v>32316</v>
      </c>
      <c r="B845" s="12" t="s">
        <v>244</v>
      </c>
      <c r="C845" s="12">
        <v>0</v>
      </c>
      <c r="D845" s="12">
        <v>2.509E-6</v>
      </c>
      <c r="E845" s="12">
        <v>2.1669999999999998E-2</v>
      </c>
      <c r="F845" s="12">
        <v>2.1669999999999998E-2</v>
      </c>
      <c r="G845" s="12">
        <v>0</v>
      </c>
      <c r="H845" s="12">
        <v>0</v>
      </c>
      <c r="I845" s="12">
        <v>0</v>
      </c>
      <c r="J845" s="12">
        <v>0</v>
      </c>
    </row>
    <row r="846" spans="1:10">
      <c r="A846" s="12">
        <v>32316</v>
      </c>
      <c r="B846" s="12" t="s">
        <v>245</v>
      </c>
      <c r="C846" s="12">
        <v>0</v>
      </c>
      <c r="D846" s="12">
        <v>-2.0339999999999999E-6</v>
      </c>
      <c r="E846" s="12">
        <v>1.8669999999999999E-2</v>
      </c>
      <c r="F846" s="12">
        <v>1.8669999999999999E-2</v>
      </c>
      <c r="G846" s="12">
        <v>0</v>
      </c>
      <c r="H846" s="12">
        <v>0</v>
      </c>
      <c r="I846" s="12">
        <v>0</v>
      </c>
      <c r="J846" s="12">
        <v>0</v>
      </c>
    </row>
    <row r="847" spans="1:10">
      <c r="A847" s="12">
        <v>32316</v>
      </c>
      <c r="B847" s="12" t="s">
        <v>246</v>
      </c>
      <c r="C847" s="12">
        <v>0</v>
      </c>
      <c r="D847" s="12">
        <v>2.5100000000000001E-6</v>
      </c>
      <c r="E847" s="12">
        <v>2.1829999999999999E-2</v>
      </c>
      <c r="F847" s="12">
        <v>2.1829999999999999E-2</v>
      </c>
      <c r="G847" s="12">
        <v>0</v>
      </c>
      <c r="H847" s="12">
        <v>0</v>
      </c>
      <c r="I847" s="12">
        <v>0</v>
      </c>
      <c r="J847" s="12">
        <v>0</v>
      </c>
    </row>
    <row r="848" spans="1:10">
      <c r="A848" s="12">
        <v>32316</v>
      </c>
      <c r="B848" s="12" t="s">
        <v>247</v>
      </c>
      <c r="C848" s="12">
        <v>0</v>
      </c>
      <c r="D848" s="12">
        <v>-4.9300000000000002E-6</v>
      </c>
      <c r="E848" s="12">
        <v>6.0499999999999998E-2</v>
      </c>
      <c r="F848" s="12">
        <v>6.0499999999999998E-2</v>
      </c>
      <c r="G848" s="12">
        <v>0</v>
      </c>
      <c r="H848" s="12">
        <v>0</v>
      </c>
      <c r="I848" s="12">
        <v>0</v>
      </c>
      <c r="J848" s="12">
        <v>0</v>
      </c>
    </row>
    <row r="849" spans="1:10">
      <c r="A849" s="12">
        <v>32316</v>
      </c>
      <c r="B849" s="12" t="s">
        <v>248</v>
      </c>
      <c r="C849" s="12">
        <v>0</v>
      </c>
      <c r="D849" s="12">
        <v>5.0039999999999999E-6</v>
      </c>
      <c r="E849" s="12">
        <v>-2.913E-2</v>
      </c>
      <c r="F849" s="12">
        <v>2.913E-2</v>
      </c>
      <c r="G849" s="12">
        <v>0</v>
      </c>
      <c r="H849" s="12">
        <v>0</v>
      </c>
      <c r="I849" s="12">
        <v>0</v>
      </c>
      <c r="J849" s="12">
        <v>0</v>
      </c>
    </row>
    <row r="850" spans="1:10">
      <c r="A850" s="12">
        <v>32316</v>
      </c>
      <c r="B850" s="12" t="s">
        <v>249</v>
      </c>
      <c r="C850" s="12">
        <v>0</v>
      </c>
      <c r="D850" s="12">
        <v>-4.933E-6</v>
      </c>
      <c r="E850" s="12">
        <v>6.0060000000000002E-2</v>
      </c>
      <c r="F850" s="12">
        <v>6.0060000000000002E-2</v>
      </c>
      <c r="G850" s="12">
        <v>0</v>
      </c>
      <c r="H850" s="12">
        <v>0</v>
      </c>
      <c r="I850" s="12">
        <v>0</v>
      </c>
      <c r="J850" s="12">
        <v>0</v>
      </c>
    </row>
    <row r="851" spans="1:10">
      <c r="A851" s="12">
        <v>32316</v>
      </c>
      <c r="B851" s="12" t="s">
        <v>250</v>
      </c>
      <c r="C851" s="12">
        <v>0</v>
      </c>
      <c r="D851" s="12">
        <v>5.0069999999999997E-6</v>
      </c>
      <c r="E851" s="12">
        <v>-2.869E-2</v>
      </c>
      <c r="F851" s="12">
        <v>2.869E-2</v>
      </c>
      <c r="G851" s="12">
        <v>0</v>
      </c>
      <c r="H851" s="12">
        <v>0</v>
      </c>
      <c r="I851" s="12">
        <v>0</v>
      </c>
      <c r="J851" s="12">
        <v>0</v>
      </c>
    </row>
    <row r="852" spans="1:10">
      <c r="A852" s="12">
        <v>32316</v>
      </c>
      <c r="B852" s="12" t="s">
        <v>251</v>
      </c>
      <c r="C852" s="12">
        <v>0</v>
      </c>
      <c r="D852" s="12">
        <v>-3.8139999999999998E-6</v>
      </c>
      <c r="E852" s="12">
        <v>3.4470000000000001</v>
      </c>
      <c r="F852" s="12">
        <v>3.4470000000000001</v>
      </c>
      <c r="G852" s="12">
        <v>0</v>
      </c>
      <c r="H852" s="12">
        <v>0</v>
      </c>
      <c r="I852" s="12">
        <v>0</v>
      </c>
      <c r="J852" s="12">
        <v>0</v>
      </c>
    </row>
    <row r="853" spans="1:10">
      <c r="A853" s="12">
        <v>32316</v>
      </c>
      <c r="B853" s="12" t="s">
        <v>252</v>
      </c>
      <c r="C853" s="12">
        <v>0</v>
      </c>
      <c r="D853" s="12">
        <v>5.1630000000000004E-6</v>
      </c>
      <c r="E853" s="12">
        <v>-6.7329999999999994E-3</v>
      </c>
      <c r="F853" s="12">
        <v>6.7329999999999994E-3</v>
      </c>
      <c r="G853" s="12">
        <v>0</v>
      </c>
      <c r="H853" s="12">
        <v>0</v>
      </c>
      <c r="I853" s="12">
        <v>0</v>
      </c>
      <c r="J853" s="12">
        <v>0</v>
      </c>
    </row>
    <row r="854" spans="1:10">
      <c r="A854" s="12">
        <v>32316</v>
      </c>
      <c r="B854" s="12" t="s">
        <v>253</v>
      </c>
      <c r="C854" s="12">
        <v>0</v>
      </c>
      <c r="D854" s="12">
        <v>3.0460000000000001E-7</v>
      </c>
      <c r="E854" s="12">
        <v>2.573</v>
      </c>
      <c r="F854" s="12">
        <v>2.573</v>
      </c>
      <c r="G854" s="12">
        <v>0</v>
      </c>
      <c r="H854" s="12">
        <v>0</v>
      </c>
      <c r="I854" s="12">
        <v>0</v>
      </c>
      <c r="J854" s="12">
        <v>0</v>
      </c>
    </row>
    <row r="855" spans="1:10">
      <c r="A855" s="12">
        <v>32316</v>
      </c>
      <c r="B855" s="12" t="s">
        <v>254</v>
      </c>
      <c r="C855" s="12">
        <v>0</v>
      </c>
      <c r="D855" s="12">
        <v>7.0379999999999994E-6</v>
      </c>
      <c r="E855" s="12">
        <v>-1.8069999999999999E-2</v>
      </c>
      <c r="F855" s="12">
        <v>1.8069999999999999E-2</v>
      </c>
      <c r="G855" s="12">
        <v>0</v>
      </c>
      <c r="H855" s="12">
        <v>0</v>
      </c>
      <c r="I855" s="12">
        <v>0</v>
      </c>
      <c r="J855" s="12">
        <v>0</v>
      </c>
    </row>
    <row r="856" spans="1:10">
      <c r="A856" s="12">
        <v>32316</v>
      </c>
      <c r="B856" s="12" t="s">
        <v>255</v>
      </c>
      <c r="C856" s="12">
        <v>0</v>
      </c>
      <c r="D856" s="12">
        <v>-3.8149999999999999E-6</v>
      </c>
      <c r="E856" s="12">
        <v>3.4470000000000001</v>
      </c>
      <c r="F856" s="12">
        <v>3.4470000000000001</v>
      </c>
      <c r="G856" s="12">
        <v>0</v>
      </c>
      <c r="H856" s="12">
        <v>0</v>
      </c>
      <c r="I856" s="12">
        <v>0</v>
      </c>
      <c r="J856" s="12">
        <v>0</v>
      </c>
    </row>
    <row r="857" spans="1:10">
      <c r="A857" s="12">
        <v>32316</v>
      </c>
      <c r="B857" s="12" t="s">
        <v>256</v>
      </c>
      <c r="C857" s="12">
        <v>0</v>
      </c>
      <c r="D857" s="12">
        <v>5.1620000000000007E-6</v>
      </c>
      <c r="E857" s="12">
        <v>-6.8870000000000008E-3</v>
      </c>
      <c r="F857" s="12">
        <v>6.8870000000000008E-3</v>
      </c>
      <c r="G857" s="12">
        <v>0</v>
      </c>
      <c r="H857" s="12">
        <v>0</v>
      </c>
      <c r="I857" s="12">
        <v>0</v>
      </c>
      <c r="J857" s="12">
        <v>0</v>
      </c>
    </row>
    <row r="858" spans="1:10">
      <c r="A858" s="12">
        <v>32316</v>
      </c>
      <c r="B858" s="12" t="s">
        <v>257</v>
      </c>
      <c r="C858" s="12">
        <v>0</v>
      </c>
      <c r="D858" s="12">
        <v>3.0199999999999998E-7</v>
      </c>
      <c r="E858" s="12">
        <v>2.5720000000000001</v>
      </c>
      <c r="F858" s="12">
        <v>2.5720000000000001</v>
      </c>
      <c r="G858" s="12">
        <v>0</v>
      </c>
      <c r="H858" s="12">
        <v>0</v>
      </c>
      <c r="I858" s="12">
        <v>0</v>
      </c>
      <c r="J858" s="12">
        <v>0</v>
      </c>
    </row>
    <row r="859" spans="1:10">
      <c r="A859" s="12">
        <v>32316</v>
      </c>
      <c r="B859" s="12" t="s">
        <v>258</v>
      </c>
      <c r="C859" s="12">
        <v>0</v>
      </c>
      <c r="D859" s="12">
        <v>7.0350000000000004E-6</v>
      </c>
      <c r="E859" s="12">
        <v>-1.8509999999999999E-2</v>
      </c>
      <c r="F859" s="12">
        <v>1.8509999999999999E-2</v>
      </c>
      <c r="G859" s="12">
        <v>0</v>
      </c>
      <c r="H859" s="12">
        <v>0</v>
      </c>
      <c r="I859" s="12">
        <v>0</v>
      </c>
      <c r="J859" s="12">
        <v>0</v>
      </c>
    </row>
    <row r="860" spans="1:10">
      <c r="A860" s="12">
        <v>32316</v>
      </c>
      <c r="B860" s="12" t="s">
        <v>259</v>
      </c>
      <c r="C860" s="12">
        <v>0</v>
      </c>
      <c r="D860" s="12">
        <v>-5.0749999999999997E-6</v>
      </c>
      <c r="E860" s="12">
        <v>3.5219999999999998</v>
      </c>
      <c r="F860" s="12">
        <v>3.5219999999999998</v>
      </c>
      <c r="G860" s="12">
        <v>0</v>
      </c>
      <c r="H860" s="12">
        <v>0</v>
      </c>
      <c r="I860" s="12">
        <v>0</v>
      </c>
      <c r="J860" s="12">
        <v>0</v>
      </c>
    </row>
    <row r="861" spans="1:10">
      <c r="A861" s="12">
        <v>32316</v>
      </c>
      <c r="B861" s="12" t="s">
        <v>260</v>
      </c>
      <c r="C861" s="12">
        <v>0</v>
      </c>
      <c r="D861" s="12">
        <v>8.4740000000000005E-6</v>
      </c>
      <c r="E861" s="12">
        <v>6.6699999999999995E-2</v>
      </c>
      <c r="F861" s="12">
        <v>6.6699999999999995E-2</v>
      </c>
      <c r="G861" s="12">
        <v>0</v>
      </c>
      <c r="H861" s="12">
        <v>0</v>
      </c>
      <c r="I861" s="12">
        <v>0</v>
      </c>
      <c r="J861" s="12">
        <v>0</v>
      </c>
    </row>
    <row r="862" spans="1:10">
      <c r="A862" s="12">
        <v>32316</v>
      </c>
      <c r="B862" s="12" t="s">
        <v>261</v>
      </c>
      <c r="C862" s="12">
        <v>0</v>
      </c>
      <c r="D862" s="12">
        <v>-6.412E-7</v>
      </c>
      <c r="E862" s="12">
        <v>2.6280000000000001</v>
      </c>
      <c r="F862" s="12">
        <v>2.6280000000000001</v>
      </c>
      <c r="G862" s="12">
        <v>0</v>
      </c>
      <c r="H862" s="12">
        <v>0</v>
      </c>
      <c r="I862" s="12">
        <v>0</v>
      </c>
      <c r="J862" s="12">
        <v>0</v>
      </c>
    </row>
    <row r="863" spans="1:10">
      <c r="A863" s="12">
        <v>32316</v>
      </c>
      <c r="B863" s="12" t="s">
        <v>262</v>
      </c>
      <c r="C863" s="12">
        <v>0</v>
      </c>
      <c r="D863" s="12">
        <v>9.5210000000000008E-6</v>
      </c>
      <c r="E863" s="12">
        <v>3.6999999999999998E-2</v>
      </c>
      <c r="F863" s="12">
        <v>3.6999999999999998E-2</v>
      </c>
      <c r="G863" s="12">
        <v>0</v>
      </c>
      <c r="H863" s="12">
        <v>0</v>
      </c>
      <c r="I863" s="12">
        <v>0</v>
      </c>
      <c r="J863" s="12">
        <v>0</v>
      </c>
    </row>
    <row r="864" spans="1:10">
      <c r="A864" s="12">
        <v>32316</v>
      </c>
      <c r="B864" s="12" t="s">
        <v>263</v>
      </c>
      <c r="C864" s="12">
        <v>0</v>
      </c>
      <c r="D864" s="12">
        <v>-2.7210000000000001E-7</v>
      </c>
      <c r="E864" s="12">
        <v>1096</v>
      </c>
      <c r="F864" s="12">
        <v>1096</v>
      </c>
      <c r="G864" s="12">
        <v>0</v>
      </c>
      <c r="H864" s="12">
        <v>0</v>
      </c>
      <c r="I864" s="12">
        <v>0</v>
      </c>
      <c r="J864" s="12">
        <v>0</v>
      </c>
    </row>
    <row r="865" spans="1:10">
      <c r="A865" s="12">
        <v>32316</v>
      </c>
      <c r="B865" s="12" t="s">
        <v>264</v>
      </c>
      <c r="C865" s="12">
        <v>0</v>
      </c>
      <c r="D865" s="12">
        <v>1.4460000000000001E-2</v>
      </c>
      <c r="E865" s="12">
        <v>-184.7</v>
      </c>
      <c r="F865" s="12">
        <v>184.7</v>
      </c>
      <c r="G865" s="12">
        <v>0</v>
      </c>
      <c r="H865" s="12">
        <v>0</v>
      </c>
      <c r="I865" s="12">
        <v>0</v>
      </c>
      <c r="J865" s="12">
        <v>0</v>
      </c>
    </row>
    <row r="866" spans="1:10">
      <c r="A866" s="12">
        <v>32316</v>
      </c>
      <c r="B866" s="12" t="s">
        <v>265</v>
      </c>
      <c r="C866" s="12">
        <v>0</v>
      </c>
      <c r="D866" s="12">
        <v>1.4460000000000001E-2</v>
      </c>
      <c r="E866" s="12">
        <v>8021</v>
      </c>
      <c r="F866" s="12">
        <v>8021</v>
      </c>
      <c r="G866" s="12">
        <v>0</v>
      </c>
      <c r="H866" s="12">
        <v>0</v>
      </c>
      <c r="I866" s="12">
        <v>0</v>
      </c>
      <c r="J866" s="12">
        <v>0</v>
      </c>
    </row>
    <row r="867" spans="1:10">
      <c r="A867" s="12">
        <v>32316</v>
      </c>
      <c r="B867" s="12" t="s">
        <v>266</v>
      </c>
      <c r="C867" s="12">
        <v>0</v>
      </c>
      <c r="D867" s="12">
        <v>1.4460000000000001E-2</v>
      </c>
      <c r="E867" s="12">
        <v>8035</v>
      </c>
      <c r="F867" s="12">
        <v>8035</v>
      </c>
      <c r="G867" s="12">
        <v>0</v>
      </c>
      <c r="H867" s="12">
        <v>0</v>
      </c>
      <c r="I867" s="12">
        <v>0</v>
      </c>
      <c r="J867" s="12">
        <v>0</v>
      </c>
    </row>
    <row r="868" spans="1:10">
      <c r="A868" s="12">
        <v>32316</v>
      </c>
      <c r="B868" s="12" t="s">
        <v>571</v>
      </c>
      <c r="C868" s="12">
        <v>0</v>
      </c>
      <c r="D868" s="12">
        <v>1.4460000000000001E-2</v>
      </c>
      <c r="E868" s="12">
        <v>18140</v>
      </c>
      <c r="F868" s="12">
        <v>18140</v>
      </c>
      <c r="G868" s="12">
        <v>0</v>
      </c>
      <c r="H868" s="12">
        <v>0</v>
      </c>
      <c r="I868" s="12">
        <v>0</v>
      </c>
      <c r="J868" s="12">
        <v>0</v>
      </c>
    </row>
    <row r="869" spans="1:10">
      <c r="A869" s="12">
        <v>32316</v>
      </c>
      <c r="B869" s="12" t="s">
        <v>575</v>
      </c>
      <c r="C869" s="12">
        <v>0</v>
      </c>
      <c r="D869" s="12">
        <v>-1.9889999999999999E-7</v>
      </c>
      <c r="E869" s="12">
        <v>4.1809999999999998E-3</v>
      </c>
      <c r="F869" s="12">
        <v>4.1809999999999998E-3</v>
      </c>
      <c r="G869" s="12">
        <v>0</v>
      </c>
      <c r="H869" s="12">
        <v>0</v>
      </c>
      <c r="I869" s="12">
        <v>0</v>
      </c>
      <c r="J869" s="12">
        <v>0</v>
      </c>
    </row>
    <row r="870" spans="1:10">
      <c r="A870" s="12">
        <v>32316</v>
      </c>
      <c r="B870" s="12" t="s">
        <v>577</v>
      </c>
      <c r="C870" s="12">
        <v>0</v>
      </c>
      <c r="D870" s="12">
        <v>6.6389999999999988E-8</v>
      </c>
      <c r="E870" s="12">
        <v>-1.397E-3</v>
      </c>
      <c r="F870" s="12">
        <v>1.397E-3</v>
      </c>
      <c r="G870" s="12">
        <v>0</v>
      </c>
      <c r="H870" s="12">
        <v>0</v>
      </c>
      <c r="I870" s="12">
        <v>0</v>
      </c>
      <c r="J870" s="12">
        <v>0</v>
      </c>
    </row>
    <row r="871" spans="1:10">
      <c r="A871" s="12">
        <v>32316</v>
      </c>
      <c r="B871" s="12" t="s">
        <v>579</v>
      </c>
      <c r="C871" s="12">
        <v>0</v>
      </c>
      <c r="D871" s="12">
        <v>1.4460000000000001E-2</v>
      </c>
      <c r="E871" s="12">
        <v>18140</v>
      </c>
      <c r="F871" s="12">
        <v>18140</v>
      </c>
      <c r="G871" s="12">
        <v>0</v>
      </c>
      <c r="H871" s="12">
        <v>0</v>
      </c>
      <c r="I871" s="12">
        <v>0</v>
      </c>
      <c r="J871" s="12">
        <v>0</v>
      </c>
    </row>
    <row r="872" spans="1:10">
      <c r="A872" s="12">
        <v>32316</v>
      </c>
      <c r="B872" s="12" t="s">
        <v>585</v>
      </c>
      <c r="C872" s="12">
        <v>0</v>
      </c>
      <c r="D872" s="12">
        <v>-1.9889999999999999E-7</v>
      </c>
      <c r="E872" s="12">
        <v>4.1809999999999998E-3</v>
      </c>
      <c r="F872" s="12">
        <v>4.1809999999999998E-3</v>
      </c>
      <c r="G872" s="12">
        <v>0</v>
      </c>
      <c r="H872" s="12">
        <v>0</v>
      </c>
      <c r="I872" s="12">
        <v>0</v>
      </c>
      <c r="J872" s="12">
        <v>0</v>
      </c>
    </row>
    <row r="873" spans="1:10">
      <c r="A873" s="12">
        <v>32316</v>
      </c>
      <c r="B873" s="12" t="s">
        <v>587</v>
      </c>
      <c r="C873" s="12">
        <v>0</v>
      </c>
      <c r="D873" s="12">
        <v>6.6389999999999988E-8</v>
      </c>
      <c r="E873" s="12">
        <v>-1.397E-3</v>
      </c>
      <c r="F873" s="12">
        <v>1.397E-3</v>
      </c>
      <c r="G873" s="12">
        <v>0</v>
      </c>
      <c r="H873" s="12">
        <v>0</v>
      </c>
      <c r="I873" s="12">
        <v>0</v>
      </c>
      <c r="J873" s="12">
        <v>0</v>
      </c>
    </row>
    <row r="874" spans="1:10">
      <c r="A874" s="12">
        <v>32316</v>
      </c>
      <c r="B874" s="12" t="s">
        <v>781</v>
      </c>
      <c r="C874" s="12">
        <v>0</v>
      </c>
      <c r="D874" s="12">
        <v>0</v>
      </c>
      <c r="E874" s="12">
        <v>0</v>
      </c>
      <c r="F874" s="12">
        <v>0</v>
      </c>
      <c r="G874" s="12">
        <v>0</v>
      </c>
      <c r="H874" s="12">
        <v>0</v>
      </c>
      <c r="I874" s="12">
        <v>0</v>
      </c>
      <c r="J874" s="12">
        <v>0</v>
      </c>
    </row>
    <row r="875" spans="1:10">
      <c r="A875" s="12">
        <v>32316</v>
      </c>
      <c r="B875" s="12" t="s">
        <v>783</v>
      </c>
      <c r="C875" s="12">
        <v>0</v>
      </c>
      <c r="D875" s="12">
        <v>0</v>
      </c>
      <c r="E875" s="12">
        <v>0</v>
      </c>
      <c r="F875" s="12">
        <v>0</v>
      </c>
      <c r="G875" s="12">
        <v>0</v>
      </c>
      <c r="H875" s="12">
        <v>0</v>
      </c>
      <c r="I875" s="12">
        <v>0</v>
      </c>
      <c r="J875" s="12">
        <v>0</v>
      </c>
    </row>
    <row r="876" spans="1:10">
      <c r="A876" s="12">
        <v>32316</v>
      </c>
      <c r="B876" s="12" t="s">
        <v>785</v>
      </c>
      <c r="C876" s="12">
        <v>0</v>
      </c>
      <c r="D876" s="12">
        <v>3.0030000000000001E-2</v>
      </c>
      <c r="E876" s="12">
        <v>-705.6</v>
      </c>
      <c r="F876" s="12">
        <v>705.6</v>
      </c>
      <c r="G876" s="12">
        <v>0</v>
      </c>
      <c r="H876" s="12">
        <v>0</v>
      </c>
      <c r="I876" s="12">
        <v>0</v>
      </c>
      <c r="J876" s="12">
        <v>0</v>
      </c>
    </row>
    <row r="877" spans="1:10">
      <c r="A877" s="12">
        <v>32316</v>
      </c>
      <c r="B877" s="12" t="s">
        <v>787</v>
      </c>
      <c r="C877" s="12">
        <v>0</v>
      </c>
      <c r="D877" s="12">
        <v>3.0030000000000001E-2</v>
      </c>
      <c r="E877" s="12">
        <v>-747.4</v>
      </c>
      <c r="F877" s="12">
        <v>747.4</v>
      </c>
      <c r="G877" s="12">
        <v>0</v>
      </c>
      <c r="H877" s="12">
        <v>0</v>
      </c>
      <c r="I877" s="12">
        <v>0</v>
      </c>
      <c r="J877" s="12">
        <v>0</v>
      </c>
    </row>
    <row r="878" spans="1:10">
      <c r="A878" s="12">
        <v>32316</v>
      </c>
      <c r="B878" s="12" t="s">
        <v>789</v>
      </c>
      <c r="C878" s="12">
        <v>0</v>
      </c>
      <c r="D878" s="12">
        <v>3.0030000000000001E-2</v>
      </c>
      <c r="E878" s="12">
        <v>-747.4</v>
      </c>
      <c r="F878" s="12">
        <v>747.4</v>
      </c>
      <c r="G878" s="12">
        <v>0</v>
      </c>
      <c r="H878" s="12">
        <v>0</v>
      </c>
      <c r="I878" s="12">
        <v>0</v>
      </c>
      <c r="J878" s="12">
        <v>0</v>
      </c>
    </row>
    <row r="879" spans="1:10">
      <c r="A879" s="12">
        <v>32316</v>
      </c>
      <c r="B879" s="12" t="s">
        <v>791</v>
      </c>
      <c r="C879" s="12">
        <v>0</v>
      </c>
      <c r="D879" s="12">
        <v>3.0030000000000001E-2</v>
      </c>
      <c r="E879" s="12">
        <v>-3394</v>
      </c>
      <c r="F879" s="12">
        <v>3394</v>
      </c>
      <c r="G879" s="12">
        <v>0</v>
      </c>
      <c r="H879" s="12">
        <v>0</v>
      </c>
      <c r="I879" s="12">
        <v>0</v>
      </c>
      <c r="J879" s="12">
        <v>0</v>
      </c>
    </row>
    <row r="880" spans="1:10">
      <c r="A880" s="12">
        <v>32316</v>
      </c>
      <c r="B880" s="12" t="s">
        <v>793</v>
      </c>
      <c r="C880" s="12">
        <v>0</v>
      </c>
      <c r="D880" s="12">
        <v>1.4460000000000001E-2</v>
      </c>
      <c r="E880" s="12">
        <v>-90.04</v>
      </c>
      <c r="F880" s="12">
        <v>90.04</v>
      </c>
      <c r="G880" s="12">
        <v>0</v>
      </c>
      <c r="H880" s="12">
        <v>0</v>
      </c>
      <c r="I880" s="12">
        <v>0</v>
      </c>
      <c r="J880" s="12">
        <v>0</v>
      </c>
    </row>
    <row r="881" spans="1:10">
      <c r="A881" s="12">
        <v>32316</v>
      </c>
      <c r="B881" s="12" t="s">
        <v>795</v>
      </c>
      <c r="C881" s="12">
        <v>0</v>
      </c>
      <c r="D881" s="12">
        <v>1.4460000000000001E-2</v>
      </c>
      <c r="E881" s="12">
        <v>-42.19</v>
      </c>
      <c r="F881" s="12">
        <v>42.19</v>
      </c>
      <c r="G881" s="12">
        <v>0</v>
      </c>
      <c r="H881" s="12">
        <v>0</v>
      </c>
      <c r="I881" s="12">
        <v>0</v>
      </c>
      <c r="J881" s="12">
        <v>0</v>
      </c>
    </row>
    <row r="882" spans="1:10">
      <c r="A882" s="12">
        <v>32316</v>
      </c>
      <c r="B882" s="12" t="s">
        <v>797</v>
      </c>
      <c r="C882" s="12">
        <v>0</v>
      </c>
      <c r="D882" s="12">
        <v>1.4460000000000001E-2</v>
      </c>
      <c r="E882" s="12">
        <v>-42.19</v>
      </c>
      <c r="F882" s="12">
        <v>42.19</v>
      </c>
      <c r="G882" s="12">
        <v>0</v>
      </c>
      <c r="H882" s="12">
        <v>0</v>
      </c>
      <c r="I882" s="12">
        <v>0</v>
      </c>
      <c r="J882" s="12">
        <v>0</v>
      </c>
    </row>
    <row r="883" spans="1:10">
      <c r="A883" s="12">
        <v>32316</v>
      </c>
      <c r="B883" s="12" t="s">
        <v>799</v>
      </c>
      <c r="C883" s="12">
        <v>0</v>
      </c>
      <c r="D883" s="12">
        <v>1.4460000000000001E-2</v>
      </c>
      <c r="E883" s="12">
        <v>3255</v>
      </c>
      <c r="F883" s="12">
        <v>3255</v>
      </c>
      <c r="G883" s="12">
        <v>0</v>
      </c>
      <c r="H883" s="12">
        <v>0</v>
      </c>
      <c r="I883" s="12">
        <v>0</v>
      </c>
      <c r="J883" s="12">
        <v>0</v>
      </c>
    </row>
    <row r="884" spans="1:10">
      <c r="A884" s="12">
        <v>32316</v>
      </c>
      <c r="B884" s="12" t="s">
        <v>801</v>
      </c>
      <c r="C884" s="12">
        <v>0</v>
      </c>
      <c r="D884" s="12">
        <v>1.4460000000000001E-2</v>
      </c>
      <c r="E884" s="12">
        <v>-199.9</v>
      </c>
      <c r="F884" s="12">
        <v>199.9</v>
      </c>
      <c r="G884" s="12">
        <v>0</v>
      </c>
      <c r="H884" s="12">
        <v>0</v>
      </c>
      <c r="I884" s="12">
        <v>0</v>
      </c>
      <c r="J884" s="12">
        <v>0</v>
      </c>
    </row>
    <row r="885" spans="1:10">
      <c r="A885" s="12">
        <v>32316</v>
      </c>
      <c r="B885" s="12" t="s">
        <v>803</v>
      </c>
      <c r="C885" s="12">
        <v>0</v>
      </c>
      <c r="D885" s="12">
        <v>1.4460000000000001E-2</v>
      </c>
      <c r="E885" s="12">
        <v>-184.7</v>
      </c>
      <c r="F885" s="12">
        <v>184.7</v>
      </c>
      <c r="G885" s="12">
        <v>0</v>
      </c>
      <c r="H885" s="12">
        <v>0</v>
      </c>
      <c r="I885" s="12">
        <v>0</v>
      </c>
      <c r="J885" s="12">
        <v>0</v>
      </c>
    </row>
    <row r="886" spans="1:10">
      <c r="A886" s="12">
        <v>17027</v>
      </c>
      <c r="B886" s="12" t="s">
        <v>640</v>
      </c>
      <c r="C886" s="12">
        <v>0</v>
      </c>
      <c r="D886" s="12">
        <v>0</v>
      </c>
      <c r="E886" s="12">
        <v>3536</v>
      </c>
      <c r="F886" s="12">
        <v>3536</v>
      </c>
      <c r="G886" s="12">
        <v>0</v>
      </c>
      <c r="H886" s="12">
        <v>0</v>
      </c>
      <c r="I886" s="12">
        <v>0</v>
      </c>
      <c r="J886" s="12">
        <v>0</v>
      </c>
    </row>
    <row r="887" spans="1:10">
      <c r="A887" s="12">
        <v>17027</v>
      </c>
      <c r="B887" s="12" t="s">
        <v>641</v>
      </c>
      <c r="C887" s="12">
        <v>0</v>
      </c>
      <c r="D887" s="12">
        <v>0</v>
      </c>
      <c r="E887" s="12">
        <v>4821</v>
      </c>
      <c r="F887" s="12">
        <v>4821</v>
      </c>
      <c r="G887" s="12">
        <v>0</v>
      </c>
      <c r="H887" s="12">
        <v>0</v>
      </c>
      <c r="I887" s="12">
        <v>0</v>
      </c>
      <c r="J887" s="12">
        <v>0</v>
      </c>
    </row>
    <row r="888" spans="1:10">
      <c r="A888" s="12">
        <v>17027</v>
      </c>
      <c r="B888" s="12" t="s">
        <v>642</v>
      </c>
      <c r="C888" s="12">
        <v>0</v>
      </c>
      <c r="D888" s="12">
        <v>0</v>
      </c>
      <c r="E888" s="12">
        <v>4128</v>
      </c>
      <c r="F888" s="12">
        <v>4128</v>
      </c>
      <c r="G888" s="12">
        <v>0</v>
      </c>
      <c r="H888" s="12">
        <v>0</v>
      </c>
      <c r="I888" s="12">
        <v>0</v>
      </c>
      <c r="J888" s="12">
        <v>0</v>
      </c>
    </row>
    <row r="889" spans="1:10">
      <c r="A889" s="12">
        <v>17027</v>
      </c>
      <c r="B889" s="12" t="s">
        <v>643</v>
      </c>
      <c r="C889" s="12">
        <v>0</v>
      </c>
      <c r="D889" s="12">
        <v>0</v>
      </c>
      <c r="E889" s="12">
        <v>4185</v>
      </c>
      <c r="F889" s="12">
        <v>4185</v>
      </c>
      <c r="G889" s="12">
        <v>0</v>
      </c>
      <c r="H889" s="12">
        <v>0</v>
      </c>
      <c r="I889" s="12">
        <v>0</v>
      </c>
      <c r="J889" s="12">
        <v>0</v>
      </c>
    </row>
    <row r="890" spans="1:10">
      <c r="A890" s="12">
        <v>17027</v>
      </c>
      <c r="B890" s="12" t="s">
        <v>644</v>
      </c>
      <c r="C890" s="12">
        <v>0</v>
      </c>
      <c r="D890" s="12">
        <v>0</v>
      </c>
      <c r="E890" s="12">
        <v>4829</v>
      </c>
      <c r="F890" s="12">
        <v>4829</v>
      </c>
      <c r="G890" s="12">
        <v>0</v>
      </c>
      <c r="H890" s="12">
        <v>0</v>
      </c>
      <c r="I890" s="12">
        <v>0</v>
      </c>
      <c r="J890" s="12">
        <v>0</v>
      </c>
    </row>
    <row r="891" spans="1:10">
      <c r="A891" s="12">
        <v>17027</v>
      </c>
      <c r="B891" s="12" t="s">
        <v>645</v>
      </c>
      <c r="C891" s="12">
        <v>0</v>
      </c>
      <c r="D891" s="12">
        <v>0</v>
      </c>
      <c r="E891" s="12">
        <v>2317</v>
      </c>
      <c r="F891" s="12">
        <v>2317</v>
      </c>
      <c r="G891" s="12">
        <v>0</v>
      </c>
      <c r="H891" s="12">
        <v>0</v>
      </c>
      <c r="I891" s="12">
        <v>0</v>
      </c>
      <c r="J891" s="12">
        <v>0</v>
      </c>
    </row>
    <row r="892" spans="1:10">
      <c r="A892" s="12">
        <v>17027</v>
      </c>
      <c r="B892" s="12" t="s">
        <v>646</v>
      </c>
      <c r="C892" s="12">
        <v>0</v>
      </c>
      <c r="D892" s="12">
        <v>0</v>
      </c>
      <c r="E892" s="12">
        <v>5641</v>
      </c>
      <c r="F892" s="12">
        <v>5641</v>
      </c>
      <c r="G892" s="12">
        <v>0</v>
      </c>
      <c r="H892" s="12">
        <v>0</v>
      </c>
      <c r="I892" s="12">
        <v>0</v>
      </c>
      <c r="J892" s="12">
        <v>0</v>
      </c>
    </row>
    <row r="893" spans="1:10">
      <c r="A893" s="12">
        <v>17027</v>
      </c>
      <c r="B893" s="12" t="s">
        <v>647</v>
      </c>
      <c r="C893" s="12">
        <v>0</v>
      </c>
      <c r="D893" s="12">
        <v>0</v>
      </c>
      <c r="E893" s="12">
        <v>51.36</v>
      </c>
      <c r="F893" s="12">
        <v>51.36</v>
      </c>
      <c r="G893" s="12">
        <v>0</v>
      </c>
      <c r="H893" s="12">
        <v>0</v>
      </c>
      <c r="I893" s="12">
        <v>0</v>
      </c>
      <c r="J893" s="12">
        <v>0</v>
      </c>
    </row>
    <row r="894" spans="1:10">
      <c r="A894" s="12">
        <v>17027</v>
      </c>
      <c r="B894" s="12" t="s">
        <v>648</v>
      </c>
      <c r="C894" s="12">
        <v>0</v>
      </c>
      <c r="D894" s="12">
        <v>0</v>
      </c>
      <c r="E894" s="12">
        <v>5778</v>
      </c>
      <c r="F894" s="12">
        <v>5778</v>
      </c>
      <c r="G894" s="12">
        <v>0</v>
      </c>
      <c r="H894" s="12">
        <v>0</v>
      </c>
      <c r="I894" s="12">
        <v>0</v>
      </c>
      <c r="J894" s="12">
        <v>0</v>
      </c>
    </row>
    <row r="895" spans="1:10">
      <c r="A895" s="12">
        <v>17027</v>
      </c>
      <c r="B895" s="12" t="s">
        <v>649</v>
      </c>
      <c r="C895" s="12">
        <v>0</v>
      </c>
      <c r="D895" s="12">
        <v>0</v>
      </c>
      <c r="E895" s="12">
        <v>110.3</v>
      </c>
      <c r="F895" s="12">
        <v>110.3</v>
      </c>
      <c r="G895" s="12">
        <v>0</v>
      </c>
      <c r="H895" s="12">
        <v>0</v>
      </c>
      <c r="I895" s="12">
        <v>0</v>
      </c>
      <c r="J895" s="12">
        <v>0</v>
      </c>
    </row>
    <row r="896" spans="1:10">
      <c r="A896" s="12">
        <v>17027</v>
      </c>
      <c r="B896" s="12" t="s">
        <v>610</v>
      </c>
      <c r="C896" s="12">
        <v>0</v>
      </c>
      <c r="D896" s="12">
        <v>0</v>
      </c>
      <c r="E896" s="12">
        <v>5478</v>
      </c>
      <c r="F896" s="12">
        <v>5478</v>
      </c>
      <c r="G896" s="12">
        <v>0</v>
      </c>
      <c r="H896" s="12">
        <v>0</v>
      </c>
      <c r="I896" s="12">
        <v>0</v>
      </c>
      <c r="J896" s="12">
        <v>0</v>
      </c>
    </row>
    <row r="897" spans="1:10">
      <c r="A897" s="12">
        <v>17027</v>
      </c>
      <c r="B897" s="12" t="s">
        <v>611</v>
      </c>
      <c r="C897" s="12">
        <v>0</v>
      </c>
      <c r="D897" s="12">
        <v>0</v>
      </c>
      <c r="E897" s="12">
        <v>2063</v>
      </c>
      <c r="F897" s="12">
        <v>2063</v>
      </c>
      <c r="G897" s="12">
        <v>0</v>
      </c>
      <c r="H897" s="12">
        <v>0</v>
      </c>
      <c r="I897" s="12">
        <v>0</v>
      </c>
      <c r="J897" s="12">
        <v>0</v>
      </c>
    </row>
    <row r="898" spans="1:10">
      <c r="A898" s="12">
        <v>17027</v>
      </c>
      <c r="B898" s="12" t="s">
        <v>612</v>
      </c>
      <c r="C898" s="12">
        <v>0</v>
      </c>
      <c r="D898" s="12">
        <v>0</v>
      </c>
      <c r="E898" s="12">
        <v>4979</v>
      </c>
      <c r="F898" s="12">
        <v>4979</v>
      </c>
      <c r="G898" s="12">
        <v>0</v>
      </c>
      <c r="H898" s="12">
        <v>0</v>
      </c>
      <c r="I898" s="12">
        <v>0</v>
      </c>
      <c r="J898" s="12">
        <v>0</v>
      </c>
    </row>
    <row r="899" spans="1:10">
      <c r="A899" s="12">
        <v>17027</v>
      </c>
      <c r="B899" s="12" t="s">
        <v>613</v>
      </c>
      <c r="C899" s="12">
        <v>0</v>
      </c>
      <c r="D899" s="12">
        <v>0</v>
      </c>
      <c r="E899" s="12">
        <v>3820</v>
      </c>
      <c r="F899" s="12">
        <v>3820</v>
      </c>
      <c r="G899" s="12">
        <v>0</v>
      </c>
      <c r="H899" s="12">
        <v>0</v>
      </c>
      <c r="I899" s="12">
        <v>0</v>
      </c>
      <c r="J899" s="12">
        <v>0</v>
      </c>
    </row>
    <row r="900" spans="1:10">
      <c r="A900" s="12">
        <v>17027</v>
      </c>
      <c r="B900" s="12" t="s">
        <v>706</v>
      </c>
      <c r="C900" s="12">
        <v>0</v>
      </c>
      <c r="D900" s="12">
        <v>0</v>
      </c>
      <c r="E900" s="12">
        <v>3796</v>
      </c>
      <c r="F900" s="12">
        <v>3796</v>
      </c>
      <c r="G900" s="12">
        <v>0</v>
      </c>
      <c r="H900" s="12">
        <v>0</v>
      </c>
      <c r="I900" s="12">
        <v>0</v>
      </c>
      <c r="J900" s="12">
        <v>0</v>
      </c>
    </row>
    <row r="901" spans="1:10">
      <c r="A901" s="12">
        <v>17027</v>
      </c>
      <c r="B901" s="12" t="s">
        <v>707</v>
      </c>
      <c r="C901" s="12">
        <v>0</v>
      </c>
      <c r="D901" s="12">
        <v>0</v>
      </c>
      <c r="E901" s="12">
        <v>4968</v>
      </c>
      <c r="F901" s="12">
        <v>4968</v>
      </c>
      <c r="G901" s="12">
        <v>0</v>
      </c>
      <c r="H901" s="12">
        <v>0</v>
      </c>
      <c r="I901" s="12">
        <v>0</v>
      </c>
      <c r="J901" s="12">
        <v>0</v>
      </c>
    </row>
    <row r="902" spans="1:10">
      <c r="A902" s="12">
        <v>17027</v>
      </c>
      <c r="B902" s="12" t="s">
        <v>708</v>
      </c>
      <c r="C902" s="12">
        <v>0</v>
      </c>
      <c r="D902" s="12">
        <v>0</v>
      </c>
      <c r="E902" s="12">
        <v>2670</v>
      </c>
      <c r="F902" s="12">
        <v>2670</v>
      </c>
      <c r="G902" s="12">
        <v>0</v>
      </c>
      <c r="H902" s="12">
        <v>0</v>
      </c>
      <c r="I902" s="12">
        <v>0</v>
      </c>
      <c r="J902" s="12">
        <v>0</v>
      </c>
    </row>
    <row r="903" spans="1:10">
      <c r="A903" s="12">
        <v>17027</v>
      </c>
      <c r="B903" s="12" t="s">
        <v>709</v>
      </c>
      <c r="C903" s="12">
        <v>0</v>
      </c>
      <c r="D903" s="12">
        <v>0</v>
      </c>
      <c r="E903" s="12">
        <v>5826</v>
      </c>
      <c r="F903" s="12">
        <v>5826</v>
      </c>
      <c r="G903" s="12">
        <v>0</v>
      </c>
      <c r="H903" s="12">
        <v>0</v>
      </c>
      <c r="I903" s="12">
        <v>0</v>
      </c>
      <c r="J903" s="12">
        <v>0</v>
      </c>
    </row>
    <row r="904" spans="1:10">
      <c r="A904" s="12">
        <v>17027</v>
      </c>
      <c r="B904" s="12" t="s">
        <v>710</v>
      </c>
      <c r="C904" s="12">
        <v>0</v>
      </c>
      <c r="D904" s="12">
        <v>0</v>
      </c>
      <c r="E904" s="12">
        <v>7360</v>
      </c>
      <c r="F904" s="12">
        <v>7360</v>
      </c>
      <c r="G904" s="12">
        <v>0</v>
      </c>
      <c r="H904" s="12">
        <v>0</v>
      </c>
      <c r="I904" s="12">
        <v>0</v>
      </c>
      <c r="J904" s="12">
        <v>0</v>
      </c>
    </row>
    <row r="905" spans="1:10">
      <c r="A905" s="12">
        <v>17027</v>
      </c>
      <c r="B905" s="12" t="s">
        <v>650</v>
      </c>
      <c r="C905" s="12">
        <v>0</v>
      </c>
      <c r="D905" s="12">
        <v>0</v>
      </c>
      <c r="E905" s="12">
        <v>1452</v>
      </c>
      <c r="F905" s="12">
        <v>1452</v>
      </c>
      <c r="G905" s="12">
        <v>0</v>
      </c>
      <c r="H905" s="12">
        <v>0</v>
      </c>
      <c r="I905" s="12">
        <v>0</v>
      </c>
      <c r="J905" s="12">
        <v>0</v>
      </c>
    </row>
    <row r="906" spans="1:10">
      <c r="A906" s="12">
        <v>17027</v>
      </c>
      <c r="B906" s="12" t="s">
        <v>651</v>
      </c>
      <c r="C906" s="12">
        <v>0</v>
      </c>
      <c r="D906" s="12">
        <v>0</v>
      </c>
      <c r="E906" s="12">
        <v>7285</v>
      </c>
      <c r="F906" s="12">
        <v>7285</v>
      </c>
      <c r="G906" s="12">
        <v>0</v>
      </c>
      <c r="H906" s="12">
        <v>0</v>
      </c>
      <c r="I906" s="12">
        <v>0</v>
      </c>
      <c r="J906" s="12">
        <v>0</v>
      </c>
    </row>
    <row r="907" spans="1:10">
      <c r="A907" s="12">
        <v>17027</v>
      </c>
      <c r="B907" s="12" t="s">
        <v>652</v>
      </c>
      <c r="C907" s="12">
        <v>0</v>
      </c>
      <c r="D907" s="12">
        <v>0</v>
      </c>
      <c r="E907" s="12">
        <v>2012</v>
      </c>
      <c r="F907" s="12">
        <v>2012</v>
      </c>
      <c r="G907" s="12">
        <v>0</v>
      </c>
      <c r="H907" s="12">
        <v>0</v>
      </c>
      <c r="I907" s="12">
        <v>0</v>
      </c>
      <c r="J907" s="12">
        <v>0</v>
      </c>
    </row>
    <row r="908" spans="1:10">
      <c r="A908" s="12">
        <v>17027</v>
      </c>
      <c r="B908" s="12" t="s">
        <v>653</v>
      </c>
      <c r="C908" s="12">
        <v>0</v>
      </c>
      <c r="D908" s="12">
        <v>0</v>
      </c>
      <c r="E908" s="12">
        <v>6778</v>
      </c>
      <c r="F908" s="12">
        <v>6778</v>
      </c>
      <c r="G908" s="12">
        <v>0</v>
      </c>
      <c r="H908" s="12">
        <v>0</v>
      </c>
      <c r="I908" s="12">
        <v>0</v>
      </c>
      <c r="J908" s="12">
        <v>0</v>
      </c>
    </row>
    <row r="909" spans="1:10">
      <c r="A909" s="12">
        <v>17027</v>
      </c>
      <c r="B909" s="12" t="s">
        <v>654</v>
      </c>
      <c r="C909" s="12">
        <v>0</v>
      </c>
      <c r="D909" s="12">
        <v>0</v>
      </c>
      <c r="E909" s="12">
        <v>2415</v>
      </c>
      <c r="F909" s="12">
        <v>2415</v>
      </c>
      <c r="G909" s="12">
        <v>0</v>
      </c>
      <c r="H909" s="12">
        <v>0</v>
      </c>
      <c r="I909" s="12">
        <v>0</v>
      </c>
      <c r="J909" s="12">
        <v>0</v>
      </c>
    </row>
    <row r="910" spans="1:10">
      <c r="A910" s="12">
        <v>17027</v>
      </c>
      <c r="B910" s="12" t="s">
        <v>655</v>
      </c>
      <c r="C910" s="12">
        <v>0</v>
      </c>
      <c r="D910" s="12">
        <v>0</v>
      </c>
      <c r="E910" s="12">
        <v>5981</v>
      </c>
      <c r="F910" s="12">
        <v>5981</v>
      </c>
      <c r="G910" s="12">
        <v>0</v>
      </c>
      <c r="H910" s="12">
        <v>0</v>
      </c>
      <c r="I910" s="12">
        <v>0</v>
      </c>
      <c r="J910" s="12">
        <v>0</v>
      </c>
    </row>
    <row r="911" spans="1:10">
      <c r="A911" s="12">
        <v>17027</v>
      </c>
      <c r="B911" s="12" t="s">
        <v>656</v>
      </c>
      <c r="C911" s="12">
        <v>0</v>
      </c>
      <c r="D911" s="12">
        <v>0</v>
      </c>
      <c r="E911" s="12">
        <v>4178</v>
      </c>
      <c r="F911" s="12">
        <v>4178</v>
      </c>
      <c r="G911" s="12">
        <v>0</v>
      </c>
      <c r="H911" s="12">
        <v>0</v>
      </c>
      <c r="I911" s="12">
        <v>0</v>
      </c>
      <c r="J911" s="12">
        <v>0</v>
      </c>
    </row>
    <row r="912" spans="1:10">
      <c r="A912" s="12">
        <v>17027</v>
      </c>
      <c r="B912" s="12" t="s">
        <v>657</v>
      </c>
      <c r="C912" s="12">
        <v>0</v>
      </c>
      <c r="D912" s="12">
        <v>0</v>
      </c>
      <c r="E912" s="12">
        <v>1439</v>
      </c>
      <c r="F912" s="12">
        <v>1439</v>
      </c>
      <c r="G912" s="12">
        <v>0</v>
      </c>
      <c r="H912" s="12">
        <v>0</v>
      </c>
      <c r="I912" s="12">
        <v>0</v>
      </c>
      <c r="J912" s="12">
        <v>0</v>
      </c>
    </row>
    <row r="913" spans="1:10">
      <c r="A913" s="12">
        <v>17027</v>
      </c>
      <c r="B913" s="12" t="s">
        <v>658</v>
      </c>
      <c r="C913" s="12">
        <v>0</v>
      </c>
      <c r="D913" s="12">
        <v>0</v>
      </c>
      <c r="E913" s="12">
        <v>6648</v>
      </c>
      <c r="F913" s="12">
        <v>6648</v>
      </c>
      <c r="G913" s="12">
        <v>0</v>
      </c>
      <c r="H913" s="12">
        <v>0</v>
      </c>
      <c r="I913" s="12">
        <v>0</v>
      </c>
      <c r="J913" s="12">
        <v>0</v>
      </c>
    </row>
    <row r="914" spans="1:10">
      <c r="A914" s="12">
        <v>17027</v>
      </c>
      <c r="B914" s="12" t="s">
        <v>659</v>
      </c>
      <c r="C914" s="12">
        <v>0</v>
      </c>
      <c r="D914" s="12">
        <v>0</v>
      </c>
      <c r="E914" s="12">
        <v>6297</v>
      </c>
      <c r="F914" s="12">
        <v>6297</v>
      </c>
      <c r="G914" s="12">
        <v>0</v>
      </c>
      <c r="H914" s="12">
        <v>0</v>
      </c>
      <c r="I914" s="12">
        <v>0</v>
      </c>
      <c r="J914" s="12">
        <v>0</v>
      </c>
    </row>
    <row r="915" spans="1:10">
      <c r="A915" s="12">
        <v>17027</v>
      </c>
      <c r="B915" s="12" t="s">
        <v>660</v>
      </c>
      <c r="C915" s="12">
        <v>0</v>
      </c>
      <c r="D915" s="12">
        <v>0</v>
      </c>
      <c r="E915" s="12">
        <v>3013</v>
      </c>
      <c r="F915" s="12">
        <v>3013</v>
      </c>
      <c r="G915" s="12">
        <v>0</v>
      </c>
      <c r="H915" s="12">
        <v>0</v>
      </c>
      <c r="I915" s="12">
        <v>0</v>
      </c>
      <c r="J915" s="12">
        <v>0</v>
      </c>
    </row>
    <row r="916" spans="1:10">
      <c r="A916" s="12">
        <v>17027</v>
      </c>
      <c r="B916" s="12" t="s">
        <v>661</v>
      </c>
      <c r="C916" s="12">
        <v>0</v>
      </c>
      <c r="D916" s="12">
        <v>0</v>
      </c>
      <c r="E916" s="12">
        <v>6333</v>
      </c>
      <c r="F916" s="12">
        <v>6333</v>
      </c>
      <c r="G916" s="12">
        <v>0</v>
      </c>
      <c r="H916" s="12">
        <v>0</v>
      </c>
      <c r="I916" s="12">
        <v>0</v>
      </c>
      <c r="J916" s="12">
        <v>0</v>
      </c>
    </row>
    <row r="917" spans="1:10">
      <c r="A917" s="12">
        <v>17027</v>
      </c>
      <c r="B917" s="12" t="s">
        <v>662</v>
      </c>
      <c r="C917" s="12">
        <v>0</v>
      </c>
      <c r="D917" s="12">
        <v>0</v>
      </c>
      <c r="E917" s="12">
        <v>2065</v>
      </c>
      <c r="F917" s="12">
        <v>2065</v>
      </c>
      <c r="G917" s="12">
        <v>0</v>
      </c>
      <c r="H917" s="12">
        <v>0</v>
      </c>
      <c r="I917" s="12">
        <v>0</v>
      </c>
      <c r="J917" s="12">
        <v>0</v>
      </c>
    </row>
    <row r="918" spans="1:10">
      <c r="A918" s="12">
        <v>17027</v>
      </c>
      <c r="B918" s="12" t="s">
        <v>663</v>
      </c>
      <c r="C918" s="12">
        <v>0</v>
      </c>
      <c r="D918" s="12">
        <v>0</v>
      </c>
      <c r="E918" s="12">
        <v>1851</v>
      </c>
      <c r="F918" s="12">
        <v>1851</v>
      </c>
      <c r="G918" s="12">
        <v>0</v>
      </c>
      <c r="H918" s="12">
        <v>0</v>
      </c>
      <c r="I918" s="12">
        <v>0</v>
      </c>
      <c r="J918" s="12">
        <v>0</v>
      </c>
    </row>
    <row r="919" spans="1:10">
      <c r="A919" s="12">
        <v>17027</v>
      </c>
      <c r="B919" s="12" t="s">
        <v>664</v>
      </c>
      <c r="C919" s="12">
        <v>0</v>
      </c>
      <c r="D919" s="12">
        <v>0</v>
      </c>
      <c r="E919" s="12">
        <v>7052</v>
      </c>
      <c r="F919" s="12">
        <v>7052</v>
      </c>
      <c r="G919" s="12">
        <v>0</v>
      </c>
      <c r="H919" s="12">
        <v>0</v>
      </c>
      <c r="I919" s="12">
        <v>0</v>
      </c>
      <c r="J919" s="12">
        <v>0</v>
      </c>
    </row>
    <row r="920" spans="1:10">
      <c r="A920" s="12">
        <v>17027</v>
      </c>
      <c r="B920" s="12" t="s">
        <v>665</v>
      </c>
      <c r="C920" s="12">
        <v>0</v>
      </c>
      <c r="D920" s="12">
        <v>0</v>
      </c>
      <c r="E920" s="12">
        <v>7629</v>
      </c>
      <c r="F920" s="12">
        <v>7629</v>
      </c>
      <c r="G920" s="12">
        <v>0</v>
      </c>
      <c r="H920" s="12">
        <v>0</v>
      </c>
      <c r="I920" s="12">
        <v>0</v>
      </c>
      <c r="J920" s="12">
        <v>0</v>
      </c>
    </row>
    <row r="921" spans="1:10">
      <c r="A921" s="12">
        <v>17027</v>
      </c>
      <c r="B921" s="12" t="s">
        <v>666</v>
      </c>
      <c r="C921" s="12">
        <v>0</v>
      </c>
      <c r="D921" s="12">
        <v>0</v>
      </c>
      <c r="E921" s="12">
        <v>7948</v>
      </c>
      <c r="F921" s="12">
        <v>7948</v>
      </c>
      <c r="G921" s="12">
        <v>0</v>
      </c>
      <c r="H921" s="12">
        <v>0</v>
      </c>
      <c r="I921" s="12">
        <v>0</v>
      </c>
      <c r="J921" s="12">
        <v>0</v>
      </c>
    </row>
    <row r="922" spans="1:10">
      <c r="A922" s="12">
        <v>17027</v>
      </c>
      <c r="B922" s="12" t="s">
        <v>667</v>
      </c>
      <c r="C922" s="12">
        <v>0</v>
      </c>
      <c r="D922" s="12">
        <v>0</v>
      </c>
      <c r="E922" s="12">
        <v>2167</v>
      </c>
      <c r="F922" s="12">
        <v>2167</v>
      </c>
      <c r="G922" s="12">
        <v>0</v>
      </c>
      <c r="H922" s="12">
        <v>0</v>
      </c>
      <c r="I922" s="12">
        <v>0</v>
      </c>
      <c r="J922" s="12">
        <v>0</v>
      </c>
    </row>
    <row r="923" spans="1:10">
      <c r="A923" s="12">
        <v>17027</v>
      </c>
      <c r="B923" s="12" t="s">
        <v>668</v>
      </c>
      <c r="C923" s="12">
        <v>0</v>
      </c>
      <c r="D923" s="12">
        <v>0</v>
      </c>
      <c r="E923" s="12">
        <v>1545</v>
      </c>
      <c r="F923" s="12">
        <v>1545</v>
      </c>
      <c r="G923" s="12">
        <v>0</v>
      </c>
      <c r="H923" s="12">
        <v>0</v>
      </c>
      <c r="I923" s="12">
        <v>0</v>
      </c>
      <c r="J923" s="12">
        <v>0</v>
      </c>
    </row>
    <row r="924" spans="1:10">
      <c r="A924" s="12">
        <v>17027</v>
      </c>
      <c r="B924" s="12" t="s">
        <v>669</v>
      </c>
      <c r="C924" s="12">
        <v>0</v>
      </c>
      <c r="D924" s="12">
        <v>0</v>
      </c>
      <c r="E924" s="12">
        <v>5975</v>
      </c>
      <c r="F924" s="12">
        <v>5975</v>
      </c>
      <c r="G924" s="12">
        <v>0</v>
      </c>
      <c r="H924" s="12">
        <v>0</v>
      </c>
      <c r="I924" s="12">
        <v>0</v>
      </c>
      <c r="J924" s="12">
        <v>0</v>
      </c>
    </row>
    <row r="925" spans="1:10">
      <c r="A925" s="12">
        <v>17027</v>
      </c>
      <c r="B925" s="12" t="s">
        <v>529</v>
      </c>
      <c r="C925" s="12">
        <v>0</v>
      </c>
      <c r="D925" s="12">
        <v>0</v>
      </c>
      <c r="E925" s="12">
        <v>4878</v>
      </c>
      <c r="F925" s="12">
        <v>4878</v>
      </c>
      <c r="G925" s="12">
        <v>0</v>
      </c>
      <c r="H925" s="12">
        <v>0</v>
      </c>
      <c r="I925" s="12">
        <v>0</v>
      </c>
      <c r="J925" s="12">
        <v>0</v>
      </c>
    </row>
    <row r="926" spans="1:10">
      <c r="A926" s="12">
        <v>17027</v>
      </c>
      <c r="B926" s="12" t="s">
        <v>527</v>
      </c>
      <c r="C926" s="12">
        <v>0</v>
      </c>
      <c r="D926" s="12">
        <v>0</v>
      </c>
      <c r="E926" s="12">
        <v>1990</v>
      </c>
      <c r="F926" s="12">
        <v>1990</v>
      </c>
      <c r="G926" s="12">
        <v>0</v>
      </c>
      <c r="H926" s="12">
        <v>0</v>
      </c>
      <c r="I926" s="12">
        <v>0</v>
      </c>
      <c r="J926" s="12">
        <v>0</v>
      </c>
    </row>
    <row r="927" spans="1:10">
      <c r="A927" s="12">
        <v>17027</v>
      </c>
      <c r="B927" s="12" t="s">
        <v>533</v>
      </c>
      <c r="C927" s="12">
        <v>0</v>
      </c>
      <c r="D927" s="12">
        <v>0</v>
      </c>
      <c r="E927" s="12">
        <v>3118</v>
      </c>
      <c r="F927" s="12">
        <v>3118</v>
      </c>
      <c r="G927" s="12">
        <v>0</v>
      </c>
      <c r="H927" s="12">
        <v>0</v>
      </c>
      <c r="I927" s="12">
        <v>0</v>
      </c>
      <c r="J927" s="12">
        <v>0</v>
      </c>
    </row>
    <row r="928" spans="1:10">
      <c r="A928" s="12">
        <v>17027</v>
      </c>
      <c r="B928" s="12" t="s">
        <v>531</v>
      </c>
      <c r="C928" s="12">
        <v>0</v>
      </c>
      <c r="D928" s="12">
        <v>0</v>
      </c>
      <c r="E928" s="12">
        <v>4517</v>
      </c>
      <c r="F928" s="12">
        <v>4517</v>
      </c>
      <c r="G928" s="12">
        <v>0</v>
      </c>
      <c r="H928" s="12">
        <v>0</v>
      </c>
      <c r="I928" s="12">
        <v>0</v>
      </c>
      <c r="J928" s="12">
        <v>0</v>
      </c>
    </row>
    <row r="929" spans="1:10">
      <c r="A929" s="12">
        <v>17027</v>
      </c>
      <c r="B929" s="12" t="s">
        <v>535</v>
      </c>
      <c r="C929" s="12">
        <v>0</v>
      </c>
      <c r="D929" s="12">
        <v>0</v>
      </c>
      <c r="E929" s="12">
        <v>6927</v>
      </c>
      <c r="F929" s="12">
        <v>6927</v>
      </c>
      <c r="G929" s="12">
        <v>0</v>
      </c>
      <c r="H929" s="12">
        <v>0</v>
      </c>
      <c r="I929" s="12">
        <v>0</v>
      </c>
      <c r="J929" s="12">
        <v>0</v>
      </c>
    </row>
    <row r="930" spans="1:10">
      <c r="A930" s="12">
        <v>17027</v>
      </c>
      <c r="B930" s="12" t="s">
        <v>539</v>
      </c>
      <c r="C930" s="12">
        <v>0</v>
      </c>
      <c r="D930" s="12">
        <v>0</v>
      </c>
      <c r="E930" s="12">
        <v>5.7949999999999999</v>
      </c>
      <c r="F930" s="12">
        <v>5.7949999999999999</v>
      </c>
      <c r="G930" s="12">
        <v>0</v>
      </c>
      <c r="H930" s="12">
        <v>0</v>
      </c>
      <c r="I930" s="12">
        <v>0</v>
      </c>
      <c r="J930" s="12">
        <v>0</v>
      </c>
    </row>
    <row r="931" spans="1:10">
      <c r="A931" s="12">
        <v>17027</v>
      </c>
      <c r="B931" s="12" t="s">
        <v>544</v>
      </c>
      <c r="C931" s="12">
        <v>0</v>
      </c>
      <c r="D931" s="12">
        <v>0</v>
      </c>
      <c r="E931" s="12">
        <v>3583</v>
      </c>
      <c r="F931" s="12">
        <v>3583</v>
      </c>
      <c r="G931" s="12">
        <v>0</v>
      </c>
      <c r="H931" s="12">
        <v>0</v>
      </c>
      <c r="I931" s="12">
        <v>0</v>
      </c>
      <c r="J931" s="12">
        <v>0</v>
      </c>
    </row>
    <row r="932" spans="1:10">
      <c r="A932" s="12">
        <v>17027</v>
      </c>
      <c r="B932" s="12" t="s">
        <v>546</v>
      </c>
      <c r="C932" s="12">
        <v>0</v>
      </c>
      <c r="D932" s="12">
        <v>0</v>
      </c>
      <c r="E932" s="12">
        <v>6743</v>
      </c>
      <c r="F932" s="12">
        <v>6743</v>
      </c>
      <c r="G932" s="12">
        <v>0</v>
      </c>
      <c r="H932" s="12">
        <v>0</v>
      </c>
      <c r="I932" s="12">
        <v>0</v>
      </c>
      <c r="J932" s="12">
        <v>0</v>
      </c>
    </row>
    <row r="933" spans="1:10">
      <c r="A933" s="12">
        <v>17027</v>
      </c>
      <c r="B933" s="12" t="s">
        <v>548</v>
      </c>
      <c r="C933" s="12">
        <v>0</v>
      </c>
      <c r="D933" s="12">
        <v>0</v>
      </c>
      <c r="E933" s="12">
        <v>2385</v>
      </c>
      <c r="F933" s="12">
        <v>2385</v>
      </c>
      <c r="G933" s="12">
        <v>0</v>
      </c>
      <c r="H933" s="12">
        <v>0</v>
      </c>
      <c r="I933" s="12">
        <v>0</v>
      </c>
      <c r="J933" s="12">
        <v>0</v>
      </c>
    </row>
    <row r="934" spans="1:10">
      <c r="A934" s="12">
        <v>17027</v>
      </c>
      <c r="B934" s="12" t="s">
        <v>614</v>
      </c>
      <c r="C934" s="12">
        <v>0</v>
      </c>
      <c r="D934" s="12">
        <v>0</v>
      </c>
      <c r="E934" s="12">
        <v>5134</v>
      </c>
      <c r="F934" s="12">
        <v>5134</v>
      </c>
      <c r="G934" s="12">
        <v>0</v>
      </c>
      <c r="H934" s="12">
        <v>0</v>
      </c>
      <c r="I934" s="12">
        <v>0</v>
      </c>
      <c r="J934" s="12">
        <v>0</v>
      </c>
    </row>
    <row r="935" spans="1:10">
      <c r="A935" s="12">
        <v>17027</v>
      </c>
      <c r="B935" s="12" t="s">
        <v>615</v>
      </c>
      <c r="C935" s="12">
        <v>0</v>
      </c>
      <c r="D935" s="12">
        <v>0</v>
      </c>
      <c r="E935" s="12">
        <v>1445</v>
      </c>
      <c r="F935" s="12">
        <v>1445</v>
      </c>
      <c r="G935" s="12">
        <v>0</v>
      </c>
      <c r="H935" s="12">
        <v>0</v>
      </c>
      <c r="I935" s="12">
        <v>0</v>
      </c>
      <c r="J935" s="12">
        <v>0</v>
      </c>
    </row>
    <row r="936" spans="1:10">
      <c r="A936" s="12">
        <v>17027</v>
      </c>
      <c r="B936" s="12" t="s">
        <v>711</v>
      </c>
      <c r="C936" s="12">
        <v>0</v>
      </c>
      <c r="D936" s="12">
        <v>0</v>
      </c>
      <c r="E936" s="12">
        <v>5358</v>
      </c>
      <c r="F936" s="12">
        <v>5358</v>
      </c>
      <c r="G936" s="12">
        <v>0</v>
      </c>
      <c r="H936" s="12">
        <v>0</v>
      </c>
      <c r="I936" s="12">
        <v>0</v>
      </c>
      <c r="J936" s="12">
        <v>0</v>
      </c>
    </row>
    <row r="937" spans="1:10">
      <c r="A937" s="12">
        <v>17027</v>
      </c>
      <c r="B937" s="12" t="s">
        <v>712</v>
      </c>
      <c r="C937" s="12">
        <v>0</v>
      </c>
      <c r="D937" s="12">
        <v>0</v>
      </c>
      <c r="E937" s="12">
        <v>2454</v>
      </c>
      <c r="F937" s="12">
        <v>2454</v>
      </c>
      <c r="G937" s="12">
        <v>0</v>
      </c>
      <c r="H937" s="12">
        <v>0</v>
      </c>
      <c r="I937" s="12">
        <v>0</v>
      </c>
      <c r="J937" s="12">
        <v>0</v>
      </c>
    </row>
    <row r="938" spans="1:10">
      <c r="A938" s="12">
        <v>17027</v>
      </c>
      <c r="B938" s="12" t="s">
        <v>713</v>
      </c>
      <c r="C938" s="12">
        <v>0</v>
      </c>
      <c r="D938" s="12">
        <v>0</v>
      </c>
      <c r="E938" s="12">
        <v>4772</v>
      </c>
      <c r="F938" s="12">
        <v>4772</v>
      </c>
      <c r="G938" s="12">
        <v>0</v>
      </c>
      <c r="H938" s="12">
        <v>0</v>
      </c>
      <c r="I938" s="12">
        <v>0</v>
      </c>
      <c r="J938" s="12">
        <v>0</v>
      </c>
    </row>
    <row r="939" spans="1:10">
      <c r="A939" s="12">
        <v>17027</v>
      </c>
      <c r="B939" s="12" t="s">
        <v>714</v>
      </c>
      <c r="C939" s="12">
        <v>0</v>
      </c>
      <c r="D939" s="12">
        <v>0</v>
      </c>
      <c r="E939" s="12">
        <v>1976</v>
      </c>
      <c r="F939" s="12">
        <v>1976</v>
      </c>
      <c r="G939" s="12">
        <v>0</v>
      </c>
      <c r="H939" s="12">
        <v>0</v>
      </c>
      <c r="I939" s="12">
        <v>0</v>
      </c>
      <c r="J939" s="12">
        <v>0</v>
      </c>
    </row>
    <row r="940" spans="1:10">
      <c r="A940" s="12">
        <v>17027</v>
      </c>
      <c r="B940" s="12" t="s">
        <v>715</v>
      </c>
      <c r="C940" s="12">
        <v>0</v>
      </c>
      <c r="D940" s="12">
        <v>0</v>
      </c>
      <c r="E940" s="12">
        <v>5394</v>
      </c>
      <c r="F940" s="12">
        <v>5394</v>
      </c>
      <c r="G940" s="12">
        <v>0</v>
      </c>
      <c r="H940" s="12">
        <v>0</v>
      </c>
      <c r="I940" s="12">
        <v>0</v>
      </c>
      <c r="J940" s="12">
        <v>0</v>
      </c>
    </row>
    <row r="941" spans="1:10">
      <c r="A941" s="12">
        <v>17027</v>
      </c>
      <c r="B941" s="12" t="s">
        <v>716</v>
      </c>
      <c r="C941" s="12">
        <v>0</v>
      </c>
      <c r="D941" s="12">
        <v>0</v>
      </c>
      <c r="E941" s="12">
        <v>1452</v>
      </c>
      <c r="F941" s="12">
        <v>1452</v>
      </c>
      <c r="G941" s="12">
        <v>0</v>
      </c>
      <c r="H941" s="12">
        <v>0</v>
      </c>
      <c r="I941" s="12">
        <v>0</v>
      </c>
      <c r="J941" s="12">
        <v>0</v>
      </c>
    </row>
    <row r="942" spans="1:10">
      <c r="A942" s="12">
        <v>17027</v>
      </c>
      <c r="B942" s="12" t="s">
        <v>717</v>
      </c>
      <c r="C942" s="12">
        <v>0</v>
      </c>
      <c r="D942" s="12">
        <v>0</v>
      </c>
      <c r="E942" s="12">
        <v>9556</v>
      </c>
      <c r="F942" s="12">
        <v>9556</v>
      </c>
      <c r="G942" s="12">
        <v>0</v>
      </c>
      <c r="H942" s="12">
        <v>0</v>
      </c>
      <c r="I942" s="12">
        <v>0</v>
      </c>
      <c r="J942" s="12">
        <v>0</v>
      </c>
    </row>
    <row r="943" spans="1:10">
      <c r="A943" s="12">
        <v>17027</v>
      </c>
      <c r="B943" s="12" t="s">
        <v>718</v>
      </c>
      <c r="C943" s="12">
        <v>0</v>
      </c>
      <c r="D943" s="12">
        <v>0</v>
      </c>
      <c r="E943" s="12">
        <v>-2.9119999999999999</v>
      </c>
      <c r="F943" s="12">
        <v>2.9119999999999999</v>
      </c>
      <c r="G943" s="12">
        <v>0</v>
      </c>
      <c r="H943" s="12">
        <v>0</v>
      </c>
      <c r="I943" s="12">
        <v>0</v>
      </c>
      <c r="J943" s="12">
        <v>0</v>
      </c>
    </row>
    <row r="944" spans="1:10">
      <c r="A944" s="12">
        <v>17027</v>
      </c>
      <c r="B944" s="12" t="s">
        <v>719</v>
      </c>
      <c r="C944" s="12">
        <v>0</v>
      </c>
      <c r="D944" s="12">
        <v>0</v>
      </c>
      <c r="E944" s="12">
        <v>5750</v>
      </c>
      <c r="F944" s="12">
        <v>5750</v>
      </c>
      <c r="G944" s="12">
        <v>0</v>
      </c>
      <c r="H944" s="12">
        <v>0</v>
      </c>
      <c r="I944" s="12">
        <v>0</v>
      </c>
      <c r="J944" s="12">
        <v>0</v>
      </c>
    </row>
    <row r="945" spans="1:10">
      <c r="A945" s="12">
        <v>17027</v>
      </c>
      <c r="B945" s="12" t="s">
        <v>720</v>
      </c>
      <c r="C945" s="12">
        <v>0</v>
      </c>
      <c r="D945" s="12">
        <v>0</v>
      </c>
      <c r="E945" s="12">
        <v>973.3</v>
      </c>
      <c r="F945" s="12">
        <v>973.3</v>
      </c>
      <c r="G945" s="12">
        <v>0</v>
      </c>
      <c r="H945" s="12">
        <v>0</v>
      </c>
      <c r="I945" s="12">
        <v>0</v>
      </c>
      <c r="J945" s="12">
        <v>0</v>
      </c>
    </row>
    <row r="946" spans="1:10">
      <c r="A946" s="12">
        <v>17027</v>
      </c>
      <c r="B946" s="12" t="s">
        <v>721</v>
      </c>
      <c r="C946" s="12">
        <v>0</v>
      </c>
      <c r="D946" s="12">
        <v>0</v>
      </c>
      <c r="E946" s="12">
        <v>6741</v>
      </c>
      <c r="F946" s="12">
        <v>6741</v>
      </c>
      <c r="G946" s="12">
        <v>0</v>
      </c>
      <c r="H946" s="12">
        <v>0</v>
      </c>
      <c r="I946" s="12">
        <v>0</v>
      </c>
      <c r="J946" s="12">
        <v>0</v>
      </c>
    </row>
    <row r="947" spans="1:10">
      <c r="A947" s="12">
        <v>17027</v>
      </c>
      <c r="B947" s="12" t="s">
        <v>722</v>
      </c>
      <c r="C947" s="12">
        <v>0</v>
      </c>
      <c r="D947" s="12">
        <v>0</v>
      </c>
      <c r="E947" s="12">
        <v>2485</v>
      </c>
      <c r="F947" s="12">
        <v>2485</v>
      </c>
      <c r="G947" s="12">
        <v>0</v>
      </c>
      <c r="H947" s="12">
        <v>0</v>
      </c>
      <c r="I947" s="12">
        <v>0</v>
      </c>
      <c r="J947" s="12">
        <v>0</v>
      </c>
    </row>
    <row r="948" spans="1:10">
      <c r="A948" s="12">
        <v>17027</v>
      </c>
      <c r="B948" s="12" t="s">
        <v>723</v>
      </c>
      <c r="C948" s="12">
        <v>0</v>
      </c>
      <c r="D948" s="12">
        <v>0</v>
      </c>
      <c r="E948" s="12">
        <v>2648</v>
      </c>
      <c r="F948" s="12">
        <v>2648</v>
      </c>
      <c r="G948" s="12">
        <v>0</v>
      </c>
      <c r="H948" s="12">
        <v>0</v>
      </c>
      <c r="I948" s="12">
        <v>0</v>
      </c>
      <c r="J948" s="12">
        <v>0</v>
      </c>
    </row>
    <row r="949" spans="1:10">
      <c r="A949" s="12">
        <v>17027</v>
      </c>
      <c r="B949" s="12" t="s">
        <v>724</v>
      </c>
      <c r="C949" s="12">
        <v>0</v>
      </c>
      <c r="D949" s="12">
        <v>0</v>
      </c>
      <c r="E949" s="12">
        <v>4518</v>
      </c>
      <c r="F949" s="12">
        <v>4518</v>
      </c>
      <c r="G949" s="12">
        <v>0</v>
      </c>
      <c r="H949" s="12">
        <v>0</v>
      </c>
      <c r="I949" s="12">
        <v>0</v>
      </c>
      <c r="J949" s="12">
        <v>0</v>
      </c>
    </row>
    <row r="950" spans="1:10">
      <c r="A950" s="12">
        <v>17027</v>
      </c>
      <c r="B950" s="12" t="s">
        <v>725</v>
      </c>
      <c r="C950" s="12">
        <v>0</v>
      </c>
      <c r="D950" s="12">
        <v>0</v>
      </c>
      <c r="E950" s="12">
        <v>4300</v>
      </c>
      <c r="F950" s="12">
        <v>4300</v>
      </c>
      <c r="G950" s="12">
        <v>0</v>
      </c>
      <c r="H950" s="12">
        <v>0</v>
      </c>
      <c r="I950" s="12">
        <v>0</v>
      </c>
      <c r="J950" s="12">
        <v>0</v>
      </c>
    </row>
    <row r="951" spans="1:10">
      <c r="A951" s="12">
        <v>17027</v>
      </c>
      <c r="B951" s="12" t="s">
        <v>726</v>
      </c>
      <c r="C951" s="12">
        <v>0</v>
      </c>
      <c r="D951" s="12">
        <v>0</v>
      </c>
      <c r="E951" s="12">
        <v>459.3</v>
      </c>
      <c r="F951" s="12">
        <v>459.3</v>
      </c>
      <c r="G951" s="12">
        <v>0</v>
      </c>
      <c r="H951" s="12">
        <v>0</v>
      </c>
      <c r="I951" s="12">
        <v>0</v>
      </c>
      <c r="J951" s="12">
        <v>0</v>
      </c>
    </row>
    <row r="952" spans="1:10">
      <c r="A952" s="12">
        <v>17027</v>
      </c>
      <c r="B952" s="12" t="s">
        <v>727</v>
      </c>
      <c r="C952" s="12">
        <v>0</v>
      </c>
      <c r="D952" s="12">
        <v>0</v>
      </c>
      <c r="E952" s="12">
        <v>4604</v>
      </c>
      <c r="F952" s="12">
        <v>4604</v>
      </c>
      <c r="G952" s="12">
        <v>0</v>
      </c>
      <c r="H952" s="12">
        <v>0</v>
      </c>
      <c r="I952" s="12">
        <v>0</v>
      </c>
      <c r="J952" s="12">
        <v>0</v>
      </c>
    </row>
    <row r="953" spans="1:10">
      <c r="A953" s="12">
        <v>17027</v>
      </c>
      <c r="B953" s="12" t="s">
        <v>728</v>
      </c>
      <c r="C953" s="12">
        <v>0</v>
      </c>
      <c r="D953" s="12">
        <v>0</v>
      </c>
      <c r="E953" s="12">
        <v>1278</v>
      </c>
      <c r="F953" s="12">
        <v>1278</v>
      </c>
      <c r="G953" s="12">
        <v>0</v>
      </c>
      <c r="H953" s="12">
        <v>0</v>
      </c>
      <c r="I953" s="12">
        <v>0</v>
      </c>
      <c r="J953" s="12">
        <v>0</v>
      </c>
    </row>
    <row r="954" spans="1:10">
      <c r="A954" s="12">
        <v>17027</v>
      </c>
      <c r="B954" s="12" t="s">
        <v>729</v>
      </c>
      <c r="C954" s="12">
        <v>0</v>
      </c>
      <c r="D954" s="12">
        <v>0</v>
      </c>
      <c r="E954" s="12">
        <v>2485</v>
      </c>
      <c r="F954" s="12">
        <v>2485</v>
      </c>
      <c r="G954" s="12">
        <v>0</v>
      </c>
      <c r="H954" s="12">
        <v>0</v>
      </c>
      <c r="I954" s="12">
        <v>0</v>
      </c>
      <c r="J954" s="12">
        <v>0</v>
      </c>
    </row>
    <row r="955" spans="1:10">
      <c r="A955" s="12">
        <v>17027</v>
      </c>
      <c r="B955" s="12" t="s">
        <v>730</v>
      </c>
      <c r="C955" s="12">
        <v>0</v>
      </c>
      <c r="D955" s="12">
        <v>0</v>
      </c>
      <c r="E955" s="12">
        <v>6741</v>
      </c>
      <c r="F955" s="12">
        <v>6741</v>
      </c>
      <c r="G955" s="12">
        <v>0</v>
      </c>
      <c r="H955" s="12">
        <v>0</v>
      </c>
      <c r="I955" s="12">
        <v>0</v>
      </c>
      <c r="J955" s="12">
        <v>0</v>
      </c>
    </row>
    <row r="956" spans="1:10">
      <c r="A956" s="12">
        <v>17027</v>
      </c>
      <c r="B956" s="12" t="s">
        <v>731</v>
      </c>
      <c r="C956" s="12">
        <v>0</v>
      </c>
      <c r="D956" s="12">
        <v>0</v>
      </c>
      <c r="E956" s="12">
        <v>7701</v>
      </c>
      <c r="F956" s="12">
        <v>7701</v>
      </c>
      <c r="G956" s="12">
        <v>0</v>
      </c>
      <c r="H956" s="12">
        <v>0</v>
      </c>
      <c r="I956" s="12">
        <v>0</v>
      </c>
      <c r="J956" s="12">
        <v>0</v>
      </c>
    </row>
    <row r="957" spans="1:10">
      <c r="A957" s="12">
        <v>17027</v>
      </c>
      <c r="B957" s="12" t="s">
        <v>732</v>
      </c>
      <c r="C957" s="12">
        <v>0</v>
      </c>
      <c r="D957" s="12">
        <v>0</v>
      </c>
      <c r="E957" s="12">
        <v>4143</v>
      </c>
      <c r="F957" s="12">
        <v>4143</v>
      </c>
      <c r="G957" s="12">
        <v>0</v>
      </c>
      <c r="H957" s="12">
        <v>0</v>
      </c>
      <c r="I957" s="12">
        <v>0</v>
      </c>
      <c r="J957" s="12">
        <v>0</v>
      </c>
    </row>
    <row r="958" spans="1:10">
      <c r="A958" s="12">
        <v>17027</v>
      </c>
      <c r="B958" s="12" t="s">
        <v>733</v>
      </c>
      <c r="C958" s="12">
        <v>0</v>
      </c>
      <c r="D958" s="12">
        <v>0</v>
      </c>
      <c r="E958" s="12">
        <v>744.4</v>
      </c>
      <c r="F958" s="12">
        <v>744.4</v>
      </c>
      <c r="G958" s="12">
        <v>0</v>
      </c>
      <c r="H958" s="12">
        <v>0</v>
      </c>
      <c r="I958" s="12">
        <v>0</v>
      </c>
      <c r="J958" s="12">
        <v>0</v>
      </c>
    </row>
    <row r="959" spans="1:10">
      <c r="A959" s="12">
        <v>17027</v>
      </c>
      <c r="B959" s="12" t="s">
        <v>805</v>
      </c>
      <c r="C959" s="12">
        <v>0</v>
      </c>
      <c r="D959" s="12">
        <v>0</v>
      </c>
      <c r="E959" s="12">
        <v>3536</v>
      </c>
      <c r="F959" s="12">
        <v>3536</v>
      </c>
      <c r="G959" s="12">
        <v>0</v>
      </c>
      <c r="H959" s="12">
        <v>0</v>
      </c>
      <c r="I959" s="12">
        <v>0</v>
      </c>
      <c r="J959" s="12">
        <v>0</v>
      </c>
    </row>
    <row r="960" spans="1:10">
      <c r="A960" s="12">
        <v>17027</v>
      </c>
      <c r="B960" s="12" t="s">
        <v>806</v>
      </c>
      <c r="C960" s="12">
        <v>0</v>
      </c>
      <c r="D960" s="12">
        <v>0</v>
      </c>
      <c r="E960" s="12">
        <v>4821</v>
      </c>
      <c r="F960" s="12">
        <v>4821</v>
      </c>
      <c r="G960" s="12">
        <v>0</v>
      </c>
      <c r="H960" s="12">
        <v>0</v>
      </c>
      <c r="I960" s="12">
        <v>0</v>
      </c>
      <c r="J960" s="12">
        <v>0</v>
      </c>
    </row>
    <row r="961" spans="1:10">
      <c r="A961" s="12">
        <v>17027</v>
      </c>
      <c r="B961" s="12" t="s">
        <v>807</v>
      </c>
      <c r="C961" s="12">
        <v>0</v>
      </c>
      <c r="D961" s="12">
        <v>0</v>
      </c>
      <c r="E961" s="12">
        <v>4128</v>
      </c>
      <c r="F961" s="12">
        <v>4128</v>
      </c>
      <c r="G961" s="12">
        <v>0</v>
      </c>
      <c r="H961" s="12">
        <v>0</v>
      </c>
      <c r="I961" s="12">
        <v>0</v>
      </c>
      <c r="J961" s="12">
        <v>0</v>
      </c>
    </row>
    <row r="962" spans="1:10">
      <c r="A962" s="12">
        <v>17027</v>
      </c>
      <c r="B962" s="12" t="s">
        <v>808</v>
      </c>
      <c r="C962" s="12">
        <v>0</v>
      </c>
      <c r="D962" s="12">
        <v>0</v>
      </c>
      <c r="E962" s="12">
        <v>4185</v>
      </c>
      <c r="F962" s="12">
        <v>4185</v>
      </c>
      <c r="G962" s="12">
        <v>0</v>
      </c>
      <c r="H962" s="12">
        <v>0</v>
      </c>
      <c r="I962" s="12">
        <v>0</v>
      </c>
      <c r="J962" s="12">
        <v>0</v>
      </c>
    </row>
    <row r="963" spans="1:10">
      <c r="A963" s="12">
        <v>17027</v>
      </c>
      <c r="B963" s="12" t="s">
        <v>809</v>
      </c>
      <c r="C963" s="12">
        <v>0</v>
      </c>
      <c r="D963" s="12">
        <v>0</v>
      </c>
      <c r="E963" s="12">
        <v>4829</v>
      </c>
      <c r="F963" s="12">
        <v>4829</v>
      </c>
      <c r="G963" s="12">
        <v>0</v>
      </c>
      <c r="H963" s="12">
        <v>0</v>
      </c>
      <c r="I963" s="12">
        <v>0</v>
      </c>
      <c r="J963" s="12">
        <v>0</v>
      </c>
    </row>
    <row r="964" spans="1:10">
      <c r="A964" s="12">
        <v>17027</v>
      </c>
      <c r="B964" s="12" t="s">
        <v>810</v>
      </c>
      <c r="C964" s="12">
        <v>0</v>
      </c>
      <c r="D964" s="12">
        <v>0</v>
      </c>
      <c r="E964" s="12">
        <v>2317</v>
      </c>
      <c r="F964" s="12">
        <v>2317</v>
      </c>
      <c r="G964" s="12">
        <v>0</v>
      </c>
      <c r="H964" s="12">
        <v>0</v>
      </c>
      <c r="I964" s="12">
        <v>0</v>
      </c>
      <c r="J964" s="12">
        <v>0</v>
      </c>
    </row>
    <row r="965" spans="1:10">
      <c r="A965" s="12">
        <v>17027</v>
      </c>
      <c r="B965" s="12" t="s">
        <v>811</v>
      </c>
      <c r="C965" s="12">
        <v>0</v>
      </c>
      <c r="D965" s="12">
        <v>0</v>
      </c>
      <c r="E965" s="12">
        <v>5641</v>
      </c>
      <c r="F965" s="12">
        <v>5641</v>
      </c>
      <c r="G965" s="12">
        <v>0</v>
      </c>
      <c r="H965" s="12">
        <v>0</v>
      </c>
      <c r="I965" s="12">
        <v>0</v>
      </c>
      <c r="J965" s="12">
        <v>0</v>
      </c>
    </row>
    <row r="966" spans="1:10">
      <c r="A966" s="12">
        <v>17027</v>
      </c>
      <c r="B966" s="12" t="s">
        <v>812</v>
      </c>
      <c r="C966" s="12">
        <v>0</v>
      </c>
      <c r="D966" s="12">
        <v>0</v>
      </c>
      <c r="E966" s="12">
        <v>51.36</v>
      </c>
      <c r="F966" s="12">
        <v>51.36</v>
      </c>
      <c r="G966" s="12">
        <v>0</v>
      </c>
      <c r="H966" s="12">
        <v>0</v>
      </c>
      <c r="I966" s="12">
        <v>0</v>
      </c>
      <c r="J966" s="12">
        <v>0</v>
      </c>
    </row>
    <row r="967" spans="1:10">
      <c r="A967" s="12">
        <v>17027</v>
      </c>
      <c r="B967" s="12" t="s">
        <v>813</v>
      </c>
      <c r="C967" s="12">
        <v>0</v>
      </c>
      <c r="D967" s="12">
        <v>0</v>
      </c>
      <c r="E967" s="12">
        <v>5778</v>
      </c>
      <c r="F967" s="12">
        <v>5778</v>
      </c>
      <c r="G967" s="12">
        <v>0</v>
      </c>
      <c r="H967" s="12">
        <v>0</v>
      </c>
      <c r="I967" s="12">
        <v>0</v>
      </c>
      <c r="J967" s="12">
        <v>0</v>
      </c>
    </row>
    <row r="968" spans="1:10">
      <c r="A968" s="12">
        <v>17027</v>
      </c>
      <c r="B968" s="12" t="s">
        <v>814</v>
      </c>
      <c r="C968" s="12">
        <v>0</v>
      </c>
      <c r="D968" s="12">
        <v>0</v>
      </c>
      <c r="E968" s="12">
        <v>110.3</v>
      </c>
      <c r="F968" s="12">
        <v>110.3</v>
      </c>
      <c r="G968" s="12">
        <v>0</v>
      </c>
      <c r="H968" s="12">
        <v>0</v>
      </c>
      <c r="I968" s="12">
        <v>0</v>
      </c>
      <c r="J968" s="12">
        <v>0</v>
      </c>
    </row>
    <row r="969" spans="1:10">
      <c r="A969" s="12">
        <v>17027</v>
      </c>
      <c r="B969" s="12" t="s">
        <v>815</v>
      </c>
      <c r="C969" s="12">
        <v>0</v>
      </c>
      <c r="D969" s="12">
        <v>0</v>
      </c>
      <c r="E969" s="12">
        <v>5478</v>
      </c>
      <c r="F969" s="12">
        <v>5478</v>
      </c>
      <c r="G969" s="12">
        <v>0</v>
      </c>
      <c r="H969" s="12">
        <v>0</v>
      </c>
      <c r="I969" s="12">
        <v>0</v>
      </c>
      <c r="J969" s="12">
        <v>0</v>
      </c>
    </row>
    <row r="970" spans="1:10">
      <c r="A970" s="12">
        <v>17027</v>
      </c>
      <c r="B970" s="12" t="s">
        <v>816</v>
      </c>
      <c r="C970" s="12">
        <v>0</v>
      </c>
      <c r="D970" s="12">
        <v>0</v>
      </c>
      <c r="E970" s="12">
        <v>2063</v>
      </c>
      <c r="F970" s="12">
        <v>2063</v>
      </c>
      <c r="G970" s="12">
        <v>0</v>
      </c>
      <c r="H970" s="12">
        <v>0</v>
      </c>
      <c r="I970" s="12">
        <v>0</v>
      </c>
      <c r="J970" s="12">
        <v>0</v>
      </c>
    </row>
    <row r="971" spans="1:10">
      <c r="A971" s="12">
        <v>17027</v>
      </c>
      <c r="B971" s="12" t="s">
        <v>817</v>
      </c>
      <c r="C971" s="12">
        <v>0</v>
      </c>
      <c r="D971" s="12">
        <v>0</v>
      </c>
      <c r="E971" s="12">
        <v>4979</v>
      </c>
      <c r="F971" s="12">
        <v>4979</v>
      </c>
      <c r="G971" s="12">
        <v>0</v>
      </c>
      <c r="H971" s="12">
        <v>0</v>
      </c>
      <c r="I971" s="12">
        <v>0</v>
      </c>
      <c r="J971" s="12">
        <v>0</v>
      </c>
    </row>
    <row r="972" spans="1:10">
      <c r="A972" s="12">
        <v>17027</v>
      </c>
      <c r="B972" s="12" t="s">
        <v>818</v>
      </c>
      <c r="C972" s="12">
        <v>0</v>
      </c>
      <c r="D972" s="12">
        <v>0</v>
      </c>
      <c r="E972" s="12">
        <v>3820</v>
      </c>
      <c r="F972" s="12">
        <v>3820</v>
      </c>
      <c r="G972" s="12">
        <v>0</v>
      </c>
      <c r="H972" s="12">
        <v>0</v>
      </c>
      <c r="I972" s="12">
        <v>0</v>
      </c>
      <c r="J972" s="12">
        <v>0</v>
      </c>
    </row>
    <row r="973" spans="1:10">
      <c r="A973" s="12">
        <v>17027</v>
      </c>
      <c r="B973" s="12" t="s">
        <v>819</v>
      </c>
      <c r="C973" s="12">
        <v>0</v>
      </c>
      <c r="D973" s="12">
        <v>0</v>
      </c>
      <c r="E973" s="12">
        <v>3796</v>
      </c>
      <c r="F973" s="12">
        <v>3796</v>
      </c>
      <c r="G973" s="12">
        <v>0</v>
      </c>
      <c r="H973" s="12">
        <v>0</v>
      </c>
      <c r="I973" s="12">
        <v>0</v>
      </c>
      <c r="J973" s="12">
        <v>0</v>
      </c>
    </row>
    <row r="974" spans="1:10">
      <c r="A974" s="12">
        <v>17027</v>
      </c>
      <c r="B974" s="12" t="s">
        <v>820</v>
      </c>
      <c r="C974" s="12">
        <v>0</v>
      </c>
      <c r="D974" s="12">
        <v>0</v>
      </c>
      <c r="E974" s="12">
        <v>4968</v>
      </c>
      <c r="F974" s="12">
        <v>4968</v>
      </c>
      <c r="G974" s="12">
        <v>0</v>
      </c>
      <c r="H974" s="12">
        <v>0</v>
      </c>
      <c r="I974" s="12">
        <v>0</v>
      </c>
      <c r="J974" s="12">
        <v>0</v>
      </c>
    </row>
    <row r="975" spans="1:10">
      <c r="A975" s="12">
        <v>17027</v>
      </c>
      <c r="B975" s="12" t="s">
        <v>821</v>
      </c>
      <c r="C975" s="12">
        <v>0</v>
      </c>
      <c r="D975" s="12">
        <v>0</v>
      </c>
      <c r="E975" s="12">
        <v>2670</v>
      </c>
      <c r="F975" s="12">
        <v>2670</v>
      </c>
      <c r="G975" s="12">
        <v>0</v>
      </c>
      <c r="H975" s="12">
        <v>0</v>
      </c>
      <c r="I975" s="12">
        <v>0</v>
      </c>
      <c r="J975" s="12">
        <v>0</v>
      </c>
    </row>
    <row r="976" spans="1:10">
      <c r="A976" s="12">
        <v>17027</v>
      </c>
      <c r="B976" s="12" t="s">
        <v>822</v>
      </c>
      <c r="C976" s="12">
        <v>0</v>
      </c>
      <c r="D976" s="12">
        <v>0</v>
      </c>
      <c r="E976" s="12">
        <v>5826</v>
      </c>
      <c r="F976" s="12">
        <v>5826</v>
      </c>
      <c r="G976" s="12">
        <v>0</v>
      </c>
      <c r="H976" s="12">
        <v>0</v>
      </c>
      <c r="I976" s="12">
        <v>0</v>
      </c>
      <c r="J976" s="12">
        <v>0</v>
      </c>
    </row>
    <row r="977" spans="1:10">
      <c r="A977" s="12">
        <v>17027</v>
      </c>
      <c r="B977" s="12" t="s">
        <v>823</v>
      </c>
      <c r="C977" s="12">
        <v>0</v>
      </c>
      <c r="D977" s="12">
        <v>0</v>
      </c>
      <c r="E977" s="12">
        <v>7360</v>
      </c>
      <c r="F977" s="12">
        <v>7360</v>
      </c>
      <c r="G977" s="12">
        <v>0</v>
      </c>
      <c r="H977" s="12">
        <v>0</v>
      </c>
      <c r="I977" s="12">
        <v>0</v>
      </c>
      <c r="J977" s="12">
        <v>0</v>
      </c>
    </row>
    <row r="978" spans="1:10">
      <c r="A978" s="12">
        <v>17027</v>
      </c>
      <c r="B978" s="12" t="s">
        <v>824</v>
      </c>
      <c r="C978" s="12">
        <v>0</v>
      </c>
      <c r="D978" s="12">
        <v>0</v>
      </c>
      <c r="E978" s="12">
        <v>1452</v>
      </c>
      <c r="F978" s="12">
        <v>1452</v>
      </c>
      <c r="G978" s="12">
        <v>0</v>
      </c>
      <c r="H978" s="12">
        <v>0</v>
      </c>
      <c r="I978" s="12">
        <v>0</v>
      </c>
      <c r="J978" s="12">
        <v>0</v>
      </c>
    </row>
    <row r="979" spans="1:10">
      <c r="A979" s="12">
        <v>17027</v>
      </c>
      <c r="B979" s="12" t="s">
        <v>825</v>
      </c>
      <c r="C979" s="12">
        <v>0</v>
      </c>
      <c r="D979" s="12">
        <v>0</v>
      </c>
      <c r="E979" s="12">
        <v>7285</v>
      </c>
      <c r="F979" s="12">
        <v>7285</v>
      </c>
      <c r="G979" s="12">
        <v>0</v>
      </c>
      <c r="H979" s="12">
        <v>0</v>
      </c>
      <c r="I979" s="12">
        <v>0</v>
      </c>
      <c r="J979" s="12">
        <v>0</v>
      </c>
    </row>
    <row r="980" spans="1:10">
      <c r="A980" s="12">
        <v>17027</v>
      </c>
      <c r="B980" s="12" t="s">
        <v>826</v>
      </c>
      <c r="C980" s="12">
        <v>0</v>
      </c>
      <c r="D980" s="12">
        <v>0</v>
      </c>
      <c r="E980" s="12">
        <v>2012</v>
      </c>
      <c r="F980" s="12">
        <v>2012</v>
      </c>
      <c r="G980" s="12">
        <v>0</v>
      </c>
      <c r="H980" s="12">
        <v>0</v>
      </c>
      <c r="I980" s="12">
        <v>0</v>
      </c>
      <c r="J980" s="12">
        <v>0</v>
      </c>
    </row>
    <row r="981" spans="1:10">
      <c r="A981" s="12">
        <v>17027</v>
      </c>
      <c r="B981" s="12" t="s">
        <v>827</v>
      </c>
      <c r="C981" s="12">
        <v>0</v>
      </c>
      <c r="D981" s="12">
        <v>0</v>
      </c>
      <c r="E981" s="12">
        <v>6778</v>
      </c>
      <c r="F981" s="12">
        <v>6778</v>
      </c>
      <c r="G981" s="12">
        <v>0</v>
      </c>
      <c r="H981" s="12">
        <v>0</v>
      </c>
      <c r="I981" s="12">
        <v>0</v>
      </c>
      <c r="J981" s="12">
        <v>0</v>
      </c>
    </row>
    <row r="982" spans="1:10">
      <c r="A982" s="12">
        <v>17027</v>
      </c>
      <c r="B982" s="12" t="s">
        <v>828</v>
      </c>
      <c r="C982" s="12">
        <v>0</v>
      </c>
      <c r="D982" s="12">
        <v>0</v>
      </c>
      <c r="E982" s="12">
        <v>2415</v>
      </c>
      <c r="F982" s="12">
        <v>2415</v>
      </c>
      <c r="G982" s="12">
        <v>0</v>
      </c>
      <c r="H982" s="12">
        <v>0</v>
      </c>
      <c r="I982" s="12">
        <v>0</v>
      </c>
      <c r="J982" s="12">
        <v>0</v>
      </c>
    </row>
    <row r="983" spans="1:10">
      <c r="A983" s="12">
        <v>17027</v>
      </c>
      <c r="B983" s="12" t="s">
        <v>829</v>
      </c>
      <c r="C983" s="12">
        <v>0</v>
      </c>
      <c r="D983" s="12">
        <v>0</v>
      </c>
      <c r="E983" s="12">
        <v>5981</v>
      </c>
      <c r="F983" s="12">
        <v>5981</v>
      </c>
      <c r="G983" s="12">
        <v>0</v>
      </c>
      <c r="H983" s="12">
        <v>0</v>
      </c>
      <c r="I983" s="12">
        <v>0</v>
      </c>
      <c r="J983" s="12">
        <v>0</v>
      </c>
    </row>
    <row r="984" spans="1:10">
      <c r="A984" s="12">
        <v>17027</v>
      </c>
      <c r="B984" s="12" t="s">
        <v>830</v>
      </c>
      <c r="C984" s="12">
        <v>0</v>
      </c>
      <c r="D984" s="12">
        <v>0</v>
      </c>
      <c r="E984" s="12">
        <v>4178</v>
      </c>
      <c r="F984" s="12">
        <v>4178</v>
      </c>
      <c r="G984" s="12">
        <v>0</v>
      </c>
      <c r="H984" s="12">
        <v>0</v>
      </c>
      <c r="I984" s="12">
        <v>0</v>
      </c>
      <c r="J984" s="12">
        <v>0</v>
      </c>
    </row>
    <row r="985" spans="1:10">
      <c r="A985" s="12">
        <v>17027</v>
      </c>
      <c r="B985" s="12" t="s">
        <v>831</v>
      </c>
      <c r="C985" s="12">
        <v>0</v>
      </c>
      <c r="D985" s="12">
        <v>0</v>
      </c>
      <c r="E985" s="12">
        <v>1439</v>
      </c>
      <c r="F985" s="12">
        <v>1439</v>
      </c>
      <c r="G985" s="12">
        <v>0</v>
      </c>
      <c r="H985" s="12">
        <v>0</v>
      </c>
      <c r="I985" s="12">
        <v>0</v>
      </c>
      <c r="J985" s="12">
        <v>0</v>
      </c>
    </row>
    <row r="986" spans="1:10">
      <c r="A986" s="12">
        <v>17027</v>
      </c>
      <c r="B986" s="12" t="s">
        <v>832</v>
      </c>
      <c r="C986" s="12">
        <v>0</v>
      </c>
      <c r="D986" s="12">
        <v>0</v>
      </c>
      <c r="E986" s="12">
        <v>6648</v>
      </c>
      <c r="F986" s="12">
        <v>6648</v>
      </c>
      <c r="G986" s="12">
        <v>0</v>
      </c>
      <c r="H986" s="12">
        <v>0</v>
      </c>
      <c r="I986" s="12">
        <v>0</v>
      </c>
      <c r="J986" s="12">
        <v>0</v>
      </c>
    </row>
    <row r="987" spans="1:10">
      <c r="A987" s="12">
        <v>17027</v>
      </c>
      <c r="B987" s="12" t="s">
        <v>833</v>
      </c>
      <c r="C987" s="12">
        <v>0</v>
      </c>
      <c r="D987" s="12">
        <v>0</v>
      </c>
      <c r="E987" s="12">
        <v>6297</v>
      </c>
      <c r="F987" s="12">
        <v>6297</v>
      </c>
      <c r="G987" s="12">
        <v>0</v>
      </c>
      <c r="H987" s="12">
        <v>0</v>
      </c>
      <c r="I987" s="12">
        <v>0</v>
      </c>
      <c r="J987" s="12">
        <v>0</v>
      </c>
    </row>
    <row r="988" spans="1:10">
      <c r="A988" s="12">
        <v>17027</v>
      </c>
      <c r="B988" s="12" t="s">
        <v>834</v>
      </c>
      <c r="C988" s="12">
        <v>0</v>
      </c>
      <c r="D988" s="12">
        <v>0</v>
      </c>
      <c r="E988" s="12">
        <v>3013</v>
      </c>
      <c r="F988" s="12">
        <v>3013</v>
      </c>
      <c r="G988" s="12">
        <v>0</v>
      </c>
      <c r="H988" s="12">
        <v>0</v>
      </c>
      <c r="I988" s="12">
        <v>0</v>
      </c>
      <c r="J988" s="12">
        <v>0</v>
      </c>
    </row>
    <row r="989" spans="1:10">
      <c r="A989" s="12">
        <v>17027</v>
      </c>
      <c r="B989" s="12" t="s">
        <v>835</v>
      </c>
      <c r="C989" s="12">
        <v>0</v>
      </c>
      <c r="D989" s="12">
        <v>0</v>
      </c>
      <c r="E989" s="12">
        <v>6333</v>
      </c>
      <c r="F989" s="12">
        <v>6333</v>
      </c>
      <c r="G989" s="12">
        <v>0</v>
      </c>
      <c r="H989" s="12">
        <v>0</v>
      </c>
      <c r="I989" s="12">
        <v>0</v>
      </c>
      <c r="J989" s="12">
        <v>0</v>
      </c>
    </row>
    <row r="990" spans="1:10">
      <c r="A990" s="12">
        <v>17027</v>
      </c>
      <c r="B990" s="12" t="s">
        <v>836</v>
      </c>
      <c r="C990" s="12">
        <v>0</v>
      </c>
      <c r="D990" s="12">
        <v>0</v>
      </c>
      <c r="E990" s="12">
        <v>2065</v>
      </c>
      <c r="F990" s="12">
        <v>2065</v>
      </c>
      <c r="G990" s="12">
        <v>0</v>
      </c>
      <c r="H990" s="12">
        <v>0</v>
      </c>
      <c r="I990" s="12">
        <v>0</v>
      </c>
      <c r="J990" s="12">
        <v>0</v>
      </c>
    </row>
    <row r="991" spans="1:10">
      <c r="A991" s="12">
        <v>17027</v>
      </c>
      <c r="B991" s="12" t="s">
        <v>837</v>
      </c>
      <c r="C991" s="12">
        <v>0</v>
      </c>
      <c r="D991" s="12">
        <v>0</v>
      </c>
      <c r="E991" s="12">
        <v>1851</v>
      </c>
      <c r="F991" s="12">
        <v>1851</v>
      </c>
      <c r="G991" s="12">
        <v>0</v>
      </c>
      <c r="H991" s="12">
        <v>0</v>
      </c>
      <c r="I991" s="12">
        <v>0</v>
      </c>
      <c r="J991" s="12">
        <v>0</v>
      </c>
    </row>
    <row r="992" spans="1:10">
      <c r="A992" s="12">
        <v>17027</v>
      </c>
      <c r="B992" s="12" t="s">
        <v>838</v>
      </c>
      <c r="C992" s="12">
        <v>0</v>
      </c>
      <c r="D992" s="12">
        <v>0</v>
      </c>
      <c r="E992" s="12">
        <v>7052</v>
      </c>
      <c r="F992" s="12">
        <v>7052</v>
      </c>
      <c r="G992" s="12">
        <v>0</v>
      </c>
      <c r="H992" s="12">
        <v>0</v>
      </c>
      <c r="I992" s="12">
        <v>0</v>
      </c>
      <c r="J992" s="12">
        <v>0</v>
      </c>
    </row>
    <row r="993" spans="1:10">
      <c r="A993" s="12">
        <v>17027</v>
      </c>
      <c r="B993" s="12" t="s">
        <v>839</v>
      </c>
      <c r="C993" s="12">
        <v>0</v>
      </c>
      <c r="D993" s="12">
        <v>0</v>
      </c>
      <c r="E993" s="12">
        <v>7629</v>
      </c>
      <c r="F993" s="12">
        <v>7629</v>
      </c>
      <c r="G993" s="12">
        <v>0</v>
      </c>
      <c r="H993" s="12">
        <v>0</v>
      </c>
      <c r="I993" s="12">
        <v>0</v>
      </c>
      <c r="J993" s="12">
        <v>0</v>
      </c>
    </row>
    <row r="994" spans="1:10">
      <c r="A994" s="12">
        <v>17027</v>
      </c>
      <c r="B994" s="12" t="s">
        <v>840</v>
      </c>
      <c r="C994" s="12">
        <v>0</v>
      </c>
      <c r="D994" s="12">
        <v>0</v>
      </c>
      <c r="E994" s="12">
        <v>7948</v>
      </c>
      <c r="F994" s="12">
        <v>7948</v>
      </c>
      <c r="G994" s="12">
        <v>0</v>
      </c>
      <c r="H994" s="12">
        <v>0</v>
      </c>
      <c r="I994" s="12">
        <v>0</v>
      </c>
      <c r="J994" s="12">
        <v>0</v>
      </c>
    </row>
    <row r="995" spans="1:10">
      <c r="A995" s="12">
        <v>17027</v>
      </c>
      <c r="B995" s="12" t="s">
        <v>841</v>
      </c>
      <c r="C995" s="12">
        <v>0</v>
      </c>
      <c r="D995" s="12">
        <v>0</v>
      </c>
      <c r="E995" s="12">
        <v>2167</v>
      </c>
      <c r="F995" s="12">
        <v>2167</v>
      </c>
      <c r="G995" s="12">
        <v>0</v>
      </c>
      <c r="H995" s="12">
        <v>0</v>
      </c>
      <c r="I995" s="12">
        <v>0</v>
      </c>
      <c r="J995" s="12">
        <v>0</v>
      </c>
    </row>
    <row r="996" spans="1:10">
      <c r="A996" s="12">
        <v>17027</v>
      </c>
      <c r="B996" s="12" t="s">
        <v>842</v>
      </c>
      <c r="C996" s="12">
        <v>0</v>
      </c>
      <c r="D996" s="12">
        <v>0</v>
      </c>
      <c r="E996" s="12">
        <v>1545</v>
      </c>
      <c r="F996" s="12">
        <v>1545</v>
      </c>
      <c r="G996" s="12">
        <v>0</v>
      </c>
      <c r="H996" s="12">
        <v>0</v>
      </c>
      <c r="I996" s="12">
        <v>0</v>
      </c>
      <c r="J996" s="12">
        <v>0</v>
      </c>
    </row>
    <row r="997" spans="1:10">
      <c r="A997" s="12">
        <v>17027</v>
      </c>
      <c r="B997" s="12" t="s">
        <v>843</v>
      </c>
      <c r="C997" s="12">
        <v>0</v>
      </c>
      <c r="D997" s="12">
        <v>0</v>
      </c>
      <c r="E997" s="12">
        <v>5975</v>
      </c>
      <c r="F997" s="12">
        <v>5975</v>
      </c>
      <c r="G997" s="12">
        <v>0</v>
      </c>
      <c r="H997" s="12">
        <v>0</v>
      </c>
      <c r="I997" s="12">
        <v>0</v>
      </c>
      <c r="J997" s="12">
        <v>0</v>
      </c>
    </row>
    <row r="998" spans="1:10">
      <c r="A998" s="12">
        <v>17027</v>
      </c>
      <c r="B998" s="12" t="s">
        <v>844</v>
      </c>
      <c r="C998" s="12">
        <v>0</v>
      </c>
      <c r="D998" s="12">
        <v>0</v>
      </c>
      <c r="E998" s="12">
        <v>4878</v>
      </c>
      <c r="F998" s="12">
        <v>4878</v>
      </c>
      <c r="G998" s="12">
        <v>0</v>
      </c>
      <c r="H998" s="12">
        <v>0</v>
      </c>
      <c r="I998" s="12">
        <v>0</v>
      </c>
      <c r="J998" s="12">
        <v>0</v>
      </c>
    </row>
    <row r="999" spans="1:10">
      <c r="A999" s="12">
        <v>17027</v>
      </c>
      <c r="B999" s="12" t="s">
        <v>845</v>
      </c>
      <c r="C999" s="12">
        <v>0</v>
      </c>
      <c r="D999" s="12">
        <v>0</v>
      </c>
      <c r="E999" s="12">
        <v>1990</v>
      </c>
      <c r="F999" s="12">
        <v>1990</v>
      </c>
      <c r="G999" s="12">
        <v>0</v>
      </c>
      <c r="H999" s="12">
        <v>0</v>
      </c>
      <c r="I999" s="12">
        <v>0</v>
      </c>
      <c r="J999" s="12">
        <v>0</v>
      </c>
    </row>
    <row r="1000" spans="1:10">
      <c r="A1000" s="12">
        <v>17027</v>
      </c>
      <c r="B1000" s="12" t="s">
        <v>846</v>
      </c>
      <c r="C1000" s="12">
        <v>0</v>
      </c>
      <c r="D1000" s="12">
        <v>0</v>
      </c>
      <c r="E1000" s="12">
        <v>3118</v>
      </c>
      <c r="F1000" s="12">
        <v>3118</v>
      </c>
      <c r="G1000" s="12">
        <v>0</v>
      </c>
      <c r="H1000" s="12">
        <v>0</v>
      </c>
      <c r="I1000" s="12">
        <v>0</v>
      </c>
      <c r="J1000" s="12">
        <v>0</v>
      </c>
    </row>
    <row r="1001" spans="1:10">
      <c r="A1001" s="12">
        <v>17027</v>
      </c>
      <c r="B1001" s="12" t="s">
        <v>847</v>
      </c>
      <c r="C1001" s="12">
        <v>0</v>
      </c>
      <c r="D1001" s="12">
        <v>0</v>
      </c>
      <c r="E1001" s="12">
        <v>4517</v>
      </c>
      <c r="F1001" s="12">
        <v>4517</v>
      </c>
      <c r="G1001" s="12">
        <v>0</v>
      </c>
      <c r="H1001" s="12">
        <v>0</v>
      </c>
      <c r="I1001" s="12">
        <v>0</v>
      </c>
      <c r="J1001" s="12">
        <v>0</v>
      </c>
    </row>
    <row r="1002" spans="1:10">
      <c r="A1002" s="12">
        <v>17027</v>
      </c>
      <c r="B1002" s="12" t="s">
        <v>848</v>
      </c>
      <c r="C1002" s="12">
        <v>0</v>
      </c>
      <c r="D1002" s="12">
        <v>0</v>
      </c>
      <c r="E1002" s="12">
        <v>6927</v>
      </c>
      <c r="F1002" s="12">
        <v>6927</v>
      </c>
      <c r="G1002" s="12">
        <v>0</v>
      </c>
      <c r="H1002" s="12">
        <v>0</v>
      </c>
      <c r="I1002" s="12">
        <v>0</v>
      </c>
      <c r="J1002" s="12">
        <v>0</v>
      </c>
    </row>
    <row r="1003" spans="1:10">
      <c r="A1003" s="12">
        <v>17027</v>
      </c>
      <c r="B1003" s="12" t="s">
        <v>849</v>
      </c>
      <c r="C1003" s="12">
        <v>0</v>
      </c>
      <c r="D1003" s="12">
        <v>0</v>
      </c>
      <c r="E1003" s="12">
        <v>5.7949999999999999</v>
      </c>
      <c r="F1003" s="12">
        <v>5.7949999999999999</v>
      </c>
      <c r="G1003" s="12">
        <v>0</v>
      </c>
      <c r="H1003" s="12">
        <v>0</v>
      </c>
      <c r="I1003" s="12">
        <v>0</v>
      </c>
      <c r="J1003" s="12">
        <v>0</v>
      </c>
    </row>
    <row r="1004" spans="1:10">
      <c r="A1004" s="12">
        <v>17027</v>
      </c>
      <c r="B1004" s="12" t="s">
        <v>850</v>
      </c>
      <c r="C1004" s="12">
        <v>0</v>
      </c>
      <c r="D1004" s="12">
        <v>0</v>
      </c>
      <c r="E1004" s="12">
        <v>3583</v>
      </c>
      <c r="F1004" s="12">
        <v>3583</v>
      </c>
      <c r="G1004" s="12">
        <v>0</v>
      </c>
      <c r="H1004" s="12">
        <v>0</v>
      </c>
      <c r="I1004" s="12">
        <v>0</v>
      </c>
      <c r="J1004" s="12">
        <v>0</v>
      </c>
    </row>
    <row r="1005" spans="1:10">
      <c r="A1005" s="12">
        <v>17027</v>
      </c>
      <c r="B1005" s="12" t="s">
        <v>851</v>
      </c>
      <c r="C1005" s="12">
        <v>0</v>
      </c>
      <c r="D1005" s="12">
        <v>0</v>
      </c>
      <c r="E1005" s="12">
        <v>6743</v>
      </c>
      <c r="F1005" s="12">
        <v>6743</v>
      </c>
      <c r="G1005" s="12">
        <v>0</v>
      </c>
      <c r="H1005" s="12">
        <v>0</v>
      </c>
      <c r="I1005" s="12">
        <v>0</v>
      </c>
      <c r="J1005" s="12">
        <v>0</v>
      </c>
    </row>
    <row r="1006" spans="1:10">
      <c r="A1006" s="12">
        <v>17027</v>
      </c>
      <c r="B1006" s="12" t="s">
        <v>852</v>
      </c>
      <c r="C1006" s="12">
        <v>0</v>
      </c>
      <c r="D1006" s="12">
        <v>0</v>
      </c>
      <c r="E1006" s="12">
        <v>2385</v>
      </c>
      <c r="F1006" s="12">
        <v>2385</v>
      </c>
      <c r="G1006" s="12">
        <v>0</v>
      </c>
      <c r="H1006" s="12">
        <v>0</v>
      </c>
      <c r="I1006" s="12">
        <v>0</v>
      </c>
      <c r="J1006" s="12">
        <v>0</v>
      </c>
    </row>
    <row r="1007" spans="1:10">
      <c r="A1007" s="12">
        <v>17027</v>
      </c>
      <c r="B1007" s="12" t="s">
        <v>853</v>
      </c>
      <c r="C1007" s="12">
        <v>0</v>
      </c>
      <c r="D1007" s="12">
        <v>0</v>
      </c>
      <c r="E1007" s="12">
        <v>5134</v>
      </c>
      <c r="F1007" s="12">
        <v>5134</v>
      </c>
      <c r="G1007" s="12">
        <v>0</v>
      </c>
      <c r="H1007" s="12">
        <v>0</v>
      </c>
      <c r="I1007" s="12">
        <v>0</v>
      </c>
      <c r="J1007" s="12">
        <v>0</v>
      </c>
    </row>
    <row r="1008" spans="1:10">
      <c r="A1008" s="12">
        <v>17027</v>
      </c>
      <c r="B1008" s="12" t="s">
        <v>854</v>
      </c>
      <c r="C1008" s="12">
        <v>0</v>
      </c>
      <c r="D1008" s="12">
        <v>0</v>
      </c>
      <c r="E1008" s="12">
        <v>1445</v>
      </c>
      <c r="F1008" s="12">
        <v>1445</v>
      </c>
      <c r="G1008" s="12">
        <v>0</v>
      </c>
      <c r="H1008" s="12">
        <v>0</v>
      </c>
      <c r="I1008" s="12">
        <v>0</v>
      </c>
      <c r="J1008" s="12">
        <v>0</v>
      </c>
    </row>
    <row r="1009" spans="1:10">
      <c r="A1009" s="12">
        <v>17027</v>
      </c>
      <c r="B1009" s="12" t="s">
        <v>855</v>
      </c>
      <c r="C1009" s="12">
        <v>0</v>
      </c>
      <c r="D1009" s="12">
        <v>0</v>
      </c>
      <c r="E1009" s="12">
        <v>5358</v>
      </c>
      <c r="F1009" s="12">
        <v>5358</v>
      </c>
      <c r="G1009" s="12">
        <v>0</v>
      </c>
      <c r="H1009" s="12">
        <v>0</v>
      </c>
      <c r="I1009" s="12">
        <v>0</v>
      </c>
      <c r="J1009" s="12">
        <v>0</v>
      </c>
    </row>
    <row r="1010" spans="1:10">
      <c r="A1010" s="12">
        <v>17027</v>
      </c>
      <c r="B1010" s="12" t="s">
        <v>856</v>
      </c>
      <c r="C1010" s="12">
        <v>0</v>
      </c>
      <c r="D1010" s="12">
        <v>0</v>
      </c>
      <c r="E1010" s="12">
        <v>2454</v>
      </c>
      <c r="F1010" s="12">
        <v>2454</v>
      </c>
      <c r="G1010" s="12">
        <v>0</v>
      </c>
      <c r="H1010" s="12">
        <v>0</v>
      </c>
      <c r="I1010" s="12">
        <v>0</v>
      </c>
      <c r="J1010" s="12">
        <v>0</v>
      </c>
    </row>
    <row r="1011" spans="1:10">
      <c r="A1011" s="12">
        <v>17027</v>
      </c>
      <c r="B1011" s="12" t="s">
        <v>857</v>
      </c>
      <c r="C1011" s="12">
        <v>0</v>
      </c>
      <c r="D1011" s="12">
        <v>0</v>
      </c>
      <c r="E1011" s="12">
        <v>4772</v>
      </c>
      <c r="F1011" s="12">
        <v>4772</v>
      </c>
      <c r="G1011" s="12">
        <v>0</v>
      </c>
      <c r="H1011" s="12">
        <v>0</v>
      </c>
      <c r="I1011" s="12">
        <v>0</v>
      </c>
      <c r="J1011" s="12">
        <v>0</v>
      </c>
    </row>
    <row r="1012" spans="1:10">
      <c r="A1012" s="12">
        <v>17027</v>
      </c>
      <c r="B1012" s="12" t="s">
        <v>858</v>
      </c>
      <c r="C1012" s="12">
        <v>0</v>
      </c>
      <c r="D1012" s="12">
        <v>0</v>
      </c>
      <c r="E1012" s="12">
        <v>1976</v>
      </c>
      <c r="F1012" s="12">
        <v>1976</v>
      </c>
      <c r="G1012" s="12">
        <v>0</v>
      </c>
      <c r="H1012" s="12">
        <v>0</v>
      </c>
      <c r="I1012" s="12">
        <v>0</v>
      </c>
      <c r="J1012" s="12">
        <v>0</v>
      </c>
    </row>
    <row r="1013" spans="1:10">
      <c r="A1013" s="12">
        <v>17027</v>
      </c>
      <c r="B1013" s="12" t="s">
        <v>859</v>
      </c>
      <c r="C1013" s="12">
        <v>0</v>
      </c>
      <c r="D1013" s="12">
        <v>0</v>
      </c>
      <c r="E1013" s="12">
        <v>5394</v>
      </c>
      <c r="F1013" s="12">
        <v>5394</v>
      </c>
      <c r="G1013" s="12">
        <v>0</v>
      </c>
      <c r="H1013" s="12">
        <v>0</v>
      </c>
      <c r="I1013" s="12">
        <v>0</v>
      </c>
      <c r="J1013" s="12">
        <v>0</v>
      </c>
    </row>
    <row r="1014" spans="1:10">
      <c r="A1014" s="12">
        <v>17027</v>
      </c>
      <c r="B1014" s="12" t="s">
        <v>860</v>
      </c>
      <c r="C1014" s="12">
        <v>0</v>
      </c>
      <c r="D1014" s="12">
        <v>0</v>
      </c>
      <c r="E1014" s="12">
        <v>1452</v>
      </c>
      <c r="F1014" s="12">
        <v>1452</v>
      </c>
      <c r="G1014" s="12">
        <v>0</v>
      </c>
      <c r="H1014" s="12">
        <v>0</v>
      </c>
      <c r="I1014" s="12">
        <v>0</v>
      </c>
      <c r="J1014" s="12">
        <v>0</v>
      </c>
    </row>
    <row r="1015" spans="1:10">
      <c r="A1015" s="12">
        <v>17027</v>
      </c>
      <c r="B1015" s="12" t="s">
        <v>861</v>
      </c>
      <c r="C1015" s="12">
        <v>0</v>
      </c>
      <c r="D1015" s="12">
        <v>0</v>
      </c>
      <c r="E1015" s="12">
        <v>9556</v>
      </c>
      <c r="F1015" s="12">
        <v>9556</v>
      </c>
      <c r="G1015" s="12">
        <v>0</v>
      </c>
      <c r="H1015" s="12">
        <v>0</v>
      </c>
      <c r="I1015" s="12">
        <v>0</v>
      </c>
      <c r="J1015" s="12">
        <v>0</v>
      </c>
    </row>
    <row r="1016" spans="1:10">
      <c r="A1016" s="12">
        <v>17027</v>
      </c>
      <c r="B1016" s="12" t="s">
        <v>862</v>
      </c>
      <c r="C1016" s="12">
        <v>0</v>
      </c>
      <c r="D1016" s="12">
        <v>0</v>
      </c>
      <c r="E1016" s="12">
        <v>-2.9119999999999999</v>
      </c>
      <c r="F1016" s="12">
        <v>2.9119999999999999</v>
      </c>
      <c r="G1016" s="12">
        <v>0</v>
      </c>
      <c r="H1016" s="12">
        <v>0</v>
      </c>
      <c r="I1016" s="12">
        <v>0</v>
      </c>
      <c r="J1016" s="12">
        <v>0</v>
      </c>
    </row>
    <row r="1017" spans="1:10">
      <c r="A1017" s="12">
        <v>17027</v>
      </c>
      <c r="B1017" s="12" t="s">
        <v>863</v>
      </c>
      <c r="C1017" s="12">
        <v>0</v>
      </c>
      <c r="D1017" s="12">
        <v>0</v>
      </c>
      <c r="E1017" s="12">
        <v>5750</v>
      </c>
      <c r="F1017" s="12">
        <v>5750</v>
      </c>
      <c r="G1017" s="12">
        <v>0</v>
      </c>
      <c r="H1017" s="12">
        <v>0</v>
      </c>
      <c r="I1017" s="12">
        <v>0</v>
      </c>
      <c r="J1017" s="12">
        <v>0</v>
      </c>
    </row>
    <row r="1018" spans="1:10">
      <c r="A1018" s="12">
        <v>17027</v>
      </c>
      <c r="B1018" s="12" t="s">
        <v>864</v>
      </c>
      <c r="C1018" s="12">
        <v>0</v>
      </c>
      <c r="D1018" s="12">
        <v>0</v>
      </c>
      <c r="E1018" s="12">
        <v>973.3</v>
      </c>
      <c r="F1018" s="12">
        <v>973.3</v>
      </c>
      <c r="G1018" s="12">
        <v>0</v>
      </c>
      <c r="H1018" s="12">
        <v>0</v>
      </c>
      <c r="I1018" s="12">
        <v>0</v>
      </c>
      <c r="J1018" s="12">
        <v>0</v>
      </c>
    </row>
    <row r="1019" spans="1:10">
      <c r="A1019" s="12">
        <v>17027</v>
      </c>
      <c r="B1019" s="12" t="s">
        <v>865</v>
      </c>
      <c r="C1019" s="12">
        <v>0</v>
      </c>
      <c r="D1019" s="12">
        <v>0</v>
      </c>
      <c r="E1019" s="12">
        <v>6741</v>
      </c>
      <c r="F1019" s="12">
        <v>6741</v>
      </c>
      <c r="G1019" s="12">
        <v>0</v>
      </c>
      <c r="H1019" s="12">
        <v>0</v>
      </c>
      <c r="I1019" s="12">
        <v>0</v>
      </c>
      <c r="J1019" s="12">
        <v>0</v>
      </c>
    </row>
    <row r="1020" spans="1:10">
      <c r="A1020" s="12">
        <v>17027</v>
      </c>
      <c r="B1020" s="12" t="s">
        <v>866</v>
      </c>
      <c r="C1020" s="12">
        <v>0</v>
      </c>
      <c r="D1020" s="12">
        <v>0</v>
      </c>
      <c r="E1020" s="12">
        <v>2485</v>
      </c>
      <c r="F1020" s="12">
        <v>2485</v>
      </c>
      <c r="G1020" s="12">
        <v>0</v>
      </c>
      <c r="H1020" s="12">
        <v>0</v>
      </c>
      <c r="I1020" s="12">
        <v>0</v>
      </c>
      <c r="J1020" s="12">
        <v>0</v>
      </c>
    </row>
    <row r="1021" spans="1:10">
      <c r="A1021" s="12">
        <v>17027</v>
      </c>
      <c r="B1021" s="12" t="s">
        <v>867</v>
      </c>
      <c r="C1021" s="12">
        <v>0</v>
      </c>
      <c r="D1021" s="12">
        <v>0</v>
      </c>
      <c r="E1021" s="12">
        <v>2648</v>
      </c>
      <c r="F1021" s="12">
        <v>2648</v>
      </c>
      <c r="G1021" s="12">
        <v>0</v>
      </c>
      <c r="H1021" s="12">
        <v>0</v>
      </c>
      <c r="I1021" s="12">
        <v>0</v>
      </c>
      <c r="J1021" s="12">
        <v>0</v>
      </c>
    </row>
    <row r="1022" spans="1:10">
      <c r="A1022" s="12">
        <v>17027</v>
      </c>
      <c r="B1022" s="12" t="s">
        <v>868</v>
      </c>
      <c r="C1022" s="12">
        <v>0</v>
      </c>
      <c r="D1022" s="12">
        <v>0</v>
      </c>
      <c r="E1022" s="12">
        <v>4518</v>
      </c>
      <c r="F1022" s="12">
        <v>4518</v>
      </c>
      <c r="G1022" s="12">
        <v>0</v>
      </c>
      <c r="H1022" s="12">
        <v>0</v>
      </c>
      <c r="I1022" s="12">
        <v>0</v>
      </c>
      <c r="J1022" s="12">
        <v>0</v>
      </c>
    </row>
    <row r="1023" spans="1:10">
      <c r="A1023" s="12">
        <v>17027</v>
      </c>
      <c r="B1023" s="12" t="s">
        <v>869</v>
      </c>
      <c r="C1023" s="12">
        <v>0</v>
      </c>
      <c r="D1023" s="12">
        <v>0</v>
      </c>
      <c r="E1023" s="12">
        <v>4300</v>
      </c>
      <c r="F1023" s="12">
        <v>4300</v>
      </c>
      <c r="G1023" s="12">
        <v>0</v>
      </c>
      <c r="H1023" s="12">
        <v>0</v>
      </c>
      <c r="I1023" s="12">
        <v>0</v>
      </c>
      <c r="J1023" s="12">
        <v>0</v>
      </c>
    </row>
    <row r="1024" spans="1:10">
      <c r="A1024" s="12">
        <v>17027</v>
      </c>
      <c r="B1024" s="12" t="s">
        <v>870</v>
      </c>
      <c r="C1024" s="12">
        <v>0</v>
      </c>
      <c r="D1024" s="12">
        <v>0</v>
      </c>
      <c r="E1024" s="12">
        <v>459.3</v>
      </c>
      <c r="F1024" s="12">
        <v>459.3</v>
      </c>
      <c r="G1024" s="12">
        <v>0</v>
      </c>
      <c r="H1024" s="12">
        <v>0</v>
      </c>
      <c r="I1024" s="12">
        <v>0</v>
      </c>
      <c r="J1024" s="12">
        <v>0</v>
      </c>
    </row>
    <row r="1025" spans="1:10">
      <c r="A1025" s="12">
        <v>17027</v>
      </c>
      <c r="B1025" s="12" t="s">
        <v>871</v>
      </c>
      <c r="C1025" s="12">
        <v>0</v>
      </c>
      <c r="D1025" s="12">
        <v>0</v>
      </c>
      <c r="E1025" s="12">
        <v>4604</v>
      </c>
      <c r="F1025" s="12">
        <v>4604</v>
      </c>
      <c r="G1025" s="12">
        <v>0</v>
      </c>
      <c r="H1025" s="12">
        <v>0</v>
      </c>
      <c r="I1025" s="12">
        <v>0</v>
      </c>
      <c r="J1025" s="12">
        <v>0</v>
      </c>
    </row>
    <row r="1026" spans="1:10">
      <c r="A1026" s="12">
        <v>17027</v>
      </c>
      <c r="B1026" s="12" t="s">
        <v>872</v>
      </c>
      <c r="C1026" s="12">
        <v>0</v>
      </c>
      <c r="D1026" s="12">
        <v>0</v>
      </c>
      <c r="E1026" s="12">
        <v>1278</v>
      </c>
      <c r="F1026" s="12">
        <v>1278</v>
      </c>
      <c r="G1026" s="12">
        <v>0</v>
      </c>
      <c r="H1026" s="12">
        <v>0</v>
      </c>
      <c r="I1026" s="12">
        <v>0</v>
      </c>
      <c r="J1026" s="12">
        <v>0</v>
      </c>
    </row>
    <row r="1027" spans="1:10">
      <c r="A1027" s="12">
        <v>17027</v>
      </c>
      <c r="B1027" s="12" t="s">
        <v>873</v>
      </c>
      <c r="C1027" s="12">
        <v>0</v>
      </c>
      <c r="D1027" s="12">
        <v>0</v>
      </c>
      <c r="E1027" s="12">
        <v>2485</v>
      </c>
      <c r="F1027" s="12">
        <v>2485</v>
      </c>
      <c r="G1027" s="12">
        <v>0</v>
      </c>
      <c r="H1027" s="12">
        <v>0</v>
      </c>
      <c r="I1027" s="12">
        <v>0</v>
      </c>
      <c r="J1027" s="12">
        <v>0</v>
      </c>
    </row>
    <row r="1028" spans="1:10">
      <c r="A1028" s="12">
        <v>17027</v>
      </c>
      <c r="B1028" s="12" t="s">
        <v>874</v>
      </c>
      <c r="C1028" s="12">
        <v>0</v>
      </c>
      <c r="D1028" s="12">
        <v>0</v>
      </c>
      <c r="E1028" s="12">
        <v>6741</v>
      </c>
      <c r="F1028" s="12">
        <v>6741</v>
      </c>
      <c r="G1028" s="12">
        <v>0</v>
      </c>
      <c r="H1028" s="12">
        <v>0</v>
      </c>
      <c r="I1028" s="12">
        <v>0</v>
      </c>
      <c r="J1028" s="12">
        <v>0</v>
      </c>
    </row>
    <row r="1029" spans="1:10">
      <c r="A1029" s="12">
        <v>17027</v>
      </c>
      <c r="B1029" s="12" t="s">
        <v>875</v>
      </c>
      <c r="C1029" s="12">
        <v>0</v>
      </c>
      <c r="D1029" s="12">
        <v>0</v>
      </c>
      <c r="E1029" s="12">
        <v>7701</v>
      </c>
      <c r="F1029" s="12">
        <v>7701</v>
      </c>
      <c r="G1029" s="12">
        <v>0</v>
      </c>
      <c r="H1029" s="12">
        <v>0</v>
      </c>
      <c r="I1029" s="12">
        <v>0</v>
      </c>
      <c r="J1029" s="12">
        <v>0</v>
      </c>
    </row>
    <row r="1030" spans="1:10">
      <c r="A1030" s="12">
        <v>17027</v>
      </c>
      <c r="B1030" s="12" t="s">
        <v>876</v>
      </c>
      <c r="C1030" s="12">
        <v>0</v>
      </c>
      <c r="D1030" s="12">
        <v>0</v>
      </c>
      <c r="E1030" s="12">
        <v>4143</v>
      </c>
      <c r="F1030" s="12">
        <v>4143</v>
      </c>
      <c r="G1030" s="12">
        <v>0</v>
      </c>
      <c r="H1030" s="12">
        <v>0</v>
      </c>
      <c r="I1030" s="12">
        <v>0</v>
      </c>
      <c r="J1030" s="12">
        <v>0</v>
      </c>
    </row>
    <row r="1031" spans="1:10">
      <c r="A1031" s="12">
        <v>17027</v>
      </c>
      <c r="B1031" s="12" t="s">
        <v>877</v>
      </c>
      <c r="C1031" s="12">
        <v>0</v>
      </c>
      <c r="D1031" s="12">
        <v>0</v>
      </c>
      <c r="E1031" s="12">
        <v>744.4</v>
      </c>
      <c r="F1031" s="12">
        <v>744.4</v>
      </c>
      <c r="G1031" s="12">
        <v>0</v>
      </c>
      <c r="H1031" s="12">
        <v>0</v>
      </c>
      <c r="I1031" s="12">
        <v>0</v>
      </c>
      <c r="J1031" s="12">
        <v>0</v>
      </c>
    </row>
    <row r="1032" spans="1:10">
      <c r="A1032" s="12">
        <v>30098</v>
      </c>
      <c r="B1032" s="12" t="s">
        <v>640</v>
      </c>
      <c r="C1032" s="12">
        <v>-3.0349999999999998E-7</v>
      </c>
      <c r="D1032" s="12">
        <v>-6.286000000000001E-4</v>
      </c>
      <c r="E1032" s="12">
        <v>8200</v>
      </c>
      <c r="F1032" s="12">
        <v>8200</v>
      </c>
      <c r="G1032" s="12">
        <v>0</v>
      </c>
      <c r="H1032" s="12">
        <v>0</v>
      </c>
      <c r="I1032" s="12">
        <v>0</v>
      </c>
      <c r="J1032" s="12">
        <v>0</v>
      </c>
    </row>
    <row r="1033" spans="1:10">
      <c r="A1033" s="12">
        <v>30098</v>
      </c>
      <c r="B1033" s="12" t="s">
        <v>641</v>
      </c>
      <c r="C1033" s="12">
        <v>3.4060000000000002E-7</v>
      </c>
      <c r="D1033" s="12">
        <v>-1.25E-4</v>
      </c>
      <c r="E1033" s="12">
        <v>1469</v>
      </c>
      <c r="F1033" s="12">
        <v>1469</v>
      </c>
      <c r="G1033" s="12">
        <v>0</v>
      </c>
      <c r="H1033" s="12">
        <v>0</v>
      </c>
      <c r="I1033" s="12">
        <v>0</v>
      </c>
      <c r="J1033" s="12">
        <v>0</v>
      </c>
    </row>
    <row r="1034" spans="1:10">
      <c r="A1034" s="12">
        <v>30098</v>
      </c>
      <c r="B1034" s="12" t="s">
        <v>642</v>
      </c>
      <c r="C1034" s="12">
        <v>1.222E-7</v>
      </c>
      <c r="D1034" s="12">
        <v>-5.597E-4</v>
      </c>
      <c r="E1034" s="12">
        <v>8551</v>
      </c>
      <c r="F1034" s="12">
        <v>8551</v>
      </c>
      <c r="G1034" s="12">
        <v>0</v>
      </c>
      <c r="H1034" s="12">
        <v>0</v>
      </c>
      <c r="I1034" s="12">
        <v>0</v>
      </c>
      <c r="J1034" s="12">
        <v>0</v>
      </c>
    </row>
    <row r="1035" spans="1:10">
      <c r="A1035" s="12">
        <v>30098</v>
      </c>
      <c r="B1035" s="12" t="s">
        <v>643</v>
      </c>
      <c r="C1035" s="12">
        <v>4.594E-7</v>
      </c>
      <c r="D1035" s="12">
        <v>-3.4279999999999998E-4</v>
      </c>
      <c r="E1035" s="12">
        <v>1445</v>
      </c>
      <c r="F1035" s="12">
        <v>1445</v>
      </c>
      <c r="G1035" s="12">
        <v>0</v>
      </c>
      <c r="H1035" s="12">
        <v>0</v>
      </c>
      <c r="I1035" s="12">
        <v>0</v>
      </c>
      <c r="J1035" s="12">
        <v>0</v>
      </c>
    </row>
    <row r="1036" spans="1:10">
      <c r="A1036" s="12">
        <v>30098</v>
      </c>
      <c r="B1036" s="12" t="s">
        <v>644</v>
      </c>
      <c r="C1036" s="12">
        <v>-3.7109999999999998E-7</v>
      </c>
      <c r="D1036" s="12">
        <v>-5.4390000000000005E-4</v>
      </c>
      <c r="E1036" s="12">
        <v>7970</v>
      </c>
      <c r="F1036" s="12">
        <v>7970</v>
      </c>
      <c r="G1036" s="12">
        <v>0</v>
      </c>
      <c r="H1036" s="12">
        <v>0</v>
      </c>
      <c r="I1036" s="12">
        <v>0</v>
      </c>
      <c r="J1036" s="12">
        <v>0</v>
      </c>
    </row>
    <row r="1037" spans="1:10">
      <c r="A1037" s="12">
        <v>30098</v>
      </c>
      <c r="B1037" s="12" t="s">
        <v>645</v>
      </c>
      <c r="C1037" s="12">
        <v>5.1399999999999997E-7</v>
      </c>
      <c r="D1037" s="12">
        <v>4.058E-4</v>
      </c>
      <c r="E1037" s="12">
        <v>3142</v>
      </c>
      <c r="F1037" s="12">
        <v>3142</v>
      </c>
      <c r="G1037" s="12">
        <v>0</v>
      </c>
      <c r="H1037" s="12">
        <v>0</v>
      </c>
      <c r="I1037" s="12">
        <v>0</v>
      </c>
      <c r="J1037" s="12">
        <v>0</v>
      </c>
    </row>
    <row r="1038" spans="1:10">
      <c r="A1038" s="12">
        <v>30098</v>
      </c>
      <c r="B1038" s="12" t="s">
        <v>646</v>
      </c>
      <c r="C1038" s="12">
        <v>-2.2539999999999999E-7</v>
      </c>
      <c r="D1038" s="12">
        <v>-6.445E-4</v>
      </c>
      <c r="E1038" s="12">
        <v>8937</v>
      </c>
      <c r="F1038" s="12">
        <v>8937</v>
      </c>
      <c r="G1038" s="12">
        <v>0</v>
      </c>
      <c r="H1038" s="12">
        <v>0</v>
      </c>
      <c r="I1038" s="12">
        <v>0</v>
      </c>
      <c r="J1038" s="12">
        <v>0</v>
      </c>
    </row>
    <row r="1039" spans="1:10">
      <c r="A1039" s="12">
        <v>30098</v>
      </c>
      <c r="B1039" s="12" t="s">
        <v>647</v>
      </c>
      <c r="C1039" s="12">
        <v>3.9650000000000001E-8</v>
      </c>
      <c r="D1039" s="12">
        <v>-6.4549999999999997E-5</v>
      </c>
      <c r="E1039" s="12">
        <v>111.1</v>
      </c>
      <c r="F1039" s="12">
        <v>111.1</v>
      </c>
      <c r="G1039" s="12">
        <v>0</v>
      </c>
      <c r="H1039" s="12">
        <v>0</v>
      </c>
      <c r="I1039" s="12">
        <v>0</v>
      </c>
      <c r="J1039" s="12">
        <v>0</v>
      </c>
    </row>
    <row r="1040" spans="1:10">
      <c r="A1040" s="12">
        <v>30098</v>
      </c>
      <c r="B1040" s="12" t="s">
        <v>648</v>
      </c>
      <c r="C1040" s="12">
        <v>-1.0070000000000001E-6</v>
      </c>
      <c r="D1040" s="12">
        <v>-4.9030000000000005E-4</v>
      </c>
      <c r="E1040" s="12">
        <v>8756</v>
      </c>
      <c r="F1040" s="12">
        <v>8756</v>
      </c>
      <c r="G1040" s="12">
        <v>0</v>
      </c>
      <c r="H1040" s="12">
        <v>0</v>
      </c>
      <c r="I1040" s="12">
        <v>0</v>
      </c>
      <c r="J1040" s="12">
        <v>0</v>
      </c>
    </row>
    <row r="1041" spans="1:10">
      <c r="A1041" s="12">
        <v>30098</v>
      </c>
      <c r="B1041" s="12" t="s">
        <v>649</v>
      </c>
      <c r="C1041" s="12">
        <v>1.287E-8</v>
      </c>
      <c r="D1041" s="12">
        <v>4.8729999999999998E-7</v>
      </c>
      <c r="E1041" s="12">
        <v>650.79999999999995</v>
      </c>
      <c r="F1041" s="12">
        <v>650.79999999999995</v>
      </c>
      <c r="G1041" s="12">
        <v>0</v>
      </c>
      <c r="H1041" s="12">
        <v>0</v>
      </c>
      <c r="I1041" s="12">
        <v>0</v>
      </c>
      <c r="J1041" s="12">
        <v>0</v>
      </c>
    </row>
    <row r="1042" spans="1:10">
      <c r="A1042" s="12">
        <v>30098</v>
      </c>
      <c r="B1042" s="12" t="s">
        <v>610</v>
      </c>
      <c r="C1042" s="12">
        <v>-1.7210000000000001E-7</v>
      </c>
      <c r="D1042" s="12">
        <v>-1.526E-4</v>
      </c>
      <c r="E1042" s="12">
        <v>8432</v>
      </c>
      <c r="F1042" s="12">
        <v>8432</v>
      </c>
      <c r="G1042" s="12">
        <v>0</v>
      </c>
      <c r="H1042" s="12">
        <v>0</v>
      </c>
      <c r="I1042" s="12">
        <v>0</v>
      </c>
      <c r="J1042" s="12">
        <v>0</v>
      </c>
    </row>
    <row r="1043" spans="1:10">
      <c r="A1043" s="12">
        <v>30098</v>
      </c>
      <c r="B1043" s="12" t="s">
        <v>611</v>
      </c>
      <c r="C1043" s="12">
        <v>2.4529999999999999E-8</v>
      </c>
      <c r="D1043" s="12">
        <v>-5.44E-4</v>
      </c>
      <c r="E1043" s="12">
        <v>1165</v>
      </c>
      <c r="F1043" s="12">
        <v>1165</v>
      </c>
      <c r="G1043" s="12">
        <v>0</v>
      </c>
      <c r="H1043" s="12">
        <v>0</v>
      </c>
      <c r="I1043" s="12">
        <v>0</v>
      </c>
      <c r="J1043" s="12">
        <v>0</v>
      </c>
    </row>
    <row r="1044" spans="1:10">
      <c r="A1044" s="12">
        <v>30098</v>
      </c>
      <c r="B1044" s="12" t="s">
        <v>612</v>
      </c>
      <c r="C1044" s="12">
        <v>1.4429999999999999E-7</v>
      </c>
      <c r="D1044" s="12">
        <v>-7.4960000000000001E-4</v>
      </c>
      <c r="E1044" s="12">
        <v>3680</v>
      </c>
      <c r="F1044" s="12">
        <v>3680</v>
      </c>
      <c r="G1044" s="12">
        <v>0</v>
      </c>
      <c r="H1044" s="12">
        <v>0</v>
      </c>
      <c r="I1044" s="12">
        <v>0</v>
      </c>
      <c r="J1044" s="12">
        <v>0</v>
      </c>
    </row>
    <row r="1045" spans="1:10">
      <c r="A1045" s="12">
        <v>30098</v>
      </c>
      <c r="B1045" s="12" t="s">
        <v>613</v>
      </c>
      <c r="C1045" s="12">
        <v>3.2189999999999999E-7</v>
      </c>
      <c r="D1045" s="12">
        <v>6.5899999999999997E-4</v>
      </c>
      <c r="E1045" s="12">
        <v>5016</v>
      </c>
      <c r="F1045" s="12">
        <v>5016</v>
      </c>
      <c r="G1045" s="12">
        <v>0</v>
      </c>
      <c r="H1045" s="12">
        <v>0</v>
      </c>
      <c r="I1045" s="12">
        <v>0</v>
      </c>
      <c r="J1045" s="12">
        <v>0</v>
      </c>
    </row>
    <row r="1046" spans="1:10">
      <c r="A1046" s="12">
        <v>30098</v>
      </c>
      <c r="B1046" s="12" t="s">
        <v>706</v>
      </c>
      <c r="C1046" s="12">
        <v>-3.515E-8</v>
      </c>
      <c r="D1046" s="12">
        <v>-7.5929999999999997E-4</v>
      </c>
      <c r="E1046" s="12">
        <v>2289</v>
      </c>
      <c r="F1046" s="12">
        <v>2289</v>
      </c>
      <c r="G1046" s="12">
        <v>0</v>
      </c>
      <c r="H1046" s="12">
        <v>0</v>
      </c>
      <c r="I1046" s="12">
        <v>0</v>
      </c>
      <c r="J1046" s="12">
        <v>0</v>
      </c>
    </row>
    <row r="1047" spans="1:10">
      <c r="A1047" s="12">
        <v>30098</v>
      </c>
      <c r="B1047" s="12" t="s">
        <v>707</v>
      </c>
      <c r="C1047" s="12">
        <v>-1.6210000000000001E-8</v>
      </c>
      <c r="D1047" s="12">
        <v>5.2249999999999996E-4</v>
      </c>
      <c r="E1047" s="12">
        <v>6037</v>
      </c>
      <c r="F1047" s="12">
        <v>6037</v>
      </c>
      <c r="G1047" s="12">
        <v>0</v>
      </c>
      <c r="H1047" s="12">
        <v>0</v>
      </c>
      <c r="I1047" s="12">
        <v>0</v>
      </c>
      <c r="J1047" s="12">
        <v>0</v>
      </c>
    </row>
    <row r="1048" spans="1:10">
      <c r="A1048" s="12">
        <v>30098</v>
      </c>
      <c r="B1048" s="12" t="s">
        <v>708</v>
      </c>
      <c r="C1048" s="12">
        <v>3.255E-7</v>
      </c>
      <c r="D1048" s="12">
        <v>-8.6429999999999992E-4</v>
      </c>
      <c r="E1048" s="12">
        <v>1796</v>
      </c>
      <c r="F1048" s="12">
        <v>1796</v>
      </c>
      <c r="G1048" s="12">
        <v>0</v>
      </c>
      <c r="H1048" s="12">
        <v>0</v>
      </c>
      <c r="I1048" s="12">
        <v>0</v>
      </c>
      <c r="J1048" s="12">
        <v>0</v>
      </c>
    </row>
    <row r="1049" spans="1:10">
      <c r="A1049" s="12">
        <v>30098</v>
      </c>
      <c r="B1049" s="12" t="s">
        <v>709</v>
      </c>
      <c r="C1049" s="12">
        <v>2.9649999999999999E-7</v>
      </c>
      <c r="D1049" s="12">
        <v>5.174E-4</v>
      </c>
      <c r="E1049" s="12">
        <v>6652</v>
      </c>
      <c r="F1049" s="12">
        <v>6652</v>
      </c>
      <c r="G1049" s="12">
        <v>0</v>
      </c>
      <c r="H1049" s="12">
        <v>0</v>
      </c>
      <c r="I1049" s="12">
        <v>0</v>
      </c>
      <c r="J1049" s="12">
        <v>0</v>
      </c>
    </row>
    <row r="1050" spans="1:10">
      <c r="A1050" s="12">
        <v>30098</v>
      </c>
      <c r="B1050" s="12" t="s">
        <v>710</v>
      </c>
      <c r="C1050" s="12">
        <v>2.1290000000000001E-8</v>
      </c>
      <c r="D1050" s="12">
        <v>7.693E-4</v>
      </c>
      <c r="E1050" s="12">
        <v>2630</v>
      </c>
      <c r="F1050" s="12">
        <v>2630</v>
      </c>
      <c r="G1050" s="12">
        <v>0</v>
      </c>
      <c r="H1050" s="12">
        <v>0</v>
      </c>
      <c r="I1050" s="12">
        <v>0</v>
      </c>
      <c r="J1050" s="12">
        <v>0</v>
      </c>
    </row>
    <row r="1051" spans="1:10">
      <c r="A1051" s="12">
        <v>30098</v>
      </c>
      <c r="B1051" s="12" t="s">
        <v>650</v>
      </c>
      <c r="C1051" s="12">
        <v>4.4649999999999999E-8</v>
      </c>
      <c r="D1051" s="12">
        <v>-6.7989999999999999E-4</v>
      </c>
      <c r="E1051" s="12">
        <v>5053</v>
      </c>
      <c r="F1051" s="12">
        <v>5053</v>
      </c>
      <c r="G1051" s="12">
        <v>0</v>
      </c>
      <c r="H1051" s="12">
        <v>0</v>
      </c>
      <c r="I1051" s="12">
        <v>0</v>
      </c>
      <c r="J1051" s="12">
        <v>0</v>
      </c>
    </row>
    <row r="1052" spans="1:10">
      <c r="A1052" s="12">
        <v>30098</v>
      </c>
      <c r="B1052" s="12" t="s">
        <v>651</v>
      </c>
      <c r="C1052" s="12">
        <v>-1.5169999999999999E-7</v>
      </c>
      <c r="D1052" s="12">
        <v>7.8310000000000001E-4</v>
      </c>
      <c r="E1052" s="12">
        <v>2070</v>
      </c>
      <c r="F1052" s="12">
        <v>2070</v>
      </c>
      <c r="G1052" s="12">
        <v>0</v>
      </c>
      <c r="H1052" s="12">
        <v>0</v>
      </c>
      <c r="I1052" s="12">
        <v>0</v>
      </c>
      <c r="J1052" s="12">
        <v>0</v>
      </c>
    </row>
    <row r="1053" spans="1:10">
      <c r="A1053" s="12">
        <v>30098</v>
      </c>
      <c r="B1053" s="12" t="s">
        <v>652</v>
      </c>
      <c r="C1053" s="12">
        <v>-7.9879999999999998E-8</v>
      </c>
      <c r="D1053" s="12">
        <v>-5.4110000000000009E-4</v>
      </c>
      <c r="E1053" s="12">
        <v>4943</v>
      </c>
      <c r="F1053" s="12">
        <v>4943</v>
      </c>
      <c r="G1053" s="12">
        <v>0</v>
      </c>
      <c r="H1053" s="12">
        <v>0</v>
      </c>
      <c r="I1053" s="12">
        <v>0</v>
      </c>
      <c r="J1053" s="12">
        <v>0</v>
      </c>
    </row>
    <row r="1054" spans="1:10">
      <c r="A1054" s="12">
        <v>30098</v>
      </c>
      <c r="B1054" s="12" t="s">
        <v>653</v>
      </c>
      <c r="C1054" s="12">
        <v>-2.8430000000000002E-7</v>
      </c>
      <c r="D1054" s="12">
        <v>8.8619999999999997E-4</v>
      </c>
      <c r="E1054" s="12">
        <v>1408</v>
      </c>
      <c r="F1054" s="12">
        <v>1408</v>
      </c>
      <c r="G1054" s="12">
        <v>0</v>
      </c>
      <c r="H1054" s="12">
        <v>0</v>
      </c>
      <c r="I1054" s="12">
        <v>0</v>
      </c>
      <c r="J1054" s="12">
        <v>0</v>
      </c>
    </row>
    <row r="1055" spans="1:10">
      <c r="A1055" s="12">
        <v>30098</v>
      </c>
      <c r="B1055" s="12" t="s">
        <v>654</v>
      </c>
      <c r="C1055" s="12">
        <v>2.9340000000000002E-7</v>
      </c>
      <c r="D1055" s="12">
        <v>-5.2729999999999997E-4</v>
      </c>
      <c r="E1055" s="12">
        <v>5002</v>
      </c>
      <c r="F1055" s="12">
        <v>5002</v>
      </c>
      <c r="G1055" s="12">
        <v>0</v>
      </c>
      <c r="H1055" s="12">
        <v>0</v>
      </c>
      <c r="I1055" s="12">
        <v>0</v>
      </c>
      <c r="J1055" s="12">
        <v>0</v>
      </c>
    </row>
    <row r="1056" spans="1:10">
      <c r="A1056" s="12">
        <v>30098</v>
      </c>
      <c r="B1056" s="12" t="s">
        <v>655</v>
      </c>
      <c r="C1056" s="12">
        <v>3.8109999999999999E-7</v>
      </c>
      <c r="D1056" s="12">
        <v>4.0680000000000008E-4</v>
      </c>
      <c r="E1056" s="12">
        <v>3940</v>
      </c>
      <c r="F1056" s="12">
        <v>3940</v>
      </c>
      <c r="G1056" s="12">
        <v>0</v>
      </c>
      <c r="H1056" s="12">
        <v>0</v>
      </c>
      <c r="I1056" s="12">
        <v>0</v>
      </c>
      <c r="J1056" s="12">
        <v>0</v>
      </c>
    </row>
    <row r="1057" spans="1:10">
      <c r="A1057" s="12">
        <v>30098</v>
      </c>
      <c r="B1057" s="12" t="s">
        <v>656</v>
      </c>
      <c r="C1057" s="12">
        <v>1.226E-7</v>
      </c>
      <c r="D1057" s="12">
        <v>1.0689999999999999E-5</v>
      </c>
      <c r="E1057" s="12">
        <v>4283</v>
      </c>
      <c r="F1057" s="12">
        <v>4283</v>
      </c>
      <c r="G1057" s="12">
        <v>0</v>
      </c>
      <c r="H1057" s="12">
        <v>0</v>
      </c>
      <c r="I1057" s="12">
        <v>0</v>
      </c>
      <c r="J1057" s="12">
        <v>0</v>
      </c>
    </row>
    <row r="1058" spans="1:10">
      <c r="A1058" s="12">
        <v>30098</v>
      </c>
      <c r="B1058" s="12" t="s">
        <v>657</v>
      </c>
      <c r="C1058" s="12">
        <v>3.2309999999999997E-7</v>
      </c>
      <c r="D1058" s="12">
        <v>3.9730000000000001E-4</v>
      </c>
      <c r="E1058" s="12">
        <v>1529</v>
      </c>
      <c r="F1058" s="12">
        <v>1529</v>
      </c>
      <c r="G1058" s="12">
        <v>0</v>
      </c>
      <c r="H1058" s="12">
        <v>0</v>
      </c>
      <c r="I1058" s="12">
        <v>0</v>
      </c>
      <c r="J1058" s="12">
        <v>0</v>
      </c>
    </row>
    <row r="1059" spans="1:10">
      <c r="A1059" s="12">
        <v>30098</v>
      </c>
      <c r="B1059" s="12" t="s">
        <v>658</v>
      </c>
      <c r="C1059" s="12">
        <v>3.361E-7</v>
      </c>
      <c r="D1059" s="12">
        <v>2.866E-5</v>
      </c>
      <c r="E1059" s="12">
        <v>6517</v>
      </c>
      <c r="F1059" s="12">
        <v>6517</v>
      </c>
      <c r="G1059" s="12">
        <v>0</v>
      </c>
      <c r="H1059" s="12">
        <v>0</v>
      </c>
      <c r="I1059" s="12">
        <v>0</v>
      </c>
      <c r="J1059" s="12">
        <v>0</v>
      </c>
    </row>
    <row r="1060" spans="1:10">
      <c r="A1060" s="12">
        <v>30098</v>
      </c>
      <c r="B1060" s="12" t="s">
        <v>659</v>
      </c>
      <c r="C1060" s="12">
        <v>-9.6599999999999994E-7</v>
      </c>
      <c r="D1060" s="12">
        <v>5.028E-6</v>
      </c>
      <c r="E1060" s="12">
        <v>6130</v>
      </c>
      <c r="F1060" s="12">
        <v>6130</v>
      </c>
      <c r="G1060" s="12">
        <v>0</v>
      </c>
      <c r="H1060" s="12">
        <v>0</v>
      </c>
      <c r="I1060" s="12">
        <v>0</v>
      </c>
      <c r="J1060" s="12">
        <v>0</v>
      </c>
    </row>
    <row r="1061" spans="1:10">
      <c r="A1061" s="12">
        <v>30098</v>
      </c>
      <c r="B1061" s="12" t="s">
        <v>660</v>
      </c>
      <c r="C1061" s="12">
        <v>8.1939999999999994E-7</v>
      </c>
      <c r="D1061" s="12">
        <v>-2.6829999999999999E-5</v>
      </c>
      <c r="E1061" s="12">
        <v>2943</v>
      </c>
      <c r="F1061" s="12">
        <v>2943</v>
      </c>
      <c r="G1061" s="12">
        <v>0</v>
      </c>
      <c r="H1061" s="12">
        <v>0</v>
      </c>
      <c r="I1061" s="12">
        <v>0</v>
      </c>
      <c r="J1061" s="12">
        <v>0</v>
      </c>
    </row>
    <row r="1062" spans="1:10">
      <c r="A1062" s="12">
        <v>30098</v>
      </c>
      <c r="B1062" s="12" t="s">
        <v>661</v>
      </c>
      <c r="C1062" s="12">
        <v>-1.401E-6</v>
      </c>
      <c r="D1062" s="12">
        <v>7.8040000000000005E-5</v>
      </c>
      <c r="E1062" s="12">
        <v>5869</v>
      </c>
      <c r="F1062" s="12">
        <v>5869</v>
      </c>
      <c r="G1062" s="12">
        <v>0</v>
      </c>
      <c r="H1062" s="12">
        <v>0</v>
      </c>
      <c r="I1062" s="12">
        <v>0</v>
      </c>
      <c r="J1062" s="12">
        <v>0</v>
      </c>
    </row>
    <row r="1063" spans="1:10">
      <c r="A1063" s="12">
        <v>30098</v>
      </c>
      <c r="B1063" s="12" t="s">
        <v>662</v>
      </c>
      <c r="C1063" s="12">
        <v>9.0989999999999996E-7</v>
      </c>
      <c r="D1063" s="12">
        <v>-3.2909999999999998E-4</v>
      </c>
      <c r="E1063" s="12">
        <v>1893</v>
      </c>
      <c r="F1063" s="12">
        <v>1893</v>
      </c>
      <c r="G1063" s="12">
        <v>0</v>
      </c>
      <c r="H1063" s="12">
        <v>0</v>
      </c>
      <c r="I1063" s="12">
        <v>0</v>
      </c>
      <c r="J1063" s="12">
        <v>0</v>
      </c>
    </row>
    <row r="1064" spans="1:10">
      <c r="A1064" s="12">
        <v>30098</v>
      </c>
      <c r="B1064" s="12" t="s">
        <v>663</v>
      </c>
      <c r="C1064" s="12">
        <v>-5.4509999999999998E-7</v>
      </c>
      <c r="D1064" s="12">
        <v>-6.8360000000000003E-4</v>
      </c>
      <c r="E1064" s="12">
        <v>7272</v>
      </c>
      <c r="F1064" s="12">
        <v>7272</v>
      </c>
      <c r="G1064" s="12">
        <v>0</v>
      </c>
      <c r="H1064" s="12">
        <v>0</v>
      </c>
      <c r="I1064" s="12">
        <v>0</v>
      </c>
      <c r="J1064" s="12">
        <v>0</v>
      </c>
    </row>
    <row r="1065" spans="1:10">
      <c r="A1065" s="12">
        <v>30098</v>
      </c>
      <c r="B1065" s="12" t="s">
        <v>664</v>
      </c>
      <c r="C1065" s="12">
        <v>-1.5830000000000001E-7</v>
      </c>
      <c r="D1065" s="12">
        <v>6.7220000000000008E-4</v>
      </c>
      <c r="E1065" s="12">
        <v>1649</v>
      </c>
      <c r="F1065" s="12">
        <v>1649</v>
      </c>
      <c r="G1065" s="12">
        <v>0</v>
      </c>
      <c r="H1065" s="12">
        <v>0</v>
      </c>
      <c r="I1065" s="12">
        <v>0</v>
      </c>
      <c r="J1065" s="12">
        <v>0</v>
      </c>
    </row>
    <row r="1066" spans="1:10">
      <c r="A1066" s="12">
        <v>30098</v>
      </c>
      <c r="B1066" s="12" t="s">
        <v>665</v>
      </c>
      <c r="C1066" s="12">
        <v>-8.9130000000000005E-8</v>
      </c>
      <c r="D1066" s="12">
        <v>-3.8380000000000002E-5</v>
      </c>
      <c r="E1066" s="12">
        <v>7816</v>
      </c>
      <c r="F1066" s="12">
        <v>7816</v>
      </c>
      <c r="G1066" s="12">
        <v>0</v>
      </c>
      <c r="H1066" s="12">
        <v>0</v>
      </c>
      <c r="I1066" s="12">
        <v>0</v>
      </c>
      <c r="J1066" s="12">
        <v>0</v>
      </c>
    </row>
    <row r="1067" spans="1:10">
      <c r="A1067" s="12">
        <v>30098</v>
      </c>
      <c r="B1067" s="12" t="s">
        <v>666</v>
      </c>
      <c r="C1067" s="12">
        <v>-4.1279999999999999E-7</v>
      </c>
      <c r="D1067" s="12">
        <v>5.242999999999999E-4</v>
      </c>
      <c r="E1067" s="12">
        <v>4878</v>
      </c>
      <c r="F1067" s="12">
        <v>4878</v>
      </c>
      <c r="G1067" s="12">
        <v>0</v>
      </c>
      <c r="H1067" s="12">
        <v>0</v>
      </c>
      <c r="I1067" s="12">
        <v>0</v>
      </c>
      <c r="J1067" s="12">
        <v>0</v>
      </c>
    </row>
    <row r="1068" spans="1:10">
      <c r="A1068" s="12">
        <v>30098</v>
      </c>
      <c r="B1068" s="12" t="s">
        <v>667</v>
      </c>
      <c r="C1068" s="12">
        <v>6.2139999999999999E-7</v>
      </c>
      <c r="D1068" s="12">
        <v>-3.8029999999999997E-4</v>
      </c>
      <c r="E1068" s="12">
        <v>1990</v>
      </c>
      <c r="F1068" s="12">
        <v>1990</v>
      </c>
      <c r="G1068" s="12">
        <v>0</v>
      </c>
      <c r="H1068" s="12">
        <v>0</v>
      </c>
      <c r="I1068" s="12">
        <v>0</v>
      </c>
      <c r="J1068" s="12">
        <v>0</v>
      </c>
    </row>
    <row r="1069" spans="1:10">
      <c r="A1069" s="12">
        <v>30098</v>
      </c>
      <c r="B1069" s="12" t="s">
        <v>668</v>
      </c>
      <c r="C1069" s="12">
        <v>-2.744E-8</v>
      </c>
      <c r="D1069" s="12">
        <v>1.2740000000000001E-4</v>
      </c>
      <c r="E1069" s="12">
        <v>4605</v>
      </c>
      <c r="F1069" s="12">
        <v>4605</v>
      </c>
      <c r="G1069" s="12">
        <v>0</v>
      </c>
      <c r="H1069" s="12">
        <v>0</v>
      </c>
      <c r="I1069" s="12">
        <v>0</v>
      </c>
      <c r="J1069" s="12">
        <v>0</v>
      </c>
    </row>
    <row r="1070" spans="1:10">
      <c r="A1070" s="12">
        <v>30098</v>
      </c>
      <c r="B1070" s="12" t="s">
        <v>669</v>
      </c>
      <c r="C1070" s="12">
        <v>-3.1730000000000002E-7</v>
      </c>
      <c r="D1070" s="12">
        <v>-1.109E-4</v>
      </c>
      <c r="E1070" s="12">
        <v>3105</v>
      </c>
      <c r="F1070" s="12">
        <v>3105</v>
      </c>
      <c r="G1070" s="12">
        <v>0</v>
      </c>
      <c r="H1070" s="12">
        <v>0</v>
      </c>
      <c r="I1070" s="12">
        <v>0</v>
      </c>
      <c r="J1070" s="12">
        <v>0</v>
      </c>
    </row>
    <row r="1071" spans="1:10">
      <c r="A1071" s="12">
        <v>30098</v>
      </c>
      <c r="B1071" s="12" t="s">
        <v>529</v>
      </c>
      <c r="C1071" s="12">
        <v>-9.837E-7</v>
      </c>
      <c r="D1071" s="12">
        <v>-5.4069999999999997E-4</v>
      </c>
      <c r="E1071" s="12">
        <v>7948</v>
      </c>
      <c r="F1071" s="12">
        <v>7948</v>
      </c>
      <c r="G1071" s="12">
        <v>0</v>
      </c>
      <c r="H1071" s="12">
        <v>0</v>
      </c>
      <c r="I1071" s="12">
        <v>0</v>
      </c>
      <c r="J1071" s="12">
        <v>0</v>
      </c>
    </row>
    <row r="1072" spans="1:10">
      <c r="A1072" s="12">
        <v>30098</v>
      </c>
      <c r="B1072" s="12" t="s">
        <v>527</v>
      </c>
      <c r="C1072" s="12">
        <v>1.431E-7</v>
      </c>
      <c r="D1072" s="12">
        <v>3.9229999999999999E-4</v>
      </c>
      <c r="E1072" s="12">
        <v>2167</v>
      </c>
      <c r="F1072" s="12">
        <v>2167</v>
      </c>
      <c r="G1072" s="12">
        <v>0</v>
      </c>
      <c r="H1072" s="12">
        <v>0</v>
      </c>
      <c r="I1072" s="12">
        <v>0</v>
      </c>
      <c r="J1072" s="12">
        <v>0</v>
      </c>
    </row>
    <row r="1073" spans="1:10">
      <c r="A1073" s="12">
        <v>30098</v>
      </c>
      <c r="B1073" s="12" t="s">
        <v>533</v>
      </c>
      <c r="C1073" s="12">
        <v>2.695E-8</v>
      </c>
      <c r="D1073" s="12">
        <v>8.8129999999999998E-5</v>
      </c>
      <c r="E1073" s="12">
        <v>6038</v>
      </c>
      <c r="F1073" s="12">
        <v>6038</v>
      </c>
      <c r="G1073" s="12">
        <v>0</v>
      </c>
      <c r="H1073" s="12">
        <v>0</v>
      </c>
      <c r="I1073" s="12">
        <v>0</v>
      </c>
      <c r="J1073" s="12">
        <v>0</v>
      </c>
    </row>
    <row r="1074" spans="1:10">
      <c r="A1074" s="12">
        <v>30098</v>
      </c>
      <c r="B1074" s="12" t="s">
        <v>531</v>
      </c>
      <c r="C1074" s="12">
        <v>2.6510000000000001E-7</v>
      </c>
      <c r="D1074" s="12">
        <v>-1.3899999999999999E-4</v>
      </c>
      <c r="E1074" s="12">
        <v>1472</v>
      </c>
      <c r="F1074" s="12">
        <v>1472</v>
      </c>
      <c r="G1074" s="12">
        <v>0</v>
      </c>
      <c r="H1074" s="12">
        <v>0</v>
      </c>
      <c r="I1074" s="12">
        <v>0</v>
      </c>
      <c r="J1074" s="12">
        <v>0</v>
      </c>
    </row>
    <row r="1075" spans="1:10">
      <c r="A1075" s="12">
        <v>30098</v>
      </c>
      <c r="B1075" s="12" t="s">
        <v>535</v>
      </c>
      <c r="C1075" s="12">
        <v>-2.875E-7</v>
      </c>
      <c r="D1075" s="12">
        <v>-3.5760000000000002E-4</v>
      </c>
      <c r="E1075" s="12">
        <v>6736</v>
      </c>
      <c r="F1075" s="12">
        <v>6736</v>
      </c>
      <c r="G1075" s="12">
        <v>0</v>
      </c>
      <c r="H1075" s="12">
        <v>0</v>
      </c>
      <c r="I1075" s="12">
        <v>0</v>
      </c>
      <c r="J1075" s="12">
        <v>0</v>
      </c>
    </row>
    <row r="1076" spans="1:10">
      <c r="A1076" s="12">
        <v>30098</v>
      </c>
      <c r="B1076" s="12" t="s">
        <v>539</v>
      </c>
      <c r="C1076" s="12">
        <v>2.2200000000000002E-9</v>
      </c>
      <c r="D1076" s="12">
        <v>5.1540000000000001E-6</v>
      </c>
      <c r="E1076" s="12">
        <v>18.559999999999999</v>
      </c>
      <c r="F1076" s="12">
        <v>18.559999999999999</v>
      </c>
      <c r="G1076" s="12">
        <v>0</v>
      </c>
      <c r="H1076" s="12">
        <v>0</v>
      </c>
      <c r="I1076" s="12">
        <v>0</v>
      </c>
      <c r="J1076" s="12">
        <v>0</v>
      </c>
    </row>
    <row r="1077" spans="1:10">
      <c r="A1077" s="12">
        <v>30098</v>
      </c>
      <c r="B1077" s="12" t="s">
        <v>544</v>
      </c>
      <c r="C1077" s="12">
        <v>3.573E-7</v>
      </c>
      <c r="D1077" s="12">
        <v>6.7479999999999996E-6</v>
      </c>
      <c r="E1077" s="12">
        <v>3538</v>
      </c>
      <c r="F1077" s="12">
        <v>3538</v>
      </c>
      <c r="G1077" s="12">
        <v>0</v>
      </c>
      <c r="H1077" s="12">
        <v>0</v>
      </c>
      <c r="I1077" s="12">
        <v>0</v>
      </c>
      <c r="J1077" s="12">
        <v>0</v>
      </c>
    </row>
    <row r="1078" spans="1:10">
      <c r="A1078" s="12">
        <v>30098</v>
      </c>
      <c r="B1078" s="12" t="s">
        <v>546</v>
      </c>
      <c r="C1078" s="12">
        <v>-1.2559999999999999E-6</v>
      </c>
      <c r="D1078" s="12">
        <v>3.9169999999999998E-4</v>
      </c>
      <c r="E1078" s="12">
        <v>4772</v>
      </c>
      <c r="F1078" s="12">
        <v>4772</v>
      </c>
      <c r="G1078" s="12">
        <v>0</v>
      </c>
      <c r="H1078" s="12">
        <v>0</v>
      </c>
      <c r="I1078" s="12">
        <v>0</v>
      </c>
      <c r="J1078" s="12">
        <v>0</v>
      </c>
    </row>
    <row r="1079" spans="1:10">
      <c r="A1079" s="12">
        <v>30098</v>
      </c>
      <c r="B1079" s="12" t="s">
        <v>548</v>
      </c>
      <c r="C1079" s="12">
        <v>5.6619999999999997E-7</v>
      </c>
      <c r="D1079" s="12">
        <v>-5.017E-4</v>
      </c>
      <c r="E1079" s="12">
        <v>1976</v>
      </c>
      <c r="F1079" s="12">
        <v>1976</v>
      </c>
      <c r="G1079" s="12">
        <v>0</v>
      </c>
      <c r="H1079" s="12">
        <v>0</v>
      </c>
      <c r="I1079" s="12">
        <v>0</v>
      </c>
      <c r="J1079" s="12">
        <v>0</v>
      </c>
    </row>
    <row r="1080" spans="1:10">
      <c r="A1080" s="12">
        <v>30098</v>
      </c>
      <c r="B1080" s="12" t="s">
        <v>614</v>
      </c>
      <c r="C1080" s="12">
        <v>2.953E-7</v>
      </c>
      <c r="D1080" s="12">
        <v>1.164E-4</v>
      </c>
      <c r="E1080" s="12">
        <v>1809</v>
      </c>
      <c r="F1080" s="12">
        <v>1809</v>
      </c>
      <c r="G1080" s="12">
        <v>0</v>
      </c>
      <c r="H1080" s="12">
        <v>0</v>
      </c>
      <c r="I1080" s="12">
        <v>0</v>
      </c>
      <c r="J1080" s="12">
        <v>0</v>
      </c>
    </row>
    <row r="1081" spans="1:10">
      <c r="A1081" s="12">
        <v>30098</v>
      </c>
      <c r="B1081" s="12" t="s">
        <v>615</v>
      </c>
      <c r="C1081" s="12">
        <v>-2.252E-7</v>
      </c>
      <c r="D1081" s="12">
        <v>-1.5310000000000001E-4</v>
      </c>
      <c r="E1081" s="12">
        <v>5225</v>
      </c>
      <c r="F1081" s="12">
        <v>5225</v>
      </c>
      <c r="G1081" s="12">
        <v>0</v>
      </c>
      <c r="H1081" s="12">
        <v>0</v>
      </c>
      <c r="I1081" s="12">
        <v>0</v>
      </c>
      <c r="J1081" s="12">
        <v>0</v>
      </c>
    </row>
    <row r="1082" spans="1:10">
      <c r="A1082" s="12">
        <v>30098</v>
      </c>
      <c r="B1082" s="12" t="s">
        <v>711</v>
      </c>
      <c r="C1082" s="12">
        <v>-2.2989999999999999E-7</v>
      </c>
      <c r="D1082" s="12">
        <v>-1.016E-4</v>
      </c>
      <c r="E1082" s="12">
        <v>8252</v>
      </c>
      <c r="F1082" s="12">
        <v>8252</v>
      </c>
      <c r="G1082" s="12">
        <v>0</v>
      </c>
      <c r="H1082" s="12">
        <v>0</v>
      </c>
      <c r="I1082" s="12">
        <v>0</v>
      </c>
      <c r="J1082" s="12">
        <v>0</v>
      </c>
    </row>
    <row r="1083" spans="1:10">
      <c r="A1083" s="12">
        <v>30098</v>
      </c>
      <c r="B1083" s="12" t="s">
        <v>712</v>
      </c>
      <c r="C1083" s="12">
        <v>-2.1909999999999999E-8</v>
      </c>
      <c r="D1083" s="12">
        <v>5.8079999999999993E-6</v>
      </c>
      <c r="E1083" s="12">
        <v>406.7</v>
      </c>
      <c r="F1083" s="12">
        <v>406.7</v>
      </c>
      <c r="G1083" s="12">
        <v>0</v>
      </c>
      <c r="H1083" s="12">
        <v>0</v>
      </c>
      <c r="I1083" s="12">
        <v>0</v>
      </c>
      <c r="J1083" s="12">
        <v>0</v>
      </c>
    </row>
    <row r="1084" spans="1:10">
      <c r="A1084" s="12">
        <v>30098</v>
      </c>
      <c r="B1084" s="12" t="s">
        <v>713</v>
      </c>
      <c r="C1084" s="12">
        <v>-6.3090000000000007E-7</v>
      </c>
      <c r="D1084" s="12">
        <v>-4.0539999999999988E-4</v>
      </c>
      <c r="E1084" s="12">
        <v>6743</v>
      </c>
      <c r="F1084" s="12">
        <v>6743</v>
      </c>
      <c r="G1084" s="12">
        <v>0</v>
      </c>
      <c r="H1084" s="12">
        <v>0</v>
      </c>
      <c r="I1084" s="12">
        <v>0</v>
      </c>
      <c r="J1084" s="12">
        <v>0</v>
      </c>
    </row>
    <row r="1085" spans="1:10">
      <c r="A1085" s="12">
        <v>30098</v>
      </c>
      <c r="B1085" s="12" t="s">
        <v>714</v>
      </c>
      <c r="C1085" s="12">
        <v>5.8070000000000001E-7</v>
      </c>
      <c r="D1085" s="12">
        <v>5.1660000000000009E-4</v>
      </c>
      <c r="E1085" s="12">
        <v>2385</v>
      </c>
      <c r="F1085" s="12">
        <v>2385</v>
      </c>
      <c r="G1085" s="12">
        <v>0</v>
      </c>
      <c r="H1085" s="12">
        <v>0</v>
      </c>
      <c r="I1085" s="12">
        <v>0</v>
      </c>
      <c r="J1085" s="12">
        <v>0</v>
      </c>
    </row>
    <row r="1086" spans="1:10">
      <c r="A1086" s="12">
        <v>30098</v>
      </c>
      <c r="B1086" s="12" t="s">
        <v>715</v>
      </c>
      <c r="C1086" s="12">
        <v>-1.134E-7</v>
      </c>
      <c r="D1086" s="12">
        <v>1.527E-4</v>
      </c>
      <c r="E1086" s="12">
        <v>1649</v>
      </c>
      <c r="F1086" s="12">
        <v>1649</v>
      </c>
      <c r="G1086" s="12">
        <v>0</v>
      </c>
      <c r="H1086" s="12">
        <v>0</v>
      </c>
      <c r="I1086" s="12">
        <v>0</v>
      </c>
      <c r="J1086" s="12">
        <v>0</v>
      </c>
    </row>
    <row r="1087" spans="1:10">
      <c r="A1087" s="12">
        <v>30098</v>
      </c>
      <c r="B1087" s="12" t="s">
        <v>716</v>
      </c>
      <c r="C1087" s="12">
        <v>3.1469999999999998E-7</v>
      </c>
      <c r="D1087" s="12">
        <v>-1.026E-4</v>
      </c>
      <c r="E1087" s="12">
        <v>4935</v>
      </c>
      <c r="F1087" s="12">
        <v>4935</v>
      </c>
      <c r="G1087" s="12">
        <v>0</v>
      </c>
      <c r="H1087" s="12">
        <v>0</v>
      </c>
      <c r="I1087" s="12">
        <v>0</v>
      </c>
      <c r="J1087" s="12">
        <v>0</v>
      </c>
    </row>
    <row r="1088" spans="1:10">
      <c r="A1088" s="12">
        <v>30098</v>
      </c>
      <c r="B1088" s="12" t="s">
        <v>717</v>
      </c>
      <c r="C1088" s="12">
        <v>4.6080000000000013E-8</v>
      </c>
      <c r="D1088" s="12">
        <v>6.669E-4</v>
      </c>
      <c r="E1088" s="12">
        <v>5750</v>
      </c>
      <c r="F1088" s="12">
        <v>5750</v>
      </c>
      <c r="G1088" s="12">
        <v>0</v>
      </c>
      <c r="H1088" s="12">
        <v>0</v>
      </c>
      <c r="I1088" s="12">
        <v>0</v>
      </c>
      <c r="J1088" s="12">
        <v>0</v>
      </c>
    </row>
    <row r="1089" spans="1:10">
      <c r="A1089" s="12">
        <v>30098</v>
      </c>
      <c r="B1089" s="12" t="s">
        <v>718</v>
      </c>
      <c r="C1089" s="12">
        <v>-1.29E-7</v>
      </c>
      <c r="D1089" s="12">
        <v>-2.6499999999999999E-4</v>
      </c>
      <c r="E1089" s="12">
        <v>973.3</v>
      </c>
      <c r="F1089" s="12">
        <v>973.3</v>
      </c>
      <c r="G1089" s="12">
        <v>0</v>
      </c>
      <c r="H1089" s="12">
        <v>0</v>
      </c>
      <c r="I1089" s="12">
        <v>0</v>
      </c>
      <c r="J1089" s="12">
        <v>0</v>
      </c>
    </row>
    <row r="1090" spans="1:10">
      <c r="A1090" s="12">
        <v>30098</v>
      </c>
      <c r="B1090" s="12" t="s">
        <v>719</v>
      </c>
      <c r="C1090" s="12">
        <v>-2.1500000000000001E-7</v>
      </c>
      <c r="D1090" s="12">
        <v>-7.004E-4</v>
      </c>
      <c r="E1090" s="12">
        <v>9556</v>
      </c>
      <c r="F1090" s="12">
        <v>9556</v>
      </c>
      <c r="G1090" s="12">
        <v>0</v>
      </c>
      <c r="H1090" s="12">
        <v>0</v>
      </c>
      <c r="I1090" s="12">
        <v>0</v>
      </c>
      <c r="J1090" s="12">
        <v>0</v>
      </c>
    </row>
    <row r="1091" spans="1:10">
      <c r="A1091" s="12">
        <v>30098</v>
      </c>
      <c r="B1091" s="12" t="s">
        <v>720</v>
      </c>
      <c r="C1091" s="12">
        <v>1.037E-8</v>
      </c>
      <c r="D1091" s="12">
        <v>2.6509999999999999E-4</v>
      </c>
      <c r="E1091" s="12">
        <v>-2.915</v>
      </c>
      <c r="F1091" s="12">
        <v>2.915</v>
      </c>
      <c r="G1091" s="12">
        <v>0</v>
      </c>
      <c r="H1091" s="12">
        <v>0</v>
      </c>
      <c r="I1091" s="12">
        <v>0</v>
      </c>
      <c r="J1091" s="12">
        <v>0</v>
      </c>
    </row>
    <row r="1092" spans="1:10">
      <c r="A1092" s="12">
        <v>30098</v>
      </c>
      <c r="B1092" s="12" t="s">
        <v>721</v>
      </c>
      <c r="C1092" s="12">
        <v>1.646E-7</v>
      </c>
      <c r="D1092" s="12">
        <v>1.5E-3</v>
      </c>
      <c r="E1092" s="12">
        <v>2179</v>
      </c>
      <c r="F1092" s="12">
        <v>2179</v>
      </c>
      <c r="G1092" s="12">
        <v>0</v>
      </c>
      <c r="H1092" s="12">
        <v>0</v>
      </c>
      <c r="I1092" s="12">
        <v>0</v>
      </c>
      <c r="J1092" s="12">
        <v>0</v>
      </c>
    </row>
    <row r="1093" spans="1:10">
      <c r="A1093" s="12">
        <v>30098</v>
      </c>
      <c r="B1093" s="12" t="s">
        <v>722</v>
      </c>
      <c r="C1093" s="12">
        <v>1.5099999999999999E-7</v>
      </c>
      <c r="D1093" s="12">
        <v>-1.5020000000000001E-3</v>
      </c>
      <c r="E1093" s="12">
        <v>7075</v>
      </c>
      <c r="F1093" s="12">
        <v>7075</v>
      </c>
      <c r="G1093" s="12">
        <v>0</v>
      </c>
      <c r="H1093" s="12">
        <v>0</v>
      </c>
      <c r="I1093" s="12">
        <v>0</v>
      </c>
      <c r="J1093" s="12">
        <v>0</v>
      </c>
    </row>
    <row r="1094" spans="1:10">
      <c r="A1094" s="12">
        <v>30098</v>
      </c>
      <c r="B1094" s="12" t="s">
        <v>723</v>
      </c>
      <c r="C1094" s="12">
        <v>6.4949999999999999E-7</v>
      </c>
      <c r="D1094" s="12">
        <v>3.5869999999999999E-4</v>
      </c>
      <c r="E1094" s="12">
        <v>3186</v>
      </c>
      <c r="F1094" s="12">
        <v>3186</v>
      </c>
      <c r="G1094" s="12">
        <v>0</v>
      </c>
      <c r="H1094" s="12">
        <v>0</v>
      </c>
      <c r="I1094" s="12">
        <v>0</v>
      </c>
      <c r="J1094" s="12">
        <v>0</v>
      </c>
    </row>
    <row r="1095" spans="1:10">
      <c r="A1095" s="12">
        <v>30098</v>
      </c>
      <c r="B1095" s="12" t="s">
        <v>724</v>
      </c>
      <c r="C1095" s="12">
        <v>-4.904E-7</v>
      </c>
      <c r="D1095" s="12">
        <v>-3.9530000000000001E-4</v>
      </c>
      <c r="E1095" s="12">
        <v>6833</v>
      </c>
      <c r="F1095" s="12">
        <v>6833</v>
      </c>
      <c r="G1095" s="12">
        <v>0</v>
      </c>
      <c r="H1095" s="12">
        <v>0</v>
      </c>
      <c r="I1095" s="12">
        <v>0</v>
      </c>
      <c r="J1095" s="12">
        <v>0</v>
      </c>
    </row>
    <row r="1096" spans="1:10">
      <c r="A1096" s="12">
        <v>30098</v>
      </c>
      <c r="B1096" s="12" t="s">
        <v>725</v>
      </c>
      <c r="C1096" s="12">
        <v>2.4320000000000001E-7</v>
      </c>
      <c r="D1096" s="12">
        <v>-6.4620000000000009E-4</v>
      </c>
      <c r="E1096" s="12">
        <v>4604</v>
      </c>
      <c r="F1096" s="12">
        <v>4604</v>
      </c>
      <c r="G1096" s="12">
        <v>0</v>
      </c>
      <c r="H1096" s="12">
        <v>0</v>
      </c>
      <c r="I1096" s="12">
        <v>0</v>
      </c>
      <c r="J1096" s="12">
        <v>0</v>
      </c>
    </row>
    <row r="1097" spans="1:10">
      <c r="A1097" s="12">
        <v>30098</v>
      </c>
      <c r="B1097" s="12" t="s">
        <v>726</v>
      </c>
      <c r="C1097" s="12">
        <v>1.4349999999999999E-8</v>
      </c>
      <c r="D1097" s="12">
        <v>1.5129999999999999E-4</v>
      </c>
      <c r="E1097" s="12">
        <v>1278</v>
      </c>
      <c r="F1097" s="12">
        <v>1278</v>
      </c>
      <c r="G1097" s="12">
        <v>0</v>
      </c>
      <c r="H1097" s="12">
        <v>0</v>
      </c>
      <c r="I1097" s="12">
        <v>0</v>
      </c>
      <c r="J1097" s="12">
        <v>0</v>
      </c>
    </row>
    <row r="1098" spans="1:10">
      <c r="A1098" s="12">
        <v>30098</v>
      </c>
      <c r="B1098" s="12" t="s">
        <v>727</v>
      </c>
      <c r="C1098" s="12">
        <v>2.346E-7</v>
      </c>
      <c r="D1098" s="12">
        <v>6.7630000000000001E-4</v>
      </c>
      <c r="E1098" s="12">
        <v>4300</v>
      </c>
      <c r="F1098" s="12">
        <v>4300</v>
      </c>
      <c r="G1098" s="12">
        <v>0</v>
      </c>
      <c r="H1098" s="12">
        <v>0</v>
      </c>
      <c r="I1098" s="12">
        <v>0</v>
      </c>
      <c r="J1098" s="12">
        <v>0</v>
      </c>
    </row>
    <row r="1099" spans="1:10">
      <c r="A1099" s="12">
        <v>30098</v>
      </c>
      <c r="B1099" s="12" t="s">
        <v>728</v>
      </c>
      <c r="C1099" s="12">
        <v>3.3510000000000007E-8</v>
      </c>
      <c r="D1099" s="12">
        <v>-1.693E-4</v>
      </c>
      <c r="E1099" s="12">
        <v>459.3</v>
      </c>
      <c r="F1099" s="12">
        <v>459.3</v>
      </c>
      <c r="G1099" s="12">
        <v>0</v>
      </c>
      <c r="H1099" s="12">
        <v>0</v>
      </c>
      <c r="I1099" s="12">
        <v>0</v>
      </c>
      <c r="J1099" s="12">
        <v>0</v>
      </c>
    </row>
    <row r="1100" spans="1:10">
      <c r="A1100" s="12">
        <v>30098</v>
      </c>
      <c r="B1100" s="12" t="s">
        <v>729</v>
      </c>
      <c r="C1100" s="12">
        <v>1.6640000000000001E-7</v>
      </c>
      <c r="D1100" s="12">
        <v>-1.5020000000000001E-3</v>
      </c>
      <c r="E1100" s="12">
        <v>7075</v>
      </c>
      <c r="F1100" s="12">
        <v>7075</v>
      </c>
      <c r="G1100" s="12">
        <v>0</v>
      </c>
      <c r="H1100" s="12">
        <v>0</v>
      </c>
      <c r="I1100" s="12">
        <v>0</v>
      </c>
      <c r="J1100" s="12">
        <v>0</v>
      </c>
    </row>
    <row r="1101" spans="1:10">
      <c r="A1101" s="12">
        <v>30098</v>
      </c>
      <c r="B1101" s="12" t="s">
        <v>730</v>
      </c>
      <c r="C1101" s="12">
        <v>4.9400000000000012E-8</v>
      </c>
      <c r="D1101" s="12">
        <v>1.5E-3</v>
      </c>
      <c r="E1101" s="12">
        <v>2179</v>
      </c>
      <c r="F1101" s="12">
        <v>2179</v>
      </c>
      <c r="G1101" s="12">
        <v>0</v>
      </c>
      <c r="H1101" s="12">
        <v>0</v>
      </c>
      <c r="I1101" s="12">
        <v>0</v>
      </c>
      <c r="J1101" s="12">
        <v>0</v>
      </c>
    </row>
    <row r="1102" spans="1:10">
      <c r="A1102" s="12">
        <v>30098</v>
      </c>
      <c r="B1102" s="12" t="s">
        <v>731</v>
      </c>
      <c r="C1102" s="12">
        <v>-5.2119999999999998E-7</v>
      </c>
      <c r="D1102" s="12">
        <v>-3.8850000000000002E-5</v>
      </c>
      <c r="E1102" s="12">
        <v>7973</v>
      </c>
      <c r="F1102" s="12">
        <v>7973</v>
      </c>
      <c r="G1102" s="12">
        <v>0</v>
      </c>
      <c r="H1102" s="12">
        <v>0</v>
      </c>
      <c r="I1102" s="12">
        <v>0</v>
      </c>
      <c r="J1102" s="12">
        <v>0</v>
      </c>
    </row>
    <row r="1103" spans="1:10">
      <c r="A1103" s="12">
        <v>30098</v>
      </c>
      <c r="B1103" s="12" t="s">
        <v>732</v>
      </c>
      <c r="C1103" s="12">
        <v>1.8020000000000001E-7</v>
      </c>
      <c r="D1103" s="12">
        <v>-1.214E-4</v>
      </c>
      <c r="E1103" s="12">
        <v>3807</v>
      </c>
      <c r="F1103" s="12">
        <v>3807</v>
      </c>
      <c r="G1103" s="12">
        <v>0</v>
      </c>
      <c r="H1103" s="12">
        <v>0</v>
      </c>
      <c r="I1103" s="12">
        <v>0</v>
      </c>
      <c r="J1103" s="12">
        <v>0</v>
      </c>
    </row>
    <row r="1104" spans="1:10">
      <c r="A1104" s="12">
        <v>30098</v>
      </c>
      <c r="B1104" s="12" t="s">
        <v>733</v>
      </c>
      <c r="C1104" s="12">
        <v>4.3880000000000002E-9</v>
      </c>
      <c r="D1104" s="12">
        <v>-1.2639999999999999E-5</v>
      </c>
      <c r="E1104" s="12">
        <v>784.3</v>
      </c>
      <c r="F1104" s="12">
        <v>784.3</v>
      </c>
      <c r="G1104" s="12">
        <v>0</v>
      </c>
      <c r="H1104" s="12">
        <v>0</v>
      </c>
      <c r="I1104" s="12">
        <v>0</v>
      </c>
      <c r="J1104" s="12">
        <v>0</v>
      </c>
    </row>
    <row r="1105" spans="1:10">
      <c r="A1105" s="12">
        <v>30098</v>
      </c>
      <c r="B1105" s="12" t="s">
        <v>805</v>
      </c>
      <c r="C1105" s="12">
        <v>-3.0349999999999998E-7</v>
      </c>
      <c r="D1105" s="12">
        <v>-6.286000000000001E-4</v>
      </c>
      <c r="E1105" s="12">
        <v>8200</v>
      </c>
      <c r="F1105" s="12">
        <v>8200</v>
      </c>
      <c r="G1105" s="12">
        <v>0</v>
      </c>
      <c r="H1105" s="12">
        <v>0</v>
      </c>
      <c r="I1105" s="12">
        <v>0</v>
      </c>
      <c r="J1105" s="12">
        <v>0</v>
      </c>
    </row>
    <row r="1106" spans="1:10">
      <c r="A1106" s="12">
        <v>30098</v>
      </c>
      <c r="B1106" s="12" t="s">
        <v>806</v>
      </c>
      <c r="C1106" s="12">
        <v>3.4060000000000002E-7</v>
      </c>
      <c r="D1106" s="12">
        <v>-1.25E-4</v>
      </c>
      <c r="E1106" s="12">
        <v>1469</v>
      </c>
      <c r="F1106" s="12">
        <v>1469</v>
      </c>
      <c r="G1106" s="12">
        <v>0</v>
      </c>
      <c r="H1106" s="12">
        <v>0</v>
      </c>
      <c r="I1106" s="12">
        <v>0</v>
      </c>
      <c r="J1106" s="12">
        <v>0</v>
      </c>
    </row>
    <row r="1107" spans="1:10">
      <c r="A1107" s="12">
        <v>30098</v>
      </c>
      <c r="B1107" s="12" t="s">
        <v>807</v>
      </c>
      <c r="C1107" s="12">
        <v>1.222E-7</v>
      </c>
      <c r="D1107" s="12">
        <v>-5.597E-4</v>
      </c>
      <c r="E1107" s="12">
        <v>8551</v>
      </c>
      <c r="F1107" s="12">
        <v>8551</v>
      </c>
      <c r="G1107" s="12">
        <v>0</v>
      </c>
      <c r="H1107" s="12">
        <v>0</v>
      </c>
      <c r="I1107" s="12">
        <v>0</v>
      </c>
      <c r="J1107" s="12">
        <v>0</v>
      </c>
    </row>
    <row r="1108" spans="1:10">
      <c r="A1108" s="12">
        <v>30098</v>
      </c>
      <c r="B1108" s="12" t="s">
        <v>808</v>
      </c>
      <c r="C1108" s="12">
        <v>4.594E-7</v>
      </c>
      <c r="D1108" s="12">
        <v>-3.4279999999999998E-4</v>
      </c>
      <c r="E1108" s="12">
        <v>1445</v>
      </c>
      <c r="F1108" s="12">
        <v>1445</v>
      </c>
      <c r="G1108" s="12">
        <v>0</v>
      </c>
      <c r="H1108" s="12">
        <v>0</v>
      </c>
      <c r="I1108" s="12">
        <v>0</v>
      </c>
      <c r="J1108" s="12">
        <v>0</v>
      </c>
    </row>
    <row r="1109" spans="1:10">
      <c r="A1109" s="12">
        <v>30098</v>
      </c>
      <c r="B1109" s="12" t="s">
        <v>809</v>
      </c>
      <c r="C1109" s="12">
        <v>-3.7109999999999998E-7</v>
      </c>
      <c r="D1109" s="12">
        <v>-5.4390000000000005E-4</v>
      </c>
      <c r="E1109" s="12">
        <v>7970</v>
      </c>
      <c r="F1109" s="12">
        <v>7970</v>
      </c>
      <c r="G1109" s="12">
        <v>0</v>
      </c>
      <c r="H1109" s="12">
        <v>0</v>
      </c>
      <c r="I1109" s="12">
        <v>0</v>
      </c>
      <c r="J1109" s="12">
        <v>0</v>
      </c>
    </row>
    <row r="1110" spans="1:10">
      <c r="A1110" s="12">
        <v>30098</v>
      </c>
      <c r="B1110" s="12" t="s">
        <v>810</v>
      </c>
      <c r="C1110" s="12">
        <v>5.1399999999999997E-7</v>
      </c>
      <c r="D1110" s="12">
        <v>4.058E-4</v>
      </c>
      <c r="E1110" s="12">
        <v>3142</v>
      </c>
      <c r="F1110" s="12">
        <v>3142</v>
      </c>
      <c r="G1110" s="12">
        <v>0</v>
      </c>
      <c r="H1110" s="12">
        <v>0</v>
      </c>
      <c r="I1110" s="12">
        <v>0</v>
      </c>
      <c r="J1110" s="12">
        <v>0</v>
      </c>
    </row>
    <row r="1111" spans="1:10">
      <c r="A1111" s="12">
        <v>30098</v>
      </c>
      <c r="B1111" s="12" t="s">
        <v>811</v>
      </c>
      <c r="C1111" s="12">
        <v>-2.2539999999999999E-7</v>
      </c>
      <c r="D1111" s="12">
        <v>-6.445E-4</v>
      </c>
      <c r="E1111" s="12">
        <v>8937</v>
      </c>
      <c r="F1111" s="12">
        <v>8937</v>
      </c>
      <c r="G1111" s="12">
        <v>0</v>
      </c>
      <c r="H1111" s="12">
        <v>0</v>
      </c>
      <c r="I1111" s="12">
        <v>0</v>
      </c>
      <c r="J1111" s="12">
        <v>0</v>
      </c>
    </row>
    <row r="1112" spans="1:10">
      <c r="A1112" s="12">
        <v>30098</v>
      </c>
      <c r="B1112" s="12" t="s">
        <v>812</v>
      </c>
      <c r="C1112" s="12">
        <v>3.9650000000000001E-8</v>
      </c>
      <c r="D1112" s="12">
        <v>-6.4549999999999997E-5</v>
      </c>
      <c r="E1112" s="12">
        <v>111.1</v>
      </c>
      <c r="F1112" s="12">
        <v>111.1</v>
      </c>
      <c r="G1112" s="12">
        <v>0</v>
      </c>
      <c r="H1112" s="12">
        <v>0</v>
      </c>
      <c r="I1112" s="12">
        <v>0</v>
      </c>
      <c r="J1112" s="12">
        <v>0</v>
      </c>
    </row>
    <row r="1113" spans="1:10">
      <c r="A1113" s="12">
        <v>30098</v>
      </c>
      <c r="B1113" s="12" t="s">
        <v>813</v>
      </c>
      <c r="C1113" s="12">
        <v>-1.0070000000000001E-6</v>
      </c>
      <c r="D1113" s="12">
        <v>-4.9030000000000005E-4</v>
      </c>
      <c r="E1113" s="12">
        <v>8756</v>
      </c>
      <c r="F1113" s="12">
        <v>8756</v>
      </c>
      <c r="G1113" s="12">
        <v>0</v>
      </c>
      <c r="H1113" s="12">
        <v>0</v>
      </c>
      <c r="I1113" s="12">
        <v>0</v>
      </c>
      <c r="J1113" s="12">
        <v>0</v>
      </c>
    </row>
    <row r="1114" spans="1:10">
      <c r="A1114" s="12">
        <v>30098</v>
      </c>
      <c r="B1114" s="12" t="s">
        <v>814</v>
      </c>
      <c r="C1114" s="12">
        <v>1.287E-8</v>
      </c>
      <c r="D1114" s="12">
        <v>4.8729999999999998E-7</v>
      </c>
      <c r="E1114" s="12">
        <v>650.79999999999995</v>
      </c>
      <c r="F1114" s="12">
        <v>650.79999999999995</v>
      </c>
      <c r="G1114" s="12">
        <v>0</v>
      </c>
      <c r="H1114" s="12">
        <v>0</v>
      </c>
      <c r="I1114" s="12">
        <v>0</v>
      </c>
      <c r="J1114" s="12">
        <v>0</v>
      </c>
    </row>
    <row r="1115" spans="1:10">
      <c r="A1115" s="12">
        <v>30098</v>
      </c>
      <c r="B1115" s="12" t="s">
        <v>815</v>
      </c>
      <c r="C1115" s="12">
        <v>-1.7210000000000001E-7</v>
      </c>
      <c r="D1115" s="12">
        <v>-1.526E-4</v>
      </c>
      <c r="E1115" s="12">
        <v>8432</v>
      </c>
      <c r="F1115" s="12">
        <v>8432</v>
      </c>
      <c r="G1115" s="12">
        <v>0</v>
      </c>
      <c r="H1115" s="12">
        <v>0</v>
      </c>
      <c r="I1115" s="12">
        <v>0</v>
      </c>
      <c r="J1115" s="12">
        <v>0</v>
      </c>
    </row>
    <row r="1116" spans="1:10">
      <c r="A1116" s="12">
        <v>30098</v>
      </c>
      <c r="B1116" s="12" t="s">
        <v>816</v>
      </c>
      <c r="C1116" s="12">
        <v>2.4529999999999999E-8</v>
      </c>
      <c r="D1116" s="12">
        <v>-5.44E-4</v>
      </c>
      <c r="E1116" s="12">
        <v>1165</v>
      </c>
      <c r="F1116" s="12">
        <v>1165</v>
      </c>
      <c r="G1116" s="12">
        <v>0</v>
      </c>
      <c r="H1116" s="12">
        <v>0</v>
      </c>
      <c r="I1116" s="12">
        <v>0</v>
      </c>
      <c r="J1116" s="12">
        <v>0</v>
      </c>
    </row>
    <row r="1117" spans="1:10">
      <c r="A1117" s="12">
        <v>30098</v>
      </c>
      <c r="B1117" s="12" t="s">
        <v>817</v>
      </c>
      <c r="C1117" s="12">
        <v>1.4429999999999999E-7</v>
      </c>
      <c r="D1117" s="12">
        <v>-7.4960000000000001E-4</v>
      </c>
      <c r="E1117" s="12">
        <v>3680</v>
      </c>
      <c r="F1117" s="12">
        <v>3680</v>
      </c>
      <c r="G1117" s="12">
        <v>0</v>
      </c>
      <c r="H1117" s="12">
        <v>0</v>
      </c>
      <c r="I1117" s="12">
        <v>0</v>
      </c>
      <c r="J1117" s="12">
        <v>0</v>
      </c>
    </row>
    <row r="1118" spans="1:10">
      <c r="A1118" s="12">
        <v>30098</v>
      </c>
      <c r="B1118" s="12" t="s">
        <v>818</v>
      </c>
      <c r="C1118" s="12">
        <v>3.2189999999999999E-7</v>
      </c>
      <c r="D1118" s="12">
        <v>6.5899999999999997E-4</v>
      </c>
      <c r="E1118" s="12">
        <v>5016</v>
      </c>
      <c r="F1118" s="12">
        <v>5016</v>
      </c>
      <c r="G1118" s="12">
        <v>0</v>
      </c>
      <c r="H1118" s="12">
        <v>0</v>
      </c>
      <c r="I1118" s="12">
        <v>0</v>
      </c>
      <c r="J1118" s="12">
        <v>0</v>
      </c>
    </row>
    <row r="1119" spans="1:10">
      <c r="A1119" s="12">
        <v>30098</v>
      </c>
      <c r="B1119" s="12" t="s">
        <v>819</v>
      </c>
      <c r="C1119" s="12">
        <v>-3.515E-8</v>
      </c>
      <c r="D1119" s="12">
        <v>-7.5929999999999997E-4</v>
      </c>
      <c r="E1119" s="12">
        <v>2289</v>
      </c>
      <c r="F1119" s="12">
        <v>2289</v>
      </c>
      <c r="G1119" s="12">
        <v>0</v>
      </c>
      <c r="H1119" s="12">
        <v>0</v>
      </c>
      <c r="I1119" s="12">
        <v>0</v>
      </c>
      <c r="J1119" s="12">
        <v>0</v>
      </c>
    </row>
    <row r="1120" spans="1:10">
      <c r="A1120" s="12">
        <v>30098</v>
      </c>
      <c r="B1120" s="12" t="s">
        <v>820</v>
      </c>
      <c r="C1120" s="12">
        <v>-1.6210000000000001E-8</v>
      </c>
      <c r="D1120" s="12">
        <v>5.2249999999999996E-4</v>
      </c>
      <c r="E1120" s="12">
        <v>6037</v>
      </c>
      <c r="F1120" s="12">
        <v>6037</v>
      </c>
      <c r="G1120" s="12">
        <v>0</v>
      </c>
      <c r="H1120" s="12">
        <v>0</v>
      </c>
      <c r="I1120" s="12">
        <v>0</v>
      </c>
      <c r="J1120" s="12">
        <v>0</v>
      </c>
    </row>
    <row r="1121" spans="1:10">
      <c r="A1121" s="12">
        <v>30098</v>
      </c>
      <c r="B1121" s="12" t="s">
        <v>821</v>
      </c>
      <c r="C1121" s="12">
        <v>3.255E-7</v>
      </c>
      <c r="D1121" s="12">
        <v>-8.6429999999999992E-4</v>
      </c>
      <c r="E1121" s="12">
        <v>1796</v>
      </c>
      <c r="F1121" s="12">
        <v>1796</v>
      </c>
      <c r="G1121" s="12">
        <v>0</v>
      </c>
      <c r="H1121" s="12">
        <v>0</v>
      </c>
      <c r="I1121" s="12">
        <v>0</v>
      </c>
      <c r="J1121" s="12">
        <v>0</v>
      </c>
    </row>
    <row r="1122" spans="1:10">
      <c r="A1122" s="12">
        <v>30098</v>
      </c>
      <c r="B1122" s="12" t="s">
        <v>822</v>
      </c>
      <c r="C1122" s="12">
        <v>2.9649999999999999E-7</v>
      </c>
      <c r="D1122" s="12">
        <v>5.174E-4</v>
      </c>
      <c r="E1122" s="12">
        <v>6652</v>
      </c>
      <c r="F1122" s="12">
        <v>6652</v>
      </c>
      <c r="G1122" s="12">
        <v>0</v>
      </c>
      <c r="H1122" s="12">
        <v>0</v>
      </c>
      <c r="I1122" s="12">
        <v>0</v>
      </c>
      <c r="J1122" s="12">
        <v>0</v>
      </c>
    </row>
    <row r="1123" spans="1:10">
      <c r="A1123" s="12">
        <v>30098</v>
      </c>
      <c r="B1123" s="12" t="s">
        <v>823</v>
      </c>
      <c r="C1123" s="12">
        <v>2.1290000000000001E-8</v>
      </c>
      <c r="D1123" s="12">
        <v>7.693E-4</v>
      </c>
      <c r="E1123" s="12">
        <v>2630</v>
      </c>
      <c r="F1123" s="12">
        <v>2630</v>
      </c>
      <c r="G1123" s="12">
        <v>0</v>
      </c>
      <c r="H1123" s="12">
        <v>0</v>
      </c>
      <c r="I1123" s="12">
        <v>0</v>
      </c>
      <c r="J1123" s="12">
        <v>0</v>
      </c>
    </row>
    <row r="1124" spans="1:10">
      <c r="A1124" s="12">
        <v>30098</v>
      </c>
      <c r="B1124" s="12" t="s">
        <v>824</v>
      </c>
      <c r="C1124" s="12">
        <v>4.4649999999999999E-8</v>
      </c>
      <c r="D1124" s="12">
        <v>-6.7989999999999999E-4</v>
      </c>
      <c r="E1124" s="12">
        <v>5053</v>
      </c>
      <c r="F1124" s="12">
        <v>5053</v>
      </c>
      <c r="G1124" s="12">
        <v>0</v>
      </c>
      <c r="H1124" s="12">
        <v>0</v>
      </c>
      <c r="I1124" s="12">
        <v>0</v>
      </c>
      <c r="J1124" s="12">
        <v>0</v>
      </c>
    </row>
    <row r="1125" spans="1:10">
      <c r="A1125" s="12">
        <v>30098</v>
      </c>
      <c r="B1125" s="12" t="s">
        <v>825</v>
      </c>
      <c r="C1125" s="12">
        <v>-1.5169999999999999E-7</v>
      </c>
      <c r="D1125" s="12">
        <v>7.8310000000000001E-4</v>
      </c>
      <c r="E1125" s="12">
        <v>2070</v>
      </c>
      <c r="F1125" s="12">
        <v>2070</v>
      </c>
      <c r="G1125" s="12">
        <v>0</v>
      </c>
      <c r="H1125" s="12">
        <v>0</v>
      </c>
      <c r="I1125" s="12">
        <v>0</v>
      </c>
      <c r="J1125" s="12">
        <v>0</v>
      </c>
    </row>
    <row r="1126" spans="1:10">
      <c r="A1126" s="12">
        <v>30098</v>
      </c>
      <c r="B1126" s="12" t="s">
        <v>826</v>
      </c>
      <c r="C1126" s="12">
        <v>-7.9879999999999998E-8</v>
      </c>
      <c r="D1126" s="12">
        <v>-5.4110000000000009E-4</v>
      </c>
      <c r="E1126" s="12">
        <v>4943</v>
      </c>
      <c r="F1126" s="12">
        <v>4943</v>
      </c>
      <c r="G1126" s="12">
        <v>0</v>
      </c>
      <c r="H1126" s="12">
        <v>0</v>
      </c>
      <c r="I1126" s="12">
        <v>0</v>
      </c>
      <c r="J1126" s="12">
        <v>0</v>
      </c>
    </row>
    <row r="1127" spans="1:10">
      <c r="A1127" s="12">
        <v>30098</v>
      </c>
      <c r="B1127" s="12" t="s">
        <v>827</v>
      </c>
      <c r="C1127" s="12">
        <v>-2.8430000000000002E-7</v>
      </c>
      <c r="D1127" s="12">
        <v>8.8619999999999997E-4</v>
      </c>
      <c r="E1127" s="12">
        <v>1408</v>
      </c>
      <c r="F1127" s="12">
        <v>1408</v>
      </c>
      <c r="G1127" s="12">
        <v>0</v>
      </c>
      <c r="H1127" s="12">
        <v>0</v>
      </c>
      <c r="I1127" s="12">
        <v>0</v>
      </c>
      <c r="J1127" s="12">
        <v>0</v>
      </c>
    </row>
    <row r="1128" spans="1:10">
      <c r="A1128" s="12">
        <v>30098</v>
      </c>
      <c r="B1128" s="12" t="s">
        <v>828</v>
      </c>
      <c r="C1128" s="12">
        <v>2.9340000000000002E-7</v>
      </c>
      <c r="D1128" s="12">
        <v>-5.2729999999999997E-4</v>
      </c>
      <c r="E1128" s="12">
        <v>5002</v>
      </c>
      <c r="F1128" s="12">
        <v>5002</v>
      </c>
      <c r="G1128" s="12">
        <v>0</v>
      </c>
      <c r="H1128" s="12">
        <v>0</v>
      </c>
      <c r="I1128" s="12">
        <v>0</v>
      </c>
      <c r="J1128" s="12">
        <v>0</v>
      </c>
    </row>
    <row r="1129" spans="1:10">
      <c r="A1129" s="12">
        <v>30098</v>
      </c>
      <c r="B1129" s="12" t="s">
        <v>829</v>
      </c>
      <c r="C1129" s="12">
        <v>3.8109999999999999E-7</v>
      </c>
      <c r="D1129" s="12">
        <v>4.0680000000000008E-4</v>
      </c>
      <c r="E1129" s="12">
        <v>3940</v>
      </c>
      <c r="F1129" s="12">
        <v>3940</v>
      </c>
      <c r="G1129" s="12">
        <v>0</v>
      </c>
      <c r="H1129" s="12">
        <v>0</v>
      </c>
      <c r="I1129" s="12">
        <v>0</v>
      </c>
      <c r="J1129" s="12">
        <v>0</v>
      </c>
    </row>
    <row r="1130" spans="1:10">
      <c r="A1130" s="12">
        <v>30098</v>
      </c>
      <c r="B1130" s="12" t="s">
        <v>830</v>
      </c>
      <c r="C1130" s="12">
        <v>1.226E-7</v>
      </c>
      <c r="D1130" s="12">
        <v>1.0689999999999999E-5</v>
      </c>
      <c r="E1130" s="12">
        <v>4283</v>
      </c>
      <c r="F1130" s="12">
        <v>4283</v>
      </c>
      <c r="G1130" s="12">
        <v>0</v>
      </c>
      <c r="H1130" s="12">
        <v>0</v>
      </c>
      <c r="I1130" s="12">
        <v>0</v>
      </c>
      <c r="J1130" s="12">
        <v>0</v>
      </c>
    </row>
    <row r="1131" spans="1:10">
      <c r="A1131" s="12">
        <v>30098</v>
      </c>
      <c r="B1131" s="12" t="s">
        <v>831</v>
      </c>
      <c r="C1131" s="12">
        <v>3.2309999999999997E-7</v>
      </c>
      <c r="D1131" s="12">
        <v>3.9730000000000001E-4</v>
      </c>
      <c r="E1131" s="12">
        <v>1529</v>
      </c>
      <c r="F1131" s="12">
        <v>1529</v>
      </c>
      <c r="G1131" s="12">
        <v>0</v>
      </c>
      <c r="H1131" s="12">
        <v>0</v>
      </c>
      <c r="I1131" s="12">
        <v>0</v>
      </c>
      <c r="J1131" s="12">
        <v>0</v>
      </c>
    </row>
    <row r="1132" spans="1:10">
      <c r="A1132" s="12">
        <v>30098</v>
      </c>
      <c r="B1132" s="12" t="s">
        <v>832</v>
      </c>
      <c r="C1132" s="12">
        <v>3.361E-7</v>
      </c>
      <c r="D1132" s="12">
        <v>2.866E-5</v>
      </c>
      <c r="E1132" s="12">
        <v>6517</v>
      </c>
      <c r="F1132" s="12">
        <v>6517</v>
      </c>
      <c r="G1132" s="12">
        <v>0</v>
      </c>
      <c r="H1132" s="12">
        <v>0</v>
      </c>
      <c r="I1132" s="12">
        <v>0</v>
      </c>
      <c r="J1132" s="12">
        <v>0</v>
      </c>
    </row>
    <row r="1133" spans="1:10">
      <c r="A1133" s="12">
        <v>30098</v>
      </c>
      <c r="B1133" s="12" t="s">
        <v>833</v>
      </c>
      <c r="C1133" s="12">
        <v>-9.6599999999999994E-7</v>
      </c>
      <c r="D1133" s="12">
        <v>5.028E-6</v>
      </c>
      <c r="E1133" s="12">
        <v>6130</v>
      </c>
      <c r="F1133" s="12">
        <v>6130</v>
      </c>
      <c r="G1133" s="12">
        <v>0</v>
      </c>
      <c r="H1133" s="12">
        <v>0</v>
      </c>
      <c r="I1133" s="12">
        <v>0</v>
      </c>
      <c r="J1133" s="12">
        <v>0</v>
      </c>
    </row>
    <row r="1134" spans="1:10">
      <c r="A1134" s="12">
        <v>30098</v>
      </c>
      <c r="B1134" s="12" t="s">
        <v>834</v>
      </c>
      <c r="C1134" s="12">
        <v>8.1939999999999994E-7</v>
      </c>
      <c r="D1134" s="12">
        <v>-2.6829999999999999E-5</v>
      </c>
      <c r="E1134" s="12">
        <v>2943</v>
      </c>
      <c r="F1134" s="12">
        <v>2943</v>
      </c>
      <c r="G1134" s="12">
        <v>0</v>
      </c>
      <c r="H1134" s="12">
        <v>0</v>
      </c>
      <c r="I1134" s="12">
        <v>0</v>
      </c>
      <c r="J1134" s="12">
        <v>0</v>
      </c>
    </row>
    <row r="1135" spans="1:10">
      <c r="A1135" s="12">
        <v>30098</v>
      </c>
      <c r="B1135" s="12" t="s">
        <v>835</v>
      </c>
      <c r="C1135" s="12">
        <v>-1.401E-6</v>
      </c>
      <c r="D1135" s="12">
        <v>7.8040000000000005E-5</v>
      </c>
      <c r="E1135" s="12">
        <v>5869</v>
      </c>
      <c r="F1135" s="12">
        <v>5869</v>
      </c>
      <c r="G1135" s="12">
        <v>0</v>
      </c>
      <c r="H1135" s="12">
        <v>0</v>
      </c>
      <c r="I1135" s="12">
        <v>0</v>
      </c>
      <c r="J1135" s="12">
        <v>0</v>
      </c>
    </row>
    <row r="1136" spans="1:10">
      <c r="A1136" s="12">
        <v>30098</v>
      </c>
      <c r="B1136" s="12" t="s">
        <v>836</v>
      </c>
      <c r="C1136" s="12">
        <v>9.0989999999999996E-7</v>
      </c>
      <c r="D1136" s="12">
        <v>-3.2909999999999998E-4</v>
      </c>
      <c r="E1136" s="12">
        <v>1893</v>
      </c>
      <c r="F1136" s="12">
        <v>1893</v>
      </c>
      <c r="G1136" s="12">
        <v>0</v>
      </c>
      <c r="H1136" s="12">
        <v>0</v>
      </c>
      <c r="I1136" s="12">
        <v>0</v>
      </c>
      <c r="J1136" s="12">
        <v>0</v>
      </c>
    </row>
    <row r="1137" spans="1:10">
      <c r="A1137" s="12">
        <v>30098</v>
      </c>
      <c r="B1137" s="12" t="s">
        <v>837</v>
      </c>
      <c r="C1137" s="12">
        <v>-5.4509999999999998E-7</v>
      </c>
      <c r="D1137" s="12">
        <v>-6.8360000000000003E-4</v>
      </c>
      <c r="E1137" s="12">
        <v>7272</v>
      </c>
      <c r="F1137" s="12">
        <v>7272</v>
      </c>
      <c r="G1137" s="12">
        <v>0</v>
      </c>
      <c r="H1137" s="12">
        <v>0</v>
      </c>
      <c r="I1137" s="12">
        <v>0</v>
      </c>
      <c r="J1137" s="12">
        <v>0</v>
      </c>
    </row>
    <row r="1138" spans="1:10">
      <c r="A1138" s="12">
        <v>30098</v>
      </c>
      <c r="B1138" s="12" t="s">
        <v>838</v>
      </c>
      <c r="C1138" s="12">
        <v>-1.5830000000000001E-7</v>
      </c>
      <c r="D1138" s="12">
        <v>6.7220000000000008E-4</v>
      </c>
      <c r="E1138" s="12">
        <v>1649</v>
      </c>
      <c r="F1138" s="12">
        <v>1649</v>
      </c>
      <c r="G1138" s="12">
        <v>0</v>
      </c>
      <c r="H1138" s="12">
        <v>0</v>
      </c>
      <c r="I1138" s="12">
        <v>0</v>
      </c>
      <c r="J1138" s="12">
        <v>0</v>
      </c>
    </row>
    <row r="1139" spans="1:10">
      <c r="A1139" s="12">
        <v>30098</v>
      </c>
      <c r="B1139" s="12" t="s">
        <v>839</v>
      </c>
      <c r="C1139" s="12">
        <v>-8.9130000000000005E-8</v>
      </c>
      <c r="D1139" s="12">
        <v>-3.8380000000000002E-5</v>
      </c>
      <c r="E1139" s="12">
        <v>7816</v>
      </c>
      <c r="F1139" s="12">
        <v>7816</v>
      </c>
      <c r="G1139" s="12">
        <v>0</v>
      </c>
      <c r="H1139" s="12">
        <v>0</v>
      </c>
      <c r="I1139" s="12">
        <v>0</v>
      </c>
      <c r="J1139" s="12">
        <v>0</v>
      </c>
    </row>
    <row r="1140" spans="1:10">
      <c r="A1140" s="12">
        <v>30098</v>
      </c>
      <c r="B1140" s="12" t="s">
        <v>840</v>
      </c>
      <c r="C1140" s="12">
        <v>-4.1279999999999999E-7</v>
      </c>
      <c r="D1140" s="12">
        <v>5.242999999999999E-4</v>
      </c>
      <c r="E1140" s="12">
        <v>4878</v>
      </c>
      <c r="F1140" s="12">
        <v>4878</v>
      </c>
      <c r="G1140" s="12">
        <v>0</v>
      </c>
      <c r="H1140" s="12">
        <v>0</v>
      </c>
      <c r="I1140" s="12">
        <v>0</v>
      </c>
      <c r="J1140" s="12">
        <v>0</v>
      </c>
    </row>
    <row r="1141" spans="1:10">
      <c r="A1141" s="12">
        <v>30098</v>
      </c>
      <c r="B1141" s="12" t="s">
        <v>841</v>
      </c>
      <c r="C1141" s="12">
        <v>6.2139999999999999E-7</v>
      </c>
      <c r="D1141" s="12">
        <v>-3.8029999999999997E-4</v>
      </c>
      <c r="E1141" s="12">
        <v>1990</v>
      </c>
      <c r="F1141" s="12">
        <v>1990</v>
      </c>
      <c r="G1141" s="12">
        <v>0</v>
      </c>
      <c r="H1141" s="12">
        <v>0</v>
      </c>
      <c r="I1141" s="12">
        <v>0</v>
      </c>
      <c r="J1141" s="12">
        <v>0</v>
      </c>
    </row>
    <row r="1142" spans="1:10">
      <c r="A1142" s="12">
        <v>30098</v>
      </c>
      <c r="B1142" s="12" t="s">
        <v>842</v>
      </c>
      <c r="C1142" s="12">
        <v>-2.744E-8</v>
      </c>
      <c r="D1142" s="12">
        <v>1.2740000000000001E-4</v>
      </c>
      <c r="E1142" s="12">
        <v>4605</v>
      </c>
      <c r="F1142" s="12">
        <v>4605</v>
      </c>
      <c r="G1142" s="12">
        <v>0</v>
      </c>
      <c r="H1142" s="12">
        <v>0</v>
      </c>
      <c r="I1142" s="12">
        <v>0</v>
      </c>
      <c r="J1142" s="12">
        <v>0</v>
      </c>
    </row>
    <row r="1143" spans="1:10">
      <c r="A1143" s="12">
        <v>30098</v>
      </c>
      <c r="B1143" s="12" t="s">
        <v>843</v>
      </c>
      <c r="C1143" s="12">
        <v>-3.1730000000000002E-7</v>
      </c>
      <c r="D1143" s="12">
        <v>-1.109E-4</v>
      </c>
      <c r="E1143" s="12">
        <v>3105</v>
      </c>
      <c r="F1143" s="12">
        <v>3105</v>
      </c>
      <c r="G1143" s="12">
        <v>0</v>
      </c>
      <c r="H1143" s="12">
        <v>0</v>
      </c>
      <c r="I1143" s="12">
        <v>0</v>
      </c>
      <c r="J1143" s="12">
        <v>0</v>
      </c>
    </row>
    <row r="1144" spans="1:10">
      <c r="A1144" s="12">
        <v>30098</v>
      </c>
      <c r="B1144" s="12" t="s">
        <v>844</v>
      </c>
      <c r="C1144" s="12">
        <v>-9.837E-7</v>
      </c>
      <c r="D1144" s="12">
        <v>-5.4069999999999997E-4</v>
      </c>
      <c r="E1144" s="12">
        <v>7948</v>
      </c>
      <c r="F1144" s="12">
        <v>7948</v>
      </c>
      <c r="G1144" s="12">
        <v>0</v>
      </c>
      <c r="H1144" s="12">
        <v>0</v>
      </c>
      <c r="I1144" s="12">
        <v>0</v>
      </c>
      <c r="J1144" s="12">
        <v>0</v>
      </c>
    </row>
    <row r="1145" spans="1:10">
      <c r="A1145" s="12">
        <v>30098</v>
      </c>
      <c r="B1145" s="12" t="s">
        <v>845</v>
      </c>
      <c r="C1145" s="12">
        <v>1.431E-7</v>
      </c>
      <c r="D1145" s="12">
        <v>3.9229999999999999E-4</v>
      </c>
      <c r="E1145" s="12">
        <v>2167</v>
      </c>
      <c r="F1145" s="12">
        <v>2167</v>
      </c>
      <c r="G1145" s="12">
        <v>0</v>
      </c>
      <c r="H1145" s="12">
        <v>0</v>
      </c>
      <c r="I1145" s="12">
        <v>0</v>
      </c>
      <c r="J1145" s="12">
        <v>0</v>
      </c>
    </row>
    <row r="1146" spans="1:10">
      <c r="A1146" s="12">
        <v>30098</v>
      </c>
      <c r="B1146" s="12" t="s">
        <v>846</v>
      </c>
      <c r="C1146" s="12">
        <v>2.695E-8</v>
      </c>
      <c r="D1146" s="12">
        <v>8.8129999999999998E-5</v>
      </c>
      <c r="E1146" s="12">
        <v>6038</v>
      </c>
      <c r="F1146" s="12">
        <v>6038</v>
      </c>
      <c r="G1146" s="12">
        <v>0</v>
      </c>
      <c r="H1146" s="12">
        <v>0</v>
      </c>
      <c r="I1146" s="12">
        <v>0</v>
      </c>
      <c r="J1146" s="12">
        <v>0</v>
      </c>
    </row>
    <row r="1147" spans="1:10">
      <c r="A1147" s="12">
        <v>30098</v>
      </c>
      <c r="B1147" s="12" t="s">
        <v>847</v>
      </c>
      <c r="C1147" s="12">
        <v>2.6510000000000001E-7</v>
      </c>
      <c r="D1147" s="12">
        <v>-1.3899999999999999E-4</v>
      </c>
      <c r="E1147" s="12">
        <v>1472</v>
      </c>
      <c r="F1147" s="12">
        <v>1472</v>
      </c>
      <c r="G1147" s="12">
        <v>0</v>
      </c>
      <c r="H1147" s="12">
        <v>0</v>
      </c>
      <c r="I1147" s="12">
        <v>0</v>
      </c>
      <c r="J1147" s="12">
        <v>0</v>
      </c>
    </row>
    <row r="1148" spans="1:10">
      <c r="A1148" s="12">
        <v>30098</v>
      </c>
      <c r="B1148" s="12" t="s">
        <v>848</v>
      </c>
      <c r="C1148" s="12">
        <v>-2.875E-7</v>
      </c>
      <c r="D1148" s="12">
        <v>-3.5760000000000002E-4</v>
      </c>
      <c r="E1148" s="12">
        <v>6736</v>
      </c>
      <c r="F1148" s="12">
        <v>6736</v>
      </c>
      <c r="G1148" s="12">
        <v>0</v>
      </c>
      <c r="H1148" s="12">
        <v>0</v>
      </c>
      <c r="I1148" s="12">
        <v>0</v>
      </c>
      <c r="J1148" s="12">
        <v>0</v>
      </c>
    </row>
    <row r="1149" spans="1:10">
      <c r="A1149" s="12">
        <v>30098</v>
      </c>
      <c r="B1149" s="12" t="s">
        <v>849</v>
      </c>
      <c r="C1149" s="12">
        <v>2.2200000000000002E-9</v>
      </c>
      <c r="D1149" s="12">
        <v>5.1540000000000001E-6</v>
      </c>
      <c r="E1149" s="12">
        <v>18.559999999999999</v>
      </c>
      <c r="F1149" s="12">
        <v>18.559999999999999</v>
      </c>
      <c r="G1149" s="12">
        <v>0</v>
      </c>
      <c r="H1149" s="12">
        <v>0</v>
      </c>
      <c r="I1149" s="12">
        <v>0</v>
      </c>
      <c r="J1149" s="12">
        <v>0</v>
      </c>
    </row>
    <row r="1150" spans="1:10">
      <c r="A1150" s="12">
        <v>30098</v>
      </c>
      <c r="B1150" s="12" t="s">
        <v>850</v>
      </c>
      <c r="C1150" s="12">
        <v>3.573E-7</v>
      </c>
      <c r="D1150" s="12">
        <v>6.7479999999999996E-6</v>
      </c>
      <c r="E1150" s="12">
        <v>3538</v>
      </c>
      <c r="F1150" s="12">
        <v>3538</v>
      </c>
      <c r="G1150" s="12">
        <v>0</v>
      </c>
      <c r="H1150" s="12">
        <v>0</v>
      </c>
      <c r="I1150" s="12">
        <v>0</v>
      </c>
      <c r="J1150" s="12">
        <v>0</v>
      </c>
    </row>
    <row r="1151" spans="1:10">
      <c r="A1151" s="12">
        <v>30098</v>
      </c>
      <c r="B1151" s="12" t="s">
        <v>851</v>
      </c>
      <c r="C1151" s="12">
        <v>-1.2559999999999999E-6</v>
      </c>
      <c r="D1151" s="12">
        <v>3.9169999999999998E-4</v>
      </c>
      <c r="E1151" s="12">
        <v>4772</v>
      </c>
      <c r="F1151" s="12">
        <v>4772</v>
      </c>
      <c r="G1151" s="12">
        <v>0</v>
      </c>
      <c r="H1151" s="12">
        <v>0</v>
      </c>
      <c r="I1151" s="12">
        <v>0</v>
      </c>
      <c r="J1151" s="12">
        <v>0</v>
      </c>
    </row>
    <row r="1152" spans="1:10">
      <c r="A1152" s="12">
        <v>30098</v>
      </c>
      <c r="B1152" s="12" t="s">
        <v>852</v>
      </c>
      <c r="C1152" s="12">
        <v>5.6619999999999997E-7</v>
      </c>
      <c r="D1152" s="12">
        <v>-5.017E-4</v>
      </c>
      <c r="E1152" s="12">
        <v>1976</v>
      </c>
      <c r="F1152" s="12">
        <v>1976</v>
      </c>
      <c r="G1152" s="12">
        <v>0</v>
      </c>
      <c r="H1152" s="12">
        <v>0</v>
      </c>
      <c r="I1152" s="12">
        <v>0</v>
      </c>
      <c r="J1152" s="12">
        <v>0</v>
      </c>
    </row>
    <row r="1153" spans="1:10">
      <c r="A1153" s="12">
        <v>30098</v>
      </c>
      <c r="B1153" s="12" t="s">
        <v>853</v>
      </c>
      <c r="C1153" s="12">
        <v>2.953E-7</v>
      </c>
      <c r="D1153" s="12">
        <v>1.164E-4</v>
      </c>
      <c r="E1153" s="12">
        <v>1809</v>
      </c>
      <c r="F1153" s="12">
        <v>1809</v>
      </c>
      <c r="G1153" s="12">
        <v>0</v>
      </c>
      <c r="H1153" s="12">
        <v>0</v>
      </c>
      <c r="I1153" s="12">
        <v>0</v>
      </c>
      <c r="J1153" s="12">
        <v>0</v>
      </c>
    </row>
    <row r="1154" spans="1:10">
      <c r="A1154" s="12">
        <v>30098</v>
      </c>
      <c r="B1154" s="12" t="s">
        <v>854</v>
      </c>
      <c r="C1154" s="12">
        <v>-2.252E-7</v>
      </c>
      <c r="D1154" s="12">
        <v>-1.5310000000000001E-4</v>
      </c>
      <c r="E1154" s="12">
        <v>5225</v>
      </c>
      <c r="F1154" s="12">
        <v>5225</v>
      </c>
      <c r="G1154" s="12">
        <v>0</v>
      </c>
      <c r="H1154" s="12">
        <v>0</v>
      </c>
      <c r="I1154" s="12">
        <v>0</v>
      </c>
      <c r="J1154" s="12">
        <v>0</v>
      </c>
    </row>
    <row r="1155" spans="1:10">
      <c r="A1155" s="12">
        <v>30098</v>
      </c>
      <c r="B1155" s="12" t="s">
        <v>855</v>
      </c>
      <c r="C1155" s="12">
        <v>-2.2989999999999999E-7</v>
      </c>
      <c r="D1155" s="12">
        <v>-1.016E-4</v>
      </c>
      <c r="E1155" s="12">
        <v>8252</v>
      </c>
      <c r="F1155" s="12">
        <v>8252</v>
      </c>
      <c r="G1155" s="12">
        <v>0</v>
      </c>
      <c r="H1155" s="12">
        <v>0</v>
      </c>
      <c r="I1155" s="12">
        <v>0</v>
      </c>
      <c r="J1155" s="12">
        <v>0</v>
      </c>
    </row>
    <row r="1156" spans="1:10">
      <c r="A1156" s="12">
        <v>30098</v>
      </c>
      <c r="B1156" s="12" t="s">
        <v>856</v>
      </c>
      <c r="C1156" s="12">
        <v>-2.1909999999999999E-8</v>
      </c>
      <c r="D1156" s="12">
        <v>5.8079999999999993E-6</v>
      </c>
      <c r="E1156" s="12">
        <v>406.7</v>
      </c>
      <c r="F1156" s="12">
        <v>406.7</v>
      </c>
      <c r="G1156" s="12">
        <v>0</v>
      </c>
      <c r="H1156" s="12">
        <v>0</v>
      </c>
      <c r="I1156" s="12">
        <v>0</v>
      </c>
      <c r="J1156" s="12">
        <v>0</v>
      </c>
    </row>
    <row r="1157" spans="1:10">
      <c r="A1157" s="12">
        <v>30098</v>
      </c>
      <c r="B1157" s="12" t="s">
        <v>857</v>
      </c>
      <c r="C1157" s="12">
        <v>-6.3090000000000007E-7</v>
      </c>
      <c r="D1157" s="12">
        <v>-4.0539999999999988E-4</v>
      </c>
      <c r="E1157" s="12">
        <v>6743</v>
      </c>
      <c r="F1157" s="12">
        <v>6743</v>
      </c>
      <c r="G1157" s="12">
        <v>0</v>
      </c>
      <c r="H1157" s="12">
        <v>0</v>
      </c>
      <c r="I1157" s="12">
        <v>0</v>
      </c>
      <c r="J1157" s="12">
        <v>0</v>
      </c>
    </row>
    <row r="1158" spans="1:10">
      <c r="A1158" s="12">
        <v>30098</v>
      </c>
      <c r="B1158" s="12" t="s">
        <v>858</v>
      </c>
      <c r="C1158" s="12">
        <v>5.8070000000000001E-7</v>
      </c>
      <c r="D1158" s="12">
        <v>5.1660000000000009E-4</v>
      </c>
      <c r="E1158" s="12">
        <v>2385</v>
      </c>
      <c r="F1158" s="12">
        <v>2385</v>
      </c>
      <c r="G1158" s="12">
        <v>0</v>
      </c>
      <c r="H1158" s="12">
        <v>0</v>
      </c>
      <c r="I1158" s="12">
        <v>0</v>
      </c>
      <c r="J1158" s="12">
        <v>0</v>
      </c>
    </row>
    <row r="1159" spans="1:10">
      <c r="A1159" s="12">
        <v>30098</v>
      </c>
      <c r="B1159" s="12" t="s">
        <v>859</v>
      </c>
      <c r="C1159" s="12">
        <v>-1.134E-7</v>
      </c>
      <c r="D1159" s="12">
        <v>1.527E-4</v>
      </c>
      <c r="E1159" s="12">
        <v>1649</v>
      </c>
      <c r="F1159" s="12">
        <v>1649</v>
      </c>
      <c r="G1159" s="12">
        <v>0</v>
      </c>
      <c r="H1159" s="12">
        <v>0</v>
      </c>
      <c r="I1159" s="12">
        <v>0</v>
      </c>
      <c r="J1159" s="12">
        <v>0</v>
      </c>
    </row>
    <row r="1160" spans="1:10">
      <c r="A1160" s="12">
        <v>30098</v>
      </c>
      <c r="B1160" s="12" t="s">
        <v>860</v>
      </c>
      <c r="C1160" s="12">
        <v>3.1469999999999998E-7</v>
      </c>
      <c r="D1160" s="12">
        <v>-1.026E-4</v>
      </c>
      <c r="E1160" s="12">
        <v>4935</v>
      </c>
      <c r="F1160" s="12">
        <v>4935</v>
      </c>
      <c r="G1160" s="12">
        <v>0</v>
      </c>
      <c r="H1160" s="12">
        <v>0</v>
      </c>
      <c r="I1160" s="12">
        <v>0</v>
      </c>
      <c r="J1160" s="12">
        <v>0</v>
      </c>
    </row>
    <row r="1161" spans="1:10">
      <c r="A1161" s="12">
        <v>30098</v>
      </c>
      <c r="B1161" s="12" t="s">
        <v>861</v>
      </c>
      <c r="C1161" s="12">
        <v>4.6080000000000013E-8</v>
      </c>
      <c r="D1161" s="12">
        <v>6.669E-4</v>
      </c>
      <c r="E1161" s="12">
        <v>5750</v>
      </c>
      <c r="F1161" s="12">
        <v>5750</v>
      </c>
      <c r="G1161" s="12">
        <v>0</v>
      </c>
      <c r="H1161" s="12">
        <v>0</v>
      </c>
      <c r="I1161" s="12">
        <v>0</v>
      </c>
      <c r="J1161" s="12">
        <v>0</v>
      </c>
    </row>
    <row r="1162" spans="1:10">
      <c r="A1162" s="12">
        <v>30098</v>
      </c>
      <c r="B1162" s="12" t="s">
        <v>862</v>
      </c>
      <c r="C1162" s="12">
        <v>-1.29E-7</v>
      </c>
      <c r="D1162" s="12">
        <v>-2.6499999999999999E-4</v>
      </c>
      <c r="E1162" s="12">
        <v>973.3</v>
      </c>
      <c r="F1162" s="12">
        <v>973.3</v>
      </c>
      <c r="G1162" s="12">
        <v>0</v>
      </c>
      <c r="H1162" s="12">
        <v>0</v>
      </c>
      <c r="I1162" s="12">
        <v>0</v>
      </c>
      <c r="J1162" s="12">
        <v>0</v>
      </c>
    </row>
    <row r="1163" spans="1:10">
      <c r="A1163" s="12">
        <v>30098</v>
      </c>
      <c r="B1163" s="12" t="s">
        <v>863</v>
      </c>
      <c r="C1163" s="12">
        <v>-2.1500000000000001E-7</v>
      </c>
      <c r="D1163" s="12">
        <v>-7.004E-4</v>
      </c>
      <c r="E1163" s="12">
        <v>9556</v>
      </c>
      <c r="F1163" s="12">
        <v>9556</v>
      </c>
      <c r="G1163" s="12">
        <v>0</v>
      </c>
      <c r="H1163" s="12">
        <v>0</v>
      </c>
      <c r="I1163" s="12">
        <v>0</v>
      </c>
      <c r="J1163" s="12">
        <v>0</v>
      </c>
    </row>
    <row r="1164" spans="1:10">
      <c r="A1164" s="12">
        <v>30098</v>
      </c>
      <c r="B1164" s="12" t="s">
        <v>864</v>
      </c>
      <c r="C1164" s="12">
        <v>1.037E-8</v>
      </c>
      <c r="D1164" s="12">
        <v>2.6509999999999999E-4</v>
      </c>
      <c r="E1164" s="12">
        <v>-2.915</v>
      </c>
      <c r="F1164" s="12">
        <v>2.915</v>
      </c>
      <c r="G1164" s="12">
        <v>0</v>
      </c>
      <c r="H1164" s="12">
        <v>0</v>
      </c>
      <c r="I1164" s="12">
        <v>0</v>
      </c>
      <c r="J1164" s="12">
        <v>0</v>
      </c>
    </row>
    <row r="1165" spans="1:10">
      <c r="A1165" s="12">
        <v>30098</v>
      </c>
      <c r="B1165" s="12" t="s">
        <v>865</v>
      </c>
      <c r="C1165" s="12">
        <v>1.646E-7</v>
      </c>
      <c r="D1165" s="12">
        <v>1.5E-3</v>
      </c>
      <c r="E1165" s="12">
        <v>2179</v>
      </c>
      <c r="F1165" s="12">
        <v>2179</v>
      </c>
      <c r="G1165" s="12">
        <v>0</v>
      </c>
      <c r="H1165" s="12">
        <v>0</v>
      </c>
      <c r="I1165" s="12">
        <v>0</v>
      </c>
      <c r="J1165" s="12">
        <v>0</v>
      </c>
    </row>
    <row r="1166" spans="1:10">
      <c r="A1166" s="12">
        <v>30098</v>
      </c>
      <c r="B1166" s="12" t="s">
        <v>866</v>
      </c>
      <c r="C1166" s="12">
        <v>1.5099999999999999E-7</v>
      </c>
      <c r="D1166" s="12">
        <v>-1.5020000000000001E-3</v>
      </c>
      <c r="E1166" s="12">
        <v>7075</v>
      </c>
      <c r="F1166" s="12">
        <v>7075</v>
      </c>
      <c r="G1166" s="12">
        <v>0</v>
      </c>
      <c r="H1166" s="12">
        <v>0</v>
      </c>
      <c r="I1166" s="12">
        <v>0</v>
      </c>
      <c r="J1166" s="12">
        <v>0</v>
      </c>
    </row>
    <row r="1167" spans="1:10">
      <c r="A1167" s="12">
        <v>30098</v>
      </c>
      <c r="B1167" s="12" t="s">
        <v>867</v>
      </c>
      <c r="C1167" s="12">
        <v>6.4949999999999999E-7</v>
      </c>
      <c r="D1167" s="12">
        <v>3.5869999999999999E-4</v>
      </c>
      <c r="E1167" s="12">
        <v>3186</v>
      </c>
      <c r="F1167" s="12">
        <v>3186</v>
      </c>
      <c r="G1167" s="12">
        <v>0</v>
      </c>
      <c r="H1167" s="12">
        <v>0</v>
      </c>
      <c r="I1167" s="12">
        <v>0</v>
      </c>
      <c r="J1167" s="12">
        <v>0</v>
      </c>
    </row>
    <row r="1168" spans="1:10">
      <c r="A1168" s="12">
        <v>30098</v>
      </c>
      <c r="B1168" s="12" t="s">
        <v>868</v>
      </c>
      <c r="C1168" s="12">
        <v>-4.904E-7</v>
      </c>
      <c r="D1168" s="12">
        <v>-3.9530000000000001E-4</v>
      </c>
      <c r="E1168" s="12">
        <v>6833</v>
      </c>
      <c r="F1168" s="12">
        <v>6833</v>
      </c>
      <c r="G1168" s="12">
        <v>0</v>
      </c>
      <c r="H1168" s="12">
        <v>0</v>
      </c>
      <c r="I1168" s="12">
        <v>0</v>
      </c>
      <c r="J1168" s="12">
        <v>0</v>
      </c>
    </row>
    <row r="1169" spans="1:10">
      <c r="A1169" s="12">
        <v>30098</v>
      </c>
      <c r="B1169" s="12" t="s">
        <v>869</v>
      </c>
      <c r="C1169" s="12">
        <v>2.4320000000000001E-7</v>
      </c>
      <c r="D1169" s="12">
        <v>-6.4620000000000009E-4</v>
      </c>
      <c r="E1169" s="12">
        <v>4604</v>
      </c>
      <c r="F1169" s="12">
        <v>4604</v>
      </c>
      <c r="G1169" s="12">
        <v>0</v>
      </c>
      <c r="H1169" s="12">
        <v>0</v>
      </c>
      <c r="I1169" s="12">
        <v>0</v>
      </c>
      <c r="J1169" s="12">
        <v>0</v>
      </c>
    </row>
    <row r="1170" spans="1:10">
      <c r="A1170" s="12">
        <v>30098</v>
      </c>
      <c r="B1170" s="12" t="s">
        <v>870</v>
      </c>
      <c r="C1170" s="12">
        <v>1.4349999999999999E-8</v>
      </c>
      <c r="D1170" s="12">
        <v>1.5129999999999999E-4</v>
      </c>
      <c r="E1170" s="12">
        <v>1278</v>
      </c>
      <c r="F1170" s="12">
        <v>1278</v>
      </c>
      <c r="G1170" s="12">
        <v>0</v>
      </c>
      <c r="H1170" s="12">
        <v>0</v>
      </c>
      <c r="I1170" s="12">
        <v>0</v>
      </c>
      <c r="J1170" s="12">
        <v>0</v>
      </c>
    </row>
    <row r="1171" spans="1:10">
      <c r="A1171" s="12">
        <v>30098</v>
      </c>
      <c r="B1171" s="12" t="s">
        <v>871</v>
      </c>
      <c r="C1171" s="12">
        <v>2.346E-7</v>
      </c>
      <c r="D1171" s="12">
        <v>6.7630000000000001E-4</v>
      </c>
      <c r="E1171" s="12">
        <v>4300</v>
      </c>
      <c r="F1171" s="12">
        <v>4300</v>
      </c>
      <c r="G1171" s="12">
        <v>0</v>
      </c>
      <c r="H1171" s="12">
        <v>0</v>
      </c>
      <c r="I1171" s="12">
        <v>0</v>
      </c>
      <c r="J1171" s="12">
        <v>0</v>
      </c>
    </row>
    <row r="1172" spans="1:10">
      <c r="A1172" s="12">
        <v>30098</v>
      </c>
      <c r="B1172" s="12" t="s">
        <v>872</v>
      </c>
      <c r="C1172" s="12">
        <v>3.3510000000000007E-8</v>
      </c>
      <c r="D1172" s="12">
        <v>-1.693E-4</v>
      </c>
      <c r="E1172" s="12">
        <v>459.3</v>
      </c>
      <c r="F1172" s="12">
        <v>459.3</v>
      </c>
      <c r="G1172" s="12">
        <v>0</v>
      </c>
      <c r="H1172" s="12">
        <v>0</v>
      </c>
      <c r="I1172" s="12">
        <v>0</v>
      </c>
      <c r="J1172" s="12">
        <v>0</v>
      </c>
    </row>
    <row r="1173" spans="1:10">
      <c r="A1173" s="12">
        <v>30098</v>
      </c>
      <c r="B1173" s="12" t="s">
        <v>873</v>
      </c>
      <c r="C1173" s="12">
        <v>1.6640000000000001E-7</v>
      </c>
      <c r="D1173" s="12">
        <v>-1.5020000000000001E-3</v>
      </c>
      <c r="E1173" s="12">
        <v>7075</v>
      </c>
      <c r="F1173" s="12">
        <v>7075</v>
      </c>
      <c r="G1173" s="12">
        <v>0</v>
      </c>
      <c r="H1173" s="12">
        <v>0</v>
      </c>
      <c r="I1173" s="12">
        <v>0</v>
      </c>
      <c r="J1173" s="12">
        <v>0</v>
      </c>
    </row>
    <row r="1174" spans="1:10">
      <c r="A1174" s="12">
        <v>30098</v>
      </c>
      <c r="B1174" s="12" t="s">
        <v>874</v>
      </c>
      <c r="C1174" s="12">
        <v>4.9400000000000012E-8</v>
      </c>
      <c r="D1174" s="12">
        <v>1.5E-3</v>
      </c>
      <c r="E1174" s="12">
        <v>2179</v>
      </c>
      <c r="F1174" s="12">
        <v>2179</v>
      </c>
      <c r="G1174" s="12">
        <v>0</v>
      </c>
      <c r="H1174" s="12">
        <v>0</v>
      </c>
      <c r="I1174" s="12">
        <v>0</v>
      </c>
      <c r="J1174" s="12">
        <v>0</v>
      </c>
    </row>
    <row r="1175" spans="1:10">
      <c r="A1175" s="12">
        <v>30098</v>
      </c>
      <c r="B1175" s="12" t="s">
        <v>875</v>
      </c>
      <c r="C1175" s="12">
        <v>-5.2119999999999998E-7</v>
      </c>
      <c r="D1175" s="12">
        <v>-3.8850000000000002E-5</v>
      </c>
      <c r="E1175" s="12">
        <v>7973</v>
      </c>
      <c r="F1175" s="12">
        <v>7973</v>
      </c>
      <c r="G1175" s="12">
        <v>0</v>
      </c>
      <c r="H1175" s="12">
        <v>0</v>
      </c>
      <c r="I1175" s="12">
        <v>0</v>
      </c>
      <c r="J1175" s="12">
        <v>0</v>
      </c>
    </row>
    <row r="1176" spans="1:10">
      <c r="A1176" s="12">
        <v>30098</v>
      </c>
      <c r="B1176" s="12" t="s">
        <v>876</v>
      </c>
      <c r="C1176" s="12">
        <v>1.8020000000000001E-7</v>
      </c>
      <c r="D1176" s="12">
        <v>-1.214E-4</v>
      </c>
      <c r="E1176" s="12">
        <v>3807</v>
      </c>
      <c r="F1176" s="12">
        <v>3807</v>
      </c>
      <c r="G1176" s="12">
        <v>0</v>
      </c>
      <c r="H1176" s="12">
        <v>0</v>
      </c>
      <c r="I1176" s="12">
        <v>0</v>
      </c>
      <c r="J1176" s="12">
        <v>0</v>
      </c>
    </row>
    <row r="1177" spans="1:10">
      <c r="A1177" s="12">
        <v>30098</v>
      </c>
      <c r="B1177" s="12" t="s">
        <v>877</v>
      </c>
      <c r="C1177" s="12">
        <v>4.3880000000000002E-9</v>
      </c>
      <c r="D1177" s="12">
        <v>-1.2639999999999999E-5</v>
      </c>
      <c r="E1177" s="12">
        <v>784.3</v>
      </c>
      <c r="F1177" s="12">
        <v>784.3</v>
      </c>
      <c r="G1177" s="12">
        <v>0</v>
      </c>
      <c r="H1177" s="12">
        <v>0</v>
      </c>
      <c r="I1177" s="12">
        <v>0</v>
      </c>
      <c r="J1177" s="12">
        <v>0</v>
      </c>
    </row>
    <row r="1178" spans="1:10">
      <c r="A1178" s="12">
        <v>31307</v>
      </c>
      <c r="B1178" s="12" t="s">
        <v>640</v>
      </c>
      <c r="C1178" s="12">
        <v>0</v>
      </c>
      <c r="D1178" s="12">
        <v>0</v>
      </c>
      <c r="E1178" s="12">
        <v>1581</v>
      </c>
      <c r="F1178" s="12">
        <v>1581</v>
      </c>
      <c r="G1178" s="12">
        <v>0</v>
      </c>
      <c r="H1178" s="12">
        <v>0</v>
      </c>
      <c r="I1178" s="12">
        <v>0</v>
      </c>
      <c r="J1178" s="12">
        <v>0</v>
      </c>
    </row>
    <row r="1179" spans="1:10">
      <c r="A1179" s="12">
        <v>31307</v>
      </c>
      <c r="B1179" s="12" t="s">
        <v>641</v>
      </c>
      <c r="C1179" s="12">
        <v>0</v>
      </c>
      <c r="D1179" s="12">
        <v>0</v>
      </c>
      <c r="E1179" s="12">
        <v>6503</v>
      </c>
      <c r="F1179" s="12">
        <v>6503</v>
      </c>
      <c r="G1179" s="12">
        <v>0</v>
      </c>
      <c r="H1179" s="12">
        <v>0</v>
      </c>
      <c r="I1179" s="12">
        <v>0</v>
      </c>
      <c r="J1179" s="12">
        <v>0</v>
      </c>
    </row>
    <row r="1180" spans="1:10">
      <c r="A1180" s="12">
        <v>31307</v>
      </c>
      <c r="B1180" s="12" t="s">
        <v>642</v>
      </c>
      <c r="C1180" s="12">
        <v>0</v>
      </c>
      <c r="D1180" s="12">
        <v>0</v>
      </c>
      <c r="E1180" s="12">
        <v>1679</v>
      </c>
      <c r="F1180" s="12">
        <v>1679</v>
      </c>
      <c r="G1180" s="12">
        <v>0</v>
      </c>
      <c r="H1180" s="12">
        <v>0</v>
      </c>
      <c r="I1180" s="12">
        <v>0</v>
      </c>
      <c r="J1180" s="12">
        <v>0</v>
      </c>
    </row>
    <row r="1181" spans="1:10">
      <c r="A1181" s="12">
        <v>31307</v>
      </c>
      <c r="B1181" s="12" t="s">
        <v>643</v>
      </c>
      <c r="C1181" s="12">
        <v>0</v>
      </c>
      <c r="D1181" s="12">
        <v>0</v>
      </c>
      <c r="E1181" s="12">
        <v>7179</v>
      </c>
      <c r="F1181" s="12">
        <v>7179</v>
      </c>
      <c r="G1181" s="12">
        <v>0</v>
      </c>
      <c r="H1181" s="12">
        <v>0</v>
      </c>
      <c r="I1181" s="12">
        <v>0</v>
      </c>
      <c r="J1181" s="12">
        <v>0</v>
      </c>
    </row>
    <row r="1182" spans="1:10">
      <c r="A1182" s="12">
        <v>31307</v>
      </c>
      <c r="B1182" s="12" t="s">
        <v>644</v>
      </c>
      <c r="C1182" s="12">
        <v>0</v>
      </c>
      <c r="D1182" s="12">
        <v>0</v>
      </c>
      <c r="E1182" s="12">
        <v>1879</v>
      </c>
      <c r="F1182" s="12">
        <v>1879</v>
      </c>
      <c r="G1182" s="12">
        <v>0</v>
      </c>
      <c r="H1182" s="12">
        <v>0</v>
      </c>
      <c r="I1182" s="12">
        <v>0</v>
      </c>
      <c r="J1182" s="12">
        <v>0</v>
      </c>
    </row>
    <row r="1183" spans="1:10">
      <c r="A1183" s="12">
        <v>31307</v>
      </c>
      <c r="B1183" s="12" t="s">
        <v>645</v>
      </c>
      <c r="C1183" s="12">
        <v>0</v>
      </c>
      <c r="D1183" s="12">
        <v>0</v>
      </c>
      <c r="E1183" s="12">
        <v>4883</v>
      </c>
      <c r="F1183" s="12">
        <v>4883</v>
      </c>
      <c r="G1183" s="12">
        <v>0</v>
      </c>
      <c r="H1183" s="12">
        <v>0</v>
      </c>
      <c r="I1183" s="12">
        <v>0</v>
      </c>
      <c r="J1183" s="12">
        <v>0</v>
      </c>
    </row>
    <row r="1184" spans="1:10">
      <c r="A1184" s="12">
        <v>31307</v>
      </c>
      <c r="B1184" s="12" t="s">
        <v>646</v>
      </c>
      <c r="C1184" s="12">
        <v>0</v>
      </c>
      <c r="D1184" s="12">
        <v>0</v>
      </c>
      <c r="E1184" s="12">
        <v>4581</v>
      </c>
      <c r="F1184" s="12">
        <v>4581</v>
      </c>
      <c r="G1184" s="12">
        <v>0</v>
      </c>
      <c r="H1184" s="12">
        <v>0</v>
      </c>
      <c r="I1184" s="12">
        <v>0</v>
      </c>
      <c r="J1184" s="12">
        <v>0</v>
      </c>
    </row>
    <row r="1185" spans="1:10">
      <c r="A1185" s="12">
        <v>31307</v>
      </c>
      <c r="B1185" s="12" t="s">
        <v>647</v>
      </c>
      <c r="C1185" s="12">
        <v>0</v>
      </c>
      <c r="D1185" s="12">
        <v>0</v>
      </c>
      <c r="E1185" s="12">
        <v>2265</v>
      </c>
      <c r="F1185" s="12">
        <v>2265</v>
      </c>
      <c r="G1185" s="12">
        <v>0</v>
      </c>
      <c r="H1185" s="12">
        <v>0</v>
      </c>
      <c r="I1185" s="12">
        <v>0</v>
      </c>
      <c r="J1185" s="12">
        <v>0</v>
      </c>
    </row>
    <row r="1186" spans="1:10">
      <c r="A1186" s="12">
        <v>31307</v>
      </c>
      <c r="B1186" s="12" t="s">
        <v>648</v>
      </c>
      <c r="C1186" s="12">
        <v>0</v>
      </c>
      <c r="D1186" s="12">
        <v>0</v>
      </c>
      <c r="E1186" s="12">
        <v>4372</v>
      </c>
      <c r="F1186" s="12">
        <v>4372</v>
      </c>
      <c r="G1186" s="12">
        <v>0</v>
      </c>
      <c r="H1186" s="12">
        <v>0</v>
      </c>
      <c r="I1186" s="12">
        <v>0</v>
      </c>
      <c r="J1186" s="12">
        <v>0</v>
      </c>
    </row>
    <row r="1187" spans="1:10">
      <c r="A1187" s="12">
        <v>31307</v>
      </c>
      <c r="B1187" s="12" t="s">
        <v>649</v>
      </c>
      <c r="C1187" s="12">
        <v>0</v>
      </c>
      <c r="D1187" s="12">
        <v>0</v>
      </c>
      <c r="E1187" s="12">
        <v>775.7</v>
      </c>
      <c r="F1187" s="12">
        <v>775.7</v>
      </c>
      <c r="G1187" s="12">
        <v>0</v>
      </c>
      <c r="H1187" s="12">
        <v>0</v>
      </c>
      <c r="I1187" s="12">
        <v>0</v>
      </c>
      <c r="J1187" s="12">
        <v>0</v>
      </c>
    </row>
    <row r="1188" spans="1:10">
      <c r="A1188" s="12">
        <v>31307</v>
      </c>
      <c r="B1188" s="12" t="s">
        <v>610</v>
      </c>
      <c r="C1188" s="12">
        <v>0</v>
      </c>
      <c r="D1188" s="12">
        <v>0</v>
      </c>
      <c r="E1188" s="12">
        <v>3340</v>
      </c>
      <c r="F1188" s="12">
        <v>3340</v>
      </c>
      <c r="G1188" s="12">
        <v>0</v>
      </c>
      <c r="H1188" s="12">
        <v>0</v>
      </c>
      <c r="I1188" s="12">
        <v>0</v>
      </c>
      <c r="J1188" s="12">
        <v>0</v>
      </c>
    </row>
    <row r="1189" spans="1:10">
      <c r="A1189" s="12">
        <v>31307</v>
      </c>
      <c r="B1189" s="12" t="s">
        <v>611</v>
      </c>
      <c r="C1189" s="12">
        <v>0</v>
      </c>
      <c r="D1189" s="12">
        <v>0</v>
      </c>
      <c r="E1189" s="12">
        <v>4904</v>
      </c>
      <c r="F1189" s="12">
        <v>4904</v>
      </c>
      <c r="G1189" s="12">
        <v>0</v>
      </c>
      <c r="H1189" s="12">
        <v>0</v>
      </c>
      <c r="I1189" s="12">
        <v>0</v>
      </c>
      <c r="J1189" s="12">
        <v>0</v>
      </c>
    </row>
    <row r="1190" spans="1:10">
      <c r="A1190" s="12">
        <v>31307</v>
      </c>
      <c r="B1190" s="12" t="s">
        <v>612</v>
      </c>
      <c r="C1190" s="12">
        <v>0</v>
      </c>
      <c r="D1190" s="12">
        <v>0</v>
      </c>
      <c r="E1190" s="12">
        <v>7331</v>
      </c>
      <c r="F1190" s="12">
        <v>7331</v>
      </c>
      <c r="G1190" s="12">
        <v>0</v>
      </c>
      <c r="H1190" s="12">
        <v>0</v>
      </c>
      <c r="I1190" s="12">
        <v>0</v>
      </c>
      <c r="J1190" s="12">
        <v>0</v>
      </c>
    </row>
    <row r="1191" spans="1:10">
      <c r="A1191" s="12">
        <v>31307</v>
      </c>
      <c r="B1191" s="12" t="s">
        <v>613</v>
      </c>
      <c r="C1191" s="12">
        <v>0</v>
      </c>
      <c r="D1191" s="12">
        <v>0</v>
      </c>
      <c r="E1191" s="12">
        <v>1412</v>
      </c>
      <c r="F1191" s="12">
        <v>1412</v>
      </c>
      <c r="G1191" s="12">
        <v>0</v>
      </c>
      <c r="H1191" s="12">
        <v>0</v>
      </c>
      <c r="I1191" s="12">
        <v>0</v>
      </c>
      <c r="J1191" s="12">
        <v>0</v>
      </c>
    </row>
    <row r="1192" spans="1:10">
      <c r="A1192" s="12">
        <v>31307</v>
      </c>
      <c r="B1192" s="12" t="s">
        <v>706</v>
      </c>
      <c r="C1192" s="12">
        <v>0</v>
      </c>
      <c r="D1192" s="12">
        <v>0</v>
      </c>
      <c r="E1192" s="12">
        <v>7245</v>
      </c>
      <c r="F1192" s="12">
        <v>7245</v>
      </c>
      <c r="G1192" s="12">
        <v>0</v>
      </c>
      <c r="H1192" s="12">
        <v>0</v>
      </c>
      <c r="I1192" s="12">
        <v>0</v>
      </c>
      <c r="J1192" s="12">
        <v>0</v>
      </c>
    </row>
    <row r="1193" spans="1:10">
      <c r="A1193" s="12">
        <v>31307</v>
      </c>
      <c r="B1193" s="12" t="s">
        <v>707</v>
      </c>
      <c r="C1193" s="12">
        <v>0</v>
      </c>
      <c r="D1193" s="12">
        <v>0</v>
      </c>
      <c r="E1193" s="12">
        <v>1963</v>
      </c>
      <c r="F1193" s="12">
        <v>1963</v>
      </c>
      <c r="G1193" s="12">
        <v>0</v>
      </c>
      <c r="H1193" s="12">
        <v>0</v>
      </c>
      <c r="I1193" s="12">
        <v>0</v>
      </c>
      <c r="J1193" s="12">
        <v>0</v>
      </c>
    </row>
    <row r="1194" spans="1:10">
      <c r="A1194" s="12">
        <v>31307</v>
      </c>
      <c r="B1194" s="12" t="s">
        <v>708</v>
      </c>
      <c r="C1194" s="12">
        <v>0</v>
      </c>
      <c r="D1194" s="12">
        <v>0</v>
      </c>
      <c r="E1194" s="12">
        <v>6684</v>
      </c>
      <c r="F1194" s="12">
        <v>6684</v>
      </c>
      <c r="G1194" s="12">
        <v>0</v>
      </c>
      <c r="H1194" s="12">
        <v>0</v>
      </c>
      <c r="I1194" s="12">
        <v>0</v>
      </c>
      <c r="J1194" s="12">
        <v>0</v>
      </c>
    </row>
    <row r="1195" spans="1:10">
      <c r="A1195" s="12">
        <v>31307</v>
      </c>
      <c r="B1195" s="12" t="s">
        <v>709</v>
      </c>
      <c r="C1195" s="12">
        <v>0</v>
      </c>
      <c r="D1195" s="12">
        <v>0</v>
      </c>
      <c r="E1195" s="12">
        <v>2366</v>
      </c>
      <c r="F1195" s="12">
        <v>2366</v>
      </c>
      <c r="G1195" s="12">
        <v>0</v>
      </c>
      <c r="H1195" s="12">
        <v>0</v>
      </c>
      <c r="I1195" s="12">
        <v>0</v>
      </c>
      <c r="J1195" s="12">
        <v>0</v>
      </c>
    </row>
    <row r="1196" spans="1:10">
      <c r="A1196" s="12">
        <v>31307</v>
      </c>
      <c r="B1196" s="12" t="s">
        <v>710</v>
      </c>
      <c r="C1196" s="12">
        <v>0</v>
      </c>
      <c r="D1196" s="12">
        <v>0</v>
      </c>
      <c r="E1196" s="12">
        <v>4972</v>
      </c>
      <c r="F1196" s="12">
        <v>4972</v>
      </c>
      <c r="G1196" s="12">
        <v>0</v>
      </c>
      <c r="H1196" s="12">
        <v>0</v>
      </c>
      <c r="I1196" s="12">
        <v>0</v>
      </c>
      <c r="J1196" s="12">
        <v>0</v>
      </c>
    </row>
    <row r="1197" spans="1:10">
      <c r="A1197" s="12">
        <v>31307</v>
      </c>
      <c r="B1197" s="12" t="s">
        <v>650</v>
      </c>
      <c r="C1197" s="12">
        <v>0</v>
      </c>
      <c r="D1197" s="12">
        <v>0</v>
      </c>
      <c r="E1197" s="12">
        <v>3728</v>
      </c>
      <c r="F1197" s="12">
        <v>3728</v>
      </c>
      <c r="G1197" s="12">
        <v>0</v>
      </c>
      <c r="H1197" s="12">
        <v>0</v>
      </c>
      <c r="I1197" s="12">
        <v>0</v>
      </c>
      <c r="J1197" s="12">
        <v>0</v>
      </c>
    </row>
    <row r="1198" spans="1:10">
      <c r="A1198" s="12">
        <v>31307</v>
      </c>
      <c r="B1198" s="12" t="s">
        <v>651</v>
      </c>
      <c r="C1198" s="12">
        <v>0</v>
      </c>
      <c r="D1198" s="12">
        <v>0</v>
      </c>
      <c r="E1198" s="12">
        <v>3801</v>
      </c>
      <c r="F1198" s="12">
        <v>3801</v>
      </c>
      <c r="G1198" s="12">
        <v>0</v>
      </c>
      <c r="H1198" s="12">
        <v>0</v>
      </c>
      <c r="I1198" s="12">
        <v>0</v>
      </c>
      <c r="J1198" s="12">
        <v>0</v>
      </c>
    </row>
    <row r="1199" spans="1:10">
      <c r="A1199" s="12">
        <v>31307</v>
      </c>
      <c r="B1199" s="12" t="s">
        <v>652</v>
      </c>
      <c r="C1199" s="12">
        <v>0</v>
      </c>
      <c r="D1199" s="12">
        <v>0</v>
      </c>
      <c r="E1199" s="12">
        <v>4871</v>
      </c>
      <c r="F1199" s="12">
        <v>4871</v>
      </c>
      <c r="G1199" s="12">
        <v>0</v>
      </c>
      <c r="H1199" s="12">
        <v>0</v>
      </c>
      <c r="I1199" s="12">
        <v>0</v>
      </c>
      <c r="J1199" s="12">
        <v>0</v>
      </c>
    </row>
    <row r="1200" spans="1:10">
      <c r="A1200" s="12">
        <v>31307</v>
      </c>
      <c r="B1200" s="12" t="s">
        <v>653</v>
      </c>
      <c r="C1200" s="12">
        <v>0</v>
      </c>
      <c r="D1200" s="12">
        <v>0</v>
      </c>
      <c r="E1200" s="12">
        <v>2657</v>
      </c>
      <c r="F1200" s="12">
        <v>2657</v>
      </c>
      <c r="G1200" s="12">
        <v>0</v>
      </c>
      <c r="H1200" s="12">
        <v>0</v>
      </c>
      <c r="I1200" s="12">
        <v>0</v>
      </c>
      <c r="J1200" s="12">
        <v>0</v>
      </c>
    </row>
    <row r="1201" spans="1:10">
      <c r="A1201" s="12">
        <v>31307</v>
      </c>
      <c r="B1201" s="12" t="s">
        <v>654</v>
      </c>
      <c r="C1201" s="12">
        <v>0</v>
      </c>
      <c r="D1201" s="12">
        <v>0</v>
      </c>
      <c r="E1201" s="12">
        <v>5739</v>
      </c>
      <c r="F1201" s="12">
        <v>5739</v>
      </c>
      <c r="G1201" s="12">
        <v>0</v>
      </c>
      <c r="H1201" s="12">
        <v>0</v>
      </c>
      <c r="I1201" s="12">
        <v>0</v>
      </c>
      <c r="J1201" s="12">
        <v>0</v>
      </c>
    </row>
    <row r="1202" spans="1:10">
      <c r="A1202" s="12">
        <v>31307</v>
      </c>
      <c r="B1202" s="12" t="s">
        <v>655</v>
      </c>
      <c r="C1202" s="12">
        <v>0</v>
      </c>
      <c r="D1202" s="12">
        <v>0</v>
      </c>
      <c r="E1202" s="12">
        <v>1403</v>
      </c>
      <c r="F1202" s="12">
        <v>1403</v>
      </c>
      <c r="G1202" s="12">
        <v>0</v>
      </c>
      <c r="H1202" s="12">
        <v>0</v>
      </c>
      <c r="I1202" s="12">
        <v>0</v>
      </c>
      <c r="J1202" s="12">
        <v>0</v>
      </c>
    </row>
    <row r="1203" spans="1:10">
      <c r="A1203" s="12">
        <v>31307</v>
      </c>
      <c r="B1203" s="12" t="s">
        <v>656</v>
      </c>
      <c r="C1203" s="12">
        <v>0</v>
      </c>
      <c r="D1203" s="12">
        <v>0</v>
      </c>
      <c r="E1203" s="12">
        <v>6509</v>
      </c>
      <c r="F1203" s="12">
        <v>6509</v>
      </c>
      <c r="G1203" s="12">
        <v>0</v>
      </c>
      <c r="H1203" s="12">
        <v>0</v>
      </c>
      <c r="I1203" s="12">
        <v>0</v>
      </c>
      <c r="J1203" s="12">
        <v>0</v>
      </c>
    </row>
    <row r="1204" spans="1:10">
      <c r="A1204" s="12">
        <v>31307</v>
      </c>
      <c r="B1204" s="12" t="s">
        <v>657</v>
      </c>
      <c r="C1204" s="12">
        <v>0</v>
      </c>
      <c r="D1204" s="12">
        <v>0</v>
      </c>
      <c r="E1204" s="12">
        <v>3939</v>
      </c>
      <c r="F1204" s="12">
        <v>3939</v>
      </c>
      <c r="G1204" s="12">
        <v>0</v>
      </c>
      <c r="H1204" s="12">
        <v>0</v>
      </c>
      <c r="I1204" s="12">
        <v>0</v>
      </c>
      <c r="J1204" s="12">
        <v>0</v>
      </c>
    </row>
    <row r="1205" spans="1:10">
      <c r="A1205" s="12">
        <v>31307</v>
      </c>
      <c r="B1205" s="12" t="s">
        <v>658</v>
      </c>
      <c r="C1205" s="12">
        <v>0</v>
      </c>
      <c r="D1205" s="12">
        <v>0</v>
      </c>
      <c r="E1205" s="12">
        <v>4166</v>
      </c>
      <c r="F1205" s="12">
        <v>4166</v>
      </c>
      <c r="G1205" s="12">
        <v>0</v>
      </c>
      <c r="H1205" s="12">
        <v>0</v>
      </c>
      <c r="I1205" s="12">
        <v>0</v>
      </c>
      <c r="J1205" s="12">
        <v>0</v>
      </c>
    </row>
    <row r="1206" spans="1:10">
      <c r="A1206" s="12">
        <v>31307</v>
      </c>
      <c r="B1206" s="12" t="s">
        <v>659</v>
      </c>
      <c r="C1206" s="12">
        <v>0</v>
      </c>
      <c r="D1206" s="12">
        <v>0</v>
      </c>
      <c r="E1206" s="12">
        <v>1797</v>
      </c>
      <c r="F1206" s="12">
        <v>1797</v>
      </c>
      <c r="G1206" s="12">
        <v>0</v>
      </c>
      <c r="H1206" s="12">
        <v>0</v>
      </c>
      <c r="I1206" s="12">
        <v>0</v>
      </c>
      <c r="J1206" s="12">
        <v>0</v>
      </c>
    </row>
    <row r="1207" spans="1:10">
      <c r="A1207" s="12">
        <v>31307</v>
      </c>
      <c r="B1207" s="12" t="s">
        <v>660</v>
      </c>
      <c r="C1207" s="12">
        <v>0</v>
      </c>
      <c r="D1207" s="12">
        <v>0</v>
      </c>
      <c r="E1207" s="12">
        <v>6156</v>
      </c>
      <c r="F1207" s="12">
        <v>6156</v>
      </c>
      <c r="G1207" s="12">
        <v>0</v>
      </c>
      <c r="H1207" s="12">
        <v>0</v>
      </c>
      <c r="I1207" s="12">
        <v>0</v>
      </c>
      <c r="J1207" s="12">
        <v>0</v>
      </c>
    </row>
    <row r="1208" spans="1:10">
      <c r="A1208" s="12">
        <v>31307</v>
      </c>
      <c r="B1208" s="12" t="s">
        <v>661</v>
      </c>
      <c r="C1208" s="12">
        <v>0</v>
      </c>
      <c r="D1208" s="12">
        <v>0</v>
      </c>
      <c r="E1208" s="12">
        <v>2585</v>
      </c>
      <c r="F1208" s="12">
        <v>2585</v>
      </c>
      <c r="G1208" s="12">
        <v>0</v>
      </c>
      <c r="H1208" s="12">
        <v>0</v>
      </c>
      <c r="I1208" s="12">
        <v>0</v>
      </c>
      <c r="J1208" s="12">
        <v>0</v>
      </c>
    </row>
    <row r="1209" spans="1:10">
      <c r="A1209" s="12">
        <v>31307</v>
      </c>
      <c r="B1209" s="12" t="s">
        <v>662</v>
      </c>
      <c r="C1209" s="12">
        <v>0</v>
      </c>
      <c r="D1209" s="12">
        <v>0</v>
      </c>
      <c r="E1209" s="12">
        <v>7066</v>
      </c>
      <c r="F1209" s="12">
        <v>7066</v>
      </c>
      <c r="G1209" s="12">
        <v>0</v>
      </c>
      <c r="H1209" s="12">
        <v>0</v>
      </c>
      <c r="I1209" s="12">
        <v>0</v>
      </c>
      <c r="J1209" s="12">
        <v>0</v>
      </c>
    </row>
    <row r="1210" spans="1:10">
      <c r="A1210" s="12">
        <v>31307</v>
      </c>
      <c r="B1210" s="12" t="s">
        <v>663</v>
      </c>
      <c r="C1210" s="12">
        <v>0</v>
      </c>
      <c r="D1210" s="12">
        <v>0</v>
      </c>
      <c r="E1210" s="12">
        <v>1501</v>
      </c>
      <c r="F1210" s="12">
        <v>1501</v>
      </c>
      <c r="G1210" s="12">
        <v>0</v>
      </c>
      <c r="H1210" s="12">
        <v>0</v>
      </c>
      <c r="I1210" s="12">
        <v>0</v>
      </c>
      <c r="J1210" s="12">
        <v>0</v>
      </c>
    </row>
    <row r="1211" spans="1:10">
      <c r="A1211" s="12">
        <v>31307</v>
      </c>
      <c r="B1211" s="12" t="s">
        <v>664</v>
      </c>
      <c r="C1211" s="12">
        <v>0</v>
      </c>
      <c r="D1211" s="12">
        <v>0</v>
      </c>
      <c r="E1211" s="12">
        <v>3948</v>
      </c>
      <c r="F1211" s="12">
        <v>3948</v>
      </c>
      <c r="G1211" s="12">
        <v>0</v>
      </c>
      <c r="H1211" s="12">
        <v>0</v>
      </c>
      <c r="I1211" s="12">
        <v>0</v>
      </c>
      <c r="J1211" s="12">
        <v>0</v>
      </c>
    </row>
    <row r="1212" spans="1:10">
      <c r="A1212" s="12">
        <v>31307</v>
      </c>
      <c r="B1212" s="12" t="s">
        <v>665</v>
      </c>
      <c r="C1212" s="12">
        <v>0</v>
      </c>
      <c r="D1212" s="12">
        <v>0</v>
      </c>
      <c r="E1212" s="12">
        <v>3459</v>
      </c>
      <c r="F1212" s="12">
        <v>3459</v>
      </c>
      <c r="G1212" s="12">
        <v>0</v>
      </c>
      <c r="H1212" s="12">
        <v>0</v>
      </c>
      <c r="I1212" s="12">
        <v>0</v>
      </c>
      <c r="J1212" s="12">
        <v>0</v>
      </c>
    </row>
    <row r="1213" spans="1:10">
      <c r="A1213" s="12">
        <v>31307</v>
      </c>
      <c r="B1213" s="12" t="s">
        <v>666</v>
      </c>
      <c r="C1213" s="12">
        <v>0</v>
      </c>
      <c r="D1213" s="12">
        <v>0</v>
      </c>
      <c r="E1213" s="12">
        <v>2267</v>
      </c>
      <c r="F1213" s="12">
        <v>2267</v>
      </c>
      <c r="G1213" s="12">
        <v>0</v>
      </c>
      <c r="H1213" s="12">
        <v>0</v>
      </c>
      <c r="I1213" s="12">
        <v>0</v>
      </c>
      <c r="J1213" s="12">
        <v>0</v>
      </c>
    </row>
    <row r="1214" spans="1:10">
      <c r="A1214" s="12">
        <v>31307</v>
      </c>
      <c r="B1214" s="12" t="s">
        <v>667</v>
      </c>
      <c r="C1214" s="12">
        <v>0</v>
      </c>
      <c r="D1214" s="12">
        <v>0</v>
      </c>
      <c r="E1214" s="12">
        <v>6794</v>
      </c>
      <c r="F1214" s="12">
        <v>6794</v>
      </c>
      <c r="G1214" s="12">
        <v>0</v>
      </c>
      <c r="H1214" s="12">
        <v>0</v>
      </c>
      <c r="I1214" s="12">
        <v>0</v>
      </c>
      <c r="J1214" s="12">
        <v>0</v>
      </c>
    </row>
    <row r="1215" spans="1:10">
      <c r="A1215" s="12">
        <v>31307</v>
      </c>
      <c r="B1215" s="12" t="s">
        <v>668</v>
      </c>
      <c r="C1215" s="12">
        <v>0</v>
      </c>
      <c r="D1215" s="12">
        <v>0</v>
      </c>
      <c r="E1215" s="12">
        <v>1434</v>
      </c>
      <c r="F1215" s="12">
        <v>1434</v>
      </c>
      <c r="G1215" s="12">
        <v>0</v>
      </c>
      <c r="H1215" s="12">
        <v>0</v>
      </c>
      <c r="I1215" s="12">
        <v>0</v>
      </c>
      <c r="J1215" s="12">
        <v>0</v>
      </c>
    </row>
    <row r="1216" spans="1:10">
      <c r="A1216" s="12">
        <v>31307</v>
      </c>
      <c r="B1216" s="12" t="s">
        <v>669</v>
      </c>
      <c r="C1216" s="12">
        <v>0</v>
      </c>
      <c r="D1216" s="12">
        <v>0</v>
      </c>
      <c r="E1216" s="12">
        <v>5148</v>
      </c>
      <c r="F1216" s="12">
        <v>5148</v>
      </c>
      <c r="G1216" s="12">
        <v>0</v>
      </c>
      <c r="H1216" s="12">
        <v>0</v>
      </c>
      <c r="I1216" s="12">
        <v>0</v>
      </c>
      <c r="J1216" s="12">
        <v>0</v>
      </c>
    </row>
    <row r="1217" spans="1:10">
      <c r="A1217" s="12">
        <v>31307</v>
      </c>
      <c r="B1217" s="12" t="s">
        <v>529</v>
      </c>
      <c r="C1217" s="12">
        <v>0</v>
      </c>
      <c r="D1217" s="12">
        <v>0</v>
      </c>
      <c r="E1217" s="12">
        <v>1909</v>
      </c>
      <c r="F1217" s="12">
        <v>1909</v>
      </c>
      <c r="G1217" s="12">
        <v>0</v>
      </c>
      <c r="H1217" s="12">
        <v>0</v>
      </c>
      <c r="I1217" s="12">
        <v>0</v>
      </c>
      <c r="J1217" s="12">
        <v>0</v>
      </c>
    </row>
    <row r="1218" spans="1:10">
      <c r="A1218" s="12">
        <v>31307</v>
      </c>
      <c r="B1218" s="12" t="s">
        <v>527</v>
      </c>
      <c r="C1218" s="12">
        <v>0</v>
      </c>
      <c r="D1218" s="12">
        <v>0</v>
      </c>
      <c r="E1218" s="12">
        <v>4777</v>
      </c>
      <c r="F1218" s="12">
        <v>4777</v>
      </c>
      <c r="G1218" s="12">
        <v>0</v>
      </c>
      <c r="H1218" s="12">
        <v>0</v>
      </c>
      <c r="I1218" s="12">
        <v>0</v>
      </c>
      <c r="J1218" s="12">
        <v>0</v>
      </c>
    </row>
    <row r="1219" spans="1:10">
      <c r="A1219" s="12">
        <v>31307</v>
      </c>
      <c r="B1219" s="12" t="s">
        <v>533</v>
      </c>
      <c r="C1219" s="12">
        <v>0</v>
      </c>
      <c r="D1219" s="12">
        <v>0</v>
      </c>
      <c r="E1219" s="12">
        <v>1452</v>
      </c>
      <c r="F1219" s="12">
        <v>1452</v>
      </c>
      <c r="G1219" s="12">
        <v>0</v>
      </c>
      <c r="H1219" s="12">
        <v>0</v>
      </c>
      <c r="I1219" s="12">
        <v>0</v>
      </c>
      <c r="J1219" s="12">
        <v>0</v>
      </c>
    </row>
    <row r="1220" spans="1:10">
      <c r="A1220" s="12">
        <v>31307</v>
      </c>
      <c r="B1220" s="12" t="s">
        <v>531</v>
      </c>
      <c r="C1220" s="12">
        <v>0</v>
      </c>
      <c r="D1220" s="12">
        <v>0</v>
      </c>
      <c r="E1220" s="12">
        <v>5365</v>
      </c>
      <c r="F1220" s="12">
        <v>5365</v>
      </c>
      <c r="G1220" s="12">
        <v>0</v>
      </c>
      <c r="H1220" s="12">
        <v>0</v>
      </c>
      <c r="I1220" s="12">
        <v>0</v>
      </c>
      <c r="J1220" s="12">
        <v>0</v>
      </c>
    </row>
    <row r="1221" spans="1:10">
      <c r="A1221" s="12">
        <v>31307</v>
      </c>
      <c r="B1221" s="12" t="s">
        <v>535</v>
      </c>
      <c r="C1221" s="12">
        <v>0</v>
      </c>
      <c r="D1221" s="12">
        <v>0</v>
      </c>
      <c r="E1221" s="12">
        <v>7952</v>
      </c>
      <c r="F1221" s="12">
        <v>7952</v>
      </c>
      <c r="G1221" s="12">
        <v>0</v>
      </c>
      <c r="H1221" s="12">
        <v>0</v>
      </c>
      <c r="I1221" s="12">
        <v>0</v>
      </c>
      <c r="J1221" s="12">
        <v>0</v>
      </c>
    </row>
    <row r="1222" spans="1:10">
      <c r="A1222" s="12">
        <v>31307</v>
      </c>
      <c r="B1222" s="12" t="s">
        <v>539</v>
      </c>
      <c r="C1222" s="12">
        <v>0</v>
      </c>
      <c r="D1222" s="12">
        <v>0</v>
      </c>
      <c r="E1222" s="12">
        <v>567.9</v>
      </c>
      <c r="F1222" s="12">
        <v>567.9</v>
      </c>
      <c r="G1222" s="12">
        <v>0</v>
      </c>
      <c r="H1222" s="12">
        <v>0</v>
      </c>
      <c r="I1222" s="12">
        <v>0</v>
      </c>
      <c r="J1222" s="12">
        <v>0</v>
      </c>
    </row>
    <row r="1223" spans="1:10">
      <c r="A1223" s="12">
        <v>31307</v>
      </c>
      <c r="B1223" s="12" t="s">
        <v>544</v>
      </c>
      <c r="C1223" s="12">
        <v>0</v>
      </c>
      <c r="D1223" s="12">
        <v>0</v>
      </c>
      <c r="E1223" s="12">
        <v>7735</v>
      </c>
      <c r="F1223" s="12">
        <v>7735</v>
      </c>
      <c r="G1223" s="12">
        <v>0</v>
      </c>
      <c r="H1223" s="12">
        <v>0</v>
      </c>
      <c r="I1223" s="12">
        <v>0</v>
      </c>
      <c r="J1223" s="12">
        <v>0</v>
      </c>
    </row>
    <row r="1224" spans="1:10">
      <c r="A1224" s="12">
        <v>31307</v>
      </c>
      <c r="B1224" s="12" t="s">
        <v>546</v>
      </c>
      <c r="C1224" s="12">
        <v>0</v>
      </c>
      <c r="D1224" s="12">
        <v>0</v>
      </c>
      <c r="E1224" s="12">
        <v>2042</v>
      </c>
      <c r="F1224" s="12">
        <v>2042</v>
      </c>
      <c r="G1224" s="12">
        <v>0</v>
      </c>
      <c r="H1224" s="12">
        <v>0</v>
      </c>
      <c r="I1224" s="12">
        <v>0</v>
      </c>
      <c r="J1224" s="12">
        <v>0</v>
      </c>
    </row>
    <row r="1225" spans="1:10">
      <c r="A1225" s="12">
        <v>31307</v>
      </c>
      <c r="B1225" s="12" t="s">
        <v>548</v>
      </c>
      <c r="C1225" s="12">
        <v>0</v>
      </c>
      <c r="D1225" s="12">
        <v>0</v>
      </c>
      <c r="E1225" s="12">
        <v>7946</v>
      </c>
      <c r="F1225" s="12">
        <v>7946</v>
      </c>
      <c r="G1225" s="12">
        <v>0</v>
      </c>
      <c r="H1225" s="12">
        <v>0</v>
      </c>
      <c r="I1225" s="12">
        <v>0</v>
      </c>
      <c r="J1225" s="12">
        <v>0</v>
      </c>
    </row>
    <row r="1226" spans="1:10">
      <c r="A1226" s="12">
        <v>31307</v>
      </c>
      <c r="B1226" s="12" t="s">
        <v>614</v>
      </c>
      <c r="C1226" s="12">
        <v>0</v>
      </c>
      <c r="D1226" s="12">
        <v>0</v>
      </c>
      <c r="E1226" s="12">
        <v>5972</v>
      </c>
      <c r="F1226" s="12">
        <v>5972</v>
      </c>
      <c r="G1226" s="12">
        <v>0</v>
      </c>
      <c r="H1226" s="12">
        <v>0</v>
      </c>
      <c r="I1226" s="12">
        <v>0</v>
      </c>
      <c r="J1226" s="12">
        <v>0</v>
      </c>
    </row>
    <row r="1227" spans="1:10">
      <c r="A1227" s="12">
        <v>31307</v>
      </c>
      <c r="B1227" s="12" t="s">
        <v>615</v>
      </c>
      <c r="C1227" s="12">
        <v>0</v>
      </c>
      <c r="D1227" s="12">
        <v>0</v>
      </c>
      <c r="E1227" s="12">
        <v>1384</v>
      </c>
      <c r="F1227" s="12">
        <v>1384</v>
      </c>
      <c r="G1227" s="12">
        <v>0</v>
      </c>
      <c r="H1227" s="12">
        <v>0</v>
      </c>
      <c r="I1227" s="12">
        <v>0</v>
      </c>
      <c r="J1227" s="12">
        <v>0</v>
      </c>
    </row>
    <row r="1228" spans="1:10">
      <c r="A1228" s="12">
        <v>31307</v>
      </c>
      <c r="B1228" s="12" t="s">
        <v>711</v>
      </c>
      <c r="C1228" s="12">
        <v>0</v>
      </c>
      <c r="D1228" s="12">
        <v>0</v>
      </c>
      <c r="E1228" s="12">
        <v>5409</v>
      </c>
      <c r="F1228" s="12">
        <v>5409</v>
      </c>
      <c r="G1228" s="12">
        <v>0</v>
      </c>
      <c r="H1228" s="12">
        <v>0</v>
      </c>
      <c r="I1228" s="12">
        <v>0</v>
      </c>
      <c r="J1228" s="12">
        <v>0</v>
      </c>
    </row>
    <row r="1229" spans="1:10">
      <c r="A1229" s="12">
        <v>31307</v>
      </c>
      <c r="B1229" s="12" t="s">
        <v>712</v>
      </c>
      <c r="C1229" s="12">
        <v>0</v>
      </c>
      <c r="D1229" s="12">
        <v>0</v>
      </c>
      <c r="E1229" s="12">
        <v>2427</v>
      </c>
      <c r="F1229" s="12">
        <v>2427</v>
      </c>
      <c r="G1229" s="12">
        <v>0</v>
      </c>
      <c r="H1229" s="12">
        <v>0</v>
      </c>
      <c r="I1229" s="12">
        <v>0</v>
      </c>
      <c r="J1229" s="12">
        <v>0</v>
      </c>
    </row>
    <row r="1230" spans="1:10">
      <c r="A1230" s="12">
        <v>31307</v>
      </c>
      <c r="B1230" s="12" t="s">
        <v>713</v>
      </c>
      <c r="C1230" s="12">
        <v>0</v>
      </c>
      <c r="D1230" s="12">
        <v>0</v>
      </c>
      <c r="E1230" s="12">
        <v>1908</v>
      </c>
      <c r="F1230" s="12">
        <v>1908</v>
      </c>
      <c r="G1230" s="12">
        <v>0</v>
      </c>
      <c r="H1230" s="12">
        <v>0</v>
      </c>
      <c r="I1230" s="12">
        <v>0</v>
      </c>
      <c r="J1230" s="12">
        <v>0</v>
      </c>
    </row>
    <row r="1231" spans="1:10">
      <c r="A1231" s="12">
        <v>31307</v>
      </c>
      <c r="B1231" s="12" t="s">
        <v>714</v>
      </c>
      <c r="C1231" s="12">
        <v>0</v>
      </c>
      <c r="D1231" s="12">
        <v>0</v>
      </c>
      <c r="E1231" s="12">
        <v>4883</v>
      </c>
      <c r="F1231" s="12">
        <v>4883</v>
      </c>
      <c r="G1231" s="12">
        <v>0</v>
      </c>
      <c r="H1231" s="12">
        <v>0</v>
      </c>
      <c r="I1231" s="12">
        <v>0</v>
      </c>
      <c r="J1231" s="12">
        <v>0</v>
      </c>
    </row>
    <row r="1232" spans="1:10">
      <c r="A1232" s="12">
        <v>31307</v>
      </c>
      <c r="B1232" s="12" t="s">
        <v>715</v>
      </c>
      <c r="C1232" s="12">
        <v>0</v>
      </c>
      <c r="D1232" s="12">
        <v>0</v>
      </c>
      <c r="E1232" s="12">
        <v>4466</v>
      </c>
      <c r="F1232" s="12">
        <v>4466</v>
      </c>
      <c r="G1232" s="12">
        <v>0</v>
      </c>
      <c r="H1232" s="12">
        <v>0</v>
      </c>
      <c r="I1232" s="12">
        <v>0</v>
      </c>
      <c r="J1232" s="12">
        <v>0</v>
      </c>
    </row>
    <row r="1233" spans="1:10">
      <c r="A1233" s="12">
        <v>31307</v>
      </c>
      <c r="B1233" s="12" t="s">
        <v>716</v>
      </c>
      <c r="C1233" s="12">
        <v>0</v>
      </c>
      <c r="D1233" s="12">
        <v>0</v>
      </c>
      <c r="E1233" s="12">
        <v>3117</v>
      </c>
      <c r="F1233" s="12">
        <v>3117</v>
      </c>
      <c r="G1233" s="12">
        <v>0</v>
      </c>
      <c r="H1233" s="12">
        <v>0</v>
      </c>
      <c r="I1233" s="12">
        <v>0</v>
      </c>
      <c r="J1233" s="12">
        <v>0</v>
      </c>
    </row>
    <row r="1234" spans="1:10">
      <c r="A1234" s="12">
        <v>31307</v>
      </c>
      <c r="B1234" s="12" t="s">
        <v>717</v>
      </c>
      <c r="C1234" s="12">
        <v>0</v>
      </c>
      <c r="D1234" s="12">
        <v>0</v>
      </c>
      <c r="E1234" s="12">
        <v>4225</v>
      </c>
      <c r="F1234" s="12">
        <v>4225</v>
      </c>
      <c r="G1234" s="12">
        <v>0</v>
      </c>
      <c r="H1234" s="12">
        <v>0</v>
      </c>
      <c r="I1234" s="12">
        <v>0</v>
      </c>
      <c r="J1234" s="12">
        <v>0</v>
      </c>
    </row>
    <row r="1235" spans="1:10">
      <c r="A1235" s="12">
        <v>31307</v>
      </c>
      <c r="B1235" s="12" t="s">
        <v>718</v>
      </c>
      <c r="C1235" s="12">
        <v>0</v>
      </c>
      <c r="D1235" s="12">
        <v>0</v>
      </c>
      <c r="E1235" s="12">
        <v>168.4</v>
      </c>
      <c r="F1235" s="12">
        <v>168.4</v>
      </c>
      <c r="G1235" s="12">
        <v>0</v>
      </c>
      <c r="H1235" s="12">
        <v>0</v>
      </c>
      <c r="I1235" s="12">
        <v>0</v>
      </c>
      <c r="J1235" s="12">
        <v>0</v>
      </c>
    </row>
    <row r="1236" spans="1:10">
      <c r="A1236" s="12">
        <v>31307</v>
      </c>
      <c r="B1236" s="12" t="s">
        <v>719</v>
      </c>
      <c r="C1236" s="12">
        <v>0</v>
      </c>
      <c r="D1236" s="12">
        <v>0</v>
      </c>
      <c r="E1236" s="12">
        <v>4581</v>
      </c>
      <c r="F1236" s="12">
        <v>4581</v>
      </c>
      <c r="G1236" s="12">
        <v>0</v>
      </c>
      <c r="H1236" s="12">
        <v>0</v>
      </c>
      <c r="I1236" s="12">
        <v>0</v>
      </c>
      <c r="J1236" s="12">
        <v>0</v>
      </c>
    </row>
    <row r="1237" spans="1:10">
      <c r="A1237" s="12">
        <v>31307</v>
      </c>
      <c r="B1237" s="12" t="s">
        <v>720</v>
      </c>
      <c r="C1237" s="12">
        <v>0</v>
      </c>
      <c r="D1237" s="12">
        <v>0</v>
      </c>
      <c r="E1237" s="12">
        <v>237.6</v>
      </c>
      <c r="F1237" s="12">
        <v>237.6</v>
      </c>
      <c r="G1237" s="12">
        <v>0</v>
      </c>
      <c r="H1237" s="12">
        <v>0</v>
      </c>
      <c r="I1237" s="12">
        <v>0</v>
      </c>
      <c r="J1237" s="12">
        <v>0</v>
      </c>
    </row>
    <row r="1238" spans="1:10">
      <c r="A1238" s="12">
        <v>31307</v>
      </c>
      <c r="B1238" s="12" t="s">
        <v>721</v>
      </c>
      <c r="C1238" s="12">
        <v>0</v>
      </c>
      <c r="D1238" s="12">
        <v>0</v>
      </c>
      <c r="E1238" s="12">
        <v>3132</v>
      </c>
      <c r="F1238" s="12">
        <v>3132</v>
      </c>
      <c r="G1238" s="12">
        <v>0</v>
      </c>
      <c r="H1238" s="12">
        <v>0</v>
      </c>
      <c r="I1238" s="12">
        <v>0</v>
      </c>
      <c r="J1238" s="12">
        <v>0</v>
      </c>
    </row>
    <row r="1239" spans="1:10">
      <c r="A1239" s="12">
        <v>31307</v>
      </c>
      <c r="B1239" s="12" t="s">
        <v>722</v>
      </c>
      <c r="C1239" s="12">
        <v>0</v>
      </c>
      <c r="D1239" s="12">
        <v>0</v>
      </c>
      <c r="E1239" s="12">
        <v>4696</v>
      </c>
      <c r="F1239" s="12">
        <v>4696</v>
      </c>
      <c r="G1239" s="12">
        <v>0</v>
      </c>
      <c r="H1239" s="12">
        <v>0</v>
      </c>
      <c r="I1239" s="12">
        <v>0</v>
      </c>
      <c r="J1239" s="12">
        <v>0</v>
      </c>
    </row>
    <row r="1240" spans="1:10">
      <c r="A1240" s="12">
        <v>31307</v>
      </c>
      <c r="B1240" s="12" t="s">
        <v>723</v>
      </c>
      <c r="C1240" s="12">
        <v>0</v>
      </c>
      <c r="D1240" s="12">
        <v>0</v>
      </c>
      <c r="E1240" s="12">
        <v>5073</v>
      </c>
      <c r="F1240" s="12">
        <v>5073</v>
      </c>
      <c r="G1240" s="12">
        <v>0</v>
      </c>
      <c r="H1240" s="12">
        <v>0</v>
      </c>
      <c r="I1240" s="12">
        <v>0</v>
      </c>
      <c r="J1240" s="12">
        <v>0</v>
      </c>
    </row>
    <row r="1241" spans="1:10">
      <c r="A1241" s="12">
        <v>31307</v>
      </c>
      <c r="B1241" s="12" t="s">
        <v>724</v>
      </c>
      <c r="C1241" s="12">
        <v>0</v>
      </c>
      <c r="D1241" s="12">
        <v>0</v>
      </c>
      <c r="E1241" s="12">
        <v>2079</v>
      </c>
      <c r="F1241" s="12">
        <v>2079</v>
      </c>
      <c r="G1241" s="12">
        <v>0</v>
      </c>
      <c r="H1241" s="12">
        <v>0</v>
      </c>
      <c r="I1241" s="12">
        <v>0</v>
      </c>
      <c r="J1241" s="12">
        <v>0</v>
      </c>
    </row>
    <row r="1242" spans="1:10">
      <c r="A1242" s="12">
        <v>31307</v>
      </c>
      <c r="B1242" s="12" t="s">
        <v>725</v>
      </c>
      <c r="C1242" s="12">
        <v>0</v>
      </c>
      <c r="D1242" s="12">
        <v>0</v>
      </c>
      <c r="E1242" s="12">
        <v>9452</v>
      </c>
      <c r="F1242" s="12">
        <v>9452</v>
      </c>
      <c r="G1242" s="12">
        <v>0</v>
      </c>
      <c r="H1242" s="12">
        <v>0</v>
      </c>
      <c r="I1242" s="12">
        <v>0</v>
      </c>
      <c r="J1242" s="12">
        <v>0</v>
      </c>
    </row>
    <row r="1243" spans="1:10">
      <c r="A1243" s="12">
        <v>31307</v>
      </c>
      <c r="B1243" s="12" t="s">
        <v>726</v>
      </c>
      <c r="C1243" s="12">
        <v>0</v>
      </c>
      <c r="D1243" s="12">
        <v>0</v>
      </c>
      <c r="E1243" s="12">
        <v>-6.4570000000000007</v>
      </c>
      <c r="F1243" s="12">
        <v>6.4570000000000007</v>
      </c>
      <c r="G1243" s="12">
        <v>0</v>
      </c>
      <c r="H1243" s="12">
        <v>0</v>
      </c>
      <c r="I1243" s="12">
        <v>0</v>
      </c>
      <c r="J1243" s="12">
        <v>0</v>
      </c>
    </row>
    <row r="1244" spans="1:10">
      <c r="A1244" s="12">
        <v>31307</v>
      </c>
      <c r="B1244" s="12" t="s">
        <v>727</v>
      </c>
      <c r="C1244" s="12">
        <v>0</v>
      </c>
      <c r="D1244" s="12">
        <v>0</v>
      </c>
      <c r="E1244" s="12">
        <v>5676</v>
      </c>
      <c r="F1244" s="12">
        <v>5676</v>
      </c>
      <c r="G1244" s="12">
        <v>0</v>
      </c>
      <c r="H1244" s="12">
        <v>0</v>
      </c>
      <c r="I1244" s="12">
        <v>0</v>
      </c>
      <c r="J1244" s="12">
        <v>0</v>
      </c>
    </row>
    <row r="1245" spans="1:10">
      <c r="A1245" s="12">
        <v>31307</v>
      </c>
      <c r="B1245" s="12" t="s">
        <v>728</v>
      </c>
      <c r="C1245" s="12">
        <v>0</v>
      </c>
      <c r="D1245" s="12">
        <v>0</v>
      </c>
      <c r="E1245" s="12">
        <v>534.20000000000005</v>
      </c>
      <c r="F1245" s="12">
        <v>534.20000000000005</v>
      </c>
      <c r="G1245" s="12">
        <v>0</v>
      </c>
      <c r="H1245" s="12">
        <v>0</v>
      </c>
      <c r="I1245" s="12">
        <v>0</v>
      </c>
      <c r="J1245" s="12">
        <v>0</v>
      </c>
    </row>
    <row r="1246" spans="1:10">
      <c r="A1246" s="12">
        <v>31307</v>
      </c>
      <c r="B1246" s="12" t="s">
        <v>729</v>
      </c>
      <c r="C1246" s="12">
        <v>0</v>
      </c>
      <c r="D1246" s="12">
        <v>0</v>
      </c>
      <c r="E1246" s="12">
        <v>4696</v>
      </c>
      <c r="F1246" s="12">
        <v>4696</v>
      </c>
      <c r="G1246" s="12">
        <v>0</v>
      </c>
      <c r="H1246" s="12">
        <v>0</v>
      </c>
      <c r="I1246" s="12">
        <v>0</v>
      </c>
      <c r="J1246" s="12">
        <v>0</v>
      </c>
    </row>
    <row r="1247" spans="1:10">
      <c r="A1247" s="12">
        <v>31307</v>
      </c>
      <c r="B1247" s="12" t="s">
        <v>730</v>
      </c>
      <c r="C1247" s="12">
        <v>0</v>
      </c>
      <c r="D1247" s="12">
        <v>0</v>
      </c>
      <c r="E1247" s="12">
        <v>3132</v>
      </c>
      <c r="F1247" s="12">
        <v>3132</v>
      </c>
      <c r="G1247" s="12">
        <v>0</v>
      </c>
      <c r="H1247" s="12">
        <v>0</v>
      </c>
      <c r="I1247" s="12">
        <v>0</v>
      </c>
      <c r="J1247" s="12">
        <v>0</v>
      </c>
    </row>
    <row r="1248" spans="1:10">
      <c r="A1248" s="12">
        <v>31307</v>
      </c>
      <c r="B1248" s="12" t="s">
        <v>731</v>
      </c>
      <c r="C1248" s="12">
        <v>0</v>
      </c>
      <c r="D1248" s="12">
        <v>0</v>
      </c>
      <c r="E1248" s="12">
        <v>3876</v>
      </c>
      <c r="F1248" s="12">
        <v>3876</v>
      </c>
      <c r="G1248" s="12">
        <v>0</v>
      </c>
      <c r="H1248" s="12">
        <v>0</v>
      </c>
      <c r="I1248" s="12">
        <v>0</v>
      </c>
      <c r="J1248" s="12">
        <v>0</v>
      </c>
    </row>
    <row r="1249" spans="1:10">
      <c r="A1249" s="12">
        <v>31307</v>
      </c>
      <c r="B1249" s="12" t="s">
        <v>732</v>
      </c>
      <c r="C1249" s="12">
        <v>0</v>
      </c>
      <c r="D1249" s="12">
        <v>0</v>
      </c>
      <c r="E1249" s="12">
        <v>8514</v>
      </c>
      <c r="F1249" s="12">
        <v>8514</v>
      </c>
      <c r="G1249" s="12">
        <v>0</v>
      </c>
      <c r="H1249" s="12">
        <v>0</v>
      </c>
      <c r="I1249" s="12">
        <v>0</v>
      </c>
      <c r="J1249" s="12">
        <v>0</v>
      </c>
    </row>
    <row r="1250" spans="1:10">
      <c r="A1250" s="12">
        <v>31307</v>
      </c>
      <c r="B1250" s="12" t="s">
        <v>733</v>
      </c>
      <c r="C1250" s="12">
        <v>0</v>
      </c>
      <c r="D1250" s="12">
        <v>0</v>
      </c>
      <c r="E1250" s="12">
        <v>-4.5670000000000002</v>
      </c>
      <c r="F1250" s="12">
        <v>4.5670000000000002</v>
      </c>
      <c r="G1250" s="12">
        <v>0</v>
      </c>
      <c r="H1250" s="12">
        <v>0</v>
      </c>
      <c r="I1250" s="12">
        <v>0</v>
      </c>
      <c r="J1250" s="12">
        <v>0</v>
      </c>
    </row>
    <row r="1251" spans="1:10">
      <c r="A1251" s="12">
        <v>31307</v>
      </c>
      <c r="B1251" s="12" t="s">
        <v>805</v>
      </c>
      <c r="C1251" s="12">
        <v>0</v>
      </c>
      <c r="D1251" s="12">
        <v>0</v>
      </c>
      <c r="E1251" s="12">
        <v>1581</v>
      </c>
      <c r="F1251" s="12">
        <v>1581</v>
      </c>
      <c r="G1251" s="12">
        <v>0</v>
      </c>
      <c r="H1251" s="12">
        <v>0</v>
      </c>
      <c r="I1251" s="12">
        <v>0</v>
      </c>
      <c r="J1251" s="12">
        <v>0</v>
      </c>
    </row>
    <row r="1252" spans="1:10">
      <c r="A1252" s="12">
        <v>31307</v>
      </c>
      <c r="B1252" s="12" t="s">
        <v>806</v>
      </c>
      <c r="C1252" s="12">
        <v>0</v>
      </c>
      <c r="D1252" s="12">
        <v>0</v>
      </c>
      <c r="E1252" s="12">
        <v>6503</v>
      </c>
      <c r="F1252" s="12">
        <v>6503</v>
      </c>
      <c r="G1252" s="12">
        <v>0</v>
      </c>
      <c r="H1252" s="12">
        <v>0</v>
      </c>
      <c r="I1252" s="12">
        <v>0</v>
      </c>
      <c r="J1252" s="12">
        <v>0</v>
      </c>
    </row>
    <row r="1253" spans="1:10">
      <c r="A1253" s="12">
        <v>31307</v>
      </c>
      <c r="B1253" s="12" t="s">
        <v>807</v>
      </c>
      <c r="C1253" s="12">
        <v>0</v>
      </c>
      <c r="D1253" s="12">
        <v>0</v>
      </c>
      <c r="E1253" s="12">
        <v>1679</v>
      </c>
      <c r="F1253" s="12">
        <v>1679</v>
      </c>
      <c r="G1253" s="12">
        <v>0</v>
      </c>
      <c r="H1253" s="12">
        <v>0</v>
      </c>
      <c r="I1253" s="12">
        <v>0</v>
      </c>
      <c r="J1253" s="12">
        <v>0</v>
      </c>
    </row>
    <row r="1254" spans="1:10">
      <c r="A1254" s="12">
        <v>31307</v>
      </c>
      <c r="B1254" s="12" t="s">
        <v>808</v>
      </c>
      <c r="C1254" s="12">
        <v>0</v>
      </c>
      <c r="D1254" s="12">
        <v>0</v>
      </c>
      <c r="E1254" s="12">
        <v>7179</v>
      </c>
      <c r="F1254" s="12">
        <v>7179</v>
      </c>
      <c r="G1254" s="12">
        <v>0</v>
      </c>
      <c r="H1254" s="12">
        <v>0</v>
      </c>
      <c r="I1254" s="12">
        <v>0</v>
      </c>
      <c r="J1254" s="12">
        <v>0</v>
      </c>
    </row>
    <row r="1255" spans="1:10">
      <c r="A1255" s="12">
        <v>31307</v>
      </c>
      <c r="B1255" s="12" t="s">
        <v>809</v>
      </c>
      <c r="C1255" s="12">
        <v>0</v>
      </c>
      <c r="D1255" s="12">
        <v>0</v>
      </c>
      <c r="E1255" s="12">
        <v>1879</v>
      </c>
      <c r="F1255" s="12">
        <v>1879</v>
      </c>
      <c r="G1255" s="12">
        <v>0</v>
      </c>
      <c r="H1255" s="12">
        <v>0</v>
      </c>
      <c r="I1255" s="12">
        <v>0</v>
      </c>
      <c r="J1255" s="12">
        <v>0</v>
      </c>
    </row>
    <row r="1256" spans="1:10">
      <c r="A1256" s="12">
        <v>31307</v>
      </c>
      <c r="B1256" s="12" t="s">
        <v>810</v>
      </c>
      <c r="C1256" s="12">
        <v>0</v>
      </c>
      <c r="D1256" s="12">
        <v>0</v>
      </c>
      <c r="E1256" s="12">
        <v>4883</v>
      </c>
      <c r="F1256" s="12">
        <v>4883</v>
      </c>
      <c r="G1256" s="12">
        <v>0</v>
      </c>
      <c r="H1256" s="12">
        <v>0</v>
      </c>
      <c r="I1256" s="12">
        <v>0</v>
      </c>
      <c r="J1256" s="12">
        <v>0</v>
      </c>
    </row>
    <row r="1257" spans="1:10">
      <c r="A1257" s="12">
        <v>31307</v>
      </c>
      <c r="B1257" s="12" t="s">
        <v>811</v>
      </c>
      <c r="C1257" s="12">
        <v>0</v>
      </c>
      <c r="D1257" s="12">
        <v>0</v>
      </c>
      <c r="E1257" s="12">
        <v>4581</v>
      </c>
      <c r="F1257" s="12">
        <v>4581</v>
      </c>
      <c r="G1257" s="12">
        <v>0</v>
      </c>
      <c r="H1257" s="12">
        <v>0</v>
      </c>
      <c r="I1257" s="12">
        <v>0</v>
      </c>
      <c r="J1257" s="12">
        <v>0</v>
      </c>
    </row>
    <row r="1258" spans="1:10">
      <c r="A1258" s="12">
        <v>31307</v>
      </c>
      <c r="B1258" s="12" t="s">
        <v>812</v>
      </c>
      <c r="C1258" s="12">
        <v>0</v>
      </c>
      <c r="D1258" s="12">
        <v>0</v>
      </c>
      <c r="E1258" s="12">
        <v>2265</v>
      </c>
      <c r="F1258" s="12">
        <v>2265</v>
      </c>
      <c r="G1258" s="12">
        <v>0</v>
      </c>
      <c r="H1258" s="12">
        <v>0</v>
      </c>
      <c r="I1258" s="12">
        <v>0</v>
      </c>
      <c r="J1258" s="12">
        <v>0</v>
      </c>
    </row>
    <row r="1259" spans="1:10">
      <c r="A1259" s="12">
        <v>31307</v>
      </c>
      <c r="B1259" s="12" t="s">
        <v>813</v>
      </c>
      <c r="C1259" s="12">
        <v>0</v>
      </c>
      <c r="D1259" s="12">
        <v>0</v>
      </c>
      <c r="E1259" s="12">
        <v>4372</v>
      </c>
      <c r="F1259" s="12">
        <v>4372</v>
      </c>
      <c r="G1259" s="12">
        <v>0</v>
      </c>
      <c r="H1259" s="12">
        <v>0</v>
      </c>
      <c r="I1259" s="12">
        <v>0</v>
      </c>
      <c r="J1259" s="12">
        <v>0</v>
      </c>
    </row>
    <row r="1260" spans="1:10">
      <c r="A1260" s="12">
        <v>31307</v>
      </c>
      <c r="B1260" s="12" t="s">
        <v>814</v>
      </c>
      <c r="C1260" s="12">
        <v>0</v>
      </c>
      <c r="D1260" s="12">
        <v>0</v>
      </c>
      <c r="E1260" s="12">
        <v>775.7</v>
      </c>
      <c r="F1260" s="12">
        <v>775.7</v>
      </c>
      <c r="G1260" s="12">
        <v>0</v>
      </c>
      <c r="H1260" s="12">
        <v>0</v>
      </c>
      <c r="I1260" s="12">
        <v>0</v>
      </c>
      <c r="J1260" s="12">
        <v>0</v>
      </c>
    </row>
    <row r="1261" spans="1:10">
      <c r="A1261" s="12">
        <v>31307</v>
      </c>
      <c r="B1261" s="12" t="s">
        <v>815</v>
      </c>
      <c r="C1261" s="12">
        <v>0</v>
      </c>
      <c r="D1261" s="12">
        <v>0</v>
      </c>
      <c r="E1261" s="12">
        <v>3340</v>
      </c>
      <c r="F1261" s="12">
        <v>3340</v>
      </c>
      <c r="G1261" s="12">
        <v>0</v>
      </c>
      <c r="H1261" s="12">
        <v>0</v>
      </c>
      <c r="I1261" s="12">
        <v>0</v>
      </c>
      <c r="J1261" s="12">
        <v>0</v>
      </c>
    </row>
    <row r="1262" spans="1:10">
      <c r="A1262" s="12">
        <v>31307</v>
      </c>
      <c r="B1262" s="12" t="s">
        <v>816</v>
      </c>
      <c r="C1262" s="12">
        <v>0</v>
      </c>
      <c r="D1262" s="12">
        <v>0</v>
      </c>
      <c r="E1262" s="12">
        <v>4904</v>
      </c>
      <c r="F1262" s="12">
        <v>4904</v>
      </c>
      <c r="G1262" s="12">
        <v>0</v>
      </c>
      <c r="H1262" s="12">
        <v>0</v>
      </c>
      <c r="I1262" s="12">
        <v>0</v>
      </c>
      <c r="J1262" s="12">
        <v>0</v>
      </c>
    </row>
    <row r="1263" spans="1:10">
      <c r="A1263" s="12">
        <v>31307</v>
      </c>
      <c r="B1263" s="12" t="s">
        <v>817</v>
      </c>
      <c r="C1263" s="12">
        <v>0</v>
      </c>
      <c r="D1263" s="12">
        <v>0</v>
      </c>
      <c r="E1263" s="12">
        <v>7331</v>
      </c>
      <c r="F1263" s="12">
        <v>7331</v>
      </c>
      <c r="G1263" s="12">
        <v>0</v>
      </c>
      <c r="H1263" s="12">
        <v>0</v>
      </c>
      <c r="I1263" s="12">
        <v>0</v>
      </c>
      <c r="J1263" s="12">
        <v>0</v>
      </c>
    </row>
    <row r="1264" spans="1:10">
      <c r="A1264" s="12">
        <v>31307</v>
      </c>
      <c r="B1264" s="12" t="s">
        <v>818</v>
      </c>
      <c r="C1264" s="12">
        <v>0</v>
      </c>
      <c r="D1264" s="12">
        <v>0</v>
      </c>
      <c r="E1264" s="12">
        <v>1412</v>
      </c>
      <c r="F1264" s="12">
        <v>1412</v>
      </c>
      <c r="G1264" s="12">
        <v>0</v>
      </c>
      <c r="H1264" s="12">
        <v>0</v>
      </c>
      <c r="I1264" s="12">
        <v>0</v>
      </c>
      <c r="J1264" s="12">
        <v>0</v>
      </c>
    </row>
    <row r="1265" spans="1:10">
      <c r="A1265" s="12">
        <v>31307</v>
      </c>
      <c r="B1265" s="12" t="s">
        <v>819</v>
      </c>
      <c r="C1265" s="12">
        <v>0</v>
      </c>
      <c r="D1265" s="12">
        <v>0</v>
      </c>
      <c r="E1265" s="12">
        <v>7245</v>
      </c>
      <c r="F1265" s="12">
        <v>7245</v>
      </c>
      <c r="G1265" s="12">
        <v>0</v>
      </c>
      <c r="H1265" s="12">
        <v>0</v>
      </c>
      <c r="I1265" s="12">
        <v>0</v>
      </c>
      <c r="J1265" s="12">
        <v>0</v>
      </c>
    </row>
    <row r="1266" spans="1:10">
      <c r="A1266" s="12">
        <v>31307</v>
      </c>
      <c r="B1266" s="12" t="s">
        <v>820</v>
      </c>
      <c r="C1266" s="12">
        <v>0</v>
      </c>
      <c r="D1266" s="12">
        <v>0</v>
      </c>
      <c r="E1266" s="12">
        <v>1963</v>
      </c>
      <c r="F1266" s="12">
        <v>1963</v>
      </c>
      <c r="G1266" s="12">
        <v>0</v>
      </c>
      <c r="H1266" s="12">
        <v>0</v>
      </c>
      <c r="I1266" s="12">
        <v>0</v>
      </c>
      <c r="J1266" s="12">
        <v>0</v>
      </c>
    </row>
    <row r="1267" spans="1:10">
      <c r="A1267" s="12">
        <v>31307</v>
      </c>
      <c r="B1267" s="12" t="s">
        <v>821</v>
      </c>
      <c r="C1267" s="12">
        <v>0</v>
      </c>
      <c r="D1267" s="12">
        <v>0</v>
      </c>
      <c r="E1267" s="12">
        <v>6684</v>
      </c>
      <c r="F1267" s="12">
        <v>6684</v>
      </c>
      <c r="G1267" s="12">
        <v>0</v>
      </c>
      <c r="H1267" s="12">
        <v>0</v>
      </c>
      <c r="I1267" s="12">
        <v>0</v>
      </c>
      <c r="J1267" s="12">
        <v>0</v>
      </c>
    </row>
    <row r="1268" spans="1:10">
      <c r="A1268" s="12">
        <v>31307</v>
      </c>
      <c r="B1268" s="12" t="s">
        <v>822</v>
      </c>
      <c r="C1268" s="12">
        <v>0</v>
      </c>
      <c r="D1268" s="12">
        <v>0</v>
      </c>
      <c r="E1268" s="12">
        <v>2366</v>
      </c>
      <c r="F1268" s="12">
        <v>2366</v>
      </c>
      <c r="G1268" s="12">
        <v>0</v>
      </c>
      <c r="H1268" s="12">
        <v>0</v>
      </c>
      <c r="I1268" s="12">
        <v>0</v>
      </c>
      <c r="J1268" s="12">
        <v>0</v>
      </c>
    </row>
    <row r="1269" spans="1:10">
      <c r="A1269" s="12">
        <v>31307</v>
      </c>
      <c r="B1269" s="12" t="s">
        <v>823</v>
      </c>
      <c r="C1269" s="12">
        <v>0</v>
      </c>
      <c r="D1269" s="12">
        <v>0</v>
      </c>
      <c r="E1269" s="12">
        <v>4972</v>
      </c>
      <c r="F1269" s="12">
        <v>4972</v>
      </c>
      <c r="G1269" s="12">
        <v>0</v>
      </c>
      <c r="H1269" s="12">
        <v>0</v>
      </c>
      <c r="I1269" s="12">
        <v>0</v>
      </c>
      <c r="J1269" s="12">
        <v>0</v>
      </c>
    </row>
    <row r="1270" spans="1:10">
      <c r="A1270" s="12">
        <v>31307</v>
      </c>
      <c r="B1270" s="12" t="s">
        <v>824</v>
      </c>
      <c r="C1270" s="12">
        <v>0</v>
      </c>
      <c r="D1270" s="12">
        <v>0</v>
      </c>
      <c r="E1270" s="12">
        <v>3728</v>
      </c>
      <c r="F1270" s="12">
        <v>3728</v>
      </c>
      <c r="G1270" s="12">
        <v>0</v>
      </c>
      <c r="H1270" s="12">
        <v>0</v>
      </c>
      <c r="I1270" s="12">
        <v>0</v>
      </c>
      <c r="J1270" s="12">
        <v>0</v>
      </c>
    </row>
    <row r="1271" spans="1:10">
      <c r="A1271" s="12">
        <v>31307</v>
      </c>
      <c r="B1271" s="12" t="s">
        <v>825</v>
      </c>
      <c r="C1271" s="12">
        <v>0</v>
      </c>
      <c r="D1271" s="12">
        <v>0</v>
      </c>
      <c r="E1271" s="12">
        <v>3801</v>
      </c>
      <c r="F1271" s="12">
        <v>3801</v>
      </c>
      <c r="G1271" s="12">
        <v>0</v>
      </c>
      <c r="H1271" s="12">
        <v>0</v>
      </c>
      <c r="I1271" s="12">
        <v>0</v>
      </c>
      <c r="J1271" s="12">
        <v>0</v>
      </c>
    </row>
    <row r="1272" spans="1:10">
      <c r="A1272" s="12">
        <v>31307</v>
      </c>
      <c r="B1272" s="12" t="s">
        <v>826</v>
      </c>
      <c r="C1272" s="12">
        <v>0</v>
      </c>
      <c r="D1272" s="12">
        <v>0</v>
      </c>
      <c r="E1272" s="12">
        <v>4871</v>
      </c>
      <c r="F1272" s="12">
        <v>4871</v>
      </c>
      <c r="G1272" s="12">
        <v>0</v>
      </c>
      <c r="H1272" s="12">
        <v>0</v>
      </c>
      <c r="I1272" s="12">
        <v>0</v>
      </c>
      <c r="J1272" s="12">
        <v>0</v>
      </c>
    </row>
    <row r="1273" spans="1:10">
      <c r="A1273" s="12">
        <v>31307</v>
      </c>
      <c r="B1273" s="12" t="s">
        <v>827</v>
      </c>
      <c r="C1273" s="12">
        <v>0</v>
      </c>
      <c r="D1273" s="12">
        <v>0</v>
      </c>
      <c r="E1273" s="12">
        <v>2657</v>
      </c>
      <c r="F1273" s="12">
        <v>2657</v>
      </c>
      <c r="G1273" s="12">
        <v>0</v>
      </c>
      <c r="H1273" s="12">
        <v>0</v>
      </c>
      <c r="I1273" s="12">
        <v>0</v>
      </c>
      <c r="J1273" s="12">
        <v>0</v>
      </c>
    </row>
    <row r="1274" spans="1:10">
      <c r="A1274" s="12">
        <v>31307</v>
      </c>
      <c r="B1274" s="12" t="s">
        <v>828</v>
      </c>
      <c r="C1274" s="12">
        <v>0</v>
      </c>
      <c r="D1274" s="12">
        <v>0</v>
      </c>
      <c r="E1274" s="12">
        <v>5739</v>
      </c>
      <c r="F1274" s="12">
        <v>5739</v>
      </c>
      <c r="G1274" s="12">
        <v>0</v>
      </c>
      <c r="H1274" s="12">
        <v>0</v>
      </c>
      <c r="I1274" s="12">
        <v>0</v>
      </c>
      <c r="J1274" s="12">
        <v>0</v>
      </c>
    </row>
    <row r="1275" spans="1:10">
      <c r="A1275" s="12">
        <v>31307</v>
      </c>
      <c r="B1275" s="12" t="s">
        <v>829</v>
      </c>
      <c r="C1275" s="12">
        <v>0</v>
      </c>
      <c r="D1275" s="12">
        <v>0</v>
      </c>
      <c r="E1275" s="12">
        <v>1403</v>
      </c>
      <c r="F1275" s="12">
        <v>1403</v>
      </c>
      <c r="G1275" s="12">
        <v>0</v>
      </c>
      <c r="H1275" s="12">
        <v>0</v>
      </c>
      <c r="I1275" s="12">
        <v>0</v>
      </c>
      <c r="J1275" s="12">
        <v>0</v>
      </c>
    </row>
    <row r="1276" spans="1:10">
      <c r="A1276" s="12">
        <v>31307</v>
      </c>
      <c r="B1276" s="12" t="s">
        <v>830</v>
      </c>
      <c r="C1276" s="12">
        <v>0</v>
      </c>
      <c r="D1276" s="12">
        <v>0</v>
      </c>
      <c r="E1276" s="12">
        <v>6509</v>
      </c>
      <c r="F1276" s="12">
        <v>6509</v>
      </c>
      <c r="G1276" s="12">
        <v>0</v>
      </c>
      <c r="H1276" s="12">
        <v>0</v>
      </c>
      <c r="I1276" s="12">
        <v>0</v>
      </c>
      <c r="J1276" s="12">
        <v>0</v>
      </c>
    </row>
    <row r="1277" spans="1:10">
      <c r="A1277" s="12">
        <v>31307</v>
      </c>
      <c r="B1277" s="12" t="s">
        <v>831</v>
      </c>
      <c r="C1277" s="12">
        <v>0</v>
      </c>
      <c r="D1277" s="12">
        <v>0</v>
      </c>
      <c r="E1277" s="12">
        <v>3939</v>
      </c>
      <c r="F1277" s="12">
        <v>3939</v>
      </c>
      <c r="G1277" s="12">
        <v>0</v>
      </c>
      <c r="H1277" s="12">
        <v>0</v>
      </c>
      <c r="I1277" s="12">
        <v>0</v>
      </c>
      <c r="J1277" s="12">
        <v>0</v>
      </c>
    </row>
    <row r="1278" spans="1:10">
      <c r="A1278" s="12">
        <v>31307</v>
      </c>
      <c r="B1278" s="12" t="s">
        <v>832</v>
      </c>
      <c r="C1278" s="12">
        <v>0</v>
      </c>
      <c r="D1278" s="12">
        <v>0</v>
      </c>
      <c r="E1278" s="12">
        <v>4166</v>
      </c>
      <c r="F1278" s="12">
        <v>4166</v>
      </c>
      <c r="G1278" s="12">
        <v>0</v>
      </c>
      <c r="H1278" s="12">
        <v>0</v>
      </c>
      <c r="I1278" s="12">
        <v>0</v>
      </c>
      <c r="J1278" s="12">
        <v>0</v>
      </c>
    </row>
    <row r="1279" spans="1:10">
      <c r="A1279" s="12">
        <v>31307</v>
      </c>
      <c r="B1279" s="12" t="s">
        <v>833</v>
      </c>
      <c r="C1279" s="12">
        <v>0</v>
      </c>
      <c r="D1279" s="12">
        <v>0</v>
      </c>
      <c r="E1279" s="12">
        <v>1797</v>
      </c>
      <c r="F1279" s="12">
        <v>1797</v>
      </c>
      <c r="G1279" s="12">
        <v>0</v>
      </c>
      <c r="H1279" s="12">
        <v>0</v>
      </c>
      <c r="I1279" s="12">
        <v>0</v>
      </c>
      <c r="J1279" s="12">
        <v>0</v>
      </c>
    </row>
    <row r="1280" spans="1:10">
      <c r="A1280" s="12">
        <v>31307</v>
      </c>
      <c r="B1280" s="12" t="s">
        <v>834</v>
      </c>
      <c r="C1280" s="12">
        <v>0</v>
      </c>
      <c r="D1280" s="12">
        <v>0</v>
      </c>
      <c r="E1280" s="12">
        <v>6156</v>
      </c>
      <c r="F1280" s="12">
        <v>6156</v>
      </c>
      <c r="G1280" s="12">
        <v>0</v>
      </c>
      <c r="H1280" s="12">
        <v>0</v>
      </c>
      <c r="I1280" s="12">
        <v>0</v>
      </c>
      <c r="J1280" s="12">
        <v>0</v>
      </c>
    </row>
    <row r="1281" spans="1:10">
      <c r="A1281" s="12">
        <v>31307</v>
      </c>
      <c r="B1281" s="12" t="s">
        <v>835</v>
      </c>
      <c r="C1281" s="12">
        <v>0</v>
      </c>
      <c r="D1281" s="12">
        <v>0</v>
      </c>
      <c r="E1281" s="12">
        <v>2585</v>
      </c>
      <c r="F1281" s="12">
        <v>2585</v>
      </c>
      <c r="G1281" s="12">
        <v>0</v>
      </c>
      <c r="H1281" s="12">
        <v>0</v>
      </c>
      <c r="I1281" s="12">
        <v>0</v>
      </c>
      <c r="J1281" s="12">
        <v>0</v>
      </c>
    </row>
    <row r="1282" spans="1:10">
      <c r="A1282" s="12">
        <v>31307</v>
      </c>
      <c r="B1282" s="12" t="s">
        <v>836</v>
      </c>
      <c r="C1282" s="12">
        <v>0</v>
      </c>
      <c r="D1282" s="12">
        <v>0</v>
      </c>
      <c r="E1282" s="12">
        <v>7066</v>
      </c>
      <c r="F1282" s="12">
        <v>7066</v>
      </c>
      <c r="G1282" s="12">
        <v>0</v>
      </c>
      <c r="H1282" s="12">
        <v>0</v>
      </c>
      <c r="I1282" s="12">
        <v>0</v>
      </c>
      <c r="J1282" s="12">
        <v>0</v>
      </c>
    </row>
    <row r="1283" spans="1:10">
      <c r="A1283" s="12">
        <v>31307</v>
      </c>
      <c r="B1283" s="12" t="s">
        <v>837</v>
      </c>
      <c r="C1283" s="12">
        <v>0</v>
      </c>
      <c r="D1283" s="12">
        <v>0</v>
      </c>
      <c r="E1283" s="12">
        <v>1501</v>
      </c>
      <c r="F1283" s="12">
        <v>1501</v>
      </c>
      <c r="G1283" s="12">
        <v>0</v>
      </c>
      <c r="H1283" s="12">
        <v>0</v>
      </c>
      <c r="I1283" s="12">
        <v>0</v>
      </c>
      <c r="J1283" s="12">
        <v>0</v>
      </c>
    </row>
    <row r="1284" spans="1:10">
      <c r="A1284" s="12">
        <v>31307</v>
      </c>
      <c r="B1284" s="12" t="s">
        <v>838</v>
      </c>
      <c r="C1284" s="12">
        <v>0</v>
      </c>
      <c r="D1284" s="12">
        <v>0</v>
      </c>
      <c r="E1284" s="12">
        <v>3948</v>
      </c>
      <c r="F1284" s="12">
        <v>3948</v>
      </c>
      <c r="G1284" s="12">
        <v>0</v>
      </c>
      <c r="H1284" s="12">
        <v>0</v>
      </c>
      <c r="I1284" s="12">
        <v>0</v>
      </c>
      <c r="J1284" s="12">
        <v>0</v>
      </c>
    </row>
    <row r="1285" spans="1:10">
      <c r="A1285" s="12">
        <v>31307</v>
      </c>
      <c r="B1285" s="12" t="s">
        <v>839</v>
      </c>
      <c r="C1285" s="12">
        <v>0</v>
      </c>
      <c r="D1285" s="12">
        <v>0</v>
      </c>
      <c r="E1285" s="12">
        <v>3459</v>
      </c>
      <c r="F1285" s="12">
        <v>3459</v>
      </c>
      <c r="G1285" s="12">
        <v>0</v>
      </c>
      <c r="H1285" s="12">
        <v>0</v>
      </c>
      <c r="I1285" s="12">
        <v>0</v>
      </c>
      <c r="J1285" s="12">
        <v>0</v>
      </c>
    </row>
    <row r="1286" spans="1:10">
      <c r="A1286" s="12">
        <v>31307</v>
      </c>
      <c r="B1286" s="12" t="s">
        <v>840</v>
      </c>
      <c r="C1286" s="12">
        <v>0</v>
      </c>
      <c r="D1286" s="12">
        <v>0</v>
      </c>
      <c r="E1286" s="12">
        <v>2267</v>
      </c>
      <c r="F1286" s="12">
        <v>2267</v>
      </c>
      <c r="G1286" s="12">
        <v>0</v>
      </c>
      <c r="H1286" s="12">
        <v>0</v>
      </c>
      <c r="I1286" s="12">
        <v>0</v>
      </c>
      <c r="J1286" s="12">
        <v>0</v>
      </c>
    </row>
    <row r="1287" spans="1:10">
      <c r="A1287" s="12">
        <v>31307</v>
      </c>
      <c r="B1287" s="12" t="s">
        <v>841</v>
      </c>
      <c r="C1287" s="12">
        <v>0</v>
      </c>
      <c r="D1287" s="12">
        <v>0</v>
      </c>
      <c r="E1287" s="12">
        <v>6794</v>
      </c>
      <c r="F1287" s="12">
        <v>6794</v>
      </c>
      <c r="G1287" s="12">
        <v>0</v>
      </c>
      <c r="H1287" s="12">
        <v>0</v>
      </c>
      <c r="I1287" s="12">
        <v>0</v>
      </c>
      <c r="J1287" s="12">
        <v>0</v>
      </c>
    </row>
    <row r="1288" spans="1:10">
      <c r="A1288" s="12">
        <v>31307</v>
      </c>
      <c r="B1288" s="12" t="s">
        <v>842</v>
      </c>
      <c r="C1288" s="12">
        <v>0</v>
      </c>
      <c r="D1288" s="12">
        <v>0</v>
      </c>
      <c r="E1288" s="12">
        <v>1434</v>
      </c>
      <c r="F1288" s="12">
        <v>1434</v>
      </c>
      <c r="G1288" s="12">
        <v>0</v>
      </c>
      <c r="H1288" s="12">
        <v>0</v>
      </c>
      <c r="I1288" s="12">
        <v>0</v>
      </c>
      <c r="J1288" s="12">
        <v>0</v>
      </c>
    </row>
    <row r="1289" spans="1:10">
      <c r="A1289" s="12">
        <v>31307</v>
      </c>
      <c r="B1289" s="12" t="s">
        <v>843</v>
      </c>
      <c r="C1289" s="12">
        <v>0</v>
      </c>
      <c r="D1289" s="12">
        <v>0</v>
      </c>
      <c r="E1289" s="12">
        <v>5148</v>
      </c>
      <c r="F1289" s="12">
        <v>5148</v>
      </c>
      <c r="G1289" s="12">
        <v>0</v>
      </c>
      <c r="H1289" s="12">
        <v>0</v>
      </c>
      <c r="I1289" s="12">
        <v>0</v>
      </c>
      <c r="J1289" s="12">
        <v>0</v>
      </c>
    </row>
    <row r="1290" spans="1:10">
      <c r="A1290" s="12">
        <v>31307</v>
      </c>
      <c r="B1290" s="12" t="s">
        <v>844</v>
      </c>
      <c r="C1290" s="12">
        <v>0</v>
      </c>
      <c r="D1290" s="12">
        <v>0</v>
      </c>
      <c r="E1290" s="12">
        <v>1909</v>
      </c>
      <c r="F1290" s="12">
        <v>1909</v>
      </c>
      <c r="G1290" s="12">
        <v>0</v>
      </c>
      <c r="H1290" s="12">
        <v>0</v>
      </c>
      <c r="I1290" s="12">
        <v>0</v>
      </c>
      <c r="J1290" s="12">
        <v>0</v>
      </c>
    </row>
    <row r="1291" spans="1:10">
      <c r="A1291" s="12">
        <v>31307</v>
      </c>
      <c r="B1291" s="12" t="s">
        <v>845</v>
      </c>
      <c r="C1291" s="12">
        <v>0</v>
      </c>
      <c r="D1291" s="12">
        <v>0</v>
      </c>
      <c r="E1291" s="12">
        <v>4777</v>
      </c>
      <c r="F1291" s="12">
        <v>4777</v>
      </c>
      <c r="G1291" s="12">
        <v>0</v>
      </c>
      <c r="H1291" s="12">
        <v>0</v>
      </c>
      <c r="I1291" s="12">
        <v>0</v>
      </c>
      <c r="J1291" s="12">
        <v>0</v>
      </c>
    </row>
    <row r="1292" spans="1:10">
      <c r="A1292" s="12">
        <v>31307</v>
      </c>
      <c r="B1292" s="12" t="s">
        <v>846</v>
      </c>
      <c r="C1292" s="12">
        <v>0</v>
      </c>
      <c r="D1292" s="12">
        <v>0</v>
      </c>
      <c r="E1292" s="12">
        <v>1452</v>
      </c>
      <c r="F1292" s="12">
        <v>1452</v>
      </c>
      <c r="G1292" s="12">
        <v>0</v>
      </c>
      <c r="H1292" s="12">
        <v>0</v>
      </c>
      <c r="I1292" s="12">
        <v>0</v>
      </c>
      <c r="J1292" s="12">
        <v>0</v>
      </c>
    </row>
    <row r="1293" spans="1:10">
      <c r="A1293" s="12">
        <v>31307</v>
      </c>
      <c r="B1293" s="12" t="s">
        <v>847</v>
      </c>
      <c r="C1293" s="12">
        <v>0</v>
      </c>
      <c r="D1293" s="12">
        <v>0</v>
      </c>
      <c r="E1293" s="12">
        <v>5365</v>
      </c>
      <c r="F1293" s="12">
        <v>5365</v>
      </c>
      <c r="G1293" s="12">
        <v>0</v>
      </c>
      <c r="H1293" s="12">
        <v>0</v>
      </c>
      <c r="I1293" s="12">
        <v>0</v>
      </c>
      <c r="J1293" s="12">
        <v>0</v>
      </c>
    </row>
    <row r="1294" spans="1:10">
      <c r="A1294" s="12">
        <v>31307</v>
      </c>
      <c r="B1294" s="12" t="s">
        <v>848</v>
      </c>
      <c r="C1294" s="12">
        <v>0</v>
      </c>
      <c r="D1294" s="12">
        <v>0</v>
      </c>
      <c r="E1294" s="12">
        <v>7952</v>
      </c>
      <c r="F1294" s="12">
        <v>7952</v>
      </c>
      <c r="G1294" s="12">
        <v>0</v>
      </c>
      <c r="H1294" s="12">
        <v>0</v>
      </c>
      <c r="I1294" s="12">
        <v>0</v>
      </c>
      <c r="J1294" s="12">
        <v>0</v>
      </c>
    </row>
    <row r="1295" spans="1:10">
      <c r="A1295" s="12">
        <v>31307</v>
      </c>
      <c r="B1295" s="12" t="s">
        <v>849</v>
      </c>
      <c r="C1295" s="12">
        <v>0</v>
      </c>
      <c r="D1295" s="12">
        <v>0</v>
      </c>
      <c r="E1295" s="12">
        <v>567.9</v>
      </c>
      <c r="F1295" s="12">
        <v>567.9</v>
      </c>
      <c r="G1295" s="12">
        <v>0</v>
      </c>
      <c r="H1295" s="12">
        <v>0</v>
      </c>
      <c r="I1295" s="12">
        <v>0</v>
      </c>
      <c r="J1295" s="12">
        <v>0</v>
      </c>
    </row>
    <row r="1296" spans="1:10">
      <c r="A1296" s="12">
        <v>31307</v>
      </c>
      <c r="B1296" s="12" t="s">
        <v>850</v>
      </c>
      <c r="C1296" s="12">
        <v>0</v>
      </c>
      <c r="D1296" s="12">
        <v>0</v>
      </c>
      <c r="E1296" s="12">
        <v>7735</v>
      </c>
      <c r="F1296" s="12">
        <v>7735</v>
      </c>
      <c r="G1296" s="12">
        <v>0</v>
      </c>
      <c r="H1296" s="12">
        <v>0</v>
      </c>
      <c r="I1296" s="12">
        <v>0</v>
      </c>
      <c r="J1296" s="12">
        <v>0</v>
      </c>
    </row>
    <row r="1297" spans="1:10">
      <c r="A1297" s="12">
        <v>31307</v>
      </c>
      <c r="B1297" s="12" t="s">
        <v>851</v>
      </c>
      <c r="C1297" s="12">
        <v>0</v>
      </c>
      <c r="D1297" s="12">
        <v>0</v>
      </c>
      <c r="E1297" s="12">
        <v>2042</v>
      </c>
      <c r="F1297" s="12">
        <v>2042</v>
      </c>
      <c r="G1297" s="12">
        <v>0</v>
      </c>
      <c r="H1297" s="12">
        <v>0</v>
      </c>
      <c r="I1297" s="12">
        <v>0</v>
      </c>
      <c r="J1297" s="12">
        <v>0</v>
      </c>
    </row>
    <row r="1298" spans="1:10">
      <c r="A1298" s="12">
        <v>31307</v>
      </c>
      <c r="B1298" s="12" t="s">
        <v>852</v>
      </c>
      <c r="C1298" s="12">
        <v>0</v>
      </c>
      <c r="D1298" s="12">
        <v>0</v>
      </c>
      <c r="E1298" s="12">
        <v>7946</v>
      </c>
      <c r="F1298" s="12">
        <v>7946</v>
      </c>
      <c r="G1298" s="12">
        <v>0</v>
      </c>
      <c r="H1298" s="12">
        <v>0</v>
      </c>
      <c r="I1298" s="12">
        <v>0</v>
      </c>
      <c r="J1298" s="12">
        <v>0</v>
      </c>
    </row>
    <row r="1299" spans="1:10">
      <c r="A1299" s="12">
        <v>31307</v>
      </c>
      <c r="B1299" s="12" t="s">
        <v>853</v>
      </c>
      <c r="C1299" s="12">
        <v>0</v>
      </c>
      <c r="D1299" s="12">
        <v>0</v>
      </c>
      <c r="E1299" s="12">
        <v>5972</v>
      </c>
      <c r="F1299" s="12">
        <v>5972</v>
      </c>
      <c r="G1299" s="12">
        <v>0</v>
      </c>
      <c r="H1299" s="12">
        <v>0</v>
      </c>
      <c r="I1299" s="12">
        <v>0</v>
      </c>
      <c r="J1299" s="12">
        <v>0</v>
      </c>
    </row>
    <row r="1300" spans="1:10">
      <c r="A1300" s="12">
        <v>31307</v>
      </c>
      <c r="B1300" s="12" t="s">
        <v>854</v>
      </c>
      <c r="C1300" s="12">
        <v>0</v>
      </c>
      <c r="D1300" s="12">
        <v>0</v>
      </c>
      <c r="E1300" s="12">
        <v>1384</v>
      </c>
      <c r="F1300" s="12">
        <v>1384</v>
      </c>
      <c r="G1300" s="12">
        <v>0</v>
      </c>
      <c r="H1300" s="12">
        <v>0</v>
      </c>
      <c r="I1300" s="12">
        <v>0</v>
      </c>
      <c r="J1300" s="12">
        <v>0</v>
      </c>
    </row>
    <row r="1301" spans="1:10">
      <c r="A1301" s="12">
        <v>31307</v>
      </c>
      <c r="B1301" s="12" t="s">
        <v>855</v>
      </c>
      <c r="C1301" s="12">
        <v>0</v>
      </c>
      <c r="D1301" s="12">
        <v>0</v>
      </c>
      <c r="E1301" s="12">
        <v>5409</v>
      </c>
      <c r="F1301" s="12">
        <v>5409</v>
      </c>
      <c r="G1301" s="12">
        <v>0</v>
      </c>
      <c r="H1301" s="12">
        <v>0</v>
      </c>
      <c r="I1301" s="12">
        <v>0</v>
      </c>
      <c r="J1301" s="12">
        <v>0</v>
      </c>
    </row>
    <row r="1302" spans="1:10">
      <c r="A1302" s="12">
        <v>31307</v>
      </c>
      <c r="B1302" s="12" t="s">
        <v>856</v>
      </c>
      <c r="C1302" s="12">
        <v>0</v>
      </c>
      <c r="D1302" s="12">
        <v>0</v>
      </c>
      <c r="E1302" s="12">
        <v>2427</v>
      </c>
      <c r="F1302" s="12">
        <v>2427</v>
      </c>
      <c r="G1302" s="12">
        <v>0</v>
      </c>
      <c r="H1302" s="12">
        <v>0</v>
      </c>
      <c r="I1302" s="12">
        <v>0</v>
      </c>
      <c r="J1302" s="12">
        <v>0</v>
      </c>
    </row>
    <row r="1303" spans="1:10">
      <c r="A1303" s="12">
        <v>31307</v>
      </c>
      <c r="B1303" s="12" t="s">
        <v>857</v>
      </c>
      <c r="C1303" s="12">
        <v>0</v>
      </c>
      <c r="D1303" s="12">
        <v>0</v>
      </c>
      <c r="E1303" s="12">
        <v>1908</v>
      </c>
      <c r="F1303" s="12">
        <v>1908</v>
      </c>
      <c r="G1303" s="12">
        <v>0</v>
      </c>
      <c r="H1303" s="12">
        <v>0</v>
      </c>
      <c r="I1303" s="12">
        <v>0</v>
      </c>
      <c r="J1303" s="12">
        <v>0</v>
      </c>
    </row>
    <row r="1304" spans="1:10">
      <c r="A1304" s="12">
        <v>31307</v>
      </c>
      <c r="B1304" s="12" t="s">
        <v>858</v>
      </c>
      <c r="C1304" s="12">
        <v>0</v>
      </c>
      <c r="D1304" s="12">
        <v>0</v>
      </c>
      <c r="E1304" s="12">
        <v>4883</v>
      </c>
      <c r="F1304" s="12">
        <v>4883</v>
      </c>
      <c r="G1304" s="12">
        <v>0</v>
      </c>
      <c r="H1304" s="12">
        <v>0</v>
      </c>
      <c r="I1304" s="12">
        <v>0</v>
      </c>
      <c r="J1304" s="12">
        <v>0</v>
      </c>
    </row>
    <row r="1305" spans="1:10">
      <c r="A1305" s="12">
        <v>31307</v>
      </c>
      <c r="B1305" s="12" t="s">
        <v>859</v>
      </c>
      <c r="C1305" s="12">
        <v>0</v>
      </c>
      <c r="D1305" s="12">
        <v>0</v>
      </c>
      <c r="E1305" s="12">
        <v>4466</v>
      </c>
      <c r="F1305" s="12">
        <v>4466</v>
      </c>
      <c r="G1305" s="12">
        <v>0</v>
      </c>
      <c r="H1305" s="12">
        <v>0</v>
      </c>
      <c r="I1305" s="12">
        <v>0</v>
      </c>
      <c r="J1305" s="12">
        <v>0</v>
      </c>
    </row>
    <row r="1306" spans="1:10">
      <c r="A1306" s="12">
        <v>31307</v>
      </c>
      <c r="B1306" s="12" t="s">
        <v>860</v>
      </c>
      <c r="C1306" s="12">
        <v>0</v>
      </c>
      <c r="D1306" s="12">
        <v>0</v>
      </c>
      <c r="E1306" s="12">
        <v>3117</v>
      </c>
      <c r="F1306" s="12">
        <v>3117</v>
      </c>
      <c r="G1306" s="12">
        <v>0</v>
      </c>
      <c r="H1306" s="12">
        <v>0</v>
      </c>
      <c r="I1306" s="12">
        <v>0</v>
      </c>
      <c r="J1306" s="12">
        <v>0</v>
      </c>
    </row>
    <row r="1307" spans="1:10">
      <c r="A1307" s="12">
        <v>31307</v>
      </c>
      <c r="B1307" s="12" t="s">
        <v>861</v>
      </c>
      <c r="C1307" s="12">
        <v>0</v>
      </c>
      <c r="D1307" s="12">
        <v>0</v>
      </c>
      <c r="E1307" s="12">
        <v>4225</v>
      </c>
      <c r="F1307" s="12">
        <v>4225</v>
      </c>
      <c r="G1307" s="12">
        <v>0</v>
      </c>
      <c r="H1307" s="12">
        <v>0</v>
      </c>
      <c r="I1307" s="12">
        <v>0</v>
      </c>
      <c r="J1307" s="12">
        <v>0</v>
      </c>
    </row>
    <row r="1308" spans="1:10">
      <c r="A1308" s="12">
        <v>31307</v>
      </c>
      <c r="B1308" s="12" t="s">
        <v>862</v>
      </c>
      <c r="C1308" s="12">
        <v>0</v>
      </c>
      <c r="D1308" s="12">
        <v>0</v>
      </c>
      <c r="E1308" s="12">
        <v>168.4</v>
      </c>
      <c r="F1308" s="12">
        <v>168.4</v>
      </c>
      <c r="G1308" s="12">
        <v>0</v>
      </c>
      <c r="H1308" s="12">
        <v>0</v>
      </c>
      <c r="I1308" s="12">
        <v>0</v>
      </c>
      <c r="J1308" s="12">
        <v>0</v>
      </c>
    </row>
    <row r="1309" spans="1:10">
      <c r="A1309" s="12">
        <v>31307</v>
      </c>
      <c r="B1309" s="12" t="s">
        <v>863</v>
      </c>
      <c r="C1309" s="12">
        <v>0</v>
      </c>
      <c r="D1309" s="12">
        <v>0</v>
      </c>
      <c r="E1309" s="12">
        <v>4581</v>
      </c>
      <c r="F1309" s="12">
        <v>4581</v>
      </c>
      <c r="G1309" s="12">
        <v>0</v>
      </c>
      <c r="H1309" s="12">
        <v>0</v>
      </c>
      <c r="I1309" s="12">
        <v>0</v>
      </c>
      <c r="J1309" s="12">
        <v>0</v>
      </c>
    </row>
    <row r="1310" spans="1:10">
      <c r="A1310" s="12">
        <v>31307</v>
      </c>
      <c r="B1310" s="12" t="s">
        <v>864</v>
      </c>
      <c r="C1310" s="12">
        <v>0</v>
      </c>
      <c r="D1310" s="12">
        <v>0</v>
      </c>
      <c r="E1310" s="12">
        <v>237.6</v>
      </c>
      <c r="F1310" s="12">
        <v>237.6</v>
      </c>
      <c r="G1310" s="12">
        <v>0</v>
      </c>
      <c r="H1310" s="12">
        <v>0</v>
      </c>
      <c r="I1310" s="12">
        <v>0</v>
      </c>
      <c r="J1310" s="12">
        <v>0</v>
      </c>
    </row>
    <row r="1311" spans="1:10">
      <c r="A1311" s="12">
        <v>31307</v>
      </c>
      <c r="B1311" s="12" t="s">
        <v>865</v>
      </c>
      <c r="C1311" s="12">
        <v>0</v>
      </c>
      <c r="D1311" s="12">
        <v>0</v>
      </c>
      <c r="E1311" s="12">
        <v>3132</v>
      </c>
      <c r="F1311" s="12">
        <v>3132</v>
      </c>
      <c r="G1311" s="12">
        <v>0</v>
      </c>
      <c r="H1311" s="12">
        <v>0</v>
      </c>
      <c r="I1311" s="12">
        <v>0</v>
      </c>
      <c r="J1311" s="12">
        <v>0</v>
      </c>
    </row>
    <row r="1312" spans="1:10">
      <c r="A1312" s="12">
        <v>31307</v>
      </c>
      <c r="B1312" s="12" t="s">
        <v>866</v>
      </c>
      <c r="C1312" s="12">
        <v>0</v>
      </c>
      <c r="D1312" s="12">
        <v>0</v>
      </c>
      <c r="E1312" s="12">
        <v>4696</v>
      </c>
      <c r="F1312" s="12">
        <v>4696</v>
      </c>
      <c r="G1312" s="12">
        <v>0</v>
      </c>
      <c r="H1312" s="12">
        <v>0</v>
      </c>
      <c r="I1312" s="12">
        <v>0</v>
      </c>
      <c r="J1312" s="12">
        <v>0</v>
      </c>
    </row>
    <row r="1313" spans="1:10">
      <c r="A1313" s="12">
        <v>31307</v>
      </c>
      <c r="B1313" s="12" t="s">
        <v>867</v>
      </c>
      <c r="C1313" s="12">
        <v>0</v>
      </c>
      <c r="D1313" s="12">
        <v>0</v>
      </c>
      <c r="E1313" s="12">
        <v>5073</v>
      </c>
      <c r="F1313" s="12">
        <v>5073</v>
      </c>
      <c r="G1313" s="12">
        <v>0</v>
      </c>
      <c r="H1313" s="12">
        <v>0</v>
      </c>
      <c r="I1313" s="12">
        <v>0</v>
      </c>
      <c r="J1313" s="12">
        <v>0</v>
      </c>
    </row>
    <row r="1314" spans="1:10">
      <c r="A1314" s="12">
        <v>31307</v>
      </c>
      <c r="B1314" s="12" t="s">
        <v>868</v>
      </c>
      <c r="C1314" s="12">
        <v>0</v>
      </c>
      <c r="D1314" s="12">
        <v>0</v>
      </c>
      <c r="E1314" s="12">
        <v>2079</v>
      </c>
      <c r="F1314" s="12">
        <v>2079</v>
      </c>
      <c r="G1314" s="12">
        <v>0</v>
      </c>
      <c r="H1314" s="12">
        <v>0</v>
      </c>
      <c r="I1314" s="12">
        <v>0</v>
      </c>
      <c r="J1314" s="12">
        <v>0</v>
      </c>
    </row>
    <row r="1315" spans="1:10">
      <c r="A1315" s="12">
        <v>31307</v>
      </c>
      <c r="B1315" s="12" t="s">
        <v>869</v>
      </c>
      <c r="C1315" s="12">
        <v>0</v>
      </c>
      <c r="D1315" s="12">
        <v>0</v>
      </c>
      <c r="E1315" s="12">
        <v>9452</v>
      </c>
      <c r="F1315" s="12">
        <v>9452</v>
      </c>
      <c r="G1315" s="12">
        <v>0</v>
      </c>
      <c r="H1315" s="12">
        <v>0</v>
      </c>
      <c r="I1315" s="12">
        <v>0</v>
      </c>
      <c r="J1315" s="12">
        <v>0</v>
      </c>
    </row>
    <row r="1316" spans="1:10">
      <c r="A1316" s="12">
        <v>31307</v>
      </c>
      <c r="B1316" s="12" t="s">
        <v>870</v>
      </c>
      <c r="C1316" s="12">
        <v>0</v>
      </c>
      <c r="D1316" s="12">
        <v>0</v>
      </c>
      <c r="E1316" s="12">
        <v>-6.4570000000000007</v>
      </c>
      <c r="F1316" s="12">
        <v>6.4570000000000007</v>
      </c>
      <c r="G1316" s="12">
        <v>0</v>
      </c>
      <c r="H1316" s="12">
        <v>0</v>
      </c>
      <c r="I1316" s="12">
        <v>0</v>
      </c>
      <c r="J1316" s="12">
        <v>0</v>
      </c>
    </row>
    <row r="1317" spans="1:10">
      <c r="A1317" s="12">
        <v>31307</v>
      </c>
      <c r="B1317" s="12" t="s">
        <v>871</v>
      </c>
      <c r="C1317" s="12">
        <v>0</v>
      </c>
      <c r="D1317" s="12">
        <v>0</v>
      </c>
      <c r="E1317" s="12">
        <v>5676</v>
      </c>
      <c r="F1317" s="12">
        <v>5676</v>
      </c>
      <c r="G1317" s="12">
        <v>0</v>
      </c>
      <c r="H1317" s="12">
        <v>0</v>
      </c>
      <c r="I1317" s="12">
        <v>0</v>
      </c>
      <c r="J1317" s="12">
        <v>0</v>
      </c>
    </row>
    <row r="1318" spans="1:10">
      <c r="A1318" s="12">
        <v>31307</v>
      </c>
      <c r="B1318" s="12" t="s">
        <v>872</v>
      </c>
      <c r="C1318" s="12">
        <v>0</v>
      </c>
      <c r="D1318" s="12">
        <v>0</v>
      </c>
      <c r="E1318" s="12">
        <v>534.20000000000005</v>
      </c>
      <c r="F1318" s="12">
        <v>534.20000000000005</v>
      </c>
      <c r="G1318" s="12">
        <v>0</v>
      </c>
      <c r="H1318" s="12">
        <v>0</v>
      </c>
      <c r="I1318" s="12">
        <v>0</v>
      </c>
      <c r="J1318" s="12">
        <v>0</v>
      </c>
    </row>
    <row r="1319" spans="1:10">
      <c r="A1319" s="12">
        <v>31307</v>
      </c>
      <c r="B1319" s="12" t="s">
        <v>873</v>
      </c>
      <c r="C1319" s="12">
        <v>0</v>
      </c>
      <c r="D1319" s="12">
        <v>0</v>
      </c>
      <c r="E1319" s="12">
        <v>4696</v>
      </c>
      <c r="F1319" s="12">
        <v>4696</v>
      </c>
      <c r="G1319" s="12">
        <v>0</v>
      </c>
      <c r="H1319" s="12">
        <v>0</v>
      </c>
      <c r="I1319" s="12">
        <v>0</v>
      </c>
      <c r="J1319" s="12">
        <v>0</v>
      </c>
    </row>
    <row r="1320" spans="1:10">
      <c r="A1320" s="12">
        <v>31307</v>
      </c>
      <c r="B1320" s="12" t="s">
        <v>874</v>
      </c>
      <c r="C1320" s="12">
        <v>0</v>
      </c>
      <c r="D1320" s="12">
        <v>0</v>
      </c>
      <c r="E1320" s="12">
        <v>3132</v>
      </c>
      <c r="F1320" s="12">
        <v>3132</v>
      </c>
      <c r="G1320" s="12">
        <v>0</v>
      </c>
      <c r="H1320" s="12">
        <v>0</v>
      </c>
      <c r="I1320" s="12">
        <v>0</v>
      </c>
      <c r="J1320" s="12">
        <v>0</v>
      </c>
    </row>
    <row r="1321" spans="1:10">
      <c r="A1321" s="12">
        <v>31307</v>
      </c>
      <c r="B1321" s="12" t="s">
        <v>875</v>
      </c>
      <c r="C1321" s="12">
        <v>0</v>
      </c>
      <c r="D1321" s="12">
        <v>0</v>
      </c>
      <c r="E1321" s="12">
        <v>3876</v>
      </c>
      <c r="F1321" s="12">
        <v>3876</v>
      </c>
      <c r="G1321" s="12">
        <v>0</v>
      </c>
      <c r="H1321" s="12">
        <v>0</v>
      </c>
      <c r="I1321" s="12">
        <v>0</v>
      </c>
      <c r="J1321" s="12">
        <v>0</v>
      </c>
    </row>
    <row r="1322" spans="1:10">
      <c r="A1322" s="12">
        <v>31307</v>
      </c>
      <c r="B1322" s="12" t="s">
        <v>876</v>
      </c>
      <c r="C1322" s="12">
        <v>0</v>
      </c>
      <c r="D1322" s="12">
        <v>0</v>
      </c>
      <c r="E1322" s="12">
        <v>8514</v>
      </c>
      <c r="F1322" s="12">
        <v>8514</v>
      </c>
      <c r="G1322" s="12">
        <v>0</v>
      </c>
      <c r="H1322" s="12">
        <v>0</v>
      </c>
      <c r="I1322" s="12">
        <v>0</v>
      </c>
      <c r="J1322" s="12">
        <v>0</v>
      </c>
    </row>
    <row r="1323" spans="1:10">
      <c r="A1323" s="12">
        <v>31307</v>
      </c>
      <c r="B1323" s="12" t="s">
        <v>877</v>
      </c>
      <c r="C1323" s="12">
        <v>0</v>
      </c>
      <c r="D1323" s="12">
        <v>0</v>
      </c>
      <c r="E1323" s="12">
        <v>-4.5670000000000002</v>
      </c>
      <c r="F1323" s="12">
        <v>4.5670000000000002</v>
      </c>
      <c r="G1323" s="12">
        <v>0</v>
      </c>
      <c r="H1323" s="12">
        <v>0</v>
      </c>
      <c r="I1323" s="12">
        <v>0</v>
      </c>
      <c r="J1323" s="12">
        <v>0</v>
      </c>
    </row>
    <row r="1324" spans="1:10">
      <c r="A1324" s="12">
        <v>32316</v>
      </c>
      <c r="B1324" s="12" t="s">
        <v>640</v>
      </c>
      <c r="C1324" s="12">
        <v>0</v>
      </c>
      <c r="D1324" s="12">
        <v>6.286000000000001E-4</v>
      </c>
      <c r="E1324" s="12">
        <v>3566</v>
      </c>
      <c r="F1324" s="12">
        <v>3566</v>
      </c>
      <c r="G1324" s="12">
        <v>0</v>
      </c>
      <c r="H1324" s="12">
        <v>0</v>
      </c>
      <c r="I1324" s="12">
        <v>0</v>
      </c>
      <c r="J1324" s="12">
        <v>0</v>
      </c>
    </row>
    <row r="1325" spans="1:10">
      <c r="A1325" s="12">
        <v>32316</v>
      </c>
      <c r="B1325" s="12" t="s">
        <v>641</v>
      </c>
      <c r="C1325" s="12">
        <v>0</v>
      </c>
      <c r="D1325" s="12">
        <v>1.249E-4</v>
      </c>
      <c r="E1325" s="12">
        <v>2594</v>
      </c>
      <c r="F1325" s="12">
        <v>2594</v>
      </c>
      <c r="G1325" s="12">
        <v>0</v>
      </c>
      <c r="H1325" s="12">
        <v>0</v>
      </c>
      <c r="I1325" s="12">
        <v>0</v>
      </c>
      <c r="J1325" s="12">
        <v>0</v>
      </c>
    </row>
    <row r="1326" spans="1:10">
      <c r="A1326" s="12">
        <v>32316</v>
      </c>
      <c r="B1326" s="12" t="s">
        <v>642</v>
      </c>
      <c r="C1326" s="12">
        <v>0</v>
      </c>
      <c r="D1326" s="12">
        <v>5.597E-4</v>
      </c>
      <c r="E1326" s="12">
        <v>3465</v>
      </c>
      <c r="F1326" s="12">
        <v>3465</v>
      </c>
      <c r="G1326" s="12">
        <v>0</v>
      </c>
      <c r="H1326" s="12">
        <v>0</v>
      </c>
      <c r="I1326" s="12">
        <v>0</v>
      </c>
      <c r="J1326" s="12">
        <v>0</v>
      </c>
    </row>
    <row r="1327" spans="1:10">
      <c r="A1327" s="12">
        <v>32316</v>
      </c>
      <c r="B1327" s="12" t="s">
        <v>643</v>
      </c>
      <c r="C1327" s="12">
        <v>0</v>
      </c>
      <c r="D1327" s="12">
        <v>3.4269999999999998E-4</v>
      </c>
      <c r="E1327" s="12">
        <v>2918</v>
      </c>
      <c r="F1327" s="12">
        <v>2918</v>
      </c>
      <c r="G1327" s="12">
        <v>0</v>
      </c>
      <c r="H1327" s="12">
        <v>0</v>
      </c>
      <c r="I1327" s="12">
        <v>0</v>
      </c>
      <c r="J1327" s="12">
        <v>0</v>
      </c>
    </row>
    <row r="1328" spans="1:10">
      <c r="A1328" s="12">
        <v>32316</v>
      </c>
      <c r="B1328" s="12" t="s">
        <v>644</v>
      </c>
      <c r="C1328" s="12">
        <v>0</v>
      </c>
      <c r="D1328" s="12">
        <v>5.4390000000000005E-4</v>
      </c>
      <c r="E1328" s="12">
        <v>2295</v>
      </c>
      <c r="F1328" s="12">
        <v>2295</v>
      </c>
      <c r="G1328" s="12">
        <v>0</v>
      </c>
      <c r="H1328" s="12">
        <v>0</v>
      </c>
      <c r="I1328" s="12">
        <v>0</v>
      </c>
      <c r="J1328" s="12">
        <v>0</v>
      </c>
    </row>
    <row r="1329" spans="1:10">
      <c r="A1329" s="12">
        <v>32316</v>
      </c>
      <c r="B1329" s="12" t="s">
        <v>645</v>
      </c>
      <c r="C1329" s="12">
        <v>0</v>
      </c>
      <c r="D1329" s="12">
        <v>-4.058E-4</v>
      </c>
      <c r="E1329" s="12">
        <v>6842</v>
      </c>
      <c r="F1329" s="12">
        <v>6842</v>
      </c>
      <c r="G1329" s="12">
        <v>0</v>
      </c>
      <c r="H1329" s="12">
        <v>0</v>
      </c>
      <c r="I1329" s="12">
        <v>0</v>
      </c>
      <c r="J1329" s="12">
        <v>0</v>
      </c>
    </row>
    <row r="1330" spans="1:10">
      <c r="A1330" s="12">
        <v>32316</v>
      </c>
      <c r="B1330" s="12" t="s">
        <v>646</v>
      </c>
      <c r="C1330" s="12">
        <v>0</v>
      </c>
      <c r="D1330" s="12">
        <v>6.445E-4</v>
      </c>
      <c r="E1330" s="12">
        <v>4837</v>
      </c>
      <c r="F1330" s="12">
        <v>4837</v>
      </c>
      <c r="G1330" s="12">
        <v>0</v>
      </c>
      <c r="H1330" s="12">
        <v>0</v>
      </c>
      <c r="I1330" s="12">
        <v>0</v>
      </c>
      <c r="J1330" s="12">
        <v>0</v>
      </c>
    </row>
    <row r="1331" spans="1:10">
      <c r="A1331" s="12">
        <v>32316</v>
      </c>
      <c r="B1331" s="12" t="s">
        <v>647</v>
      </c>
      <c r="C1331" s="12">
        <v>0</v>
      </c>
      <c r="D1331" s="12">
        <v>6.4540000000000002E-5</v>
      </c>
      <c r="E1331" s="12">
        <v>882.5</v>
      </c>
      <c r="F1331" s="12">
        <v>882.5</v>
      </c>
      <c r="G1331" s="12">
        <v>0</v>
      </c>
      <c r="H1331" s="12">
        <v>0</v>
      </c>
      <c r="I1331" s="12">
        <v>0</v>
      </c>
      <c r="J1331" s="12">
        <v>0</v>
      </c>
    </row>
    <row r="1332" spans="1:10">
      <c r="A1332" s="12">
        <v>32316</v>
      </c>
      <c r="B1332" s="12" t="s">
        <v>648</v>
      </c>
      <c r="C1332" s="12">
        <v>0</v>
      </c>
      <c r="D1332" s="12">
        <v>4.9030000000000005E-4</v>
      </c>
      <c r="E1332" s="12">
        <v>5215</v>
      </c>
      <c r="F1332" s="12">
        <v>5215</v>
      </c>
      <c r="G1332" s="12">
        <v>0</v>
      </c>
      <c r="H1332" s="12">
        <v>0</v>
      </c>
      <c r="I1332" s="12">
        <v>0</v>
      </c>
      <c r="J1332" s="12">
        <v>0</v>
      </c>
    </row>
    <row r="1333" spans="1:10">
      <c r="A1333" s="12">
        <v>32316</v>
      </c>
      <c r="B1333" s="12" t="s">
        <v>649</v>
      </c>
      <c r="C1333" s="12">
        <v>0</v>
      </c>
      <c r="D1333" s="12">
        <v>-4.8810000000000004E-7</v>
      </c>
      <c r="E1333" s="12">
        <v>773.2</v>
      </c>
      <c r="F1333" s="12">
        <v>773.2</v>
      </c>
      <c r="G1333" s="12">
        <v>0</v>
      </c>
      <c r="H1333" s="12">
        <v>0</v>
      </c>
      <c r="I1333" s="12">
        <v>0</v>
      </c>
      <c r="J1333" s="12">
        <v>0</v>
      </c>
    </row>
    <row r="1334" spans="1:10">
      <c r="A1334" s="12">
        <v>32316</v>
      </c>
      <c r="B1334" s="12" t="s">
        <v>610</v>
      </c>
      <c r="C1334" s="12">
        <v>0</v>
      </c>
      <c r="D1334" s="12">
        <v>1.527E-4</v>
      </c>
      <c r="E1334" s="12">
        <v>5724</v>
      </c>
      <c r="F1334" s="12">
        <v>5724</v>
      </c>
      <c r="G1334" s="12">
        <v>0</v>
      </c>
      <c r="H1334" s="12">
        <v>0</v>
      </c>
      <c r="I1334" s="12">
        <v>0</v>
      </c>
      <c r="J1334" s="12">
        <v>0</v>
      </c>
    </row>
    <row r="1335" spans="1:10">
      <c r="A1335" s="12">
        <v>32316</v>
      </c>
      <c r="B1335" s="12" t="s">
        <v>611</v>
      </c>
      <c r="C1335" s="12">
        <v>0</v>
      </c>
      <c r="D1335" s="12">
        <v>5.44E-4</v>
      </c>
      <c r="E1335" s="12">
        <v>565.5</v>
      </c>
      <c r="F1335" s="12">
        <v>565.5</v>
      </c>
      <c r="G1335" s="12">
        <v>0</v>
      </c>
      <c r="H1335" s="12">
        <v>0</v>
      </c>
      <c r="I1335" s="12">
        <v>0</v>
      </c>
      <c r="J1335" s="12">
        <v>0</v>
      </c>
    </row>
    <row r="1336" spans="1:10">
      <c r="A1336" s="12">
        <v>32316</v>
      </c>
      <c r="B1336" s="12" t="s">
        <v>612</v>
      </c>
      <c r="C1336" s="12">
        <v>0</v>
      </c>
      <c r="D1336" s="12">
        <v>7.494E-4</v>
      </c>
      <c r="E1336" s="12">
        <v>2559</v>
      </c>
      <c r="F1336" s="12">
        <v>2559</v>
      </c>
      <c r="G1336" s="12">
        <v>0</v>
      </c>
      <c r="H1336" s="12">
        <v>0</v>
      </c>
      <c r="I1336" s="12">
        <v>0</v>
      </c>
      <c r="J1336" s="12">
        <v>0</v>
      </c>
    </row>
    <row r="1337" spans="1:10">
      <c r="A1337" s="12">
        <v>32316</v>
      </c>
      <c r="B1337" s="12" t="s">
        <v>613</v>
      </c>
      <c r="C1337" s="12">
        <v>0</v>
      </c>
      <c r="D1337" s="12">
        <v>-6.5889999999999992E-4</v>
      </c>
      <c r="E1337" s="12">
        <v>4969</v>
      </c>
      <c r="F1337" s="12">
        <v>4969</v>
      </c>
      <c r="G1337" s="12">
        <v>0</v>
      </c>
      <c r="H1337" s="12">
        <v>0</v>
      </c>
      <c r="I1337" s="12">
        <v>0</v>
      </c>
      <c r="J1337" s="12">
        <v>0</v>
      </c>
    </row>
    <row r="1338" spans="1:10">
      <c r="A1338" s="12">
        <v>32316</v>
      </c>
      <c r="B1338" s="12" t="s">
        <v>706</v>
      </c>
      <c r="C1338" s="12">
        <v>0</v>
      </c>
      <c r="D1338" s="12">
        <v>7.5920000000000002E-4</v>
      </c>
      <c r="E1338" s="12">
        <v>1997</v>
      </c>
      <c r="F1338" s="12">
        <v>1997</v>
      </c>
      <c r="G1338" s="12">
        <v>0</v>
      </c>
      <c r="H1338" s="12">
        <v>0</v>
      </c>
      <c r="I1338" s="12">
        <v>0</v>
      </c>
      <c r="J1338" s="12">
        <v>0</v>
      </c>
    </row>
    <row r="1339" spans="1:10">
      <c r="A1339" s="12">
        <v>32316</v>
      </c>
      <c r="B1339" s="12" t="s">
        <v>707</v>
      </c>
      <c r="C1339" s="12">
        <v>0</v>
      </c>
      <c r="D1339" s="12">
        <v>-5.2240000000000001E-4</v>
      </c>
      <c r="E1339" s="12">
        <v>4852</v>
      </c>
      <c r="F1339" s="12">
        <v>4852</v>
      </c>
      <c r="G1339" s="12">
        <v>0</v>
      </c>
      <c r="H1339" s="12">
        <v>0</v>
      </c>
      <c r="I1339" s="12">
        <v>0</v>
      </c>
      <c r="J1339" s="12">
        <v>0</v>
      </c>
    </row>
    <row r="1340" spans="1:10">
      <c r="A1340" s="12">
        <v>32316</v>
      </c>
      <c r="B1340" s="12" t="s">
        <v>708</v>
      </c>
      <c r="C1340" s="12">
        <v>0</v>
      </c>
      <c r="D1340" s="12">
        <v>8.6429999999999992E-4</v>
      </c>
      <c r="E1340" s="12">
        <v>1324</v>
      </c>
      <c r="F1340" s="12">
        <v>1324</v>
      </c>
      <c r="G1340" s="12">
        <v>0</v>
      </c>
      <c r="H1340" s="12">
        <v>0</v>
      </c>
      <c r="I1340" s="12">
        <v>0</v>
      </c>
      <c r="J1340" s="12">
        <v>0</v>
      </c>
    </row>
    <row r="1341" spans="1:10">
      <c r="A1341" s="12">
        <v>32316</v>
      </c>
      <c r="B1341" s="12" t="s">
        <v>709</v>
      </c>
      <c r="C1341" s="12">
        <v>0</v>
      </c>
      <c r="D1341" s="12">
        <v>-5.1729999999999994E-4</v>
      </c>
      <c r="E1341" s="12">
        <v>4926</v>
      </c>
      <c r="F1341" s="12">
        <v>4926</v>
      </c>
      <c r="G1341" s="12">
        <v>0</v>
      </c>
      <c r="H1341" s="12">
        <v>0</v>
      </c>
      <c r="I1341" s="12">
        <v>0</v>
      </c>
      <c r="J1341" s="12">
        <v>0</v>
      </c>
    </row>
    <row r="1342" spans="1:10">
      <c r="A1342" s="12">
        <v>32316</v>
      </c>
      <c r="B1342" s="12" t="s">
        <v>710</v>
      </c>
      <c r="C1342" s="12">
        <v>0</v>
      </c>
      <c r="D1342" s="12">
        <v>-7.693E-4</v>
      </c>
      <c r="E1342" s="12">
        <v>3676</v>
      </c>
      <c r="F1342" s="12">
        <v>3676</v>
      </c>
      <c r="G1342" s="12">
        <v>0</v>
      </c>
      <c r="H1342" s="12">
        <v>0</v>
      </c>
      <c r="I1342" s="12">
        <v>0</v>
      </c>
      <c r="J1342" s="12">
        <v>0</v>
      </c>
    </row>
    <row r="1343" spans="1:10">
      <c r="A1343" s="12">
        <v>32316</v>
      </c>
      <c r="B1343" s="12" t="s">
        <v>650</v>
      </c>
      <c r="C1343" s="12">
        <v>0</v>
      </c>
      <c r="D1343" s="12">
        <v>6.7989999999999999E-4</v>
      </c>
      <c r="E1343" s="12">
        <v>4896</v>
      </c>
      <c r="F1343" s="12">
        <v>4896</v>
      </c>
      <c r="G1343" s="12">
        <v>0</v>
      </c>
      <c r="H1343" s="12">
        <v>0</v>
      </c>
      <c r="I1343" s="12">
        <v>0</v>
      </c>
      <c r="J1343" s="12">
        <v>0</v>
      </c>
    </row>
    <row r="1344" spans="1:10">
      <c r="A1344" s="12">
        <v>32316</v>
      </c>
      <c r="B1344" s="12" t="s">
        <v>651</v>
      </c>
      <c r="C1344" s="12">
        <v>0</v>
      </c>
      <c r="D1344" s="12">
        <v>-7.8310000000000001E-4</v>
      </c>
      <c r="E1344" s="12">
        <v>2300</v>
      </c>
      <c r="F1344" s="12">
        <v>2300</v>
      </c>
      <c r="G1344" s="12">
        <v>0</v>
      </c>
      <c r="H1344" s="12">
        <v>0</v>
      </c>
      <c r="I1344" s="12">
        <v>0</v>
      </c>
      <c r="J1344" s="12">
        <v>0</v>
      </c>
    </row>
    <row r="1345" spans="1:10">
      <c r="A1345" s="12">
        <v>32316</v>
      </c>
      <c r="B1345" s="12" t="s">
        <v>652</v>
      </c>
      <c r="C1345" s="12">
        <v>0</v>
      </c>
      <c r="D1345" s="12">
        <v>5.4100000000000003E-4</v>
      </c>
      <c r="E1345" s="12">
        <v>5922</v>
      </c>
      <c r="F1345" s="12">
        <v>5922</v>
      </c>
      <c r="G1345" s="12">
        <v>0</v>
      </c>
      <c r="H1345" s="12">
        <v>0</v>
      </c>
      <c r="I1345" s="12">
        <v>0</v>
      </c>
      <c r="J1345" s="12">
        <v>0</v>
      </c>
    </row>
    <row r="1346" spans="1:10">
      <c r="A1346" s="12">
        <v>32316</v>
      </c>
      <c r="B1346" s="12" t="s">
        <v>653</v>
      </c>
      <c r="C1346" s="12">
        <v>0</v>
      </c>
      <c r="D1346" s="12">
        <v>-8.8629999999999991E-4</v>
      </c>
      <c r="E1346" s="12">
        <v>1792</v>
      </c>
      <c r="F1346" s="12">
        <v>1792</v>
      </c>
      <c r="G1346" s="12">
        <v>0</v>
      </c>
      <c r="H1346" s="12">
        <v>0</v>
      </c>
      <c r="I1346" s="12">
        <v>0</v>
      </c>
      <c r="J1346" s="12">
        <v>0</v>
      </c>
    </row>
    <row r="1347" spans="1:10">
      <c r="A1347" s="12">
        <v>32316</v>
      </c>
      <c r="B1347" s="12" t="s">
        <v>654</v>
      </c>
      <c r="C1347" s="12">
        <v>0</v>
      </c>
      <c r="D1347" s="12">
        <v>5.2729999999999997E-4</v>
      </c>
      <c r="E1347" s="12">
        <v>6562</v>
      </c>
      <c r="F1347" s="12">
        <v>6562</v>
      </c>
      <c r="G1347" s="12">
        <v>0</v>
      </c>
      <c r="H1347" s="12">
        <v>0</v>
      </c>
      <c r="I1347" s="12">
        <v>0</v>
      </c>
      <c r="J1347" s="12">
        <v>0</v>
      </c>
    </row>
    <row r="1348" spans="1:10">
      <c r="A1348" s="12">
        <v>32316</v>
      </c>
      <c r="B1348" s="12" t="s">
        <v>655</v>
      </c>
      <c r="C1348" s="12">
        <v>0</v>
      </c>
      <c r="D1348" s="12">
        <v>-4.0680000000000008E-4</v>
      </c>
      <c r="E1348" s="12">
        <v>1348</v>
      </c>
      <c r="F1348" s="12">
        <v>1348</v>
      </c>
      <c r="G1348" s="12">
        <v>0</v>
      </c>
      <c r="H1348" s="12">
        <v>0</v>
      </c>
      <c r="I1348" s="12">
        <v>0</v>
      </c>
      <c r="J1348" s="12">
        <v>0</v>
      </c>
    </row>
    <row r="1349" spans="1:10">
      <c r="A1349" s="12">
        <v>32316</v>
      </c>
      <c r="B1349" s="12" t="s">
        <v>656</v>
      </c>
      <c r="C1349" s="12">
        <v>0</v>
      </c>
      <c r="D1349" s="12">
        <v>-1.0710000000000001E-5</v>
      </c>
      <c r="E1349" s="12">
        <v>6639</v>
      </c>
      <c r="F1349" s="12">
        <v>6639</v>
      </c>
      <c r="G1349" s="12">
        <v>0</v>
      </c>
      <c r="H1349" s="12">
        <v>0</v>
      </c>
      <c r="I1349" s="12">
        <v>0</v>
      </c>
      <c r="J1349" s="12">
        <v>0</v>
      </c>
    </row>
    <row r="1350" spans="1:10">
      <c r="A1350" s="12">
        <v>32316</v>
      </c>
      <c r="B1350" s="12" t="s">
        <v>657</v>
      </c>
      <c r="C1350" s="12">
        <v>0</v>
      </c>
      <c r="D1350" s="12">
        <v>-3.9720000000000001E-4</v>
      </c>
      <c r="E1350" s="12">
        <v>5978</v>
      </c>
      <c r="F1350" s="12">
        <v>5978</v>
      </c>
      <c r="G1350" s="12">
        <v>0</v>
      </c>
      <c r="H1350" s="12">
        <v>0</v>
      </c>
      <c r="I1350" s="12">
        <v>0</v>
      </c>
      <c r="J1350" s="12">
        <v>0</v>
      </c>
    </row>
    <row r="1351" spans="1:10">
      <c r="A1351" s="12">
        <v>32316</v>
      </c>
      <c r="B1351" s="12" t="s">
        <v>658</v>
      </c>
      <c r="C1351" s="12">
        <v>0</v>
      </c>
      <c r="D1351" s="12">
        <v>-2.866E-5</v>
      </c>
      <c r="E1351" s="12">
        <v>4063</v>
      </c>
      <c r="F1351" s="12">
        <v>4063</v>
      </c>
      <c r="G1351" s="12">
        <v>0</v>
      </c>
      <c r="H1351" s="12">
        <v>0</v>
      </c>
      <c r="I1351" s="12">
        <v>0</v>
      </c>
      <c r="J1351" s="12">
        <v>0</v>
      </c>
    </row>
    <row r="1352" spans="1:10">
      <c r="A1352" s="12">
        <v>32316</v>
      </c>
      <c r="B1352" s="12" t="s">
        <v>659</v>
      </c>
      <c r="C1352" s="12">
        <v>0</v>
      </c>
      <c r="D1352" s="12">
        <v>-5.0370000000000002E-6</v>
      </c>
      <c r="E1352" s="12">
        <v>1788</v>
      </c>
      <c r="F1352" s="12">
        <v>1788</v>
      </c>
      <c r="G1352" s="12">
        <v>0</v>
      </c>
      <c r="H1352" s="12">
        <v>0</v>
      </c>
      <c r="I1352" s="12">
        <v>0</v>
      </c>
      <c r="J1352" s="12">
        <v>0</v>
      </c>
    </row>
    <row r="1353" spans="1:10">
      <c r="A1353" s="12">
        <v>32316</v>
      </c>
      <c r="B1353" s="12" t="s">
        <v>660</v>
      </c>
      <c r="C1353" s="12">
        <v>0</v>
      </c>
      <c r="D1353" s="12">
        <v>2.6820000000000001E-5</v>
      </c>
      <c r="E1353" s="12">
        <v>6032</v>
      </c>
      <c r="F1353" s="12">
        <v>6032</v>
      </c>
      <c r="G1353" s="12">
        <v>0</v>
      </c>
      <c r="H1353" s="12">
        <v>0</v>
      </c>
      <c r="I1353" s="12">
        <v>0</v>
      </c>
      <c r="J1353" s="12">
        <v>0</v>
      </c>
    </row>
    <row r="1354" spans="1:10">
      <c r="A1354" s="12">
        <v>32316</v>
      </c>
      <c r="B1354" s="12" t="s">
        <v>661</v>
      </c>
      <c r="C1354" s="12">
        <v>0</v>
      </c>
      <c r="D1354" s="12">
        <v>-7.8029999999999997E-5</v>
      </c>
      <c r="E1354" s="12">
        <v>2543</v>
      </c>
      <c r="F1354" s="12">
        <v>2543</v>
      </c>
      <c r="G1354" s="12">
        <v>0</v>
      </c>
      <c r="H1354" s="12">
        <v>0</v>
      </c>
      <c r="I1354" s="12">
        <v>0</v>
      </c>
      <c r="J1354" s="12">
        <v>0</v>
      </c>
    </row>
    <row r="1355" spans="1:10">
      <c r="A1355" s="12">
        <v>32316</v>
      </c>
      <c r="B1355" s="12" t="s">
        <v>662</v>
      </c>
      <c r="C1355" s="12">
        <v>0</v>
      </c>
      <c r="D1355" s="12">
        <v>3.2909999999999998E-4</v>
      </c>
      <c r="E1355" s="12">
        <v>5201</v>
      </c>
      <c r="F1355" s="12">
        <v>5201</v>
      </c>
      <c r="G1355" s="12">
        <v>0</v>
      </c>
      <c r="H1355" s="12">
        <v>0</v>
      </c>
      <c r="I1355" s="12">
        <v>0</v>
      </c>
      <c r="J1355" s="12">
        <v>0</v>
      </c>
    </row>
    <row r="1356" spans="1:10">
      <c r="A1356" s="12">
        <v>32316</v>
      </c>
      <c r="B1356" s="12" t="s">
        <v>663</v>
      </c>
      <c r="C1356" s="12">
        <v>0</v>
      </c>
      <c r="D1356" s="12">
        <v>6.8360000000000003E-4</v>
      </c>
      <c r="E1356" s="12">
        <v>3739</v>
      </c>
      <c r="F1356" s="12">
        <v>3739</v>
      </c>
      <c r="G1356" s="12">
        <v>0</v>
      </c>
      <c r="H1356" s="12">
        <v>0</v>
      </c>
      <c r="I1356" s="12">
        <v>0</v>
      </c>
      <c r="J1356" s="12">
        <v>0</v>
      </c>
    </row>
    <row r="1357" spans="1:10">
      <c r="A1357" s="12">
        <v>32316</v>
      </c>
      <c r="B1357" s="12" t="s">
        <v>664</v>
      </c>
      <c r="C1357" s="12">
        <v>0</v>
      </c>
      <c r="D1357" s="12">
        <v>-6.7220000000000008E-4</v>
      </c>
      <c r="E1357" s="12">
        <v>1854</v>
      </c>
      <c r="F1357" s="12">
        <v>1854</v>
      </c>
      <c r="G1357" s="12">
        <v>0</v>
      </c>
      <c r="H1357" s="12">
        <v>0</v>
      </c>
      <c r="I1357" s="12">
        <v>0</v>
      </c>
      <c r="J1357" s="12">
        <v>0</v>
      </c>
    </row>
    <row r="1358" spans="1:10">
      <c r="A1358" s="12">
        <v>32316</v>
      </c>
      <c r="B1358" s="12" t="s">
        <v>665</v>
      </c>
      <c r="C1358" s="12">
        <v>0</v>
      </c>
      <c r="D1358" s="12">
        <v>3.8389999999999997E-5</v>
      </c>
      <c r="E1358" s="12">
        <v>3503</v>
      </c>
      <c r="F1358" s="12">
        <v>3503</v>
      </c>
      <c r="G1358" s="12">
        <v>0</v>
      </c>
      <c r="H1358" s="12">
        <v>0</v>
      </c>
      <c r="I1358" s="12">
        <v>0</v>
      </c>
      <c r="J1358" s="12">
        <v>0</v>
      </c>
    </row>
    <row r="1359" spans="1:10">
      <c r="A1359" s="12">
        <v>32316</v>
      </c>
      <c r="B1359" s="12" t="s">
        <v>666</v>
      </c>
      <c r="C1359" s="12">
        <v>0</v>
      </c>
      <c r="D1359" s="12">
        <v>-5.242999999999999E-4</v>
      </c>
      <c r="E1359" s="12">
        <v>1909</v>
      </c>
      <c r="F1359" s="12">
        <v>1909</v>
      </c>
      <c r="G1359" s="12">
        <v>0</v>
      </c>
      <c r="H1359" s="12">
        <v>0</v>
      </c>
      <c r="I1359" s="12">
        <v>0</v>
      </c>
      <c r="J1359" s="12">
        <v>0</v>
      </c>
    </row>
    <row r="1360" spans="1:10">
      <c r="A1360" s="12">
        <v>32316</v>
      </c>
      <c r="B1360" s="12" t="s">
        <v>667</v>
      </c>
      <c r="C1360" s="12">
        <v>0</v>
      </c>
      <c r="D1360" s="12">
        <v>3.8020000000000003E-4</v>
      </c>
      <c r="E1360" s="12">
        <v>4777</v>
      </c>
      <c r="F1360" s="12">
        <v>4777</v>
      </c>
      <c r="G1360" s="12">
        <v>0</v>
      </c>
      <c r="H1360" s="12">
        <v>0</v>
      </c>
      <c r="I1360" s="12">
        <v>0</v>
      </c>
      <c r="J1360" s="12">
        <v>0</v>
      </c>
    </row>
    <row r="1361" spans="1:10">
      <c r="A1361" s="12">
        <v>32316</v>
      </c>
      <c r="B1361" s="12" t="s">
        <v>668</v>
      </c>
      <c r="C1361" s="12">
        <v>0</v>
      </c>
      <c r="D1361" s="12">
        <v>-1.2740000000000001E-4</v>
      </c>
      <c r="E1361" s="12">
        <v>5188</v>
      </c>
      <c r="F1361" s="12">
        <v>5188</v>
      </c>
      <c r="G1361" s="12">
        <v>0</v>
      </c>
      <c r="H1361" s="12">
        <v>0</v>
      </c>
      <c r="I1361" s="12">
        <v>0</v>
      </c>
      <c r="J1361" s="12">
        <v>0</v>
      </c>
    </row>
    <row r="1362" spans="1:10">
      <c r="A1362" s="12">
        <v>32316</v>
      </c>
      <c r="B1362" s="12" t="s">
        <v>669</v>
      </c>
      <c r="C1362" s="12">
        <v>0</v>
      </c>
      <c r="D1362" s="12">
        <v>1.109E-4</v>
      </c>
      <c r="E1362" s="12">
        <v>1747</v>
      </c>
      <c r="F1362" s="12">
        <v>1747</v>
      </c>
      <c r="G1362" s="12">
        <v>0</v>
      </c>
      <c r="H1362" s="12">
        <v>0</v>
      </c>
      <c r="I1362" s="12">
        <v>0</v>
      </c>
      <c r="J1362" s="12">
        <v>0</v>
      </c>
    </row>
    <row r="1363" spans="1:10">
      <c r="A1363" s="12">
        <v>32316</v>
      </c>
      <c r="B1363" s="12" t="s">
        <v>529</v>
      </c>
      <c r="C1363" s="12">
        <v>0</v>
      </c>
      <c r="D1363" s="12">
        <v>5.4069999999999997E-4</v>
      </c>
      <c r="E1363" s="12">
        <v>2267</v>
      </c>
      <c r="F1363" s="12">
        <v>2267</v>
      </c>
      <c r="G1363" s="12">
        <v>0</v>
      </c>
      <c r="H1363" s="12">
        <v>0</v>
      </c>
      <c r="I1363" s="12">
        <v>0</v>
      </c>
      <c r="J1363" s="12">
        <v>0</v>
      </c>
    </row>
    <row r="1364" spans="1:10">
      <c r="A1364" s="12">
        <v>32316</v>
      </c>
      <c r="B1364" s="12" t="s">
        <v>527</v>
      </c>
      <c r="C1364" s="12">
        <v>0</v>
      </c>
      <c r="D1364" s="12">
        <v>-3.9229999999999999E-4</v>
      </c>
      <c r="E1364" s="12">
        <v>6794</v>
      </c>
      <c r="F1364" s="12">
        <v>6794</v>
      </c>
      <c r="G1364" s="12">
        <v>0</v>
      </c>
      <c r="H1364" s="12">
        <v>0</v>
      </c>
      <c r="I1364" s="12">
        <v>0</v>
      </c>
      <c r="J1364" s="12">
        <v>0</v>
      </c>
    </row>
    <row r="1365" spans="1:10">
      <c r="A1365" s="12">
        <v>32316</v>
      </c>
      <c r="B1365" s="12" t="s">
        <v>533</v>
      </c>
      <c r="C1365" s="12">
        <v>0</v>
      </c>
      <c r="D1365" s="12">
        <v>-8.8059999999999994E-5</v>
      </c>
      <c r="E1365" s="12">
        <v>4930</v>
      </c>
      <c r="F1365" s="12">
        <v>4930</v>
      </c>
      <c r="G1365" s="12">
        <v>0</v>
      </c>
      <c r="H1365" s="12">
        <v>0</v>
      </c>
      <c r="I1365" s="12">
        <v>0</v>
      </c>
      <c r="J1365" s="12">
        <v>0</v>
      </c>
    </row>
    <row r="1366" spans="1:10">
      <c r="A1366" s="12">
        <v>32316</v>
      </c>
      <c r="B1366" s="12" t="s">
        <v>531</v>
      </c>
      <c r="C1366" s="12">
        <v>0</v>
      </c>
      <c r="D1366" s="12">
        <v>1.3899999999999999E-4</v>
      </c>
      <c r="E1366" s="12">
        <v>1658</v>
      </c>
      <c r="F1366" s="12">
        <v>1658</v>
      </c>
      <c r="G1366" s="12">
        <v>0</v>
      </c>
      <c r="H1366" s="12">
        <v>0</v>
      </c>
      <c r="I1366" s="12">
        <v>0</v>
      </c>
      <c r="J1366" s="12">
        <v>0</v>
      </c>
    </row>
    <row r="1367" spans="1:10">
      <c r="A1367" s="12">
        <v>32316</v>
      </c>
      <c r="B1367" s="12" t="s">
        <v>535</v>
      </c>
      <c r="C1367" s="12">
        <v>0</v>
      </c>
      <c r="D1367" s="12">
        <v>3.5760000000000002E-4</v>
      </c>
      <c r="E1367" s="12">
        <v>5608</v>
      </c>
      <c r="F1367" s="12">
        <v>5608</v>
      </c>
      <c r="G1367" s="12">
        <v>0</v>
      </c>
      <c r="H1367" s="12">
        <v>0</v>
      </c>
      <c r="I1367" s="12">
        <v>0</v>
      </c>
      <c r="J1367" s="12">
        <v>0</v>
      </c>
    </row>
    <row r="1368" spans="1:10">
      <c r="A1368" s="12">
        <v>32316</v>
      </c>
      <c r="B1368" s="12" t="s">
        <v>539</v>
      </c>
      <c r="C1368" s="12">
        <v>0</v>
      </c>
      <c r="D1368" s="12">
        <v>-5.1710000000000001E-6</v>
      </c>
      <c r="E1368" s="12">
        <v>813.9</v>
      </c>
      <c r="F1368" s="12">
        <v>813.9</v>
      </c>
      <c r="G1368" s="12">
        <v>0</v>
      </c>
      <c r="H1368" s="12">
        <v>0</v>
      </c>
      <c r="I1368" s="12">
        <v>0</v>
      </c>
      <c r="J1368" s="12">
        <v>0</v>
      </c>
    </row>
    <row r="1369" spans="1:10">
      <c r="A1369" s="12">
        <v>32316</v>
      </c>
      <c r="B1369" s="12" t="s">
        <v>544</v>
      </c>
      <c r="C1369" s="12">
        <v>0</v>
      </c>
      <c r="D1369" s="12">
        <v>-6.754E-6</v>
      </c>
      <c r="E1369" s="12">
        <v>7550</v>
      </c>
      <c r="F1369" s="12">
        <v>7550</v>
      </c>
      <c r="G1369" s="12">
        <v>0</v>
      </c>
      <c r="H1369" s="12">
        <v>0</v>
      </c>
      <c r="I1369" s="12">
        <v>0</v>
      </c>
      <c r="J1369" s="12">
        <v>0</v>
      </c>
    </row>
    <row r="1370" spans="1:10">
      <c r="A1370" s="12">
        <v>32316</v>
      </c>
      <c r="B1370" s="12" t="s">
        <v>546</v>
      </c>
      <c r="C1370" s="12">
        <v>0</v>
      </c>
      <c r="D1370" s="12">
        <v>-3.9169999999999998E-4</v>
      </c>
      <c r="E1370" s="12">
        <v>1908</v>
      </c>
      <c r="F1370" s="12">
        <v>1908</v>
      </c>
      <c r="G1370" s="12">
        <v>0</v>
      </c>
      <c r="H1370" s="12">
        <v>0</v>
      </c>
      <c r="I1370" s="12">
        <v>0</v>
      </c>
      <c r="J1370" s="12">
        <v>0</v>
      </c>
    </row>
    <row r="1371" spans="1:10">
      <c r="A1371" s="12">
        <v>32316</v>
      </c>
      <c r="B1371" s="12" t="s">
        <v>548</v>
      </c>
      <c r="C1371" s="12">
        <v>0</v>
      </c>
      <c r="D1371" s="12">
        <v>5.017E-4</v>
      </c>
      <c r="E1371" s="12">
        <v>4883</v>
      </c>
      <c r="F1371" s="12">
        <v>4883</v>
      </c>
      <c r="G1371" s="12">
        <v>0</v>
      </c>
      <c r="H1371" s="12">
        <v>0</v>
      </c>
      <c r="I1371" s="12">
        <v>0</v>
      </c>
      <c r="J1371" s="12">
        <v>0</v>
      </c>
    </row>
    <row r="1372" spans="1:10">
      <c r="A1372" s="12">
        <v>32316</v>
      </c>
      <c r="B1372" s="12" t="s">
        <v>614</v>
      </c>
      <c r="C1372" s="12">
        <v>0</v>
      </c>
      <c r="D1372" s="12">
        <v>-1.164E-4</v>
      </c>
      <c r="E1372" s="12">
        <v>3099</v>
      </c>
      <c r="F1372" s="12">
        <v>3099</v>
      </c>
      <c r="G1372" s="12">
        <v>0</v>
      </c>
      <c r="H1372" s="12">
        <v>0</v>
      </c>
      <c r="I1372" s="12">
        <v>0</v>
      </c>
      <c r="J1372" s="12">
        <v>0</v>
      </c>
    </row>
    <row r="1373" spans="1:10">
      <c r="A1373" s="12">
        <v>32316</v>
      </c>
      <c r="B1373" s="12" t="s">
        <v>615</v>
      </c>
      <c r="C1373" s="12">
        <v>0</v>
      </c>
      <c r="D1373" s="12">
        <v>1.5320000000000001E-4</v>
      </c>
      <c r="E1373" s="12">
        <v>4482</v>
      </c>
      <c r="F1373" s="12">
        <v>4482</v>
      </c>
      <c r="G1373" s="12">
        <v>0</v>
      </c>
      <c r="H1373" s="12">
        <v>0</v>
      </c>
      <c r="I1373" s="12">
        <v>0</v>
      </c>
      <c r="J1373" s="12">
        <v>0</v>
      </c>
    </row>
    <row r="1374" spans="1:10">
      <c r="A1374" s="12">
        <v>32316</v>
      </c>
      <c r="B1374" s="12" t="s">
        <v>711</v>
      </c>
      <c r="C1374" s="12">
        <v>0</v>
      </c>
      <c r="D1374" s="12">
        <v>1.0170000000000001E-4</v>
      </c>
      <c r="E1374" s="12">
        <v>8036</v>
      </c>
      <c r="F1374" s="12">
        <v>8036</v>
      </c>
      <c r="G1374" s="12">
        <v>0</v>
      </c>
      <c r="H1374" s="12">
        <v>0</v>
      </c>
      <c r="I1374" s="12">
        <v>0</v>
      </c>
      <c r="J1374" s="12">
        <v>0</v>
      </c>
    </row>
    <row r="1375" spans="1:10">
      <c r="A1375" s="12">
        <v>32316</v>
      </c>
      <c r="B1375" s="12" t="s">
        <v>712</v>
      </c>
      <c r="C1375" s="12">
        <v>0</v>
      </c>
      <c r="D1375" s="12">
        <v>-5.8279999999999999E-6</v>
      </c>
      <c r="E1375" s="12">
        <v>355.1</v>
      </c>
      <c r="F1375" s="12">
        <v>355.1</v>
      </c>
      <c r="G1375" s="12">
        <v>0</v>
      </c>
      <c r="H1375" s="12">
        <v>0</v>
      </c>
      <c r="I1375" s="12">
        <v>0</v>
      </c>
      <c r="J1375" s="12">
        <v>0</v>
      </c>
    </row>
    <row r="1376" spans="1:10">
      <c r="A1376" s="12">
        <v>32316</v>
      </c>
      <c r="B1376" s="12" t="s">
        <v>713</v>
      </c>
      <c r="C1376" s="12">
        <v>0</v>
      </c>
      <c r="D1376" s="12">
        <v>4.0539999999999988E-4</v>
      </c>
      <c r="E1376" s="12">
        <v>2042</v>
      </c>
      <c r="F1376" s="12">
        <v>2042</v>
      </c>
      <c r="G1376" s="12">
        <v>0</v>
      </c>
      <c r="H1376" s="12">
        <v>0</v>
      </c>
      <c r="I1376" s="12">
        <v>0</v>
      </c>
      <c r="J1376" s="12">
        <v>0</v>
      </c>
    </row>
    <row r="1377" spans="1:10">
      <c r="A1377" s="12">
        <v>32316</v>
      </c>
      <c r="B1377" s="12" t="s">
        <v>714</v>
      </c>
      <c r="C1377" s="12">
        <v>0</v>
      </c>
      <c r="D1377" s="12">
        <v>-5.1660000000000009E-4</v>
      </c>
      <c r="E1377" s="12">
        <v>7946</v>
      </c>
      <c r="F1377" s="12">
        <v>7946</v>
      </c>
      <c r="G1377" s="12">
        <v>0</v>
      </c>
      <c r="H1377" s="12">
        <v>0</v>
      </c>
      <c r="I1377" s="12">
        <v>0</v>
      </c>
      <c r="J1377" s="12">
        <v>0</v>
      </c>
    </row>
    <row r="1378" spans="1:10">
      <c r="A1378" s="12">
        <v>32316</v>
      </c>
      <c r="B1378" s="12" t="s">
        <v>715</v>
      </c>
      <c r="C1378" s="12">
        <v>0</v>
      </c>
      <c r="D1378" s="12">
        <v>-1.528E-4</v>
      </c>
      <c r="E1378" s="12">
        <v>1394</v>
      </c>
      <c r="F1378" s="12">
        <v>1394</v>
      </c>
      <c r="G1378" s="12">
        <v>0</v>
      </c>
      <c r="H1378" s="12">
        <v>0</v>
      </c>
      <c r="I1378" s="12">
        <v>0</v>
      </c>
      <c r="J1378" s="12">
        <v>0</v>
      </c>
    </row>
    <row r="1379" spans="1:10">
      <c r="A1379" s="12">
        <v>32316</v>
      </c>
      <c r="B1379" s="12" t="s">
        <v>716</v>
      </c>
      <c r="C1379" s="12">
        <v>0</v>
      </c>
      <c r="D1379" s="12">
        <v>1.026E-4</v>
      </c>
      <c r="E1379" s="12">
        <v>6033</v>
      </c>
      <c r="F1379" s="12">
        <v>6033</v>
      </c>
      <c r="G1379" s="12">
        <v>0</v>
      </c>
      <c r="H1379" s="12">
        <v>0</v>
      </c>
      <c r="I1379" s="12">
        <v>0</v>
      </c>
      <c r="J1379" s="12">
        <v>0</v>
      </c>
    </row>
    <row r="1380" spans="1:10">
      <c r="A1380" s="12">
        <v>32316</v>
      </c>
      <c r="B1380" s="12" t="s">
        <v>717</v>
      </c>
      <c r="C1380" s="12">
        <v>0</v>
      </c>
      <c r="D1380" s="12">
        <v>-6.669E-4</v>
      </c>
      <c r="E1380" s="12">
        <v>4581</v>
      </c>
      <c r="F1380" s="12">
        <v>4581</v>
      </c>
      <c r="G1380" s="12">
        <v>0</v>
      </c>
      <c r="H1380" s="12">
        <v>0</v>
      </c>
      <c r="I1380" s="12">
        <v>0</v>
      </c>
      <c r="J1380" s="12">
        <v>0</v>
      </c>
    </row>
    <row r="1381" spans="1:10">
      <c r="A1381" s="12">
        <v>32316</v>
      </c>
      <c r="B1381" s="12" t="s">
        <v>718</v>
      </c>
      <c r="C1381" s="12">
        <v>0</v>
      </c>
      <c r="D1381" s="12">
        <v>2.6499999999999999E-4</v>
      </c>
      <c r="E1381" s="12">
        <v>237.6</v>
      </c>
      <c r="F1381" s="12">
        <v>237.6</v>
      </c>
      <c r="G1381" s="12">
        <v>0</v>
      </c>
      <c r="H1381" s="12">
        <v>0</v>
      </c>
      <c r="I1381" s="12">
        <v>0</v>
      </c>
      <c r="J1381" s="12">
        <v>0</v>
      </c>
    </row>
    <row r="1382" spans="1:10">
      <c r="A1382" s="12">
        <v>32316</v>
      </c>
      <c r="B1382" s="12" t="s">
        <v>719</v>
      </c>
      <c r="C1382" s="12">
        <v>0</v>
      </c>
      <c r="D1382" s="12">
        <v>7.004E-4</v>
      </c>
      <c r="E1382" s="12">
        <v>4225</v>
      </c>
      <c r="F1382" s="12">
        <v>4225</v>
      </c>
      <c r="G1382" s="12">
        <v>0</v>
      </c>
      <c r="H1382" s="12">
        <v>0</v>
      </c>
      <c r="I1382" s="12">
        <v>0</v>
      </c>
      <c r="J1382" s="12">
        <v>0</v>
      </c>
    </row>
    <row r="1383" spans="1:10">
      <c r="A1383" s="12">
        <v>32316</v>
      </c>
      <c r="B1383" s="12" t="s">
        <v>720</v>
      </c>
      <c r="C1383" s="12">
        <v>0</v>
      </c>
      <c r="D1383" s="12">
        <v>-2.6509999999999999E-4</v>
      </c>
      <c r="E1383" s="12">
        <v>168.4</v>
      </c>
      <c r="F1383" s="12">
        <v>168.4</v>
      </c>
      <c r="G1383" s="12">
        <v>0</v>
      </c>
      <c r="H1383" s="12">
        <v>0</v>
      </c>
      <c r="I1383" s="12">
        <v>0</v>
      </c>
      <c r="J1383" s="12">
        <v>0</v>
      </c>
    </row>
    <row r="1384" spans="1:10">
      <c r="A1384" s="12">
        <v>32316</v>
      </c>
      <c r="B1384" s="12" t="s">
        <v>721</v>
      </c>
      <c r="C1384" s="12">
        <v>0</v>
      </c>
      <c r="D1384" s="12">
        <v>-1.5E-3</v>
      </c>
      <c r="E1384" s="12">
        <v>4970</v>
      </c>
      <c r="F1384" s="12">
        <v>4970</v>
      </c>
      <c r="G1384" s="12">
        <v>0</v>
      </c>
      <c r="H1384" s="12">
        <v>0</v>
      </c>
      <c r="I1384" s="12">
        <v>0</v>
      </c>
      <c r="J1384" s="12">
        <v>0</v>
      </c>
    </row>
    <row r="1385" spans="1:10">
      <c r="A1385" s="12">
        <v>32316</v>
      </c>
      <c r="B1385" s="12" t="s">
        <v>722</v>
      </c>
      <c r="C1385" s="12">
        <v>0</v>
      </c>
      <c r="D1385" s="12">
        <v>1.5009999999999999E-3</v>
      </c>
      <c r="E1385" s="12">
        <v>2859</v>
      </c>
      <c r="F1385" s="12">
        <v>2859</v>
      </c>
      <c r="G1385" s="12">
        <v>0</v>
      </c>
      <c r="H1385" s="12">
        <v>0</v>
      </c>
      <c r="I1385" s="12">
        <v>0</v>
      </c>
      <c r="J1385" s="12">
        <v>0</v>
      </c>
    </row>
    <row r="1386" spans="1:10">
      <c r="A1386" s="12">
        <v>32316</v>
      </c>
      <c r="B1386" s="12" t="s">
        <v>723</v>
      </c>
      <c r="C1386" s="12">
        <v>0</v>
      </c>
      <c r="D1386" s="12">
        <v>-3.5869999999999999E-4</v>
      </c>
      <c r="E1386" s="12">
        <v>7456</v>
      </c>
      <c r="F1386" s="12">
        <v>7456</v>
      </c>
      <c r="G1386" s="12">
        <v>0</v>
      </c>
      <c r="H1386" s="12">
        <v>0</v>
      </c>
      <c r="I1386" s="12">
        <v>0</v>
      </c>
      <c r="J1386" s="12">
        <v>0</v>
      </c>
    </row>
    <row r="1387" spans="1:10">
      <c r="A1387" s="12">
        <v>32316</v>
      </c>
      <c r="B1387" s="12" t="s">
        <v>724</v>
      </c>
      <c r="C1387" s="12">
        <v>0</v>
      </c>
      <c r="D1387" s="12">
        <v>3.9530000000000001E-4</v>
      </c>
      <c r="E1387" s="12">
        <v>2478</v>
      </c>
      <c r="F1387" s="12">
        <v>2478</v>
      </c>
      <c r="G1387" s="12">
        <v>0</v>
      </c>
      <c r="H1387" s="12">
        <v>0</v>
      </c>
      <c r="I1387" s="12">
        <v>0</v>
      </c>
      <c r="J1387" s="12">
        <v>0</v>
      </c>
    </row>
    <row r="1388" spans="1:10">
      <c r="A1388" s="12">
        <v>32316</v>
      </c>
      <c r="B1388" s="12" t="s">
        <v>725</v>
      </c>
      <c r="C1388" s="12">
        <v>0</v>
      </c>
      <c r="D1388" s="12">
        <v>6.4620000000000009E-4</v>
      </c>
      <c r="E1388" s="12">
        <v>5676</v>
      </c>
      <c r="F1388" s="12">
        <v>5676</v>
      </c>
      <c r="G1388" s="12">
        <v>0</v>
      </c>
      <c r="H1388" s="12">
        <v>0</v>
      </c>
      <c r="I1388" s="12">
        <v>0</v>
      </c>
      <c r="J1388" s="12">
        <v>0</v>
      </c>
    </row>
    <row r="1389" spans="1:10">
      <c r="A1389" s="12">
        <v>32316</v>
      </c>
      <c r="B1389" s="12" t="s">
        <v>726</v>
      </c>
      <c r="C1389" s="12">
        <v>0</v>
      </c>
      <c r="D1389" s="12">
        <v>-1.5129999999999999E-4</v>
      </c>
      <c r="E1389" s="12">
        <v>534.1</v>
      </c>
      <c r="F1389" s="12">
        <v>534.1</v>
      </c>
      <c r="G1389" s="12">
        <v>0</v>
      </c>
      <c r="H1389" s="12">
        <v>0</v>
      </c>
      <c r="I1389" s="12">
        <v>0</v>
      </c>
      <c r="J1389" s="12">
        <v>0</v>
      </c>
    </row>
    <row r="1390" spans="1:10">
      <c r="A1390" s="12">
        <v>32316</v>
      </c>
      <c r="B1390" s="12" t="s">
        <v>727</v>
      </c>
      <c r="C1390" s="12">
        <v>0</v>
      </c>
      <c r="D1390" s="12">
        <v>-6.7630000000000001E-4</v>
      </c>
      <c r="E1390" s="12">
        <v>9452</v>
      </c>
      <c r="F1390" s="12">
        <v>9452</v>
      </c>
      <c r="G1390" s="12">
        <v>0</v>
      </c>
      <c r="H1390" s="12">
        <v>0</v>
      </c>
      <c r="I1390" s="12">
        <v>0</v>
      </c>
      <c r="J1390" s="12">
        <v>0</v>
      </c>
    </row>
    <row r="1391" spans="1:10">
      <c r="A1391" s="12">
        <v>32316</v>
      </c>
      <c r="B1391" s="12" t="s">
        <v>728</v>
      </c>
      <c r="C1391" s="12">
        <v>0</v>
      </c>
      <c r="D1391" s="12">
        <v>1.693E-4</v>
      </c>
      <c r="E1391" s="12">
        <v>-6.4670000000000014</v>
      </c>
      <c r="F1391" s="12">
        <v>6.4670000000000014</v>
      </c>
      <c r="G1391" s="12">
        <v>0</v>
      </c>
      <c r="H1391" s="12">
        <v>0</v>
      </c>
      <c r="I1391" s="12">
        <v>0</v>
      </c>
      <c r="J1391" s="12">
        <v>0</v>
      </c>
    </row>
    <row r="1392" spans="1:10">
      <c r="A1392" s="12">
        <v>32316</v>
      </c>
      <c r="B1392" s="12" t="s">
        <v>729</v>
      </c>
      <c r="C1392" s="12">
        <v>0</v>
      </c>
      <c r="D1392" s="12">
        <v>1.5009999999999999E-3</v>
      </c>
      <c r="E1392" s="12">
        <v>2859</v>
      </c>
      <c r="F1392" s="12">
        <v>2859</v>
      </c>
      <c r="G1392" s="12">
        <v>0</v>
      </c>
      <c r="H1392" s="12">
        <v>0</v>
      </c>
      <c r="I1392" s="12">
        <v>0</v>
      </c>
      <c r="J1392" s="12">
        <v>0</v>
      </c>
    </row>
    <row r="1393" spans="1:10">
      <c r="A1393" s="12">
        <v>32316</v>
      </c>
      <c r="B1393" s="12" t="s">
        <v>730</v>
      </c>
      <c r="C1393" s="12">
        <v>0</v>
      </c>
      <c r="D1393" s="12">
        <v>-1.5E-3</v>
      </c>
      <c r="E1393" s="12">
        <v>4970</v>
      </c>
      <c r="F1393" s="12">
        <v>4970</v>
      </c>
      <c r="G1393" s="12">
        <v>0</v>
      </c>
      <c r="H1393" s="12">
        <v>0</v>
      </c>
      <c r="I1393" s="12">
        <v>0</v>
      </c>
      <c r="J1393" s="12">
        <v>0</v>
      </c>
    </row>
    <row r="1394" spans="1:10">
      <c r="A1394" s="12">
        <v>32316</v>
      </c>
      <c r="B1394" s="12" t="s">
        <v>731</v>
      </c>
      <c r="C1394" s="12">
        <v>0</v>
      </c>
      <c r="D1394" s="12">
        <v>3.8850000000000002E-5</v>
      </c>
      <c r="E1394" s="12">
        <v>3906</v>
      </c>
      <c r="F1394" s="12">
        <v>3906</v>
      </c>
      <c r="G1394" s="12">
        <v>0</v>
      </c>
      <c r="H1394" s="12">
        <v>0</v>
      </c>
      <c r="I1394" s="12">
        <v>0</v>
      </c>
      <c r="J1394" s="12">
        <v>0</v>
      </c>
    </row>
    <row r="1395" spans="1:10">
      <c r="A1395" s="12">
        <v>32316</v>
      </c>
      <c r="B1395" s="12" t="s">
        <v>732</v>
      </c>
      <c r="C1395" s="12">
        <v>0</v>
      </c>
      <c r="D1395" s="12">
        <v>1.214E-4</v>
      </c>
      <c r="E1395" s="12">
        <v>6993</v>
      </c>
      <c r="F1395" s="12">
        <v>6993</v>
      </c>
      <c r="G1395" s="12">
        <v>0</v>
      </c>
      <c r="H1395" s="12">
        <v>0</v>
      </c>
      <c r="I1395" s="12">
        <v>0</v>
      </c>
      <c r="J1395" s="12">
        <v>0</v>
      </c>
    </row>
    <row r="1396" spans="1:10">
      <c r="A1396" s="12">
        <v>32316</v>
      </c>
      <c r="B1396" s="12" t="s">
        <v>733</v>
      </c>
      <c r="C1396" s="12">
        <v>0</v>
      </c>
      <c r="D1396" s="12">
        <v>1.2649999999999999E-5</v>
      </c>
      <c r="E1396" s="12">
        <v>-4.5019999999999998</v>
      </c>
      <c r="F1396" s="12">
        <v>4.5019999999999998</v>
      </c>
      <c r="G1396" s="12">
        <v>0</v>
      </c>
      <c r="H1396" s="12">
        <v>0</v>
      </c>
      <c r="I1396" s="12">
        <v>0</v>
      </c>
      <c r="J1396" s="12">
        <v>0</v>
      </c>
    </row>
    <row r="1397" spans="1:10">
      <c r="A1397" s="12">
        <v>32316</v>
      </c>
      <c r="B1397" s="12" t="s">
        <v>805</v>
      </c>
      <c r="C1397" s="12">
        <v>0</v>
      </c>
      <c r="D1397" s="12">
        <v>6.286000000000001E-4</v>
      </c>
      <c r="E1397" s="12">
        <v>3566</v>
      </c>
      <c r="F1397" s="12">
        <v>3566</v>
      </c>
      <c r="G1397" s="12">
        <v>0</v>
      </c>
      <c r="H1397" s="12">
        <v>0</v>
      </c>
      <c r="I1397" s="12">
        <v>0</v>
      </c>
      <c r="J1397" s="12">
        <v>0</v>
      </c>
    </row>
    <row r="1398" spans="1:10">
      <c r="A1398" s="12">
        <v>32316</v>
      </c>
      <c r="B1398" s="12" t="s">
        <v>806</v>
      </c>
      <c r="C1398" s="12">
        <v>0</v>
      </c>
      <c r="D1398" s="12">
        <v>1.249E-4</v>
      </c>
      <c r="E1398" s="12">
        <v>2594</v>
      </c>
      <c r="F1398" s="12">
        <v>2594</v>
      </c>
      <c r="G1398" s="12">
        <v>0</v>
      </c>
      <c r="H1398" s="12">
        <v>0</v>
      </c>
      <c r="I1398" s="12">
        <v>0</v>
      </c>
      <c r="J1398" s="12">
        <v>0</v>
      </c>
    </row>
    <row r="1399" spans="1:10">
      <c r="A1399" s="12">
        <v>32316</v>
      </c>
      <c r="B1399" s="12" t="s">
        <v>807</v>
      </c>
      <c r="C1399" s="12">
        <v>0</v>
      </c>
      <c r="D1399" s="12">
        <v>5.597E-4</v>
      </c>
      <c r="E1399" s="12">
        <v>3465</v>
      </c>
      <c r="F1399" s="12">
        <v>3465</v>
      </c>
      <c r="G1399" s="12">
        <v>0</v>
      </c>
      <c r="H1399" s="12">
        <v>0</v>
      </c>
      <c r="I1399" s="12">
        <v>0</v>
      </c>
      <c r="J1399" s="12">
        <v>0</v>
      </c>
    </row>
    <row r="1400" spans="1:10">
      <c r="A1400" s="12">
        <v>32316</v>
      </c>
      <c r="B1400" s="12" t="s">
        <v>808</v>
      </c>
      <c r="C1400" s="12">
        <v>0</v>
      </c>
      <c r="D1400" s="12">
        <v>3.4269999999999998E-4</v>
      </c>
      <c r="E1400" s="12">
        <v>2918</v>
      </c>
      <c r="F1400" s="12">
        <v>2918</v>
      </c>
      <c r="G1400" s="12">
        <v>0</v>
      </c>
      <c r="H1400" s="12">
        <v>0</v>
      </c>
      <c r="I1400" s="12">
        <v>0</v>
      </c>
      <c r="J1400" s="12">
        <v>0</v>
      </c>
    </row>
    <row r="1401" spans="1:10">
      <c r="A1401" s="12">
        <v>32316</v>
      </c>
      <c r="B1401" s="12" t="s">
        <v>809</v>
      </c>
      <c r="C1401" s="12">
        <v>0</v>
      </c>
      <c r="D1401" s="12">
        <v>5.4390000000000005E-4</v>
      </c>
      <c r="E1401" s="12">
        <v>2295</v>
      </c>
      <c r="F1401" s="12">
        <v>2295</v>
      </c>
      <c r="G1401" s="12">
        <v>0</v>
      </c>
      <c r="H1401" s="12">
        <v>0</v>
      </c>
      <c r="I1401" s="12">
        <v>0</v>
      </c>
      <c r="J1401" s="12">
        <v>0</v>
      </c>
    </row>
    <row r="1402" spans="1:10">
      <c r="A1402" s="12">
        <v>32316</v>
      </c>
      <c r="B1402" s="12" t="s">
        <v>810</v>
      </c>
      <c r="C1402" s="12">
        <v>0</v>
      </c>
      <c r="D1402" s="12">
        <v>-4.058E-4</v>
      </c>
      <c r="E1402" s="12">
        <v>6842</v>
      </c>
      <c r="F1402" s="12">
        <v>6842</v>
      </c>
      <c r="G1402" s="12">
        <v>0</v>
      </c>
      <c r="H1402" s="12">
        <v>0</v>
      </c>
      <c r="I1402" s="12">
        <v>0</v>
      </c>
      <c r="J1402" s="12">
        <v>0</v>
      </c>
    </row>
    <row r="1403" spans="1:10">
      <c r="A1403" s="12">
        <v>32316</v>
      </c>
      <c r="B1403" s="12" t="s">
        <v>811</v>
      </c>
      <c r="C1403" s="12">
        <v>0</v>
      </c>
      <c r="D1403" s="12">
        <v>6.445E-4</v>
      </c>
      <c r="E1403" s="12">
        <v>4837</v>
      </c>
      <c r="F1403" s="12">
        <v>4837</v>
      </c>
      <c r="G1403" s="12">
        <v>0</v>
      </c>
      <c r="H1403" s="12">
        <v>0</v>
      </c>
      <c r="I1403" s="12">
        <v>0</v>
      </c>
      <c r="J1403" s="12">
        <v>0</v>
      </c>
    </row>
    <row r="1404" spans="1:10">
      <c r="A1404" s="12">
        <v>32316</v>
      </c>
      <c r="B1404" s="12" t="s">
        <v>812</v>
      </c>
      <c r="C1404" s="12">
        <v>0</v>
      </c>
      <c r="D1404" s="12">
        <v>6.4540000000000002E-5</v>
      </c>
      <c r="E1404" s="12">
        <v>882.5</v>
      </c>
      <c r="F1404" s="12">
        <v>882.5</v>
      </c>
      <c r="G1404" s="12">
        <v>0</v>
      </c>
      <c r="H1404" s="12">
        <v>0</v>
      </c>
      <c r="I1404" s="12">
        <v>0</v>
      </c>
      <c r="J1404" s="12">
        <v>0</v>
      </c>
    </row>
    <row r="1405" spans="1:10">
      <c r="A1405" s="12">
        <v>32316</v>
      </c>
      <c r="B1405" s="12" t="s">
        <v>813</v>
      </c>
      <c r="C1405" s="12">
        <v>0</v>
      </c>
      <c r="D1405" s="12">
        <v>4.9030000000000005E-4</v>
      </c>
      <c r="E1405" s="12">
        <v>5215</v>
      </c>
      <c r="F1405" s="12">
        <v>5215</v>
      </c>
      <c r="G1405" s="12">
        <v>0</v>
      </c>
      <c r="H1405" s="12">
        <v>0</v>
      </c>
      <c r="I1405" s="12">
        <v>0</v>
      </c>
      <c r="J1405" s="12">
        <v>0</v>
      </c>
    </row>
    <row r="1406" spans="1:10">
      <c r="A1406" s="12">
        <v>32316</v>
      </c>
      <c r="B1406" s="12" t="s">
        <v>814</v>
      </c>
      <c r="C1406" s="12">
        <v>0</v>
      </c>
      <c r="D1406" s="12">
        <v>-4.8810000000000004E-7</v>
      </c>
      <c r="E1406" s="12">
        <v>773.2</v>
      </c>
      <c r="F1406" s="12">
        <v>773.2</v>
      </c>
      <c r="G1406" s="12">
        <v>0</v>
      </c>
      <c r="H1406" s="12">
        <v>0</v>
      </c>
      <c r="I1406" s="12">
        <v>0</v>
      </c>
      <c r="J1406" s="12">
        <v>0</v>
      </c>
    </row>
    <row r="1407" spans="1:10">
      <c r="A1407" s="12">
        <v>32316</v>
      </c>
      <c r="B1407" s="12" t="s">
        <v>815</v>
      </c>
      <c r="C1407" s="12">
        <v>0</v>
      </c>
      <c r="D1407" s="12">
        <v>1.527E-4</v>
      </c>
      <c r="E1407" s="12">
        <v>5724</v>
      </c>
      <c r="F1407" s="12">
        <v>5724</v>
      </c>
      <c r="G1407" s="12">
        <v>0</v>
      </c>
      <c r="H1407" s="12">
        <v>0</v>
      </c>
      <c r="I1407" s="12">
        <v>0</v>
      </c>
      <c r="J1407" s="12">
        <v>0</v>
      </c>
    </row>
    <row r="1408" spans="1:10">
      <c r="A1408" s="12">
        <v>32316</v>
      </c>
      <c r="B1408" s="12" t="s">
        <v>816</v>
      </c>
      <c r="C1408" s="12">
        <v>0</v>
      </c>
      <c r="D1408" s="12">
        <v>5.44E-4</v>
      </c>
      <c r="E1408" s="12">
        <v>565.5</v>
      </c>
      <c r="F1408" s="12">
        <v>565.5</v>
      </c>
      <c r="G1408" s="12">
        <v>0</v>
      </c>
      <c r="H1408" s="12">
        <v>0</v>
      </c>
      <c r="I1408" s="12">
        <v>0</v>
      </c>
      <c r="J1408" s="12">
        <v>0</v>
      </c>
    </row>
    <row r="1409" spans="1:10">
      <c r="A1409" s="12">
        <v>32316</v>
      </c>
      <c r="B1409" s="12" t="s">
        <v>817</v>
      </c>
      <c r="C1409" s="12">
        <v>0</v>
      </c>
      <c r="D1409" s="12">
        <v>7.494E-4</v>
      </c>
      <c r="E1409" s="12">
        <v>2559</v>
      </c>
      <c r="F1409" s="12">
        <v>2559</v>
      </c>
      <c r="G1409" s="12">
        <v>0</v>
      </c>
      <c r="H1409" s="12">
        <v>0</v>
      </c>
      <c r="I1409" s="12">
        <v>0</v>
      </c>
      <c r="J1409" s="12">
        <v>0</v>
      </c>
    </row>
    <row r="1410" spans="1:10">
      <c r="A1410" s="12">
        <v>32316</v>
      </c>
      <c r="B1410" s="12" t="s">
        <v>818</v>
      </c>
      <c r="C1410" s="12">
        <v>0</v>
      </c>
      <c r="D1410" s="12">
        <v>-6.5889999999999992E-4</v>
      </c>
      <c r="E1410" s="12">
        <v>4969</v>
      </c>
      <c r="F1410" s="12">
        <v>4969</v>
      </c>
      <c r="G1410" s="12">
        <v>0</v>
      </c>
      <c r="H1410" s="12">
        <v>0</v>
      </c>
      <c r="I1410" s="12">
        <v>0</v>
      </c>
      <c r="J1410" s="12">
        <v>0</v>
      </c>
    </row>
    <row r="1411" spans="1:10">
      <c r="A1411" s="12">
        <v>32316</v>
      </c>
      <c r="B1411" s="12" t="s">
        <v>819</v>
      </c>
      <c r="C1411" s="12">
        <v>0</v>
      </c>
      <c r="D1411" s="12">
        <v>7.5920000000000002E-4</v>
      </c>
      <c r="E1411" s="12">
        <v>1997</v>
      </c>
      <c r="F1411" s="12">
        <v>1997</v>
      </c>
      <c r="G1411" s="12">
        <v>0</v>
      </c>
      <c r="H1411" s="12">
        <v>0</v>
      </c>
      <c r="I1411" s="12">
        <v>0</v>
      </c>
      <c r="J1411" s="12">
        <v>0</v>
      </c>
    </row>
    <row r="1412" spans="1:10">
      <c r="A1412" s="12">
        <v>32316</v>
      </c>
      <c r="B1412" s="12" t="s">
        <v>820</v>
      </c>
      <c r="C1412" s="12">
        <v>0</v>
      </c>
      <c r="D1412" s="12">
        <v>-5.2240000000000001E-4</v>
      </c>
      <c r="E1412" s="12">
        <v>4852</v>
      </c>
      <c r="F1412" s="12">
        <v>4852</v>
      </c>
      <c r="G1412" s="12">
        <v>0</v>
      </c>
      <c r="H1412" s="12">
        <v>0</v>
      </c>
      <c r="I1412" s="12">
        <v>0</v>
      </c>
      <c r="J1412" s="12">
        <v>0</v>
      </c>
    </row>
    <row r="1413" spans="1:10">
      <c r="A1413" s="12">
        <v>32316</v>
      </c>
      <c r="B1413" s="12" t="s">
        <v>821</v>
      </c>
      <c r="C1413" s="12">
        <v>0</v>
      </c>
      <c r="D1413" s="12">
        <v>8.6429999999999992E-4</v>
      </c>
      <c r="E1413" s="12">
        <v>1324</v>
      </c>
      <c r="F1413" s="12">
        <v>1324</v>
      </c>
      <c r="G1413" s="12">
        <v>0</v>
      </c>
      <c r="H1413" s="12">
        <v>0</v>
      </c>
      <c r="I1413" s="12">
        <v>0</v>
      </c>
      <c r="J1413" s="12">
        <v>0</v>
      </c>
    </row>
    <row r="1414" spans="1:10">
      <c r="A1414" s="12">
        <v>32316</v>
      </c>
      <c r="B1414" s="12" t="s">
        <v>822</v>
      </c>
      <c r="C1414" s="12">
        <v>0</v>
      </c>
      <c r="D1414" s="12">
        <v>-5.1729999999999994E-4</v>
      </c>
      <c r="E1414" s="12">
        <v>4926</v>
      </c>
      <c r="F1414" s="12">
        <v>4926</v>
      </c>
      <c r="G1414" s="12">
        <v>0</v>
      </c>
      <c r="H1414" s="12">
        <v>0</v>
      </c>
      <c r="I1414" s="12">
        <v>0</v>
      </c>
      <c r="J1414" s="12">
        <v>0</v>
      </c>
    </row>
    <row r="1415" spans="1:10">
      <c r="A1415" s="12">
        <v>32316</v>
      </c>
      <c r="B1415" s="12" t="s">
        <v>823</v>
      </c>
      <c r="C1415" s="12">
        <v>0</v>
      </c>
      <c r="D1415" s="12">
        <v>-7.693E-4</v>
      </c>
      <c r="E1415" s="12">
        <v>3676</v>
      </c>
      <c r="F1415" s="12">
        <v>3676</v>
      </c>
      <c r="G1415" s="12">
        <v>0</v>
      </c>
      <c r="H1415" s="12">
        <v>0</v>
      </c>
      <c r="I1415" s="12">
        <v>0</v>
      </c>
      <c r="J1415" s="12">
        <v>0</v>
      </c>
    </row>
    <row r="1416" spans="1:10">
      <c r="A1416" s="12">
        <v>32316</v>
      </c>
      <c r="B1416" s="12" t="s">
        <v>824</v>
      </c>
      <c r="C1416" s="12">
        <v>0</v>
      </c>
      <c r="D1416" s="12">
        <v>6.7989999999999999E-4</v>
      </c>
      <c r="E1416" s="12">
        <v>4896</v>
      </c>
      <c r="F1416" s="12">
        <v>4896</v>
      </c>
      <c r="G1416" s="12">
        <v>0</v>
      </c>
      <c r="H1416" s="12">
        <v>0</v>
      </c>
      <c r="I1416" s="12">
        <v>0</v>
      </c>
      <c r="J1416" s="12">
        <v>0</v>
      </c>
    </row>
    <row r="1417" spans="1:10">
      <c r="A1417" s="12">
        <v>32316</v>
      </c>
      <c r="B1417" s="12" t="s">
        <v>825</v>
      </c>
      <c r="C1417" s="12">
        <v>0</v>
      </c>
      <c r="D1417" s="12">
        <v>-7.8310000000000001E-4</v>
      </c>
      <c r="E1417" s="12">
        <v>2300</v>
      </c>
      <c r="F1417" s="12">
        <v>2300</v>
      </c>
      <c r="G1417" s="12">
        <v>0</v>
      </c>
      <c r="H1417" s="12">
        <v>0</v>
      </c>
      <c r="I1417" s="12">
        <v>0</v>
      </c>
      <c r="J1417" s="12">
        <v>0</v>
      </c>
    </row>
    <row r="1418" spans="1:10">
      <c r="A1418" s="12">
        <v>32316</v>
      </c>
      <c r="B1418" s="12" t="s">
        <v>826</v>
      </c>
      <c r="C1418" s="12">
        <v>0</v>
      </c>
      <c r="D1418" s="12">
        <v>5.4100000000000003E-4</v>
      </c>
      <c r="E1418" s="12">
        <v>5922</v>
      </c>
      <c r="F1418" s="12">
        <v>5922</v>
      </c>
      <c r="G1418" s="12">
        <v>0</v>
      </c>
      <c r="H1418" s="12">
        <v>0</v>
      </c>
      <c r="I1418" s="12">
        <v>0</v>
      </c>
      <c r="J1418" s="12">
        <v>0</v>
      </c>
    </row>
    <row r="1419" spans="1:10">
      <c r="A1419" s="12">
        <v>32316</v>
      </c>
      <c r="B1419" s="12" t="s">
        <v>827</v>
      </c>
      <c r="C1419" s="12">
        <v>0</v>
      </c>
      <c r="D1419" s="12">
        <v>-8.8629999999999991E-4</v>
      </c>
      <c r="E1419" s="12">
        <v>1792</v>
      </c>
      <c r="F1419" s="12">
        <v>1792</v>
      </c>
      <c r="G1419" s="12">
        <v>0</v>
      </c>
      <c r="H1419" s="12">
        <v>0</v>
      </c>
      <c r="I1419" s="12">
        <v>0</v>
      </c>
      <c r="J1419" s="12">
        <v>0</v>
      </c>
    </row>
    <row r="1420" spans="1:10">
      <c r="A1420" s="12">
        <v>32316</v>
      </c>
      <c r="B1420" s="12" t="s">
        <v>828</v>
      </c>
      <c r="C1420" s="12">
        <v>0</v>
      </c>
      <c r="D1420" s="12">
        <v>5.2729999999999997E-4</v>
      </c>
      <c r="E1420" s="12">
        <v>6562</v>
      </c>
      <c r="F1420" s="12">
        <v>6562</v>
      </c>
      <c r="G1420" s="12">
        <v>0</v>
      </c>
      <c r="H1420" s="12">
        <v>0</v>
      </c>
      <c r="I1420" s="12">
        <v>0</v>
      </c>
      <c r="J1420" s="12">
        <v>0</v>
      </c>
    </row>
    <row r="1421" spans="1:10">
      <c r="A1421" s="12">
        <v>32316</v>
      </c>
      <c r="B1421" s="12" t="s">
        <v>829</v>
      </c>
      <c r="C1421" s="12">
        <v>0</v>
      </c>
      <c r="D1421" s="12">
        <v>-4.0680000000000008E-4</v>
      </c>
      <c r="E1421" s="12">
        <v>1348</v>
      </c>
      <c r="F1421" s="12">
        <v>1348</v>
      </c>
      <c r="G1421" s="12">
        <v>0</v>
      </c>
      <c r="H1421" s="12">
        <v>0</v>
      </c>
      <c r="I1421" s="12">
        <v>0</v>
      </c>
      <c r="J1421" s="12">
        <v>0</v>
      </c>
    </row>
    <row r="1422" spans="1:10">
      <c r="A1422" s="12">
        <v>32316</v>
      </c>
      <c r="B1422" s="12" t="s">
        <v>830</v>
      </c>
      <c r="C1422" s="12">
        <v>0</v>
      </c>
      <c r="D1422" s="12">
        <v>-1.0710000000000001E-5</v>
      </c>
      <c r="E1422" s="12">
        <v>6639</v>
      </c>
      <c r="F1422" s="12">
        <v>6639</v>
      </c>
      <c r="G1422" s="12">
        <v>0</v>
      </c>
      <c r="H1422" s="12">
        <v>0</v>
      </c>
      <c r="I1422" s="12">
        <v>0</v>
      </c>
      <c r="J1422" s="12">
        <v>0</v>
      </c>
    </row>
    <row r="1423" spans="1:10">
      <c r="A1423" s="12">
        <v>32316</v>
      </c>
      <c r="B1423" s="12" t="s">
        <v>831</v>
      </c>
      <c r="C1423" s="12">
        <v>0</v>
      </c>
      <c r="D1423" s="12">
        <v>-3.9720000000000001E-4</v>
      </c>
      <c r="E1423" s="12">
        <v>5978</v>
      </c>
      <c r="F1423" s="12">
        <v>5978</v>
      </c>
      <c r="G1423" s="12">
        <v>0</v>
      </c>
      <c r="H1423" s="12">
        <v>0</v>
      </c>
      <c r="I1423" s="12">
        <v>0</v>
      </c>
      <c r="J1423" s="12">
        <v>0</v>
      </c>
    </row>
    <row r="1424" spans="1:10">
      <c r="A1424" s="12">
        <v>32316</v>
      </c>
      <c r="B1424" s="12" t="s">
        <v>832</v>
      </c>
      <c r="C1424" s="12">
        <v>0</v>
      </c>
      <c r="D1424" s="12">
        <v>-2.866E-5</v>
      </c>
      <c r="E1424" s="12">
        <v>4063</v>
      </c>
      <c r="F1424" s="12">
        <v>4063</v>
      </c>
      <c r="G1424" s="12">
        <v>0</v>
      </c>
      <c r="H1424" s="12">
        <v>0</v>
      </c>
      <c r="I1424" s="12">
        <v>0</v>
      </c>
      <c r="J1424" s="12">
        <v>0</v>
      </c>
    </row>
    <row r="1425" spans="1:10">
      <c r="A1425" s="12">
        <v>32316</v>
      </c>
      <c r="B1425" s="12" t="s">
        <v>833</v>
      </c>
      <c r="C1425" s="12">
        <v>0</v>
      </c>
      <c r="D1425" s="12">
        <v>-5.0370000000000002E-6</v>
      </c>
      <c r="E1425" s="12">
        <v>1788</v>
      </c>
      <c r="F1425" s="12">
        <v>1788</v>
      </c>
      <c r="G1425" s="12">
        <v>0</v>
      </c>
      <c r="H1425" s="12">
        <v>0</v>
      </c>
      <c r="I1425" s="12">
        <v>0</v>
      </c>
      <c r="J1425" s="12">
        <v>0</v>
      </c>
    </row>
    <row r="1426" spans="1:10">
      <c r="A1426" s="12">
        <v>32316</v>
      </c>
      <c r="B1426" s="12" t="s">
        <v>834</v>
      </c>
      <c r="C1426" s="12">
        <v>0</v>
      </c>
      <c r="D1426" s="12">
        <v>2.6820000000000001E-5</v>
      </c>
      <c r="E1426" s="12">
        <v>6032</v>
      </c>
      <c r="F1426" s="12">
        <v>6032</v>
      </c>
      <c r="G1426" s="12">
        <v>0</v>
      </c>
      <c r="H1426" s="12">
        <v>0</v>
      </c>
      <c r="I1426" s="12">
        <v>0</v>
      </c>
      <c r="J1426" s="12">
        <v>0</v>
      </c>
    </row>
    <row r="1427" spans="1:10">
      <c r="A1427" s="12">
        <v>32316</v>
      </c>
      <c r="B1427" s="12" t="s">
        <v>835</v>
      </c>
      <c r="C1427" s="12">
        <v>0</v>
      </c>
      <c r="D1427" s="12">
        <v>-7.8029999999999997E-5</v>
      </c>
      <c r="E1427" s="12">
        <v>2543</v>
      </c>
      <c r="F1427" s="12">
        <v>2543</v>
      </c>
      <c r="G1427" s="12">
        <v>0</v>
      </c>
      <c r="H1427" s="12">
        <v>0</v>
      </c>
      <c r="I1427" s="12">
        <v>0</v>
      </c>
      <c r="J1427" s="12">
        <v>0</v>
      </c>
    </row>
    <row r="1428" spans="1:10">
      <c r="A1428" s="12">
        <v>32316</v>
      </c>
      <c r="B1428" s="12" t="s">
        <v>836</v>
      </c>
      <c r="C1428" s="12">
        <v>0</v>
      </c>
      <c r="D1428" s="12">
        <v>3.2909999999999998E-4</v>
      </c>
      <c r="E1428" s="12">
        <v>5201</v>
      </c>
      <c r="F1428" s="12">
        <v>5201</v>
      </c>
      <c r="G1428" s="12">
        <v>0</v>
      </c>
      <c r="H1428" s="12">
        <v>0</v>
      </c>
      <c r="I1428" s="12">
        <v>0</v>
      </c>
      <c r="J1428" s="12">
        <v>0</v>
      </c>
    </row>
    <row r="1429" spans="1:10">
      <c r="A1429" s="12">
        <v>32316</v>
      </c>
      <c r="B1429" s="12" t="s">
        <v>837</v>
      </c>
      <c r="C1429" s="12">
        <v>0</v>
      </c>
      <c r="D1429" s="12">
        <v>6.8360000000000003E-4</v>
      </c>
      <c r="E1429" s="12">
        <v>3739</v>
      </c>
      <c r="F1429" s="12">
        <v>3739</v>
      </c>
      <c r="G1429" s="12">
        <v>0</v>
      </c>
      <c r="H1429" s="12">
        <v>0</v>
      </c>
      <c r="I1429" s="12">
        <v>0</v>
      </c>
      <c r="J1429" s="12">
        <v>0</v>
      </c>
    </row>
    <row r="1430" spans="1:10">
      <c r="A1430" s="12">
        <v>32316</v>
      </c>
      <c r="B1430" s="12" t="s">
        <v>838</v>
      </c>
      <c r="C1430" s="12">
        <v>0</v>
      </c>
      <c r="D1430" s="12">
        <v>-6.7220000000000008E-4</v>
      </c>
      <c r="E1430" s="12">
        <v>1854</v>
      </c>
      <c r="F1430" s="12">
        <v>1854</v>
      </c>
      <c r="G1430" s="12">
        <v>0</v>
      </c>
      <c r="H1430" s="12">
        <v>0</v>
      </c>
      <c r="I1430" s="12">
        <v>0</v>
      </c>
      <c r="J1430" s="12">
        <v>0</v>
      </c>
    </row>
    <row r="1431" spans="1:10">
      <c r="A1431" s="12">
        <v>32316</v>
      </c>
      <c r="B1431" s="12" t="s">
        <v>839</v>
      </c>
      <c r="C1431" s="12">
        <v>0</v>
      </c>
      <c r="D1431" s="12">
        <v>3.8389999999999997E-5</v>
      </c>
      <c r="E1431" s="12">
        <v>3503</v>
      </c>
      <c r="F1431" s="12">
        <v>3503</v>
      </c>
      <c r="G1431" s="12">
        <v>0</v>
      </c>
      <c r="H1431" s="12">
        <v>0</v>
      </c>
      <c r="I1431" s="12">
        <v>0</v>
      </c>
      <c r="J1431" s="12">
        <v>0</v>
      </c>
    </row>
    <row r="1432" spans="1:10">
      <c r="A1432" s="12">
        <v>32316</v>
      </c>
      <c r="B1432" s="12" t="s">
        <v>840</v>
      </c>
      <c r="C1432" s="12">
        <v>0</v>
      </c>
      <c r="D1432" s="12">
        <v>-5.242999999999999E-4</v>
      </c>
      <c r="E1432" s="12">
        <v>1909</v>
      </c>
      <c r="F1432" s="12">
        <v>1909</v>
      </c>
      <c r="G1432" s="12">
        <v>0</v>
      </c>
      <c r="H1432" s="12">
        <v>0</v>
      </c>
      <c r="I1432" s="12">
        <v>0</v>
      </c>
      <c r="J1432" s="12">
        <v>0</v>
      </c>
    </row>
    <row r="1433" spans="1:10">
      <c r="A1433" s="12">
        <v>32316</v>
      </c>
      <c r="B1433" s="12" t="s">
        <v>841</v>
      </c>
      <c r="C1433" s="12">
        <v>0</v>
      </c>
      <c r="D1433" s="12">
        <v>3.8020000000000003E-4</v>
      </c>
      <c r="E1433" s="12">
        <v>4777</v>
      </c>
      <c r="F1433" s="12">
        <v>4777</v>
      </c>
      <c r="G1433" s="12">
        <v>0</v>
      </c>
      <c r="H1433" s="12">
        <v>0</v>
      </c>
      <c r="I1433" s="12">
        <v>0</v>
      </c>
      <c r="J1433" s="12">
        <v>0</v>
      </c>
    </row>
    <row r="1434" spans="1:10">
      <c r="A1434" s="12">
        <v>32316</v>
      </c>
      <c r="B1434" s="12" t="s">
        <v>842</v>
      </c>
      <c r="C1434" s="12">
        <v>0</v>
      </c>
      <c r="D1434" s="12">
        <v>-1.2740000000000001E-4</v>
      </c>
      <c r="E1434" s="12">
        <v>5188</v>
      </c>
      <c r="F1434" s="12">
        <v>5188</v>
      </c>
      <c r="G1434" s="12">
        <v>0</v>
      </c>
      <c r="H1434" s="12">
        <v>0</v>
      </c>
      <c r="I1434" s="12">
        <v>0</v>
      </c>
      <c r="J1434" s="12">
        <v>0</v>
      </c>
    </row>
    <row r="1435" spans="1:10">
      <c r="A1435" s="12">
        <v>32316</v>
      </c>
      <c r="B1435" s="12" t="s">
        <v>843</v>
      </c>
      <c r="C1435" s="12">
        <v>0</v>
      </c>
      <c r="D1435" s="12">
        <v>1.109E-4</v>
      </c>
      <c r="E1435" s="12">
        <v>1747</v>
      </c>
      <c r="F1435" s="12">
        <v>1747</v>
      </c>
      <c r="G1435" s="12">
        <v>0</v>
      </c>
      <c r="H1435" s="12">
        <v>0</v>
      </c>
      <c r="I1435" s="12">
        <v>0</v>
      </c>
      <c r="J1435" s="12">
        <v>0</v>
      </c>
    </row>
    <row r="1436" spans="1:10">
      <c r="A1436" s="12">
        <v>32316</v>
      </c>
      <c r="B1436" s="12" t="s">
        <v>844</v>
      </c>
      <c r="C1436" s="12">
        <v>0</v>
      </c>
      <c r="D1436" s="12">
        <v>5.4069999999999997E-4</v>
      </c>
      <c r="E1436" s="12">
        <v>2267</v>
      </c>
      <c r="F1436" s="12">
        <v>2267</v>
      </c>
      <c r="G1436" s="12">
        <v>0</v>
      </c>
      <c r="H1436" s="12">
        <v>0</v>
      </c>
      <c r="I1436" s="12">
        <v>0</v>
      </c>
      <c r="J1436" s="12">
        <v>0</v>
      </c>
    </row>
    <row r="1437" spans="1:10">
      <c r="A1437" s="12">
        <v>32316</v>
      </c>
      <c r="B1437" s="12" t="s">
        <v>845</v>
      </c>
      <c r="C1437" s="12">
        <v>0</v>
      </c>
      <c r="D1437" s="12">
        <v>-3.9229999999999999E-4</v>
      </c>
      <c r="E1437" s="12">
        <v>6794</v>
      </c>
      <c r="F1437" s="12">
        <v>6794</v>
      </c>
      <c r="G1437" s="12">
        <v>0</v>
      </c>
      <c r="H1437" s="12">
        <v>0</v>
      </c>
      <c r="I1437" s="12">
        <v>0</v>
      </c>
      <c r="J1437" s="12">
        <v>0</v>
      </c>
    </row>
    <row r="1438" spans="1:10">
      <c r="A1438" s="12">
        <v>32316</v>
      </c>
      <c r="B1438" s="12" t="s">
        <v>846</v>
      </c>
      <c r="C1438" s="12">
        <v>0</v>
      </c>
      <c r="D1438" s="12">
        <v>-8.8059999999999994E-5</v>
      </c>
      <c r="E1438" s="12">
        <v>4930</v>
      </c>
      <c r="F1438" s="12">
        <v>4930</v>
      </c>
      <c r="G1438" s="12">
        <v>0</v>
      </c>
      <c r="H1438" s="12">
        <v>0</v>
      </c>
      <c r="I1438" s="12">
        <v>0</v>
      </c>
      <c r="J1438" s="12">
        <v>0</v>
      </c>
    </row>
    <row r="1439" spans="1:10">
      <c r="A1439" s="12">
        <v>32316</v>
      </c>
      <c r="B1439" s="12" t="s">
        <v>847</v>
      </c>
      <c r="C1439" s="12">
        <v>0</v>
      </c>
      <c r="D1439" s="12">
        <v>1.3899999999999999E-4</v>
      </c>
      <c r="E1439" s="12">
        <v>1658</v>
      </c>
      <c r="F1439" s="12">
        <v>1658</v>
      </c>
      <c r="G1439" s="12">
        <v>0</v>
      </c>
      <c r="H1439" s="12">
        <v>0</v>
      </c>
      <c r="I1439" s="12">
        <v>0</v>
      </c>
      <c r="J1439" s="12">
        <v>0</v>
      </c>
    </row>
    <row r="1440" spans="1:10">
      <c r="A1440" s="12">
        <v>32316</v>
      </c>
      <c r="B1440" s="12" t="s">
        <v>848</v>
      </c>
      <c r="C1440" s="12">
        <v>0</v>
      </c>
      <c r="D1440" s="12">
        <v>3.5760000000000002E-4</v>
      </c>
      <c r="E1440" s="12">
        <v>5608</v>
      </c>
      <c r="F1440" s="12">
        <v>5608</v>
      </c>
      <c r="G1440" s="12">
        <v>0</v>
      </c>
      <c r="H1440" s="12">
        <v>0</v>
      </c>
      <c r="I1440" s="12">
        <v>0</v>
      </c>
      <c r="J1440" s="12">
        <v>0</v>
      </c>
    </row>
    <row r="1441" spans="1:10">
      <c r="A1441" s="12">
        <v>32316</v>
      </c>
      <c r="B1441" s="12" t="s">
        <v>849</v>
      </c>
      <c r="C1441" s="12">
        <v>0</v>
      </c>
      <c r="D1441" s="12">
        <v>-5.1710000000000001E-6</v>
      </c>
      <c r="E1441" s="12">
        <v>813.9</v>
      </c>
      <c r="F1441" s="12">
        <v>813.9</v>
      </c>
      <c r="G1441" s="12">
        <v>0</v>
      </c>
      <c r="H1441" s="12">
        <v>0</v>
      </c>
      <c r="I1441" s="12">
        <v>0</v>
      </c>
      <c r="J1441" s="12">
        <v>0</v>
      </c>
    </row>
    <row r="1442" spans="1:10">
      <c r="A1442" s="12">
        <v>32316</v>
      </c>
      <c r="B1442" s="12" t="s">
        <v>850</v>
      </c>
      <c r="C1442" s="12">
        <v>0</v>
      </c>
      <c r="D1442" s="12">
        <v>-6.754E-6</v>
      </c>
      <c r="E1442" s="12">
        <v>7550</v>
      </c>
      <c r="F1442" s="12">
        <v>7550</v>
      </c>
      <c r="G1442" s="12">
        <v>0</v>
      </c>
      <c r="H1442" s="12">
        <v>0</v>
      </c>
      <c r="I1442" s="12">
        <v>0</v>
      </c>
      <c r="J1442" s="12">
        <v>0</v>
      </c>
    </row>
    <row r="1443" spans="1:10">
      <c r="A1443" s="12">
        <v>32316</v>
      </c>
      <c r="B1443" s="12" t="s">
        <v>851</v>
      </c>
      <c r="C1443" s="12">
        <v>0</v>
      </c>
      <c r="D1443" s="12">
        <v>-3.9169999999999998E-4</v>
      </c>
      <c r="E1443" s="12">
        <v>1908</v>
      </c>
      <c r="F1443" s="12">
        <v>1908</v>
      </c>
      <c r="G1443" s="12">
        <v>0</v>
      </c>
      <c r="H1443" s="12">
        <v>0</v>
      </c>
      <c r="I1443" s="12">
        <v>0</v>
      </c>
      <c r="J1443" s="12">
        <v>0</v>
      </c>
    </row>
    <row r="1444" spans="1:10">
      <c r="A1444" s="12">
        <v>32316</v>
      </c>
      <c r="B1444" s="12" t="s">
        <v>852</v>
      </c>
      <c r="C1444" s="12">
        <v>0</v>
      </c>
      <c r="D1444" s="12">
        <v>5.017E-4</v>
      </c>
      <c r="E1444" s="12">
        <v>4883</v>
      </c>
      <c r="F1444" s="12">
        <v>4883</v>
      </c>
      <c r="G1444" s="12">
        <v>0</v>
      </c>
      <c r="H1444" s="12">
        <v>0</v>
      </c>
      <c r="I1444" s="12">
        <v>0</v>
      </c>
      <c r="J1444" s="12">
        <v>0</v>
      </c>
    </row>
    <row r="1445" spans="1:10">
      <c r="A1445" s="12">
        <v>32316</v>
      </c>
      <c r="B1445" s="12" t="s">
        <v>853</v>
      </c>
      <c r="C1445" s="12">
        <v>0</v>
      </c>
      <c r="D1445" s="12">
        <v>-1.164E-4</v>
      </c>
      <c r="E1445" s="12">
        <v>3099</v>
      </c>
      <c r="F1445" s="12">
        <v>3099</v>
      </c>
      <c r="G1445" s="12">
        <v>0</v>
      </c>
      <c r="H1445" s="12">
        <v>0</v>
      </c>
      <c r="I1445" s="12">
        <v>0</v>
      </c>
      <c r="J1445" s="12">
        <v>0</v>
      </c>
    </row>
    <row r="1446" spans="1:10">
      <c r="A1446" s="12">
        <v>32316</v>
      </c>
      <c r="B1446" s="12" t="s">
        <v>854</v>
      </c>
      <c r="C1446" s="12">
        <v>0</v>
      </c>
      <c r="D1446" s="12">
        <v>1.5320000000000001E-4</v>
      </c>
      <c r="E1446" s="12">
        <v>4482</v>
      </c>
      <c r="F1446" s="12">
        <v>4482</v>
      </c>
      <c r="G1446" s="12">
        <v>0</v>
      </c>
      <c r="H1446" s="12">
        <v>0</v>
      </c>
      <c r="I1446" s="12">
        <v>0</v>
      </c>
      <c r="J1446" s="12">
        <v>0</v>
      </c>
    </row>
    <row r="1447" spans="1:10">
      <c r="A1447" s="12">
        <v>32316</v>
      </c>
      <c r="B1447" s="12" t="s">
        <v>855</v>
      </c>
      <c r="C1447" s="12">
        <v>0</v>
      </c>
      <c r="D1447" s="12">
        <v>1.0170000000000001E-4</v>
      </c>
      <c r="E1447" s="12">
        <v>8036</v>
      </c>
      <c r="F1447" s="12">
        <v>8036</v>
      </c>
      <c r="G1447" s="12">
        <v>0</v>
      </c>
      <c r="H1447" s="12">
        <v>0</v>
      </c>
      <c r="I1447" s="12">
        <v>0</v>
      </c>
      <c r="J1447" s="12">
        <v>0</v>
      </c>
    </row>
    <row r="1448" spans="1:10">
      <c r="A1448" s="12">
        <v>32316</v>
      </c>
      <c r="B1448" s="12" t="s">
        <v>856</v>
      </c>
      <c r="C1448" s="12">
        <v>0</v>
      </c>
      <c r="D1448" s="12">
        <v>-5.8279999999999999E-6</v>
      </c>
      <c r="E1448" s="12">
        <v>355.1</v>
      </c>
      <c r="F1448" s="12">
        <v>355.1</v>
      </c>
      <c r="G1448" s="12">
        <v>0</v>
      </c>
      <c r="H1448" s="12">
        <v>0</v>
      </c>
      <c r="I1448" s="12">
        <v>0</v>
      </c>
      <c r="J1448" s="12">
        <v>0</v>
      </c>
    </row>
    <row r="1449" spans="1:10">
      <c r="A1449" s="12">
        <v>32316</v>
      </c>
      <c r="B1449" s="12" t="s">
        <v>857</v>
      </c>
      <c r="C1449" s="12">
        <v>0</v>
      </c>
      <c r="D1449" s="12">
        <v>4.0539999999999988E-4</v>
      </c>
      <c r="E1449" s="12">
        <v>2042</v>
      </c>
      <c r="F1449" s="12">
        <v>2042</v>
      </c>
      <c r="G1449" s="12">
        <v>0</v>
      </c>
      <c r="H1449" s="12">
        <v>0</v>
      </c>
      <c r="I1449" s="12">
        <v>0</v>
      </c>
      <c r="J1449" s="12">
        <v>0</v>
      </c>
    </row>
    <row r="1450" spans="1:10">
      <c r="A1450" s="12">
        <v>32316</v>
      </c>
      <c r="B1450" s="12" t="s">
        <v>858</v>
      </c>
      <c r="C1450" s="12">
        <v>0</v>
      </c>
      <c r="D1450" s="12">
        <v>-5.1660000000000009E-4</v>
      </c>
      <c r="E1450" s="12">
        <v>7946</v>
      </c>
      <c r="F1450" s="12">
        <v>7946</v>
      </c>
      <c r="G1450" s="12">
        <v>0</v>
      </c>
      <c r="H1450" s="12">
        <v>0</v>
      </c>
      <c r="I1450" s="12">
        <v>0</v>
      </c>
      <c r="J1450" s="12">
        <v>0</v>
      </c>
    </row>
    <row r="1451" spans="1:10">
      <c r="A1451" s="12">
        <v>32316</v>
      </c>
      <c r="B1451" s="12" t="s">
        <v>859</v>
      </c>
      <c r="C1451" s="12">
        <v>0</v>
      </c>
      <c r="D1451" s="12">
        <v>-1.528E-4</v>
      </c>
      <c r="E1451" s="12">
        <v>1394</v>
      </c>
      <c r="F1451" s="12">
        <v>1394</v>
      </c>
      <c r="G1451" s="12">
        <v>0</v>
      </c>
      <c r="H1451" s="12">
        <v>0</v>
      </c>
      <c r="I1451" s="12">
        <v>0</v>
      </c>
      <c r="J1451" s="12">
        <v>0</v>
      </c>
    </row>
    <row r="1452" spans="1:10">
      <c r="A1452" s="12">
        <v>32316</v>
      </c>
      <c r="B1452" s="12" t="s">
        <v>860</v>
      </c>
      <c r="C1452" s="12">
        <v>0</v>
      </c>
      <c r="D1452" s="12">
        <v>1.026E-4</v>
      </c>
      <c r="E1452" s="12">
        <v>6033</v>
      </c>
      <c r="F1452" s="12">
        <v>6033</v>
      </c>
      <c r="G1452" s="12">
        <v>0</v>
      </c>
      <c r="H1452" s="12">
        <v>0</v>
      </c>
      <c r="I1452" s="12">
        <v>0</v>
      </c>
      <c r="J1452" s="12">
        <v>0</v>
      </c>
    </row>
    <row r="1453" spans="1:10">
      <c r="A1453" s="12">
        <v>32316</v>
      </c>
      <c r="B1453" s="12" t="s">
        <v>861</v>
      </c>
      <c r="C1453" s="12">
        <v>0</v>
      </c>
      <c r="D1453" s="12">
        <v>-6.669E-4</v>
      </c>
      <c r="E1453" s="12">
        <v>4581</v>
      </c>
      <c r="F1453" s="12">
        <v>4581</v>
      </c>
      <c r="G1453" s="12">
        <v>0</v>
      </c>
      <c r="H1453" s="12">
        <v>0</v>
      </c>
      <c r="I1453" s="12">
        <v>0</v>
      </c>
      <c r="J1453" s="12">
        <v>0</v>
      </c>
    </row>
    <row r="1454" spans="1:10">
      <c r="A1454" s="12">
        <v>32316</v>
      </c>
      <c r="B1454" s="12" t="s">
        <v>862</v>
      </c>
      <c r="C1454" s="12">
        <v>0</v>
      </c>
      <c r="D1454" s="12">
        <v>2.6499999999999999E-4</v>
      </c>
      <c r="E1454" s="12">
        <v>237.6</v>
      </c>
      <c r="F1454" s="12">
        <v>237.6</v>
      </c>
      <c r="G1454" s="12">
        <v>0</v>
      </c>
      <c r="H1454" s="12">
        <v>0</v>
      </c>
      <c r="I1454" s="12">
        <v>0</v>
      </c>
      <c r="J1454" s="12">
        <v>0</v>
      </c>
    </row>
    <row r="1455" spans="1:10">
      <c r="A1455" s="12">
        <v>32316</v>
      </c>
      <c r="B1455" s="12" t="s">
        <v>863</v>
      </c>
      <c r="C1455" s="12">
        <v>0</v>
      </c>
      <c r="D1455" s="12">
        <v>7.004E-4</v>
      </c>
      <c r="E1455" s="12">
        <v>4225</v>
      </c>
      <c r="F1455" s="12">
        <v>4225</v>
      </c>
      <c r="G1455" s="12">
        <v>0</v>
      </c>
      <c r="H1455" s="12">
        <v>0</v>
      </c>
      <c r="I1455" s="12">
        <v>0</v>
      </c>
      <c r="J1455" s="12">
        <v>0</v>
      </c>
    </row>
    <row r="1456" spans="1:10">
      <c r="A1456" s="12">
        <v>32316</v>
      </c>
      <c r="B1456" s="12" t="s">
        <v>864</v>
      </c>
      <c r="C1456" s="12">
        <v>0</v>
      </c>
      <c r="D1456" s="12">
        <v>-2.6509999999999999E-4</v>
      </c>
      <c r="E1456" s="12">
        <v>168.4</v>
      </c>
      <c r="F1456" s="12">
        <v>168.4</v>
      </c>
      <c r="G1456" s="12">
        <v>0</v>
      </c>
      <c r="H1456" s="12">
        <v>0</v>
      </c>
      <c r="I1456" s="12">
        <v>0</v>
      </c>
      <c r="J1456" s="12">
        <v>0</v>
      </c>
    </row>
    <row r="1457" spans="1:10">
      <c r="A1457" s="12">
        <v>32316</v>
      </c>
      <c r="B1457" s="12" t="s">
        <v>865</v>
      </c>
      <c r="C1457" s="12">
        <v>0</v>
      </c>
      <c r="D1457" s="12">
        <v>-1.5E-3</v>
      </c>
      <c r="E1457" s="12">
        <v>4970</v>
      </c>
      <c r="F1457" s="12">
        <v>4970</v>
      </c>
      <c r="G1457" s="12">
        <v>0</v>
      </c>
      <c r="H1457" s="12">
        <v>0</v>
      </c>
      <c r="I1457" s="12">
        <v>0</v>
      </c>
      <c r="J1457" s="12">
        <v>0</v>
      </c>
    </row>
    <row r="1458" spans="1:10">
      <c r="A1458" s="12">
        <v>32316</v>
      </c>
      <c r="B1458" s="12" t="s">
        <v>866</v>
      </c>
      <c r="C1458" s="12">
        <v>0</v>
      </c>
      <c r="D1458" s="12">
        <v>1.5009999999999999E-3</v>
      </c>
      <c r="E1458" s="12">
        <v>2859</v>
      </c>
      <c r="F1458" s="12">
        <v>2859</v>
      </c>
      <c r="G1458" s="12">
        <v>0</v>
      </c>
      <c r="H1458" s="12">
        <v>0</v>
      </c>
      <c r="I1458" s="12">
        <v>0</v>
      </c>
      <c r="J1458" s="12">
        <v>0</v>
      </c>
    </row>
    <row r="1459" spans="1:10">
      <c r="A1459" s="12">
        <v>32316</v>
      </c>
      <c r="B1459" s="12" t="s">
        <v>867</v>
      </c>
      <c r="C1459" s="12">
        <v>0</v>
      </c>
      <c r="D1459" s="12">
        <v>-3.5869999999999999E-4</v>
      </c>
      <c r="E1459" s="12">
        <v>7456</v>
      </c>
      <c r="F1459" s="12">
        <v>7456</v>
      </c>
      <c r="G1459" s="12">
        <v>0</v>
      </c>
      <c r="H1459" s="12">
        <v>0</v>
      </c>
      <c r="I1459" s="12">
        <v>0</v>
      </c>
      <c r="J1459" s="12">
        <v>0</v>
      </c>
    </row>
    <row r="1460" spans="1:10">
      <c r="A1460" s="12">
        <v>32316</v>
      </c>
      <c r="B1460" s="12" t="s">
        <v>868</v>
      </c>
      <c r="C1460" s="12">
        <v>0</v>
      </c>
      <c r="D1460" s="12">
        <v>3.9530000000000001E-4</v>
      </c>
      <c r="E1460" s="12">
        <v>2478</v>
      </c>
      <c r="F1460" s="12">
        <v>2478</v>
      </c>
      <c r="G1460" s="12">
        <v>0</v>
      </c>
      <c r="H1460" s="12">
        <v>0</v>
      </c>
      <c r="I1460" s="12">
        <v>0</v>
      </c>
      <c r="J1460" s="12">
        <v>0</v>
      </c>
    </row>
    <row r="1461" spans="1:10">
      <c r="A1461" s="12">
        <v>32316</v>
      </c>
      <c r="B1461" s="12" t="s">
        <v>869</v>
      </c>
      <c r="C1461" s="12">
        <v>0</v>
      </c>
      <c r="D1461" s="12">
        <v>6.4620000000000009E-4</v>
      </c>
      <c r="E1461" s="12">
        <v>5676</v>
      </c>
      <c r="F1461" s="12">
        <v>5676</v>
      </c>
      <c r="G1461" s="12">
        <v>0</v>
      </c>
      <c r="H1461" s="12">
        <v>0</v>
      </c>
      <c r="I1461" s="12">
        <v>0</v>
      </c>
      <c r="J1461" s="12">
        <v>0</v>
      </c>
    </row>
    <row r="1462" spans="1:10">
      <c r="A1462" s="12">
        <v>32316</v>
      </c>
      <c r="B1462" s="12" t="s">
        <v>870</v>
      </c>
      <c r="C1462" s="12">
        <v>0</v>
      </c>
      <c r="D1462" s="12">
        <v>-1.5129999999999999E-4</v>
      </c>
      <c r="E1462" s="12">
        <v>534.1</v>
      </c>
      <c r="F1462" s="12">
        <v>534.1</v>
      </c>
      <c r="G1462" s="12">
        <v>0</v>
      </c>
      <c r="H1462" s="12">
        <v>0</v>
      </c>
      <c r="I1462" s="12">
        <v>0</v>
      </c>
      <c r="J1462" s="12">
        <v>0</v>
      </c>
    </row>
    <row r="1463" spans="1:10">
      <c r="A1463" s="12">
        <v>32316</v>
      </c>
      <c r="B1463" s="12" t="s">
        <v>871</v>
      </c>
      <c r="C1463" s="12">
        <v>0</v>
      </c>
      <c r="D1463" s="12">
        <v>-6.7630000000000001E-4</v>
      </c>
      <c r="E1463" s="12">
        <v>9452</v>
      </c>
      <c r="F1463" s="12">
        <v>9452</v>
      </c>
      <c r="G1463" s="12">
        <v>0</v>
      </c>
      <c r="H1463" s="12">
        <v>0</v>
      </c>
      <c r="I1463" s="12">
        <v>0</v>
      </c>
      <c r="J1463" s="12">
        <v>0</v>
      </c>
    </row>
    <row r="1464" spans="1:10">
      <c r="A1464" s="12">
        <v>32316</v>
      </c>
      <c r="B1464" s="12" t="s">
        <v>872</v>
      </c>
      <c r="C1464" s="12">
        <v>0</v>
      </c>
      <c r="D1464" s="12">
        <v>1.693E-4</v>
      </c>
      <c r="E1464" s="12">
        <v>-6.4670000000000014</v>
      </c>
      <c r="F1464" s="12">
        <v>6.4670000000000014</v>
      </c>
      <c r="G1464" s="12">
        <v>0</v>
      </c>
      <c r="H1464" s="12">
        <v>0</v>
      </c>
      <c r="I1464" s="12">
        <v>0</v>
      </c>
      <c r="J1464" s="12">
        <v>0</v>
      </c>
    </row>
    <row r="1465" spans="1:10">
      <c r="A1465" s="12">
        <v>32316</v>
      </c>
      <c r="B1465" s="12" t="s">
        <v>873</v>
      </c>
      <c r="C1465" s="12">
        <v>0</v>
      </c>
      <c r="D1465" s="12">
        <v>1.5009999999999999E-3</v>
      </c>
      <c r="E1465" s="12">
        <v>2859</v>
      </c>
      <c r="F1465" s="12">
        <v>2859</v>
      </c>
      <c r="G1465" s="12">
        <v>0</v>
      </c>
      <c r="H1465" s="12">
        <v>0</v>
      </c>
      <c r="I1465" s="12">
        <v>0</v>
      </c>
      <c r="J1465" s="12">
        <v>0</v>
      </c>
    </row>
    <row r="1466" spans="1:10">
      <c r="A1466" s="12">
        <v>32316</v>
      </c>
      <c r="B1466" s="12" t="s">
        <v>874</v>
      </c>
      <c r="C1466" s="12">
        <v>0</v>
      </c>
      <c r="D1466" s="12">
        <v>-1.5E-3</v>
      </c>
      <c r="E1466" s="12">
        <v>4970</v>
      </c>
      <c r="F1466" s="12">
        <v>4970</v>
      </c>
      <c r="G1466" s="12">
        <v>0</v>
      </c>
      <c r="H1466" s="12">
        <v>0</v>
      </c>
      <c r="I1466" s="12">
        <v>0</v>
      </c>
      <c r="J1466" s="12">
        <v>0</v>
      </c>
    </row>
    <row r="1467" spans="1:10">
      <c r="A1467" s="12">
        <v>32316</v>
      </c>
      <c r="B1467" s="12" t="s">
        <v>875</v>
      </c>
      <c r="C1467" s="12">
        <v>0</v>
      </c>
      <c r="D1467" s="12">
        <v>3.8850000000000002E-5</v>
      </c>
      <c r="E1467" s="12">
        <v>3906</v>
      </c>
      <c r="F1467" s="12">
        <v>3906</v>
      </c>
      <c r="G1467" s="12">
        <v>0</v>
      </c>
      <c r="H1467" s="12">
        <v>0</v>
      </c>
      <c r="I1467" s="12">
        <v>0</v>
      </c>
      <c r="J1467" s="12">
        <v>0</v>
      </c>
    </row>
    <row r="1468" spans="1:10">
      <c r="A1468" s="12">
        <v>32316</v>
      </c>
      <c r="B1468" s="12" t="s">
        <v>876</v>
      </c>
      <c r="C1468" s="12">
        <v>0</v>
      </c>
      <c r="D1468" s="12">
        <v>1.214E-4</v>
      </c>
      <c r="E1468" s="12">
        <v>6993</v>
      </c>
      <c r="F1468" s="12">
        <v>6993</v>
      </c>
      <c r="G1468" s="12">
        <v>0</v>
      </c>
      <c r="H1468" s="12">
        <v>0</v>
      </c>
      <c r="I1468" s="12">
        <v>0</v>
      </c>
      <c r="J1468" s="12">
        <v>0</v>
      </c>
    </row>
    <row r="1469" spans="1:10">
      <c r="A1469" s="12">
        <v>32316</v>
      </c>
      <c r="B1469" s="12" t="s">
        <v>877</v>
      </c>
      <c r="C1469" s="12">
        <v>0</v>
      </c>
      <c r="D1469" s="12">
        <v>1.2649999999999999E-5</v>
      </c>
      <c r="E1469" s="12">
        <v>-4.5019999999999998</v>
      </c>
      <c r="F1469" s="12">
        <v>4.5019999999999998</v>
      </c>
      <c r="G1469" s="12">
        <v>0</v>
      </c>
      <c r="H1469" s="12">
        <v>0</v>
      </c>
      <c r="I1469" s="12">
        <v>0</v>
      </c>
      <c r="J1469" s="1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C118-E44A-4B64-990E-967F3F9AF070}">
  <sheetPr>
    <tabColor theme="7" tint="0.79998168889431442"/>
  </sheetPr>
  <dimension ref="A1:B266"/>
  <sheetViews>
    <sheetView topLeftCell="A117" workbookViewId="0">
      <selection activeCell="D122" sqref="D122"/>
    </sheetView>
  </sheetViews>
  <sheetFormatPr defaultRowHeight="12.75"/>
  <cols>
    <col min="1" max="1" width="11.140625" style="12" customWidth="1"/>
    <col min="2" max="16384" width="9.140625" style="12"/>
  </cols>
  <sheetData>
    <row r="1" spans="1:2" ht="15">
      <c r="A1" s="230" t="s">
        <v>33</v>
      </c>
      <c r="B1" s="230" t="s">
        <v>374</v>
      </c>
    </row>
    <row r="2" spans="1:2">
      <c r="A2" s="12" t="s">
        <v>640</v>
      </c>
      <c r="B2" s="12" t="s">
        <v>736</v>
      </c>
    </row>
    <row r="3" spans="1:2">
      <c r="A3" s="12" t="s">
        <v>641</v>
      </c>
      <c r="B3" s="12" t="s">
        <v>737</v>
      </c>
    </row>
    <row r="4" spans="1:2">
      <c r="A4" s="12" t="s">
        <v>642</v>
      </c>
      <c r="B4" s="12" t="s">
        <v>738</v>
      </c>
    </row>
    <row r="5" spans="1:2">
      <c r="A5" s="12" t="s">
        <v>643</v>
      </c>
      <c r="B5" s="12" t="s">
        <v>739</v>
      </c>
    </row>
    <row r="6" spans="1:2">
      <c r="A6" s="12" t="s">
        <v>644</v>
      </c>
      <c r="B6" s="12" t="s">
        <v>740</v>
      </c>
    </row>
    <row r="7" spans="1:2">
      <c r="A7" s="12" t="s">
        <v>645</v>
      </c>
      <c r="B7" s="12" t="s">
        <v>741</v>
      </c>
    </row>
    <row r="8" spans="1:2">
      <c r="A8" s="12" t="s">
        <v>646</v>
      </c>
      <c r="B8" s="12" t="s">
        <v>742</v>
      </c>
    </row>
    <row r="9" spans="1:2">
      <c r="A9" s="12" t="s">
        <v>647</v>
      </c>
      <c r="B9" s="12" t="s">
        <v>743</v>
      </c>
    </row>
    <row r="10" spans="1:2">
      <c r="A10" s="12" t="s">
        <v>648</v>
      </c>
      <c r="B10" s="12" t="s">
        <v>744</v>
      </c>
    </row>
    <row r="11" spans="1:2">
      <c r="A11" s="12" t="s">
        <v>649</v>
      </c>
      <c r="B11" s="12" t="s">
        <v>745</v>
      </c>
    </row>
    <row r="12" spans="1:2">
      <c r="A12" s="12" t="s">
        <v>610</v>
      </c>
      <c r="B12" s="12" t="s">
        <v>746</v>
      </c>
    </row>
    <row r="13" spans="1:2">
      <c r="A13" s="12" t="s">
        <v>611</v>
      </c>
      <c r="B13" s="12" t="s">
        <v>747</v>
      </c>
    </row>
    <row r="14" spans="1:2">
      <c r="A14" s="12" t="s">
        <v>612</v>
      </c>
      <c r="B14" s="12" t="s">
        <v>748</v>
      </c>
    </row>
    <row r="15" spans="1:2">
      <c r="A15" s="12" t="s">
        <v>613</v>
      </c>
      <c r="B15" s="12" t="s">
        <v>749</v>
      </c>
    </row>
    <row r="16" spans="1:2">
      <c r="A16" s="12" t="s">
        <v>650</v>
      </c>
      <c r="B16" s="12" t="s">
        <v>750</v>
      </c>
    </row>
    <row r="17" spans="1:2">
      <c r="A17" s="12" t="s">
        <v>651</v>
      </c>
      <c r="B17" s="12" t="s">
        <v>751</v>
      </c>
    </row>
    <row r="18" spans="1:2">
      <c r="A18" s="12" t="s">
        <v>652</v>
      </c>
      <c r="B18" s="12" t="s">
        <v>752</v>
      </c>
    </row>
    <row r="19" spans="1:2">
      <c r="A19" s="12" t="s">
        <v>653</v>
      </c>
      <c r="B19" s="12" t="s">
        <v>753</v>
      </c>
    </row>
    <row r="20" spans="1:2">
      <c r="A20" s="12" t="s">
        <v>654</v>
      </c>
      <c r="B20" s="12" t="s">
        <v>754</v>
      </c>
    </row>
    <row r="21" spans="1:2">
      <c r="A21" s="12" t="s">
        <v>655</v>
      </c>
      <c r="B21" s="12" t="s">
        <v>755</v>
      </c>
    </row>
    <row r="22" spans="1:2">
      <c r="A22" s="12" t="s">
        <v>656</v>
      </c>
      <c r="B22" s="12" t="s">
        <v>756</v>
      </c>
    </row>
    <row r="23" spans="1:2">
      <c r="A23" s="12" t="s">
        <v>657</v>
      </c>
      <c r="B23" s="12" t="s">
        <v>757</v>
      </c>
    </row>
    <row r="24" spans="1:2">
      <c r="A24" s="12" t="s">
        <v>658</v>
      </c>
      <c r="B24" s="12" t="s">
        <v>758</v>
      </c>
    </row>
    <row r="25" spans="1:2">
      <c r="A25" s="12" t="s">
        <v>659</v>
      </c>
      <c r="B25" s="12" t="s">
        <v>759</v>
      </c>
    </row>
    <row r="26" spans="1:2">
      <c r="A26" s="12" t="s">
        <v>660</v>
      </c>
      <c r="B26" s="12" t="s">
        <v>760</v>
      </c>
    </row>
    <row r="27" spans="1:2">
      <c r="A27" s="12" t="s">
        <v>661</v>
      </c>
      <c r="B27" s="12" t="s">
        <v>761</v>
      </c>
    </row>
    <row r="28" spans="1:2">
      <c r="A28" s="12" t="s">
        <v>662</v>
      </c>
      <c r="B28" s="12" t="s">
        <v>762</v>
      </c>
    </row>
    <row r="29" spans="1:2">
      <c r="A29" s="12" t="s">
        <v>663</v>
      </c>
      <c r="B29" s="12" t="s">
        <v>763</v>
      </c>
    </row>
    <row r="30" spans="1:2">
      <c r="A30" s="12" t="s">
        <v>664</v>
      </c>
      <c r="B30" s="12" t="s">
        <v>764</v>
      </c>
    </row>
    <row r="31" spans="1:2">
      <c r="A31" s="12" t="s">
        <v>665</v>
      </c>
      <c r="B31" s="12" t="s">
        <v>765</v>
      </c>
    </row>
    <row r="32" spans="1:2">
      <c r="A32" s="12" t="s">
        <v>666</v>
      </c>
      <c r="B32" s="12" t="s">
        <v>766</v>
      </c>
    </row>
    <row r="33" spans="1:2">
      <c r="A33" s="12" t="s">
        <v>667</v>
      </c>
      <c r="B33" s="12" t="s">
        <v>767</v>
      </c>
    </row>
    <row r="34" spans="1:2">
      <c r="A34" s="12" t="s">
        <v>668</v>
      </c>
      <c r="B34" s="12" t="s">
        <v>768</v>
      </c>
    </row>
    <row r="35" spans="1:2">
      <c r="A35" s="12" t="s">
        <v>669</v>
      </c>
      <c r="B35" s="12" t="s">
        <v>769</v>
      </c>
    </row>
    <row r="36" spans="1:2">
      <c r="A36" s="12" t="s">
        <v>529</v>
      </c>
      <c r="B36" s="12" t="s">
        <v>770</v>
      </c>
    </row>
    <row r="37" spans="1:2">
      <c r="A37" s="12" t="s">
        <v>527</v>
      </c>
      <c r="B37" s="12" t="s">
        <v>771</v>
      </c>
    </row>
    <row r="38" spans="1:2">
      <c r="A38" s="12" t="s">
        <v>533</v>
      </c>
      <c r="B38" s="12" t="s">
        <v>772</v>
      </c>
    </row>
    <row r="39" spans="1:2">
      <c r="A39" s="12" t="s">
        <v>531</v>
      </c>
      <c r="B39" s="12" t="s">
        <v>773</v>
      </c>
    </row>
    <row r="40" spans="1:2">
      <c r="A40" s="12" t="s">
        <v>535</v>
      </c>
      <c r="B40" s="12" t="s">
        <v>774</v>
      </c>
    </row>
    <row r="41" spans="1:2">
      <c r="A41" s="12" t="s">
        <v>539</v>
      </c>
      <c r="B41" s="12" t="s">
        <v>775</v>
      </c>
    </row>
    <row r="42" spans="1:2">
      <c r="A42" s="12" t="s">
        <v>544</v>
      </c>
      <c r="B42" s="12" t="s">
        <v>776</v>
      </c>
    </row>
    <row r="43" spans="1:2">
      <c r="A43" s="12" t="s">
        <v>546</v>
      </c>
      <c r="B43" s="12" t="s">
        <v>777</v>
      </c>
    </row>
    <row r="44" spans="1:2">
      <c r="A44" s="12" t="s">
        <v>548</v>
      </c>
      <c r="B44" s="12" t="s">
        <v>778</v>
      </c>
    </row>
    <row r="45" spans="1:2">
      <c r="A45" s="12" t="s">
        <v>614</v>
      </c>
      <c r="B45" s="12" t="s">
        <v>779</v>
      </c>
    </row>
    <row r="46" spans="1:2">
      <c r="A46" s="12" t="s">
        <v>615</v>
      </c>
      <c r="B46" s="12" t="s">
        <v>780</v>
      </c>
    </row>
    <row r="47" spans="1:2">
      <c r="A47" s="12" t="s">
        <v>640</v>
      </c>
      <c r="B47" s="12" t="s">
        <v>434</v>
      </c>
    </row>
    <row r="48" spans="1:2">
      <c r="A48" s="12" t="s">
        <v>641</v>
      </c>
      <c r="B48" s="12" t="s">
        <v>435</v>
      </c>
    </row>
    <row r="49" spans="1:2">
      <c r="A49" s="12" t="s">
        <v>642</v>
      </c>
      <c r="B49" s="12" t="s">
        <v>436</v>
      </c>
    </row>
    <row r="50" spans="1:2">
      <c r="A50" s="12" t="s">
        <v>643</v>
      </c>
      <c r="B50" s="12" t="s">
        <v>437</v>
      </c>
    </row>
    <row r="51" spans="1:2">
      <c r="A51" s="12" t="s">
        <v>644</v>
      </c>
      <c r="B51" s="12" t="s">
        <v>438</v>
      </c>
    </row>
    <row r="52" spans="1:2">
      <c r="A52" s="12" t="s">
        <v>645</v>
      </c>
      <c r="B52" s="12" t="s">
        <v>439</v>
      </c>
    </row>
    <row r="53" spans="1:2">
      <c r="A53" s="12" t="s">
        <v>646</v>
      </c>
      <c r="B53" s="12" t="s">
        <v>440</v>
      </c>
    </row>
    <row r="54" spans="1:2">
      <c r="A54" s="12" t="s">
        <v>647</v>
      </c>
      <c r="B54" s="12" t="s">
        <v>441</v>
      </c>
    </row>
    <row r="55" spans="1:2">
      <c r="A55" s="12" t="s">
        <v>648</v>
      </c>
      <c r="B55" s="12" t="s">
        <v>442</v>
      </c>
    </row>
    <row r="56" spans="1:2">
      <c r="A56" s="12" t="s">
        <v>649</v>
      </c>
      <c r="B56" s="12" t="s">
        <v>443</v>
      </c>
    </row>
    <row r="57" spans="1:2">
      <c r="A57" s="12" t="s">
        <v>610</v>
      </c>
      <c r="B57" s="12" t="s">
        <v>444</v>
      </c>
    </row>
    <row r="58" spans="1:2">
      <c r="A58" s="12" t="s">
        <v>611</v>
      </c>
      <c r="B58" s="12" t="s">
        <v>445</v>
      </c>
    </row>
    <row r="59" spans="1:2">
      <c r="A59" s="12" t="s">
        <v>612</v>
      </c>
      <c r="B59" s="12" t="s">
        <v>446</v>
      </c>
    </row>
    <row r="60" spans="1:2">
      <c r="A60" s="12" t="s">
        <v>613</v>
      </c>
      <c r="B60" s="12" t="s">
        <v>447</v>
      </c>
    </row>
    <row r="61" spans="1:2">
      <c r="A61" s="12" t="s">
        <v>706</v>
      </c>
      <c r="B61" s="12" t="s">
        <v>448</v>
      </c>
    </row>
    <row r="62" spans="1:2">
      <c r="A62" s="12" t="s">
        <v>707</v>
      </c>
      <c r="B62" s="12" t="s">
        <v>449</v>
      </c>
    </row>
    <row r="63" spans="1:2">
      <c r="A63" s="12" t="s">
        <v>708</v>
      </c>
      <c r="B63" s="12" t="s">
        <v>450</v>
      </c>
    </row>
    <row r="64" spans="1:2">
      <c r="A64" s="12" t="s">
        <v>709</v>
      </c>
      <c r="B64" s="12" t="s">
        <v>451</v>
      </c>
    </row>
    <row r="65" spans="1:2">
      <c r="A65" s="12" t="s">
        <v>710</v>
      </c>
      <c r="B65" s="12" t="s">
        <v>452</v>
      </c>
    </row>
    <row r="66" spans="1:2">
      <c r="A66" s="12" t="s">
        <v>650</v>
      </c>
      <c r="B66" s="12" t="s">
        <v>453</v>
      </c>
    </row>
    <row r="67" spans="1:2">
      <c r="A67" s="12" t="s">
        <v>651</v>
      </c>
      <c r="B67" s="12" t="s">
        <v>454</v>
      </c>
    </row>
    <row r="68" spans="1:2">
      <c r="A68" s="12" t="s">
        <v>652</v>
      </c>
      <c r="B68" s="12" t="s">
        <v>455</v>
      </c>
    </row>
    <row r="69" spans="1:2">
      <c r="A69" s="12" t="s">
        <v>653</v>
      </c>
      <c r="B69" s="12" t="s">
        <v>456</v>
      </c>
    </row>
    <row r="70" spans="1:2">
      <c r="A70" s="12" t="s">
        <v>654</v>
      </c>
      <c r="B70" s="12" t="s">
        <v>457</v>
      </c>
    </row>
    <row r="71" spans="1:2">
      <c r="A71" s="12" t="s">
        <v>655</v>
      </c>
      <c r="B71" s="12" t="s">
        <v>458</v>
      </c>
    </row>
    <row r="72" spans="1:2">
      <c r="A72" s="12" t="s">
        <v>656</v>
      </c>
      <c r="B72" s="12" t="s">
        <v>459</v>
      </c>
    </row>
    <row r="73" spans="1:2">
      <c r="A73" s="12" t="s">
        <v>657</v>
      </c>
      <c r="B73" s="12" t="s">
        <v>460</v>
      </c>
    </row>
    <row r="74" spans="1:2">
      <c r="A74" s="12" t="s">
        <v>658</v>
      </c>
      <c r="B74" s="12" t="s">
        <v>461</v>
      </c>
    </row>
    <row r="75" spans="1:2">
      <c r="A75" s="12" t="s">
        <v>659</v>
      </c>
      <c r="B75" s="12" t="s">
        <v>462</v>
      </c>
    </row>
    <row r="76" spans="1:2">
      <c r="A76" s="12" t="s">
        <v>660</v>
      </c>
      <c r="B76" s="12" t="s">
        <v>463</v>
      </c>
    </row>
    <row r="77" spans="1:2">
      <c r="A77" s="12" t="s">
        <v>661</v>
      </c>
      <c r="B77" s="12" t="s">
        <v>464</v>
      </c>
    </row>
    <row r="78" spans="1:2">
      <c r="A78" s="12" t="s">
        <v>662</v>
      </c>
      <c r="B78" s="12" t="s">
        <v>465</v>
      </c>
    </row>
    <row r="79" spans="1:2">
      <c r="A79" s="12" t="s">
        <v>663</v>
      </c>
      <c r="B79" s="12" t="s">
        <v>466</v>
      </c>
    </row>
    <row r="80" spans="1:2">
      <c r="A80" s="12" t="s">
        <v>664</v>
      </c>
      <c r="B80" s="12" t="s">
        <v>467</v>
      </c>
    </row>
    <row r="81" spans="1:2">
      <c r="A81" s="12" t="s">
        <v>665</v>
      </c>
      <c r="B81" s="12" t="s">
        <v>468</v>
      </c>
    </row>
    <row r="82" spans="1:2">
      <c r="A82" s="12" t="s">
        <v>666</v>
      </c>
      <c r="B82" s="12" t="s">
        <v>469</v>
      </c>
    </row>
    <row r="83" spans="1:2">
      <c r="A83" s="12" t="s">
        <v>667</v>
      </c>
      <c r="B83" s="12" t="s">
        <v>470</v>
      </c>
    </row>
    <row r="84" spans="1:2">
      <c r="A84" s="12" t="s">
        <v>668</v>
      </c>
      <c r="B84" s="12" t="s">
        <v>471</v>
      </c>
    </row>
    <row r="85" spans="1:2">
      <c r="A85" s="12" t="s">
        <v>669</v>
      </c>
      <c r="B85" s="12" t="s">
        <v>472</v>
      </c>
    </row>
    <row r="86" spans="1:2">
      <c r="A86" s="12" t="s">
        <v>529</v>
      </c>
      <c r="B86" s="12" t="s">
        <v>473</v>
      </c>
    </row>
    <row r="87" spans="1:2">
      <c r="A87" s="12" t="s">
        <v>527</v>
      </c>
      <c r="B87" s="12" t="s">
        <v>474</v>
      </c>
    </row>
    <row r="88" spans="1:2">
      <c r="A88" s="12" t="s">
        <v>533</v>
      </c>
      <c r="B88" s="12" t="s">
        <v>475</v>
      </c>
    </row>
    <row r="89" spans="1:2">
      <c r="A89" s="12" t="s">
        <v>531</v>
      </c>
      <c r="B89" s="12" t="s">
        <v>476</v>
      </c>
    </row>
    <row r="90" spans="1:2">
      <c r="A90" s="12" t="s">
        <v>535</v>
      </c>
      <c r="B90" s="12" t="s">
        <v>477</v>
      </c>
    </row>
    <row r="91" spans="1:2">
      <c r="A91" s="12" t="s">
        <v>539</v>
      </c>
      <c r="B91" s="12" t="s">
        <v>478</v>
      </c>
    </row>
    <row r="92" spans="1:2">
      <c r="A92" s="12" t="s">
        <v>544</v>
      </c>
      <c r="B92" s="12" t="s">
        <v>479</v>
      </c>
    </row>
    <row r="93" spans="1:2">
      <c r="A93" s="12" t="s">
        <v>546</v>
      </c>
      <c r="B93" s="12" t="s">
        <v>605</v>
      </c>
    </row>
    <row r="94" spans="1:2">
      <c r="A94" s="12" t="s">
        <v>548</v>
      </c>
      <c r="B94" s="12" t="s">
        <v>480</v>
      </c>
    </row>
    <row r="95" spans="1:2">
      <c r="A95" s="12" t="s">
        <v>614</v>
      </c>
      <c r="B95" s="12" t="s">
        <v>481</v>
      </c>
    </row>
    <row r="96" spans="1:2">
      <c r="A96" s="12" t="s">
        <v>615</v>
      </c>
      <c r="B96" s="12" t="s">
        <v>482</v>
      </c>
    </row>
    <row r="97" spans="1:2">
      <c r="A97" s="12" t="s">
        <v>711</v>
      </c>
      <c r="B97" s="12" t="s">
        <v>483</v>
      </c>
    </row>
    <row r="98" spans="1:2">
      <c r="A98" s="12" t="s">
        <v>712</v>
      </c>
      <c r="B98" s="12" t="s">
        <v>484</v>
      </c>
    </row>
    <row r="99" spans="1:2">
      <c r="A99" s="12" t="s">
        <v>713</v>
      </c>
      <c r="B99" s="12" t="s">
        <v>485</v>
      </c>
    </row>
    <row r="100" spans="1:2">
      <c r="A100" s="12" t="s">
        <v>714</v>
      </c>
      <c r="B100" s="12" t="s">
        <v>486</v>
      </c>
    </row>
    <row r="101" spans="1:2">
      <c r="A101" s="12" t="s">
        <v>715</v>
      </c>
      <c r="B101" s="12" t="s">
        <v>487</v>
      </c>
    </row>
    <row r="102" spans="1:2">
      <c r="A102" s="12" t="s">
        <v>716</v>
      </c>
      <c r="B102" s="12" t="s">
        <v>488</v>
      </c>
    </row>
    <row r="103" spans="1:2">
      <c r="A103" s="12" t="s">
        <v>717</v>
      </c>
      <c r="B103" s="12" t="s">
        <v>489</v>
      </c>
    </row>
    <row r="104" spans="1:2">
      <c r="A104" s="12" t="s">
        <v>718</v>
      </c>
      <c r="B104" s="12" t="s">
        <v>490</v>
      </c>
    </row>
    <row r="105" spans="1:2">
      <c r="A105" s="12" t="s">
        <v>719</v>
      </c>
      <c r="B105" s="12" t="s">
        <v>606</v>
      </c>
    </row>
    <row r="106" spans="1:2">
      <c r="A106" s="12" t="s">
        <v>720</v>
      </c>
      <c r="B106" s="12" t="s">
        <v>491</v>
      </c>
    </row>
    <row r="107" spans="1:2">
      <c r="A107" s="12" t="s">
        <v>721</v>
      </c>
      <c r="B107" s="12" t="s">
        <v>492</v>
      </c>
    </row>
    <row r="108" spans="1:2">
      <c r="A108" s="12" t="s">
        <v>722</v>
      </c>
      <c r="B108" s="12" t="s">
        <v>493</v>
      </c>
    </row>
    <row r="109" spans="1:2">
      <c r="A109" s="12" t="s">
        <v>723</v>
      </c>
      <c r="B109" s="12" t="s">
        <v>494</v>
      </c>
    </row>
    <row r="110" spans="1:2">
      <c r="A110" s="12" t="s">
        <v>724</v>
      </c>
      <c r="B110" s="12" t="s">
        <v>495</v>
      </c>
    </row>
    <row r="111" spans="1:2">
      <c r="A111" s="12" t="s">
        <v>725</v>
      </c>
      <c r="B111" s="12" t="s">
        <v>496</v>
      </c>
    </row>
    <row r="112" spans="1:2">
      <c r="A112" s="12" t="s">
        <v>726</v>
      </c>
      <c r="B112" s="12" t="s">
        <v>497</v>
      </c>
    </row>
    <row r="113" spans="1:2">
      <c r="A113" s="12" t="s">
        <v>727</v>
      </c>
      <c r="B113" s="12" t="s">
        <v>498</v>
      </c>
    </row>
    <row r="114" spans="1:2">
      <c r="A114" s="12" t="s">
        <v>728</v>
      </c>
      <c r="B114" s="12" t="s">
        <v>499</v>
      </c>
    </row>
    <row r="115" spans="1:2">
      <c r="A115" s="12" t="s">
        <v>729</v>
      </c>
      <c r="B115" s="12" t="s">
        <v>500</v>
      </c>
    </row>
    <row r="116" spans="1:2">
      <c r="A116" s="12" t="s">
        <v>730</v>
      </c>
      <c r="B116" s="12" t="s">
        <v>501</v>
      </c>
    </row>
    <row r="117" spans="1:2">
      <c r="A117" s="12" t="s">
        <v>731</v>
      </c>
      <c r="B117" s="12" t="s">
        <v>607</v>
      </c>
    </row>
    <row r="118" spans="1:2">
      <c r="A118" s="12" t="s">
        <v>732</v>
      </c>
      <c r="B118" s="12" t="s">
        <v>608</v>
      </c>
    </row>
    <row r="119" spans="1:2">
      <c r="A119" s="12" t="s">
        <v>733</v>
      </c>
      <c r="B119" s="12" t="s">
        <v>609</v>
      </c>
    </row>
    <row r="120" spans="1:2">
      <c r="A120" s="12" t="s">
        <v>280</v>
      </c>
      <c r="B120" s="12" t="s">
        <v>502</v>
      </c>
    </row>
    <row r="121" spans="1:2">
      <c r="A121" s="12" t="s">
        <v>370</v>
      </c>
      <c r="B121" s="12" t="s">
        <v>503</v>
      </c>
    </row>
    <row r="122" spans="1:2">
      <c r="A122" s="12" t="s">
        <v>504</v>
      </c>
      <c r="B122" s="12" t="s">
        <v>616</v>
      </c>
    </row>
    <row r="123" spans="1:2">
      <c r="A123" s="12" t="s">
        <v>505</v>
      </c>
      <c r="B123" s="12" t="s">
        <v>617</v>
      </c>
    </row>
    <row r="124" spans="1:2">
      <c r="A124" s="12" t="s">
        <v>506</v>
      </c>
      <c r="B124" s="12" t="s">
        <v>618</v>
      </c>
    </row>
    <row r="125" spans="1:2">
      <c r="A125" s="12" t="s">
        <v>507</v>
      </c>
      <c r="B125" s="12" t="s">
        <v>619</v>
      </c>
    </row>
    <row r="126" spans="1:2">
      <c r="A126" s="12" t="s">
        <v>508</v>
      </c>
      <c r="B126" s="12" t="s">
        <v>620</v>
      </c>
    </row>
    <row r="127" spans="1:2">
      <c r="A127" s="12" t="s">
        <v>509</v>
      </c>
      <c r="B127" s="12" t="s">
        <v>621</v>
      </c>
    </row>
    <row r="128" spans="1:2">
      <c r="A128" s="12" t="s">
        <v>636</v>
      </c>
      <c r="B128" s="12" t="s">
        <v>638</v>
      </c>
    </row>
    <row r="129" spans="1:2">
      <c r="A129" s="12" t="s">
        <v>637</v>
      </c>
      <c r="B129" s="12" t="s">
        <v>639</v>
      </c>
    </row>
    <row r="130" spans="1:2">
      <c r="A130" s="12" t="s">
        <v>284</v>
      </c>
      <c r="B130" s="12" t="s">
        <v>622</v>
      </c>
    </row>
    <row r="131" spans="1:2">
      <c r="A131" s="12" t="s">
        <v>171</v>
      </c>
      <c r="B131" s="12" t="s">
        <v>623</v>
      </c>
    </row>
    <row r="132" spans="1:2">
      <c r="A132" s="12" t="s">
        <v>172</v>
      </c>
      <c r="B132" s="12" t="s">
        <v>624</v>
      </c>
    </row>
    <row r="133" spans="1:2">
      <c r="A133" s="12" t="s">
        <v>173</v>
      </c>
      <c r="B133" s="12" t="s">
        <v>625</v>
      </c>
    </row>
    <row r="134" spans="1:2">
      <c r="A134" s="12" t="s">
        <v>174</v>
      </c>
      <c r="B134" s="12" t="s">
        <v>510</v>
      </c>
    </row>
    <row r="135" spans="1:2">
      <c r="A135" s="12" t="s">
        <v>175</v>
      </c>
      <c r="B135" s="12" t="s">
        <v>511</v>
      </c>
    </row>
    <row r="136" spans="1:2">
      <c r="A136" s="12" t="s">
        <v>176</v>
      </c>
      <c r="B136" s="12" t="s">
        <v>512</v>
      </c>
    </row>
    <row r="137" spans="1:2">
      <c r="A137" s="12" t="s">
        <v>177</v>
      </c>
      <c r="B137" s="12" t="s">
        <v>513</v>
      </c>
    </row>
    <row r="138" spans="1:2">
      <c r="A138" s="12" t="s">
        <v>178</v>
      </c>
      <c r="B138" s="12" t="s">
        <v>514</v>
      </c>
    </row>
    <row r="139" spans="1:2">
      <c r="A139" s="12" t="s">
        <v>179</v>
      </c>
      <c r="B139" s="12" t="s">
        <v>515</v>
      </c>
    </row>
    <row r="140" spans="1:2">
      <c r="A140" s="12" t="s">
        <v>180</v>
      </c>
      <c r="B140" s="12" t="s">
        <v>516</v>
      </c>
    </row>
    <row r="141" spans="1:2">
      <c r="A141" s="12" t="s">
        <v>181</v>
      </c>
      <c r="B141" s="12" t="s">
        <v>517</v>
      </c>
    </row>
    <row r="142" spans="1:2">
      <c r="A142" s="12" t="s">
        <v>182</v>
      </c>
      <c r="B142" s="12" t="s">
        <v>626</v>
      </c>
    </row>
    <row r="143" spans="1:2">
      <c r="A143" s="12" t="s">
        <v>183</v>
      </c>
      <c r="B143" s="12" t="s">
        <v>627</v>
      </c>
    </row>
    <row r="144" spans="1:2">
      <c r="A144" s="12" t="s">
        <v>184</v>
      </c>
      <c r="B144" s="12" t="s">
        <v>628</v>
      </c>
    </row>
    <row r="145" spans="1:2">
      <c r="A145" s="12" t="s">
        <v>185</v>
      </c>
      <c r="B145" s="12" t="s">
        <v>629</v>
      </c>
    </row>
    <row r="146" spans="1:2">
      <c r="A146" s="12" t="s">
        <v>186</v>
      </c>
      <c r="B146" s="12" t="s">
        <v>518</v>
      </c>
    </row>
    <row r="147" spans="1:2">
      <c r="A147" s="12" t="s">
        <v>187</v>
      </c>
      <c r="B147" s="12" t="s">
        <v>519</v>
      </c>
    </row>
    <row r="148" spans="1:2">
      <c r="A148" s="12" t="s">
        <v>188</v>
      </c>
      <c r="B148" s="12" t="s">
        <v>520</v>
      </c>
    </row>
    <row r="149" spans="1:2">
      <c r="A149" s="12" t="s">
        <v>189</v>
      </c>
      <c r="B149" s="12" t="s">
        <v>521</v>
      </c>
    </row>
    <row r="150" spans="1:2">
      <c r="A150" s="12" t="s">
        <v>630</v>
      </c>
      <c r="B150" s="12" t="s">
        <v>522</v>
      </c>
    </row>
    <row r="151" spans="1:2">
      <c r="A151" s="12" t="s">
        <v>631</v>
      </c>
      <c r="B151" s="12" t="s">
        <v>523</v>
      </c>
    </row>
    <row r="152" spans="1:2">
      <c r="A152" s="12" t="s">
        <v>632</v>
      </c>
      <c r="B152" s="12" t="s">
        <v>524</v>
      </c>
    </row>
    <row r="153" spans="1:2">
      <c r="A153" s="12" t="s">
        <v>633</v>
      </c>
      <c r="B153" s="12" t="s">
        <v>525</v>
      </c>
    </row>
    <row r="154" spans="1:2">
      <c r="A154" s="12" t="s">
        <v>285</v>
      </c>
      <c r="B154" s="12" t="s">
        <v>526</v>
      </c>
    </row>
    <row r="155" spans="1:2">
      <c r="A155" s="12" t="s">
        <v>190</v>
      </c>
      <c r="B155" s="12" t="s">
        <v>528</v>
      </c>
    </row>
    <row r="156" spans="1:2">
      <c r="A156" s="12" t="s">
        <v>191</v>
      </c>
      <c r="B156" s="12" t="s">
        <v>530</v>
      </c>
    </row>
    <row r="157" spans="1:2">
      <c r="A157" s="12" t="s">
        <v>192</v>
      </c>
      <c r="B157" s="12" t="s">
        <v>532</v>
      </c>
    </row>
    <row r="158" spans="1:2">
      <c r="A158" s="12" t="s">
        <v>193</v>
      </c>
      <c r="B158" s="12" t="s">
        <v>534</v>
      </c>
    </row>
    <row r="159" spans="1:2">
      <c r="A159" s="12" t="s">
        <v>194</v>
      </c>
      <c r="B159" s="12" t="s">
        <v>536</v>
      </c>
    </row>
    <row r="160" spans="1:2">
      <c r="A160" s="12" t="s">
        <v>195</v>
      </c>
      <c r="B160" s="12" t="s">
        <v>537</v>
      </c>
    </row>
    <row r="161" spans="1:2">
      <c r="A161" s="12" t="s">
        <v>196</v>
      </c>
      <c r="B161" s="12" t="s">
        <v>538</v>
      </c>
    </row>
    <row r="162" spans="1:2">
      <c r="A162" s="12" t="s">
        <v>197</v>
      </c>
      <c r="B162" s="12" t="s">
        <v>540</v>
      </c>
    </row>
    <row r="163" spans="1:2">
      <c r="A163" s="12" t="s">
        <v>198</v>
      </c>
      <c r="B163" s="12" t="s">
        <v>541</v>
      </c>
    </row>
    <row r="164" spans="1:2">
      <c r="A164" s="12" t="s">
        <v>199</v>
      </c>
      <c r="B164" s="12" t="s">
        <v>542</v>
      </c>
    </row>
    <row r="165" spans="1:2">
      <c r="A165" s="12" t="s">
        <v>200</v>
      </c>
      <c r="B165" s="12" t="s">
        <v>543</v>
      </c>
    </row>
    <row r="166" spans="1:2">
      <c r="A166" s="12" t="s">
        <v>201</v>
      </c>
      <c r="B166" s="12" t="s">
        <v>545</v>
      </c>
    </row>
    <row r="167" spans="1:2">
      <c r="A167" s="12" t="s">
        <v>202</v>
      </c>
      <c r="B167" s="12" t="s">
        <v>547</v>
      </c>
    </row>
    <row r="168" spans="1:2">
      <c r="A168" s="12" t="s">
        <v>203</v>
      </c>
      <c r="B168" s="12" t="s">
        <v>550</v>
      </c>
    </row>
    <row r="169" spans="1:2">
      <c r="A169" s="12" t="s">
        <v>204</v>
      </c>
      <c r="B169" s="12" t="s">
        <v>549</v>
      </c>
    </row>
    <row r="170" spans="1:2">
      <c r="A170" s="12" t="s">
        <v>205</v>
      </c>
      <c r="B170" s="12" t="s">
        <v>297</v>
      </c>
    </row>
    <row r="171" spans="1:2">
      <c r="A171" s="12" t="s">
        <v>206</v>
      </c>
      <c r="B171" s="12" t="s">
        <v>298</v>
      </c>
    </row>
    <row r="172" spans="1:2">
      <c r="A172" s="12" t="s">
        <v>207</v>
      </c>
      <c r="B172" s="12" t="s">
        <v>299</v>
      </c>
    </row>
    <row r="173" spans="1:2">
      <c r="A173" s="12" t="s">
        <v>208</v>
      </c>
      <c r="B173" s="12" t="s">
        <v>300</v>
      </c>
    </row>
    <row r="174" spans="1:2">
      <c r="A174" s="12" t="s">
        <v>209</v>
      </c>
      <c r="B174" s="12" t="s">
        <v>301</v>
      </c>
    </row>
    <row r="175" spans="1:2">
      <c r="A175" s="12" t="s">
        <v>210</v>
      </c>
      <c r="B175" s="12" t="s">
        <v>302</v>
      </c>
    </row>
    <row r="176" spans="1:2">
      <c r="A176" s="12" t="s">
        <v>211</v>
      </c>
      <c r="B176" s="12" t="s">
        <v>303</v>
      </c>
    </row>
    <row r="177" spans="1:2">
      <c r="A177" s="12" t="s">
        <v>212</v>
      </c>
      <c r="B177" s="12" t="s">
        <v>304</v>
      </c>
    </row>
    <row r="178" spans="1:2">
      <c r="A178" s="12" t="s">
        <v>213</v>
      </c>
      <c r="B178" s="12" t="s">
        <v>305</v>
      </c>
    </row>
    <row r="179" spans="1:2">
      <c r="A179" s="12" t="s">
        <v>214</v>
      </c>
      <c r="B179" s="12" t="s">
        <v>306</v>
      </c>
    </row>
    <row r="180" spans="1:2">
      <c r="A180" s="12" t="s">
        <v>215</v>
      </c>
      <c r="B180" s="12" t="s">
        <v>307</v>
      </c>
    </row>
    <row r="181" spans="1:2">
      <c r="A181" s="12" t="s">
        <v>216</v>
      </c>
      <c r="B181" s="12" t="s">
        <v>308</v>
      </c>
    </row>
    <row r="182" spans="1:2">
      <c r="A182" s="12" t="s">
        <v>217</v>
      </c>
      <c r="B182" s="12" t="s">
        <v>309</v>
      </c>
    </row>
    <row r="183" spans="1:2">
      <c r="A183" s="12" t="s">
        <v>218</v>
      </c>
      <c r="B183" s="12" t="s">
        <v>310</v>
      </c>
    </row>
    <row r="184" spans="1:2">
      <c r="A184" s="12" t="s">
        <v>219</v>
      </c>
      <c r="B184" s="12" t="s">
        <v>311</v>
      </c>
    </row>
    <row r="185" spans="1:2">
      <c r="A185" s="12" t="s">
        <v>220</v>
      </c>
      <c r="B185" s="12" t="s">
        <v>312</v>
      </c>
    </row>
    <row r="186" spans="1:2">
      <c r="A186" s="12" t="s">
        <v>221</v>
      </c>
      <c r="B186" s="12" t="s">
        <v>313</v>
      </c>
    </row>
    <row r="187" spans="1:2">
      <c r="A187" s="12" t="s">
        <v>222</v>
      </c>
      <c r="B187" s="12" t="s">
        <v>314</v>
      </c>
    </row>
    <row r="188" spans="1:2">
      <c r="A188" s="12" t="s">
        <v>223</v>
      </c>
      <c r="B188" s="12" t="s">
        <v>315</v>
      </c>
    </row>
    <row r="189" spans="1:2">
      <c r="A189" s="12" t="s">
        <v>224</v>
      </c>
      <c r="B189" s="12" t="s">
        <v>316</v>
      </c>
    </row>
    <row r="190" spans="1:2">
      <c r="A190" s="12" t="s">
        <v>225</v>
      </c>
      <c r="B190" s="12" t="s">
        <v>317</v>
      </c>
    </row>
    <row r="191" spans="1:2">
      <c r="A191" s="12" t="s">
        <v>226</v>
      </c>
      <c r="B191" s="12" t="s">
        <v>318</v>
      </c>
    </row>
    <row r="192" spans="1:2">
      <c r="A192" s="12" t="s">
        <v>227</v>
      </c>
      <c r="B192" s="12" t="s">
        <v>319</v>
      </c>
    </row>
    <row r="193" spans="1:2">
      <c r="A193" s="12" t="s">
        <v>228</v>
      </c>
      <c r="B193" s="12" t="s">
        <v>320</v>
      </c>
    </row>
    <row r="194" spans="1:2">
      <c r="A194" s="12" t="s">
        <v>229</v>
      </c>
      <c r="B194" s="12" t="s">
        <v>321</v>
      </c>
    </row>
    <row r="195" spans="1:2">
      <c r="A195" s="12" t="s">
        <v>230</v>
      </c>
      <c r="B195" s="12" t="s">
        <v>322</v>
      </c>
    </row>
    <row r="196" spans="1:2">
      <c r="A196" s="12" t="s">
        <v>231</v>
      </c>
      <c r="B196" s="12" t="s">
        <v>323</v>
      </c>
    </row>
    <row r="197" spans="1:2">
      <c r="A197" s="12" t="s">
        <v>232</v>
      </c>
      <c r="B197" s="12" t="s">
        <v>324</v>
      </c>
    </row>
    <row r="198" spans="1:2">
      <c r="A198" s="12" t="s">
        <v>429</v>
      </c>
      <c r="B198" s="12" t="s">
        <v>551</v>
      </c>
    </row>
    <row r="199" spans="1:2">
      <c r="A199" s="12" t="s">
        <v>430</v>
      </c>
      <c r="B199" s="12" t="s">
        <v>552</v>
      </c>
    </row>
    <row r="200" spans="1:2">
      <c r="A200" s="12" t="s">
        <v>431</v>
      </c>
      <c r="B200" s="12" t="s">
        <v>553</v>
      </c>
    </row>
    <row r="201" spans="1:2">
      <c r="A201" s="12" t="s">
        <v>233</v>
      </c>
      <c r="B201" s="12" t="s">
        <v>554</v>
      </c>
    </row>
    <row r="202" spans="1:2">
      <c r="A202" s="12" t="s">
        <v>234</v>
      </c>
      <c r="B202" s="12" t="s">
        <v>555</v>
      </c>
    </row>
    <row r="203" spans="1:2">
      <c r="A203" s="12" t="s">
        <v>286</v>
      </c>
      <c r="B203" s="12" t="s">
        <v>556</v>
      </c>
    </row>
    <row r="204" spans="1:2">
      <c r="A204" s="12" t="s">
        <v>287</v>
      </c>
      <c r="B204" s="12" t="s">
        <v>557</v>
      </c>
    </row>
    <row r="205" spans="1:2">
      <c r="A205" s="12" t="s">
        <v>288</v>
      </c>
      <c r="B205" s="12" t="s">
        <v>558</v>
      </c>
    </row>
    <row r="206" spans="1:2">
      <c r="A206" s="12" t="s">
        <v>289</v>
      </c>
      <c r="B206" s="12" t="s">
        <v>559</v>
      </c>
    </row>
    <row r="207" spans="1:2">
      <c r="A207" s="12" t="s">
        <v>290</v>
      </c>
      <c r="B207" s="12" t="s">
        <v>560</v>
      </c>
    </row>
    <row r="208" spans="1:2">
      <c r="A208" s="12" t="s">
        <v>291</v>
      </c>
      <c r="B208" s="12" t="s">
        <v>561</v>
      </c>
    </row>
    <row r="209" spans="1:2">
      <c r="A209" s="12" t="s">
        <v>292</v>
      </c>
      <c r="B209" s="12" t="s">
        <v>562</v>
      </c>
    </row>
    <row r="210" spans="1:2">
      <c r="A210" s="12" t="s">
        <v>293</v>
      </c>
      <c r="B210" s="12" t="s">
        <v>563</v>
      </c>
    </row>
    <row r="211" spans="1:2">
      <c r="A211" s="12" t="s">
        <v>294</v>
      </c>
      <c r="B211" s="12" t="s">
        <v>564</v>
      </c>
    </row>
    <row r="212" spans="1:2">
      <c r="A212" s="12" t="s">
        <v>295</v>
      </c>
      <c r="B212" s="12" t="s">
        <v>565</v>
      </c>
    </row>
    <row r="213" spans="1:2">
      <c r="A213" s="12" t="s">
        <v>296</v>
      </c>
      <c r="B213" s="12" t="s">
        <v>566</v>
      </c>
    </row>
    <row r="214" spans="1:2">
      <c r="A214" s="12" t="s">
        <v>235</v>
      </c>
      <c r="B214" s="12" t="s">
        <v>325</v>
      </c>
    </row>
    <row r="215" spans="1:2">
      <c r="A215" s="12" t="s">
        <v>236</v>
      </c>
      <c r="B215" s="12" t="s">
        <v>326</v>
      </c>
    </row>
    <row r="216" spans="1:2">
      <c r="A216" s="12" t="s">
        <v>237</v>
      </c>
      <c r="B216" s="12" t="s">
        <v>327</v>
      </c>
    </row>
    <row r="217" spans="1:2">
      <c r="A217" s="12" t="s">
        <v>238</v>
      </c>
      <c r="B217" s="12" t="s">
        <v>328</v>
      </c>
    </row>
    <row r="218" spans="1:2">
      <c r="A218" s="12" t="s">
        <v>239</v>
      </c>
      <c r="B218" s="12" t="s">
        <v>329</v>
      </c>
    </row>
    <row r="219" spans="1:2">
      <c r="A219" s="12" t="s">
        <v>240</v>
      </c>
      <c r="B219" s="12" t="s">
        <v>330</v>
      </c>
    </row>
    <row r="220" spans="1:2">
      <c r="A220" s="12" t="s">
        <v>241</v>
      </c>
      <c r="B220" s="12" t="s">
        <v>331</v>
      </c>
    </row>
    <row r="221" spans="1:2">
      <c r="A221" s="12" t="s">
        <v>242</v>
      </c>
      <c r="B221" s="12" t="s">
        <v>332</v>
      </c>
    </row>
    <row r="222" spans="1:2">
      <c r="A222" s="12" t="s">
        <v>243</v>
      </c>
      <c r="B222" s="12" t="s">
        <v>333</v>
      </c>
    </row>
    <row r="223" spans="1:2">
      <c r="A223" s="12" t="s">
        <v>244</v>
      </c>
      <c r="B223" s="12" t="s">
        <v>334</v>
      </c>
    </row>
    <row r="224" spans="1:2">
      <c r="A224" s="12" t="s">
        <v>245</v>
      </c>
      <c r="B224" s="12" t="s">
        <v>335</v>
      </c>
    </row>
    <row r="225" spans="1:2">
      <c r="A225" s="12" t="s">
        <v>246</v>
      </c>
      <c r="B225" s="12" t="s">
        <v>336</v>
      </c>
    </row>
    <row r="226" spans="1:2">
      <c r="A226" s="12" t="s">
        <v>247</v>
      </c>
      <c r="B226" s="12" t="s">
        <v>337</v>
      </c>
    </row>
    <row r="227" spans="1:2">
      <c r="A227" s="12" t="s">
        <v>248</v>
      </c>
      <c r="B227" s="12" t="s">
        <v>338</v>
      </c>
    </row>
    <row r="228" spans="1:2">
      <c r="A228" s="12" t="s">
        <v>249</v>
      </c>
      <c r="B228" s="12" t="s">
        <v>339</v>
      </c>
    </row>
    <row r="229" spans="1:2">
      <c r="A229" s="12" t="s">
        <v>250</v>
      </c>
      <c r="B229" s="12" t="s">
        <v>340</v>
      </c>
    </row>
    <row r="230" spans="1:2">
      <c r="A230" s="12" t="s">
        <v>251</v>
      </c>
      <c r="B230" s="12" t="s">
        <v>341</v>
      </c>
    </row>
    <row r="231" spans="1:2">
      <c r="A231" s="12" t="s">
        <v>252</v>
      </c>
      <c r="B231" s="12" t="s">
        <v>342</v>
      </c>
    </row>
    <row r="232" spans="1:2">
      <c r="A232" s="12" t="s">
        <v>253</v>
      </c>
      <c r="B232" s="12" t="s">
        <v>343</v>
      </c>
    </row>
    <row r="233" spans="1:2">
      <c r="A233" s="12" t="s">
        <v>254</v>
      </c>
      <c r="B233" s="12" t="s">
        <v>344</v>
      </c>
    </row>
    <row r="234" spans="1:2">
      <c r="A234" s="12" t="s">
        <v>255</v>
      </c>
      <c r="B234" s="12" t="s">
        <v>345</v>
      </c>
    </row>
    <row r="235" spans="1:2">
      <c r="A235" s="12" t="s">
        <v>256</v>
      </c>
      <c r="B235" s="12" t="s">
        <v>346</v>
      </c>
    </row>
    <row r="236" spans="1:2">
      <c r="A236" s="12" t="s">
        <v>257</v>
      </c>
      <c r="B236" s="12" t="s">
        <v>347</v>
      </c>
    </row>
    <row r="237" spans="1:2">
      <c r="A237" s="12" t="s">
        <v>258</v>
      </c>
      <c r="B237" s="12" t="s">
        <v>348</v>
      </c>
    </row>
    <row r="238" spans="1:2">
      <c r="A238" s="12" t="s">
        <v>259</v>
      </c>
      <c r="B238" s="12" t="s">
        <v>349</v>
      </c>
    </row>
    <row r="239" spans="1:2">
      <c r="A239" s="12" t="s">
        <v>260</v>
      </c>
      <c r="B239" s="12" t="s">
        <v>350</v>
      </c>
    </row>
    <row r="240" spans="1:2">
      <c r="A240" s="12" t="s">
        <v>261</v>
      </c>
      <c r="B240" s="12" t="s">
        <v>351</v>
      </c>
    </row>
    <row r="241" spans="1:2">
      <c r="A241" s="12" t="s">
        <v>262</v>
      </c>
      <c r="B241" s="12" t="s">
        <v>352</v>
      </c>
    </row>
    <row r="242" spans="1:2">
      <c r="A242" s="12" t="s">
        <v>263</v>
      </c>
      <c r="B242" s="12" t="s">
        <v>567</v>
      </c>
    </row>
    <row r="243" spans="1:2">
      <c r="A243" s="12" t="s">
        <v>264</v>
      </c>
      <c r="B243" s="12" t="s">
        <v>568</v>
      </c>
    </row>
    <row r="244" spans="1:2">
      <c r="A244" s="12" t="s">
        <v>265</v>
      </c>
      <c r="B244" s="12" t="s">
        <v>569</v>
      </c>
    </row>
    <row r="245" spans="1:2">
      <c r="A245" s="12" t="s">
        <v>266</v>
      </c>
      <c r="B245" s="12" t="s">
        <v>570</v>
      </c>
    </row>
    <row r="246" spans="1:2">
      <c r="A246" s="12" t="s">
        <v>571</v>
      </c>
      <c r="B246" s="12" t="s">
        <v>572</v>
      </c>
    </row>
    <row r="247" spans="1:2">
      <c r="A247" s="12" t="s">
        <v>573</v>
      </c>
      <c r="B247" s="12" t="s">
        <v>574</v>
      </c>
    </row>
    <row r="248" spans="1:2">
      <c r="A248" s="12" t="s">
        <v>575</v>
      </c>
      <c r="B248" s="12" t="s">
        <v>576</v>
      </c>
    </row>
    <row r="249" spans="1:2">
      <c r="A249" s="12" t="s">
        <v>577</v>
      </c>
      <c r="B249" s="12" t="s">
        <v>578</v>
      </c>
    </row>
    <row r="250" spans="1:2">
      <c r="A250" s="12" t="s">
        <v>579</v>
      </c>
      <c r="B250" s="12" t="s">
        <v>580</v>
      </c>
    </row>
    <row r="251" spans="1:2">
      <c r="A251" s="12" t="s">
        <v>581</v>
      </c>
      <c r="B251" s="12" t="s">
        <v>582</v>
      </c>
    </row>
    <row r="252" spans="1:2">
      <c r="A252" s="12" t="s">
        <v>583</v>
      </c>
      <c r="B252" s="12" t="s">
        <v>584</v>
      </c>
    </row>
    <row r="253" spans="1:2">
      <c r="A253" s="12" t="s">
        <v>585</v>
      </c>
      <c r="B253" s="12" t="s">
        <v>586</v>
      </c>
    </row>
    <row r="254" spans="1:2">
      <c r="A254" s="12" t="s">
        <v>587</v>
      </c>
      <c r="B254" s="12" t="s">
        <v>588</v>
      </c>
    </row>
    <row r="255" spans="1:2">
      <c r="A255" s="12" t="s">
        <v>781</v>
      </c>
      <c r="B255" s="12" t="s">
        <v>782</v>
      </c>
    </row>
    <row r="256" spans="1:2">
      <c r="A256" s="12" t="s">
        <v>783</v>
      </c>
      <c r="B256" s="12" t="s">
        <v>784</v>
      </c>
    </row>
    <row r="257" spans="1:2">
      <c r="A257" s="12" t="s">
        <v>785</v>
      </c>
      <c r="B257" s="12" t="s">
        <v>786</v>
      </c>
    </row>
    <row r="258" spans="1:2">
      <c r="A258" s="12" t="s">
        <v>787</v>
      </c>
      <c r="B258" s="12" t="s">
        <v>788</v>
      </c>
    </row>
    <row r="259" spans="1:2">
      <c r="A259" s="12" t="s">
        <v>789</v>
      </c>
      <c r="B259" s="12" t="s">
        <v>790</v>
      </c>
    </row>
    <row r="260" spans="1:2">
      <c r="A260" s="12" t="s">
        <v>791</v>
      </c>
      <c r="B260" s="12" t="s">
        <v>792</v>
      </c>
    </row>
    <row r="261" spans="1:2">
      <c r="A261" s="12" t="s">
        <v>793</v>
      </c>
      <c r="B261" s="12" t="s">
        <v>794</v>
      </c>
    </row>
    <row r="262" spans="1:2">
      <c r="A262" s="12" t="s">
        <v>795</v>
      </c>
      <c r="B262" s="12" t="s">
        <v>796</v>
      </c>
    </row>
    <row r="263" spans="1:2">
      <c r="A263" s="12" t="s">
        <v>797</v>
      </c>
      <c r="B263" s="12" t="s">
        <v>798</v>
      </c>
    </row>
    <row r="264" spans="1:2">
      <c r="A264" s="12" t="s">
        <v>799</v>
      </c>
      <c r="B264" s="12" t="s">
        <v>800</v>
      </c>
    </row>
    <row r="265" spans="1:2">
      <c r="A265" s="12" t="s">
        <v>801</v>
      </c>
      <c r="B265" s="12" t="s">
        <v>802</v>
      </c>
    </row>
    <row r="266" spans="1:2">
      <c r="A266" s="12" t="s">
        <v>803</v>
      </c>
      <c r="B266" s="12" t="s">
        <v>804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E3CC-564C-4C86-A727-360BE0767886}">
  <sheetPr codeName="Sheet7">
    <tabColor rgb="FFFFC000"/>
  </sheetPr>
  <dimension ref="A1:O42"/>
  <sheetViews>
    <sheetView zoomScale="115" zoomScaleNormal="115" workbookViewId="0">
      <selection activeCell="A26" sqref="A26:XFD26"/>
    </sheetView>
  </sheetViews>
  <sheetFormatPr defaultRowHeight="12.75"/>
  <cols>
    <col min="1" max="1" width="7.42578125" customWidth="1"/>
    <col min="2" max="2" width="8" customWidth="1"/>
    <col min="4" max="9" width="8.140625" customWidth="1"/>
    <col min="10" max="10" width="11.7109375" bestFit="1" customWidth="1"/>
    <col min="11" max="11" width="8.140625" customWidth="1"/>
    <col min="12" max="12" width="8.140625" style="12" customWidth="1"/>
    <col min="13" max="15" width="8.140625" customWidth="1"/>
  </cols>
  <sheetData>
    <row r="1" spans="1:15">
      <c r="A1" t="s">
        <v>279</v>
      </c>
    </row>
    <row r="5" spans="1:15">
      <c r="M5" s="12"/>
      <c r="N5" s="12"/>
      <c r="O5" s="12"/>
    </row>
    <row r="6" spans="1:15" s="103" customFormat="1">
      <c r="M6" s="12"/>
      <c r="N6" s="12"/>
      <c r="O6" s="12"/>
    </row>
    <row r="7" spans="1:15">
      <c r="A7" t="s">
        <v>400</v>
      </c>
      <c r="M7" s="12"/>
      <c r="N7" s="12"/>
      <c r="O7" s="12"/>
    </row>
    <row r="8" spans="1:15">
      <c r="A8" t="s">
        <v>404</v>
      </c>
      <c r="M8" s="12"/>
      <c r="N8" s="12"/>
      <c r="O8" s="12"/>
    </row>
    <row r="9" spans="1:15">
      <c r="M9" s="12"/>
      <c r="N9" s="12"/>
      <c r="O9" s="12"/>
    </row>
    <row r="10" spans="1:15">
      <c r="A10" t="s">
        <v>369</v>
      </c>
      <c r="M10" s="12"/>
      <c r="N10" s="12"/>
      <c r="O10" s="12"/>
    </row>
    <row r="11" spans="1:15">
      <c r="M11" s="12"/>
      <c r="N11" s="12"/>
      <c r="O11" s="12"/>
    </row>
    <row r="12" spans="1:15">
      <c r="A12" t="s">
        <v>371</v>
      </c>
      <c r="M12" s="12"/>
      <c r="N12" s="12"/>
      <c r="O12" s="12"/>
    </row>
    <row r="13" spans="1:15">
      <c r="A13" t="s">
        <v>372</v>
      </c>
      <c r="M13" s="12"/>
      <c r="N13" s="12"/>
      <c r="O13" s="12"/>
    </row>
    <row r="14" spans="1:15">
      <c r="A14" t="s">
        <v>401</v>
      </c>
      <c r="M14" s="12"/>
      <c r="N14" s="12"/>
      <c r="O14" s="12"/>
    </row>
    <row r="15" spans="1:15">
      <c r="M15" s="12"/>
      <c r="N15" s="12"/>
      <c r="O15" s="12"/>
    </row>
    <row r="16" spans="1:15">
      <c r="A16" t="s">
        <v>402</v>
      </c>
    </row>
    <row r="17" spans="1:15" s="103" customFormat="1">
      <c r="G17" s="103" t="s">
        <v>383</v>
      </c>
      <c r="I17" s="103" t="s">
        <v>384</v>
      </c>
    </row>
    <row r="18" spans="1:15">
      <c r="A18" t="s">
        <v>373</v>
      </c>
      <c r="B18" t="s">
        <v>374</v>
      </c>
      <c r="C18" t="s">
        <v>375</v>
      </c>
      <c r="D18" t="s">
        <v>376</v>
      </c>
      <c r="E18" t="s">
        <v>377</v>
      </c>
      <c r="F18" t="s">
        <v>378</v>
      </c>
      <c r="G18" t="s">
        <v>379</v>
      </c>
      <c r="H18" t="s">
        <v>380</v>
      </c>
      <c r="I18" t="s">
        <v>381</v>
      </c>
      <c r="J18" t="s">
        <v>382</v>
      </c>
      <c r="K18" t="s">
        <v>403</v>
      </c>
      <c r="L18" s="12" t="s">
        <v>399</v>
      </c>
      <c r="M18" t="s">
        <v>392</v>
      </c>
      <c r="N18" t="s">
        <v>390</v>
      </c>
      <c r="O18" t="s">
        <v>393</v>
      </c>
    </row>
    <row r="19" spans="1:15">
      <c r="A19">
        <v>64298</v>
      </c>
      <c r="C19" t="s">
        <v>385</v>
      </c>
      <c r="D19" t="s">
        <v>386</v>
      </c>
      <c r="E19">
        <v>1</v>
      </c>
      <c r="F19">
        <v>0</v>
      </c>
      <c r="G19">
        <v>0</v>
      </c>
      <c r="H19" t="s">
        <v>387</v>
      </c>
      <c r="I19">
        <v>0.1</v>
      </c>
      <c r="J19">
        <v>17027</v>
      </c>
      <c r="K19">
        <v>12110</v>
      </c>
      <c r="M19">
        <v>2</v>
      </c>
      <c r="N19" t="s">
        <v>391</v>
      </c>
      <c r="O19" t="s">
        <v>69</v>
      </c>
    </row>
    <row r="20" spans="1:15">
      <c r="A20">
        <v>77835</v>
      </c>
      <c r="C20" t="s">
        <v>385</v>
      </c>
      <c r="D20" t="s">
        <v>388</v>
      </c>
      <c r="E20">
        <v>1</v>
      </c>
      <c r="F20">
        <v>0</v>
      </c>
      <c r="G20">
        <v>0</v>
      </c>
      <c r="H20" t="s">
        <v>387</v>
      </c>
      <c r="I20">
        <v>0.1</v>
      </c>
      <c r="J20">
        <v>30098</v>
      </c>
      <c r="K20">
        <v>30097</v>
      </c>
      <c r="M20">
        <v>1</v>
      </c>
      <c r="N20" t="s">
        <v>391</v>
      </c>
      <c r="O20" t="s">
        <v>394</v>
      </c>
    </row>
    <row r="21" spans="1:15">
      <c r="A21">
        <v>79565</v>
      </c>
      <c r="C21" t="s">
        <v>385</v>
      </c>
      <c r="D21" t="s">
        <v>386</v>
      </c>
      <c r="E21">
        <v>1</v>
      </c>
      <c r="F21">
        <v>0</v>
      </c>
      <c r="G21">
        <v>0</v>
      </c>
      <c r="H21" t="s">
        <v>387</v>
      </c>
      <c r="I21">
        <v>0.1</v>
      </c>
      <c r="J21">
        <v>31307</v>
      </c>
      <c r="K21">
        <v>31306</v>
      </c>
      <c r="M21">
        <v>4</v>
      </c>
      <c r="N21" t="s">
        <v>395</v>
      </c>
      <c r="O21" s="1" t="s">
        <v>69</v>
      </c>
    </row>
    <row r="22" spans="1:15">
      <c r="A22">
        <v>80878</v>
      </c>
      <c r="C22" t="s">
        <v>385</v>
      </c>
      <c r="D22" t="s">
        <v>389</v>
      </c>
      <c r="E22">
        <v>1</v>
      </c>
      <c r="F22">
        <v>0</v>
      </c>
      <c r="G22">
        <v>0</v>
      </c>
      <c r="H22" t="s">
        <v>387</v>
      </c>
      <c r="I22">
        <v>0.1</v>
      </c>
      <c r="J22">
        <v>32316</v>
      </c>
      <c r="K22">
        <v>32315</v>
      </c>
      <c r="M22">
        <v>3</v>
      </c>
      <c r="N22" t="s">
        <v>395</v>
      </c>
      <c r="O22" s="1" t="s">
        <v>394</v>
      </c>
    </row>
    <row r="23" spans="1:15">
      <c r="A23" t="s">
        <v>34</v>
      </c>
    </row>
    <row r="24" spans="1:15">
      <c r="J24" s="1" t="s">
        <v>418</v>
      </c>
      <c r="K24" s="1" t="s">
        <v>419</v>
      </c>
      <c r="L24" s="1"/>
    </row>
    <row r="39" spans="1:6">
      <c r="A39" s="1" t="s">
        <v>590</v>
      </c>
    </row>
    <row r="40" spans="1:6">
      <c r="A40" s="1" t="s">
        <v>396</v>
      </c>
      <c r="B40" t="s">
        <v>433</v>
      </c>
      <c r="C40" s="12" t="str">
        <f>_xlfn.TEXTJOIN(", ",TRUE,bearings[Elem])</f>
        <v>64298, 77835, 79565, 80878</v>
      </c>
      <c r="D40" s="12"/>
      <c r="E40" s="12"/>
      <c r="F40" s="12"/>
    </row>
    <row r="41" spans="1:6">
      <c r="A41" t="s">
        <v>397</v>
      </c>
      <c r="B41" t="s">
        <v>32</v>
      </c>
      <c r="C41" s="12" t="str">
        <f>_xlfn.TEXTJOIN(", ",TRUE,bearings[Topology])</f>
        <v>17027, 30098, 31307, 32316</v>
      </c>
    </row>
    <row r="42" spans="1:6">
      <c r="A42" t="s">
        <v>398</v>
      </c>
      <c r="B42" s="12" t="s">
        <v>32</v>
      </c>
      <c r="C42" s="12" t="str">
        <f>_xlfn.TEXTJOIN(", ",TRUE,bearings[Topology 2])</f>
        <v>12110, 30097, 31306, 32315</v>
      </c>
    </row>
  </sheetData>
  <phoneticPr fontId="29" type="noConversion"/>
  <pageMargins left="0.7" right="0.7" top="0.75" bottom="0.75" header="0.3" footer="0.3"/>
  <pageSetup paperSize="9" orientation="portrait" horizontalDpi="1200" verticalDpi="1200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F6F9-3F7C-4C52-BE36-1183E16D4023}">
  <sheetPr codeName="Sheet9">
    <tabColor rgb="FFFFC000"/>
  </sheetPr>
  <dimension ref="A1:D16"/>
  <sheetViews>
    <sheetView workbookViewId="0">
      <selection activeCell="B18" sqref="B18"/>
    </sheetView>
  </sheetViews>
  <sheetFormatPr defaultRowHeight="12.75"/>
  <cols>
    <col min="1" max="1" width="9.140625" style="104"/>
    <col min="2" max="2" width="14.7109375" style="104" bestFit="1" customWidth="1"/>
    <col min="3" max="16384" width="9.140625" style="104"/>
  </cols>
  <sheetData>
    <row r="1" spans="1:4">
      <c r="A1" s="106" t="s">
        <v>408</v>
      </c>
      <c r="B1" s="104" t="s">
        <v>734</v>
      </c>
      <c r="C1" s="106" t="s">
        <v>406</v>
      </c>
      <c r="D1" s="106" t="s">
        <v>407</v>
      </c>
    </row>
    <row r="2" spans="1:4">
      <c r="A2" s="105" t="s">
        <v>66</v>
      </c>
      <c r="B2" s="104" t="s">
        <v>168</v>
      </c>
      <c r="C2" s="105">
        <v>1</v>
      </c>
      <c r="D2" s="105">
        <v>2</v>
      </c>
    </row>
    <row r="3" spans="1:4">
      <c r="A3" s="105" t="s">
        <v>138</v>
      </c>
      <c r="B3" s="104" t="s">
        <v>168</v>
      </c>
      <c r="C3" s="105">
        <v>20</v>
      </c>
      <c r="D3" s="105">
        <v>29</v>
      </c>
    </row>
    <row r="4" spans="1:4">
      <c r="A4" s="105" t="s">
        <v>405</v>
      </c>
      <c r="B4" s="104" t="s">
        <v>168</v>
      </c>
      <c r="C4" s="105">
        <v>30</v>
      </c>
      <c r="D4" s="105">
        <v>39</v>
      </c>
    </row>
    <row r="5" spans="1:4">
      <c r="A5" s="105" t="s">
        <v>68</v>
      </c>
      <c r="B5" s="104" t="s">
        <v>168</v>
      </c>
      <c r="C5" s="105">
        <v>50</v>
      </c>
      <c r="D5" s="105">
        <v>93</v>
      </c>
    </row>
    <row r="6" spans="1:4">
      <c r="A6" s="105" t="s">
        <v>67</v>
      </c>
      <c r="B6" s="104" t="s">
        <v>735</v>
      </c>
      <c r="C6" s="105">
        <v>132</v>
      </c>
      <c r="D6" s="105">
        <v>145</v>
      </c>
    </row>
    <row r="7" spans="1:4">
      <c r="A7" s="105"/>
      <c r="B7" s="105"/>
      <c r="C7" s="105"/>
      <c r="D7" s="105"/>
    </row>
    <row r="8" spans="1:4">
      <c r="A8" s="105"/>
      <c r="B8" s="105"/>
      <c r="C8" s="105"/>
      <c r="D8" s="105"/>
    </row>
    <row r="9" spans="1:4">
      <c r="A9" s="105"/>
      <c r="B9" s="105"/>
      <c r="C9" s="105"/>
      <c r="D9" s="105"/>
    </row>
    <row r="10" spans="1:4">
      <c r="A10" s="105"/>
      <c r="B10" s="105"/>
      <c r="C10" s="105"/>
      <c r="D10" s="105"/>
    </row>
    <row r="16" spans="1:4">
      <c r="A16" s="10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ArupCalc</Template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Oplegtabel</vt:lpstr>
      <vt:lpstr>bearing_forces</vt:lpstr>
      <vt:lpstr>bearing_displacement</vt:lpstr>
      <vt:lpstr>displacements</vt:lpstr>
      <vt:lpstr>reactions</vt:lpstr>
      <vt:lpstr>loads</vt:lpstr>
      <vt:lpstr>bearing_list</vt:lpstr>
      <vt:lpstr>case_list</vt:lpstr>
      <vt:lpstr>bearing_displacement!Print_Area</vt:lpstr>
      <vt:lpstr>bearing_forces!Print_Area</vt:lpstr>
      <vt:lpstr>Oplegtabel!Print_Area</vt:lpstr>
      <vt:lpstr>bearing_displacement!Print_Titles</vt:lpstr>
      <vt:lpstr>bearing_forces!Print_Titles</vt:lpstr>
    </vt:vector>
  </TitlesOfParts>
  <Company>Arup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CalcSheet</dc:title>
  <dc:subject>Oplegtabel</dc:subject>
  <dc:creator>Janwillem Breider</dc:creator>
  <cp:lastModifiedBy>Mark De-Melo</cp:lastModifiedBy>
  <cp:lastPrinted>2020-10-15T14:40:47Z</cp:lastPrinted>
  <dcterms:created xsi:type="dcterms:W3CDTF">2002-04-19T12:44:17Z</dcterms:created>
  <dcterms:modified xsi:type="dcterms:W3CDTF">2021-02-25T01:20:29Z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ob Number">
    <vt:lpwstr>210035-10</vt:lpwstr>
  </property>
  <property fmtid="{D5CDD505-2E9C-101B-9397-08002B2CF9AE}" pid="3" name="Job Title">
    <vt:lpwstr>2e Van Brienenoord</vt:lpwstr>
  </property>
  <property fmtid="{D5CDD505-2E9C-101B-9397-08002B2CF9AE}" pid="4" name="Made By">
    <vt:lpwstr>JB</vt:lpwstr>
  </property>
  <property fmtid="{D5CDD505-2E9C-101B-9397-08002B2CF9AE}" pid="5" name="Checked By">
    <vt:lpwstr>DT</vt:lpwstr>
  </property>
  <property fmtid="{D5CDD505-2E9C-101B-9397-08002B2CF9AE}" pid="6" name="Date">
    <vt:lpwstr>10/17/2017</vt:lpwstr>
  </property>
  <property fmtid="{D5CDD505-2E9C-101B-9397-08002B2CF9AE}" pid="7" name="MSIP_Label_82fa3fd3-029b-403d-91b4-1dc930cb0e60_Enabled">
    <vt:lpwstr>true</vt:lpwstr>
  </property>
  <property fmtid="{D5CDD505-2E9C-101B-9397-08002B2CF9AE}" pid="8" name="MSIP_Label_82fa3fd3-029b-403d-91b4-1dc930cb0e60_SetDate">
    <vt:lpwstr>2020-09-16T15:25:00Z</vt:lpwstr>
  </property>
  <property fmtid="{D5CDD505-2E9C-101B-9397-08002B2CF9AE}" pid="9" name="MSIP_Label_82fa3fd3-029b-403d-91b4-1dc930cb0e60_Method">
    <vt:lpwstr>Standard</vt:lpwstr>
  </property>
  <property fmtid="{D5CDD505-2E9C-101B-9397-08002B2CF9AE}" pid="10" name="MSIP_Label_82fa3fd3-029b-403d-91b4-1dc930cb0e60_Name">
    <vt:lpwstr>82fa3fd3-029b-403d-91b4-1dc930cb0e60</vt:lpwstr>
  </property>
  <property fmtid="{D5CDD505-2E9C-101B-9397-08002B2CF9AE}" pid="11" name="MSIP_Label_82fa3fd3-029b-403d-91b4-1dc930cb0e60_SiteId">
    <vt:lpwstr>4ae48b41-0137-4599-8661-fc641fe77bea</vt:lpwstr>
  </property>
  <property fmtid="{D5CDD505-2E9C-101B-9397-08002B2CF9AE}" pid="12" name="MSIP_Label_82fa3fd3-029b-403d-91b4-1dc930cb0e60_ActionId">
    <vt:lpwstr>4084a6bb-ea32-4e1a-ad73-b8071b9b1dbc</vt:lpwstr>
  </property>
  <property fmtid="{D5CDD505-2E9C-101B-9397-08002B2CF9AE}" pid="13" name="MSIP_Label_82fa3fd3-029b-403d-91b4-1dc930cb0e60_ContentBits">
    <vt:lpwstr>0</vt:lpwstr>
  </property>
</Properties>
</file>