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arup-my.sharepoint.com/personal/mark_de-melo_arup_com/Documents/work/timesheets/"/>
    </mc:Choice>
  </mc:AlternateContent>
  <xr:revisionPtr revIDLastSave="15" documentId="13_ncr:1_{F538DBB8-02C8-408E-904B-493115BB7E02}" xr6:coauthVersionLast="47" xr6:coauthVersionMax="47" xr10:uidLastSave="{6826BB7F-379E-424B-8FC4-2AF7EEDE544F}"/>
  <bookViews>
    <workbookView xWindow="3510" yWindow="3510" windowWidth="28800" windowHeight="15435" activeTab="2" xr2:uid="{86178569-FBBC-4FFC-B591-55EC816F18F4}"/>
  </bookViews>
  <sheets>
    <sheet name="projects" sheetId="1" r:id="rId1"/>
    <sheet name="journal" sheetId="2" r:id="rId2"/>
    <sheet name="timesheet" sheetId="3" r:id="rId3"/>
    <sheet name="Sheet2" sheetId="8" r:id="rId4"/>
    <sheet name="weekly" sheetId="4" r:id="rId5"/>
    <sheet name="weekly_jobs" sheetId="5" r:id="rId6"/>
    <sheet name="total_jobs" sheetId="6"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3" l="1"/>
  <c r="E4" i="3" s="1"/>
  <c r="I4" i="3"/>
  <c r="F4" i="3"/>
  <c r="L3" i="3"/>
  <c r="E3" i="3" s="1"/>
  <c r="I3" i="3"/>
  <c r="F3" i="3"/>
  <c r="F5" i="3"/>
  <c r="L5" i="3"/>
  <c r="I5" i="3"/>
  <c r="F6" i="3"/>
  <c r="I6" i="3"/>
  <c r="F7" i="3"/>
  <c r="I7" i="3"/>
  <c r="F8" i="3"/>
  <c r="L8" i="3"/>
  <c r="I8" i="3"/>
  <c r="F9" i="3"/>
  <c r="I9" i="3"/>
  <c r="F10" i="3"/>
  <c r="I10" i="3"/>
  <c r="F11" i="3"/>
  <c r="I11" i="3"/>
  <c r="F12" i="3"/>
  <c r="I12" i="3"/>
  <c r="E2" i="2"/>
  <c r="F13" i="3"/>
  <c r="I13" i="3"/>
  <c r="F14" i="3"/>
  <c r="I14" i="3"/>
  <c r="F15" i="3"/>
  <c r="I15" i="3"/>
  <c r="F16" i="3"/>
  <c r="I16" i="3"/>
  <c r="F17" i="3"/>
  <c r="I17" i="3"/>
  <c r="F18" i="3"/>
  <c r="I18" i="3"/>
  <c r="F19" i="3"/>
  <c r="I19" i="3"/>
  <c r="F20" i="3"/>
  <c r="I20" i="3"/>
  <c r="F21" i="3"/>
  <c r="I21" i="3"/>
  <c r="F22" i="3"/>
  <c r="I22" i="3"/>
  <c r="F23" i="3"/>
  <c r="I23" i="3"/>
  <c r="F24" i="3"/>
  <c r="I24" i="3"/>
  <c r="F25" i="3"/>
  <c r="I25" i="3"/>
  <c r="F26" i="3"/>
  <c r="L26" i="3"/>
  <c r="I26" i="3"/>
  <c r="F27" i="3"/>
  <c r="I27" i="3"/>
  <c r="F28" i="3"/>
  <c r="I28" i="3"/>
  <c r="E3" i="2"/>
  <c r="F29" i="3"/>
  <c r="I29" i="3"/>
  <c r="F52" i="3"/>
  <c r="F30" i="3"/>
  <c r="I30" i="3"/>
  <c r="F31" i="3"/>
  <c r="L31" i="3"/>
  <c r="I31" i="3"/>
  <c r="F32" i="3"/>
  <c r="I32" i="3"/>
  <c r="L32" i="3"/>
  <c r="E32" i="3" s="1"/>
  <c r="N32" i="3" s="1"/>
  <c r="F33" i="3"/>
  <c r="I33" i="3"/>
  <c r="F34" i="3"/>
  <c r="L34" i="3"/>
  <c r="I34" i="3"/>
  <c r="F35" i="3"/>
  <c r="I35" i="3"/>
  <c r="F36" i="3"/>
  <c r="L36" i="3"/>
  <c r="I36" i="3"/>
  <c r="F37" i="3"/>
  <c r="I37" i="3"/>
  <c r="F38" i="3"/>
  <c r="I38" i="3"/>
  <c r="F39" i="3"/>
  <c r="L39" i="3"/>
  <c r="I39" i="3"/>
  <c r="F40" i="3"/>
  <c r="I40" i="3"/>
  <c r="F41" i="3"/>
  <c r="I41" i="3"/>
  <c r="F42" i="3"/>
  <c r="I42" i="3"/>
  <c r="F43" i="3"/>
  <c r="L43" i="3"/>
  <c r="I43" i="3"/>
  <c r="F44" i="3"/>
  <c r="L44" i="3"/>
  <c r="I44" i="3"/>
  <c r="F45" i="3"/>
  <c r="I45" i="3"/>
  <c r="L45" i="3"/>
  <c r="E45" i="3" s="1"/>
  <c r="F46" i="3"/>
  <c r="I4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1" i="3"/>
  <c r="F49" i="3"/>
  <c r="F48" i="3"/>
  <c r="F47" i="3"/>
  <c r="F2" i="3"/>
  <c r="L47" i="3"/>
  <c r="I47" i="3"/>
  <c r="I48" i="3"/>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4" i="2"/>
  <c r="K2" i="3"/>
  <c r="K49" i="3"/>
  <c r="K50" i="3"/>
  <c r="K51" i="3"/>
  <c r="F50" i="3"/>
  <c r="L49" i="3"/>
  <c r="I49" i="3"/>
  <c r="L50" i="3"/>
  <c r="I50" i="3"/>
  <c r="I51" i="3"/>
  <c r="I59" i="3"/>
  <c r="I58" i="3"/>
  <c r="I57" i="3"/>
  <c r="I56" i="3"/>
  <c r="I55" i="3"/>
  <c r="I54" i="3"/>
  <c r="L54" i="3"/>
  <c r="I53" i="3"/>
  <c r="I52" i="3"/>
  <c r="K52" i="3"/>
  <c r="K53" i="3"/>
  <c r="K54" i="3"/>
  <c r="K55" i="3"/>
  <c r="K56" i="3"/>
  <c r="K57" i="3"/>
  <c r="K58" i="3"/>
  <c r="K59" i="3"/>
  <c r="L57" i="3"/>
  <c r="E57" i="3" s="1"/>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I1485" i="3"/>
  <c r="G1485" i="3"/>
  <c r="L1485" i="3" s="1"/>
  <c r="I1484" i="3"/>
  <c r="G1484" i="3"/>
  <c r="L1484" i="3" s="1"/>
  <c r="I1483" i="3"/>
  <c r="G1483" i="3"/>
  <c r="L1483" i="3" s="1"/>
  <c r="I1482" i="3"/>
  <c r="G1482" i="3"/>
  <c r="E1482" i="3" s="1"/>
  <c r="I1481" i="3"/>
  <c r="G1481" i="3"/>
  <c r="L1481" i="3" s="1"/>
  <c r="I1480" i="3"/>
  <c r="G1480" i="3"/>
  <c r="E1480" i="3" s="1"/>
  <c r="N1480" i="3" s="1"/>
  <c r="I1479" i="3"/>
  <c r="G1479" i="3"/>
  <c r="E1479" i="3" s="1"/>
  <c r="I1478" i="3"/>
  <c r="G1478" i="3"/>
  <c r="I1477" i="3"/>
  <c r="G1477" i="3"/>
  <c r="L1477" i="3" s="1"/>
  <c r="I1476" i="3"/>
  <c r="G1476" i="3"/>
  <c r="E1476" i="3" s="1"/>
  <c r="I1475" i="3"/>
  <c r="G1475" i="3"/>
  <c r="I1474" i="3"/>
  <c r="G1474" i="3"/>
  <c r="I1473" i="3"/>
  <c r="G1473" i="3"/>
  <c r="E1473" i="3" s="1"/>
  <c r="I1472" i="3"/>
  <c r="G1472" i="3"/>
  <c r="E1472" i="3" s="1"/>
  <c r="I1471" i="3"/>
  <c r="G1471" i="3"/>
  <c r="I1470" i="3"/>
  <c r="G1470" i="3"/>
  <c r="L1470" i="3" s="1"/>
  <c r="I1469" i="3"/>
  <c r="G1469" i="3"/>
  <c r="I1468" i="3"/>
  <c r="G1468" i="3"/>
  <c r="I1467" i="3"/>
  <c r="G1467" i="3"/>
  <c r="I1466" i="3"/>
  <c r="G1466" i="3"/>
  <c r="E1466" i="3" s="1"/>
  <c r="I1465" i="3"/>
  <c r="G1465" i="3"/>
  <c r="L1465" i="3" s="1"/>
  <c r="I1464" i="3"/>
  <c r="G1464" i="3"/>
  <c r="E1464" i="3" s="1"/>
  <c r="I1463" i="3"/>
  <c r="G1463" i="3"/>
  <c r="E1463" i="3" s="1"/>
  <c r="I1462" i="3"/>
  <c r="G1462" i="3"/>
  <c r="E1462" i="3" s="1"/>
  <c r="I1461" i="3"/>
  <c r="G1461" i="3"/>
  <c r="I1460" i="3"/>
  <c r="G1460" i="3"/>
  <c r="E1460" i="3" s="1"/>
  <c r="I1459" i="3"/>
  <c r="G1459" i="3"/>
  <c r="E1459" i="3" s="1"/>
  <c r="I1458" i="3"/>
  <c r="G1458" i="3"/>
  <c r="E1458" i="3" s="1"/>
  <c r="I1457" i="3"/>
  <c r="G1457" i="3"/>
  <c r="I1456" i="3"/>
  <c r="G1456" i="3"/>
  <c r="I1455" i="3"/>
  <c r="G1455" i="3"/>
  <c r="I1454" i="3"/>
  <c r="G1454" i="3"/>
  <c r="E1454" i="3" s="1"/>
  <c r="I1453" i="3"/>
  <c r="G1453" i="3"/>
  <c r="L1453" i="3" s="1"/>
  <c r="I1452" i="3"/>
  <c r="G1452" i="3"/>
  <c r="E1452" i="3" s="1"/>
  <c r="I1451" i="3"/>
  <c r="G1451" i="3"/>
  <c r="E1451" i="3" s="1"/>
  <c r="I1450" i="3"/>
  <c r="G1450" i="3"/>
  <c r="E1450" i="3" s="1"/>
  <c r="I1449" i="3"/>
  <c r="G1449" i="3"/>
  <c r="I1448" i="3"/>
  <c r="G1448" i="3"/>
  <c r="E1448" i="3" s="1"/>
  <c r="I1447" i="3"/>
  <c r="G1447" i="3"/>
  <c r="I1446" i="3"/>
  <c r="G1446" i="3"/>
  <c r="L1446" i="3" s="1"/>
  <c r="I1445" i="3"/>
  <c r="G1445" i="3"/>
  <c r="I1444" i="3"/>
  <c r="G1444" i="3"/>
  <c r="E1444" i="3" s="1"/>
  <c r="I1443" i="3"/>
  <c r="G1443" i="3"/>
  <c r="I1442" i="3"/>
  <c r="G1442" i="3"/>
  <c r="I1441" i="3"/>
  <c r="G1441" i="3"/>
  <c r="E1441" i="3" s="1"/>
  <c r="I1440" i="3"/>
  <c r="G1440" i="3"/>
  <c r="I1439" i="3"/>
  <c r="G1439" i="3"/>
  <c r="L1439" i="3" s="1"/>
  <c r="I1438" i="3"/>
  <c r="G1438" i="3"/>
  <c r="I1437" i="3"/>
  <c r="G1437" i="3"/>
  <c r="I1436" i="3"/>
  <c r="G1436" i="3"/>
  <c r="E1436" i="3" s="1"/>
  <c r="I1435" i="3"/>
  <c r="G1435" i="3"/>
  <c r="E1435" i="3" s="1"/>
  <c r="I1434" i="3"/>
  <c r="G1434" i="3"/>
  <c r="E1434" i="3" s="1"/>
  <c r="I1433" i="3"/>
  <c r="G1433" i="3"/>
  <c r="I1432" i="3"/>
  <c r="G1432" i="3"/>
  <c r="E1432" i="3" s="1"/>
  <c r="I1431" i="3"/>
  <c r="G1431" i="3"/>
  <c r="E1431" i="3" s="1"/>
  <c r="I1430" i="3"/>
  <c r="G1430" i="3"/>
  <c r="E1430" i="3" s="1"/>
  <c r="I1429" i="3"/>
  <c r="G1429" i="3"/>
  <c r="L1429" i="3" s="1"/>
  <c r="I1428" i="3"/>
  <c r="G1428" i="3"/>
  <c r="E1428" i="3" s="1"/>
  <c r="I1427" i="3"/>
  <c r="G1427" i="3"/>
  <c r="I1426" i="3"/>
  <c r="G1426" i="3"/>
  <c r="E1426" i="3" s="1"/>
  <c r="I1425" i="3"/>
  <c r="G1425" i="3"/>
  <c r="L1425" i="3" s="1"/>
  <c r="I1424" i="3"/>
  <c r="G1424" i="3"/>
  <c r="E1424" i="3" s="1"/>
  <c r="I1423" i="3"/>
  <c r="G1423" i="3"/>
  <c r="L1423" i="3" s="1"/>
  <c r="I1422" i="3"/>
  <c r="G1422" i="3"/>
  <c r="L1422" i="3" s="1"/>
  <c r="I1421" i="3"/>
  <c r="G1421" i="3"/>
  <c r="E1421" i="3" s="1"/>
  <c r="I1420" i="3"/>
  <c r="G1420" i="3"/>
  <c r="E1420" i="3" s="1"/>
  <c r="I1419" i="3"/>
  <c r="G1419" i="3"/>
  <c r="I1418" i="3"/>
  <c r="G1418" i="3"/>
  <c r="E1418" i="3" s="1"/>
  <c r="I1417" i="3"/>
  <c r="G1417" i="3"/>
  <c r="I1416" i="3"/>
  <c r="G1416" i="3"/>
  <c r="L1416" i="3" s="1"/>
  <c r="I1415" i="3"/>
  <c r="G1415" i="3"/>
  <c r="I1414" i="3"/>
  <c r="G1414" i="3"/>
  <c r="I1413" i="3"/>
  <c r="G1413" i="3"/>
  <c r="L1413" i="3" s="1"/>
  <c r="I1412" i="3"/>
  <c r="G1412" i="3"/>
  <c r="I1411" i="3"/>
  <c r="G1411" i="3"/>
  <c r="E1411" i="3" s="1"/>
  <c r="I1410" i="3"/>
  <c r="G1410" i="3"/>
  <c r="I1409" i="3"/>
  <c r="G1409" i="3"/>
  <c r="E1409" i="3" s="1"/>
  <c r="I1408" i="3"/>
  <c r="G1408" i="3"/>
  <c r="E1408" i="3" s="1"/>
  <c r="I1407" i="3"/>
  <c r="G1407" i="3"/>
  <c r="E1407" i="3" s="1"/>
  <c r="I1406" i="3"/>
  <c r="G1406" i="3"/>
  <c r="E1406" i="3" s="1"/>
  <c r="I1405" i="3"/>
  <c r="G1405" i="3"/>
  <c r="I1404" i="3"/>
  <c r="G1404" i="3"/>
  <c r="L1404" i="3" s="1"/>
  <c r="I1403" i="3"/>
  <c r="G1403" i="3"/>
  <c r="I1402" i="3"/>
  <c r="G1402" i="3"/>
  <c r="I1401" i="3"/>
  <c r="G1401" i="3"/>
  <c r="I1400" i="3"/>
  <c r="G1400" i="3"/>
  <c r="I1399" i="3"/>
  <c r="G1399" i="3"/>
  <c r="E1399" i="3" s="1"/>
  <c r="I1398" i="3"/>
  <c r="G1398" i="3"/>
  <c r="I1397" i="3"/>
  <c r="G1397" i="3"/>
  <c r="E1397" i="3" s="1"/>
  <c r="I1396" i="3"/>
  <c r="G1396" i="3"/>
  <c r="E1396" i="3" s="1"/>
  <c r="I1395" i="3"/>
  <c r="G1395" i="3"/>
  <c r="E1395" i="3" s="1"/>
  <c r="I1394" i="3"/>
  <c r="G1394" i="3"/>
  <c r="E1394" i="3" s="1"/>
  <c r="I1393" i="3"/>
  <c r="G1393" i="3"/>
  <c r="E1393" i="3" s="1"/>
  <c r="I1392" i="3"/>
  <c r="G1392" i="3"/>
  <c r="E1392" i="3" s="1"/>
  <c r="I1391" i="3"/>
  <c r="G1391" i="3"/>
  <c r="I1390" i="3"/>
  <c r="G1390" i="3"/>
  <c r="E1390" i="3" s="1"/>
  <c r="I1389" i="3"/>
  <c r="G1389" i="3"/>
  <c r="E1389" i="3" s="1"/>
  <c r="I1388" i="3"/>
  <c r="G1388" i="3"/>
  <c r="E1388" i="3" s="1"/>
  <c r="I1387" i="3"/>
  <c r="G1387" i="3"/>
  <c r="L1387" i="3" s="1"/>
  <c r="I1386" i="3"/>
  <c r="G1386" i="3"/>
  <c r="E1386" i="3" s="1"/>
  <c r="I1385" i="3"/>
  <c r="G1385" i="3"/>
  <c r="I1384" i="3"/>
  <c r="G1384" i="3"/>
  <c r="I1383" i="3"/>
  <c r="G1383" i="3"/>
  <c r="E1383" i="3" s="1"/>
  <c r="I1382" i="3"/>
  <c r="G1382" i="3"/>
  <c r="E1382" i="3" s="1"/>
  <c r="I1381" i="3"/>
  <c r="G1381" i="3"/>
  <c r="I1380" i="3"/>
  <c r="G1380" i="3"/>
  <c r="E1380" i="3" s="1"/>
  <c r="I1379" i="3"/>
  <c r="G1379" i="3"/>
  <c r="I1378" i="3"/>
  <c r="G1378" i="3"/>
  <c r="E1378" i="3" s="1"/>
  <c r="I1377" i="3"/>
  <c r="G1377" i="3"/>
  <c r="E1377" i="3" s="1"/>
  <c r="I1376" i="3"/>
  <c r="G1376" i="3"/>
  <c r="E1376" i="3" s="1"/>
  <c r="I1375" i="3"/>
  <c r="G1375" i="3"/>
  <c r="E1375" i="3" s="1"/>
  <c r="M1375" i="3" s="1"/>
  <c r="I1374" i="3"/>
  <c r="G1374" i="3"/>
  <c r="I1373" i="3"/>
  <c r="G1373" i="3"/>
  <c r="E1373" i="3" s="1"/>
  <c r="I1372" i="3"/>
  <c r="G1372" i="3"/>
  <c r="I1371" i="3"/>
  <c r="G1371" i="3"/>
  <c r="I1370" i="3"/>
  <c r="G1370" i="3"/>
  <c r="I1369" i="3"/>
  <c r="G1369" i="3"/>
  <c r="E1369" i="3" s="1"/>
  <c r="M1369" i="3" s="1"/>
  <c r="I1368" i="3"/>
  <c r="G1368" i="3"/>
  <c r="E1368" i="3" s="1"/>
  <c r="I1367" i="3"/>
  <c r="G1367" i="3"/>
  <c r="I1366" i="3"/>
  <c r="G1366" i="3"/>
  <c r="E1366" i="3" s="1"/>
  <c r="N1366" i="3" s="1"/>
  <c r="I1365" i="3"/>
  <c r="G1365" i="3"/>
  <c r="I1364" i="3"/>
  <c r="G1364" i="3"/>
  <c r="E1364" i="3" s="1"/>
  <c r="I1363" i="3"/>
  <c r="G1363" i="3"/>
  <c r="E1363" i="3" s="1"/>
  <c r="M1363" i="3" s="1"/>
  <c r="I1362" i="3"/>
  <c r="G1362" i="3"/>
  <c r="I1361" i="3"/>
  <c r="G1361" i="3"/>
  <c r="L1361" i="3" s="1"/>
  <c r="I1360" i="3"/>
  <c r="G1360" i="3"/>
  <c r="I1359" i="3"/>
  <c r="G1359" i="3"/>
  <c r="E1359" i="3" s="1"/>
  <c r="M1359" i="3" s="1"/>
  <c r="I1358" i="3"/>
  <c r="G1358" i="3"/>
  <c r="E1358" i="3" s="1"/>
  <c r="M1358" i="3" s="1"/>
  <c r="I1357" i="3"/>
  <c r="G1357" i="3"/>
  <c r="I1356" i="3"/>
  <c r="G1356" i="3"/>
  <c r="I1355" i="3"/>
  <c r="G1355" i="3"/>
  <c r="E1355" i="3" s="1"/>
  <c r="I1354" i="3"/>
  <c r="G1354" i="3"/>
  <c r="E1354" i="3" s="1"/>
  <c r="M1354" i="3" s="1"/>
  <c r="I1353" i="3"/>
  <c r="G1353" i="3"/>
  <c r="I1352" i="3"/>
  <c r="G1352" i="3"/>
  <c r="E1352" i="3" s="1"/>
  <c r="M1352" i="3" s="1"/>
  <c r="I1351" i="3"/>
  <c r="G1351" i="3"/>
  <c r="E1351" i="3" s="1"/>
  <c r="M1351" i="3" s="1"/>
  <c r="I1350" i="3"/>
  <c r="G1350" i="3"/>
  <c r="I1349" i="3"/>
  <c r="G1349" i="3"/>
  <c r="L1349" i="3" s="1"/>
  <c r="I1348" i="3"/>
  <c r="G1348" i="3"/>
  <c r="E1348" i="3" s="1"/>
  <c r="M1348" i="3" s="1"/>
  <c r="I1347" i="3"/>
  <c r="G1347" i="3"/>
  <c r="E1347" i="3" s="1"/>
  <c r="M1347" i="3" s="1"/>
  <c r="I1346" i="3"/>
  <c r="G1346" i="3"/>
  <c r="E1346" i="3" s="1"/>
  <c r="I1345" i="3"/>
  <c r="G1345" i="3"/>
  <c r="E1345" i="3" s="1"/>
  <c r="M1345" i="3" s="1"/>
  <c r="I1344" i="3"/>
  <c r="G1344" i="3"/>
  <c r="I1343" i="3"/>
  <c r="G1343" i="3"/>
  <c r="E1343" i="3" s="1"/>
  <c r="I1342" i="3"/>
  <c r="G1342" i="3"/>
  <c r="E1342" i="3" s="1"/>
  <c r="M1342" i="3" s="1"/>
  <c r="I1341" i="3"/>
  <c r="G1341" i="3"/>
  <c r="I1340" i="3"/>
  <c r="G1340" i="3"/>
  <c r="I1339" i="3"/>
  <c r="G1339" i="3"/>
  <c r="E1339" i="3" s="1"/>
  <c r="M1339" i="3" s="1"/>
  <c r="I1338" i="3"/>
  <c r="G1338" i="3"/>
  <c r="E1338" i="3" s="1"/>
  <c r="M1338" i="3" s="1"/>
  <c r="I1337" i="3"/>
  <c r="G1337" i="3"/>
  <c r="I1336" i="3"/>
  <c r="G1336" i="3"/>
  <c r="E1336" i="3" s="1"/>
  <c r="M1336" i="3" s="1"/>
  <c r="I1335" i="3"/>
  <c r="G1335" i="3"/>
  <c r="E1335" i="3" s="1"/>
  <c r="M1335" i="3" s="1"/>
  <c r="I1334" i="3"/>
  <c r="G1334" i="3"/>
  <c r="E1334" i="3" s="1"/>
  <c r="M1334" i="3" s="1"/>
  <c r="I1333" i="3"/>
  <c r="G1333" i="3"/>
  <c r="E1333" i="3" s="1"/>
  <c r="M1333" i="3" s="1"/>
  <c r="I1332" i="3"/>
  <c r="G1332" i="3"/>
  <c r="I1331" i="3"/>
  <c r="G1331" i="3"/>
  <c r="L1331" i="3" s="1"/>
  <c r="I1330" i="3"/>
  <c r="G1330" i="3"/>
  <c r="I1329" i="3"/>
  <c r="G1329" i="3"/>
  <c r="I1328" i="3"/>
  <c r="G1328" i="3"/>
  <c r="I1327" i="3"/>
  <c r="G1327" i="3"/>
  <c r="E1327" i="3" s="1"/>
  <c r="I1326" i="3"/>
  <c r="G1326" i="3"/>
  <c r="I1325" i="3"/>
  <c r="G1325" i="3"/>
  <c r="L1325" i="3" s="1"/>
  <c r="I1324" i="3"/>
  <c r="G1324" i="3"/>
  <c r="I1323" i="3"/>
  <c r="G1323" i="3"/>
  <c r="E1323" i="3" s="1"/>
  <c r="I1322" i="3"/>
  <c r="G1322" i="3"/>
  <c r="I1321" i="3"/>
  <c r="G1321" i="3"/>
  <c r="L1321" i="3" s="1"/>
  <c r="I1320" i="3"/>
  <c r="G1320" i="3"/>
  <c r="E1320" i="3" s="1"/>
  <c r="M1320" i="3" s="1"/>
  <c r="I1319" i="3"/>
  <c r="G1319" i="3"/>
  <c r="I1318" i="3"/>
  <c r="G1318" i="3"/>
  <c r="E1318" i="3" s="1"/>
  <c r="M1318" i="3" s="1"/>
  <c r="I1317" i="3"/>
  <c r="G1317" i="3"/>
  <c r="E1317" i="3" s="1"/>
  <c r="I1316" i="3"/>
  <c r="G1316" i="3"/>
  <c r="E1316" i="3" s="1"/>
  <c r="M1316" i="3" s="1"/>
  <c r="I1315" i="3"/>
  <c r="G1315" i="3"/>
  <c r="E1315" i="3" s="1"/>
  <c r="I1314" i="3"/>
  <c r="G1314" i="3"/>
  <c r="E1314" i="3" s="1"/>
  <c r="N1314" i="3" s="1"/>
  <c r="I1313" i="3"/>
  <c r="G1313" i="3"/>
  <c r="I1312" i="3"/>
  <c r="G1312" i="3"/>
  <c r="I1311" i="3"/>
  <c r="G1311" i="3"/>
  <c r="L1311" i="3" s="1"/>
  <c r="I1310" i="3"/>
  <c r="G1310" i="3"/>
  <c r="I1309" i="3"/>
  <c r="G1309" i="3"/>
  <c r="L1309" i="3" s="1"/>
  <c r="I1308" i="3"/>
  <c r="G1308" i="3"/>
  <c r="L1308" i="3" s="1"/>
  <c r="I1307" i="3"/>
  <c r="G1307" i="3"/>
  <c r="I1306" i="3"/>
  <c r="G1306" i="3"/>
  <c r="I1305" i="3"/>
  <c r="G1305" i="3"/>
  <c r="L1305" i="3" s="1"/>
  <c r="I1304" i="3"/>
  <c r="G1304" i="3"/>
  <c r="I1303" i="3"/>
  <c r="G1303" i="3"/>
  <c r="L1303" i="3" s="1"/>
  <c r="I1302" i="3"/>
  <c r="G1302" i="3"/>
  <c r="L1302" i="3" s="1"/>
  <c r="I1301" i="3"/>
  <c r="G1301" i="3"/>
  <c r="I1300" i="3"/>
  <c r="G1300" i="3"/>
  <c r="I1299" i="3"/>
  <c r="G1299" i="3"/>
  <c r="L1299" i="3" s="1"/>
  <c r="I1298" i="3"/>
  <c r="G1298" i="3"/>
  <c r="I1297" i="3"/>
  <c r="G1297" i="3"/>
  <c r="E1297" i="3" s="1"/>
  <c r="I1296" i="3"/>
  <c r="G1296" i="3"/>
  <c r="L1296" i="3" s="1"/>
  <c r="I1295" i="3"/>
  <c r="G1295" i="3"/>
  <c r="E1295" i="3" s="1"/>
  <c r="I1294" i="3"/>
  <c r="G1294" i="3"/>
  <c r="I1293" i="3"/>
  <c r="G1293" i="3"/>
  <c r="I1292" i="3"/>
  <c r="G1292" i="3"/>
  <c r="E1292" i="3" s="1"/>
  <c r="N1292" i="3" s="1"/>
  <c r="I1291" i="3"/>
  <c r="G1291" i="3"/>
  <c r="E1291" i="3" s="1"/>
  <c r="I1290" i="3"/>
  <c r="G1290" i="3"/>
  <c r="L1290" i="3" s="1"/>
  <c r="I1289" i="3"/>
  <c r="G1289" i="3"/>
  <c r="L1289" i="3" s="1"/>
  <c r="I1288" i="3"/>
  <c r="G1288" i="3"/>
  <c r="I1287" i="3"/>
  <c r="G1287" i="3"/>
  <c r="L1287" i="3" s="1"/>
  <c r="I1286" i="3"/>
  <c r="G1286" i="3"/>
  <c r="L1286" i="3" s="1"/>
  <c r="I1285" i="3"/>
  <c r="G1285" i="3"/>
  <c r="E1285" i="3" s="1"/>
  <c r="I1284" i="3"/>
  <c r="G1284" i="3"/>
  <c r="L1284" i="3" s="1"/>
  <c r="I1283" i="3"/>
  <c r="G1283" i="3"/>
  <c r="L1283" i="3" s="1"/>
  <c r="I1282" i="3"/>
  <c r="G1282" i="3"/>
  <c r="I1281" i="3"/>
  <c r="G1281" i="3"/>
  <c r="I1280" i="3"/>
  <c r="G1280" i="3"/>
  <c r="E1280" i="3" s="1"/>
  <c r="N1280" i="3" s="1"/>
  <c r="I1279" i="3"/>
  <c r="G1279" i="3"/>
  <c r="I1278" i="3"/>
  <c r="G1278" i="3"/>
  <c r="L1278" i="3" s="1"/>
  <c r="I1277" i="3"/>
  <c r="G1277" i="3"/>
  <c r="I1276" i="3"/>
  <c r="G1276" i="3"/>
  <c r="I1275" i="3"/>
  <c r="G1275" i="3"/>
  <c r="L1275" i="3" s="1"/>
  <c r="I1274" i="3"/>
  <c r="G1274" i="3"/>
  <c r="I1273" i="3"/>
  <c r="G1273" i="3"/>
  <c r="E1273" i="3" s="1"/>
  <c r="I1272" i="3"/>
  <c r="G1272" i="3"/>
  <c r="L1272" i="3" s="1"/>
  <c r="I1271" i="3"/>
  <c r="G1271" i="3"/>
  <c r="L1271" i="3" s="1"/>
  <c r="I1270" i="3"/>
  <c r="G1270" i="3"/>
  <c r="I1269" i="3"/>
  <c r="G1269" i="3"/>
  <c r="I1268" i="3"/>
  <c r="G1268" i="3"/>
  <c r="L1268" i="3" s="1"/>
  <c r="I1267" i="3"/>
  <c r="G1267" i="3"/>
  <c r="I1266" i="3"/>
  <c r="G1266" i="3"/>
  <c r="L1266" i="3" s="1"/>
  <c r="I1265" i="3"/>
  <c r="G1265" i="3"/>
  <c r="I1264" i="3"/>
  <c r="G1264" i="3"/>
  <c r="I1263" i="3"/>
  <c r="G1263" i="3"/>
  <c r="L1263" i="3" s="1"/>
  <c r="I1262" i="3"/>
  <c r="G1262" i="3"/>
  <c r="I1261" i="3"/>
  <c r="G1261" i="3"/>
  <c r="E1261" i="3" s="1"/>
  <c r="I1260" i="3"/>
  <c r="G1260" i="3"/>
  <c r="E1260" i="3" s="1"/>
  <c r="M1260" i="3" s="1"/>
  <c r="I1259" i="3"/>
  <c r="G1259" i="3"/>
  <c r="I1258" i="3"/>
  <c r="G1258" i="3"/>
  <c r="I1257" i="3"/>
  <c r="G1257" i="3"/>
  <c r="L1257" i="3" s="1"/>
  <c r="I1256" i="3"/>
  <c r="G1256" i="3"/>
  <c r="I1255" i="3"/>
  <c r="G1255" i="3"/>
  <c r="E1255" i="3" s="1"/>
  <c r="I1254" i="3"/>
  <c r="G1254" i="3"/>
  <c r="E1254" i="3" s="1"/>
  <c r="M1254" i="3" s="1"/>
  <c r="I1253" i="3"/>
  <c r="G1253" i="3"/>
  <c r="L1253" i="3" s="1"/>
  <c r="I1252" i="3"/>
  <c r="G1252" i="3"/>
  <c r="I1251" i="3"/>
  <c r="G1251" i="3"/>
  <c r="I1250" i="3"/>
  <c r="G1250" i="3"/>
  <c r="E1250" i="3" s="1"/>
  <c r="I1249" i="3"/>
  <c r="G1249" i="3"/>
  <c r="E1249" i="3" s="1"/>
  <c r="I1248" i="3"/>
  <c r="G1248" i="3"/>
  <c r="E1248" i="3" s="1"/>
  <c r="N1248" i="3" s="1"/>
  <c r="I1247" i="3"/>
  <c r="G1247" i="3"/>
  <c r="I1246" i="3"/>
  <c r="G1246" i="3"/>
  <c r="I1245" i="3"/>
  <c r="G1245" i="3"/>
  <c r="I1244" i="3"/>
  <c r="G1244" i="3"/>
  <c r="I1243" i="3"/>
  <c r="G1243" i="3"/>
  <c r="I1242" i="3"/>
  <c r="G1242" i="3"/>
  <c r="E1242" i="3" s="1"/>
  <c r="N1242" i="3" s="1"/>
  <c r="I1241" i="3"/>
  <c r="G1241" i="3"/>
  <c r="E1241" i="3" s="1"/>
  <c r="M1241" i="3" s="1"/>
  <c r="I1240" i="3"/>
  <c r="G1240" i="3"/>
  <c r="I1239" i="3"/>
  <c r="G1239" i="3"/>
  <c r="L1239" i="3" s="1"/>
  <c r="I1238" i="3"/>
  <c r="G1238" i="3"/>
  <c r="L1238" i="3" s="1"/>
  <c r="I1237" i="3"/>
  <c r="G1237" i="3"/>
  <c r="E1237" i="3" s="1"/>
  <c r="I1236" i="3"/>
  <c r="G1236" i="3"/>
  <c r="E1236" i="3" s="1"/>
  <c r="I1235" i="3"/>
  <c r="G1235" i="3"/>
  <c r="E1235" i="3" s="1"/>
  <c r="I1234" i="3"/>
  <c r="G1234" i="3"/>
  <c r="I1233" i="3"/>
  <c r="G1233" i="3"/>
  <c r="L1233" i="3" s="1"/>
  <c r="I1232" i="3"/>
  <c r="G1232" i="3"/>
  <c r="I1231" i="3"/>
  <c r="G1231" i="3"/>
  <c r="E1231" i="3" s="1"/>
  <c r="I1230" i="3"/>
  <c r="G1230" i="3"/>
  <c r="I1229" i="3"/>
  <c r="G1229" i="3"/>
  <c r="E1229" i="3" s="1"/>
  <c r="N1229" i="3" s="1"/>
  <c r="I1228" i="3"/>
  <c r="G1228" i="3"/>
  <c r="E1228" i="3" s="1"/>
  <c r="I1227" i="3"/>
  <c r="G1227" i="3"/>
  <c r="E1227" i="3" s="1"/>
  <c r="N1227" i="3" s="1"/>
  <c r="I1226" i="3"/>
  <c r="G1226" i="3"/>
  <c r="L1226" i="3" s="1"/>
  <c r="I1225" i="3"/>
  <c r="G1225" i="3"/>
  <c r="E1225" i="3" s="1"/>
  <c r="I1224" i="3"/>
  <c r="G1224" i="3"/>
  <c r="I1223" i="3"/>
  <c r="G1223" i="3"/>
  <c r="I1222" i="3"/>
  <c r="G1222" i="3"/>
  <c r="E1222" i="3" s="1"/>
  <c r="I1221" i="3"/>
  <c r="G1221" i="3"/>
  <c r="L1221" i="3" s="1"/>
  <c r="I1220" i="3"/>
  <c r="G1220" i="3"/>
  <c r="E1220" i="3" s="1"/>
  <c r="I1219" i="3"/>
  <c r="G1219" i="3"/>
  <c r="E1219" i="3" s="1"/>
  <c r="I1218" i="3"/>
  <c r="G1218" i="3"/>
  <c r="L1218" i="3" s="1"/>
  <c r="I1217" i="3"/>
  <c r="G1217" i="3"/>
  <c r="E1217" i="3" s="1"/>
  <c r="I1216" i="3"/>
  <c r="G1216" i="3"/>
  <c r="E1216" i="3" s="1"/>
  <c r="I1215" i="3"/>
  <c r="G1215" i="3"/>
  <c r="I1214" i="3"/>
  <c r="G1214" i="3"/>
  <c r="I1213" i="3"/>
  <c r="G1213" i="3"/>
  <c r="I1212" i="3"/>
  <c r="G1212" i="3"/>
  <c r="E1212" i="3" s="1"/>
  <c r="M1212" i="3" s="1"/>
  <c r="I1211" i="3"/>
  <c r="G1211" i="3"/>
  <c r="E1211" i="3" s="1"/>
  <c r="N1211" i="3" s="1"/>
  <c r="I1210" i="3"/>
  <c r="G1210" i="3"/>
  <c r="E1210" i="3" s="1"/>
  <c r="I1209" i="3"/>
  <c r="G1209" i="3"/>
  <c r="E1209" i="3" s="1"/>
  <c r="I1208" i="3"/>
  <c r="G1208" i="3"/>
  <c r="L1208" i="3" s="1"/>
  <c r="I1207" i="3"/>
  <c r="G1207" i="3"/>
  <c r="E1207" i="3" s="1"/>
  <c r="I1206" i="3"/>
  <c r="G1206" i="3"/>
  <c r="E1206" i="3" s="1"/>
  <c r="M1206" i="3" s="1"/>
  <c r="I1205" i="3"/>
  <c r="G1205" i="3"/>
  <c r="E1205" i="3" s="1"/>
  <c r="N1205" i="3" s="1"/>
  <c r="I1204" i="3"/>
  <c r="G1204" i="3"/>
  <c r="E1204" i="3" s="1"/>
  <c r="I1203" i="3"/>
  <c r="G1203" i="3"/>
  <c r="L1203" i="3" s="1"/>
  <c r="I1202" i="3"/>
  <c r="G1202" i="3"/>
  <c r="I1201" i="3"/>
  <c r="G1201" i="3"/>
  <c r="I1200" i="3"/>
  <c r="G1200" i="3"/>
  <c r="L1200" i="3" s="1"/>
  <c r="I1199" i="3"/>
  <c r="G1199" i="3"/>
  <c r="I1198" i="3"/>
  <c r="G1198" i="3"/>
  <c r="E1198" i="3" s="1"/>
  <c r="I1197" i="3"/>
  <c r="G1197" i="3"/>
  <c r="E1197" i="3" s="1"/>
  <c r="I1196" i="3"/>
  <c r="G1196" i="3"/>
  <c r="L1196" i="3" s="1"/>
  <c r="I1195" i="3"/>
  <c r="G1195" i="3"/>
  <c r="E1195" i="3" s="1"/>
  <c r="I1194" i="3"/>
  <c r="G1194" i="3"/>
  <c r="E1194" i="3" s="1"/>
  <c r="I1193" i="3"/>
  <c r="G1193" i="3"/>
  <c r="E1193" i="3" s="1"/>
  <c r="M1193" i="3" s="1"/>
  <c r="I1192" i="3"/>
  <c r="G1192" i="3"/>
  <c r="E1192" i="3" s="1"/>
  <c r="N1192" i="3" s="1"/>
  <c r="I1191" i="3"/>
  <c r="G1191" i="3"/>
  <c r="I1190" i="3"/>
  <c r="G1190" i="3"/>
  <c r="I1189" i="3"/>
  <c r="G1189" i="3"/>
  <c r="E1189" i="3" s="1"/>
  <c r="M1189" i="3" s="1"/>
  <c r="I1188" i="3"/>
  <c r="G1188" i="3"/>
  <c r="E1188" i="3" s="1"/>
  <c r="I1187" i="3"/>
  <c r="G1187" i="3"/>
  <c r="E1187" i="3" s="1"/>
  <c r="N1187" i="3" s="1"/>
  <c r="I1186" i="3"/>
  <c r="G1186" i="3"/>
  <c r="E1186" i="3" s="1"/>
  <c r="I1185" i="3"/>
  <c r="G1185" i="3"/>
  <c r="L1185" i="3" s="1"/>
  <c r="I1184" i="3"/>
  <c r="G1184" i="3"/>
  <c r="L1184" i="3" s="1"/>
  <c r="I1183" i="3"/>
  <c r="G1183" i="3"/>
  <c r="I1182" i="3"/>
  <c r="G1182" i="3"/>
  <c r="L1182" i="3" s="1"/>
  <c r="I1181" i="3"/>
  <c r="G1181" i="3"/>
  <c r="I1180" i="3"/>
  <c r="G1180" i="3"/>
  <c r="I1179" i="3"/>
  <c r="G1179" i="3"/>
  <c r="I1178" i="3"/>
  <c r="G1178" i="3"/>
  <c r="L1178" i="3" s="1"/>
  <c r="I1177" i="3"/>
  <c r="G1177" i="3"/>
  <c r="I1176" i="3"/>
  <c r="G1176" i="3"/>
  <c r="E1176" i="3" s="1"/>
  <c r="I1175" i="3"/>
  <c r="G1175" i="3"/>
  <c r="I1174" i="3"/>
  <c r="G1174" i="3"/>
  <c r="E1174" i="3" s="1"/>
  <c r="M1174" i="3" s="1"/>
  <c r="I1173" i="3"/>
  <c r="G1173" i="3"/>
  <c r="E1173" i="3" s="1"/>
  <c r="I1172" i="3"/>
  <c r="G1172" i="3"/>
  <c r="I1171" i="3"/>
  <c r="G1171" i="3"/>
  <c r="E1171" i="3" s="1"/>
  <c r="M1171" i="3" s="1"/>
  <c r="I1170" i="3"/>
  <c r="G1170" i="3"/>
  <c r="E1170" i="3" s="1"/>
  <c r="I1169" i="3"/>
  <c r="G1169" i="3"/>
  <c r="I1168" i="3"/>
  <c r="G1168" i="3"/>
  <c r="I1167" i="3"/>
  <c r="G1167" i="3"/>
  <c r="E1167" i="3" s="1"/>
  <c r="I1166" i="3"/>
  <c r="G1166" i="3"/>
  <c r="I1165" i="3"/>
  <c r="G1165" i="3"/>
  <c r="E1165" i="3" s="1"/>
  <c r="M1165" i="3" s="1"/>
  <c r="I1164" i="3"/>
  <c r="G1164" i="3"/>
  <c r="L1164" i="3" s="1"/>
  <c r="I1163" i="3"/>
  <c r="G1163" i="3"/>
  <c r="I1162" i="3"/>
  <c r="G1162" i="3"/>
  <c r="I1161" i="3"/>
  <c r="G1161" i="3"/>
  <c r="L1161" i="3" s="1"/>
  <c r="I1160" i="3"/>
  <c r="G1160" i="3"/>
  <c r="L1160" i="3" s="1"/>
  <c r="I1159" i="3"/>
  <c r="G1159" i="3"/>
  <c r="E1159" i="3" s="1"/>
  <c r="N1159" i="3" s="1"/>
  <c r="I1158" i="3"/>
  <c r="G1158" i="3"/>
  <c r="L1158" i="3" s="1"/>
  <c r="I1157" i="3"/>
  <c r="G1157" i="3"/>
  <c r="E1157" i="3" s="1"/>
  <c r="I1156" i="3"/>
  <c r="G1156" i="3"/>
  <c r="I1155" i="3"/>
  <c r="G1155" i="3"/>
  <c r="E1155" i="3" s="1"/>
  <c r="I1154" i="3"/>
  <c r="G1154" i="3"/>
  <c r="L1154" i="3" s="1"/>
  <c r="I1153" i="3"/>
  <c r="G1153" i="3"/>
  <c r="L1153" i="3" s="1"/>
  <c r="I1152" i="3"/>
  <c r="G1152" i="3"/>
  <c r="E1152" i="3" s="1"/>
  <c r="N1152" i="3" s="1"/>
  <c r="I1151" i="3"/>
  <c r="G1151" i="3"/>
  <c r="I1150" i="3"/>
  <c r="G1150" i="3"/>
  <c r="I1149" i="3"/>
  <c r="G1149" i="3"/>
  <c r="E1149" i="3" s="1"/>
  <c r="I1148" i="3"/>
  <c r="G1148" i="3"/>
  <c r="L1148" i="3" s="1"/>
  <c r="I1147" i="3"/>
  <c r="G1147" i="3"/>
  <c r="L1147" i="3" s="1"/>
  <c r="I1146" i="3"/>
  <c r="G1146" i="3"/>
  <c r="L1146" i="3" s="1"/>
  <c r="I1145" i="3"/>
  <c r="G1145" i="3"/>
  <c r="E1145" i="3" s="1"/>
  <c r="I1144" i="3"/>
  <c r="G1144" i="3"/>
  <c r="I1143" i="3"/>
  <c r="G1143" i="3"/>
  <c r="L1143" i="3" s="1"/>
  <c r="I1142" i="3"/>
  <c r="G1142" i="3"/>
  <c r="L1142" i="3" s="1"/>
  <c r="I1141" i="3"/>
  <c r="G1141" i="3"/>
  <c r="I1140" i="3"/>
  <c r="G1140" i="3"/>
  <c r="E1140" i="3" s="1"/>
  <c r="I1139" i="3"/>
  <c r="G1139" i="3"/>
  <c r="I1138" i="3"/>
  <c r="G1138" i="3"/>
  <c r="I1137" i="3"/>
  <c r="G1137" i="3"/>
  <c r="L1137" i="3" s="1"/>
  <c r="I1136" i="3"/>
  <c r="G1136" i="3"/>
  <c r="L1136" i="3" s="1"/>
  <c r="I1135" i="3"/>
  <c r="G1135" i="3"/>
  <c r="E1135" i="3" s="1"/>
  <c r="N1135" i="3" s="1"/>
  <c r="I1134" i="3"/>
  <c r="G1134" i="3"/>
  <c r="E1134" i="3" s="1"/>
  <c r="I1133" i="3"/>
  <c r="G1133" i="3"/>
  <c r="E1133" i="3" s="1"/>
  <c r="I1132" i="3"/>
  <c r="G1132" i="3"/>
  <c r="I1131" i="3"/>
  <c r="G1131" i="3"/>
  <c r="L1131" i="3" s="1"/>
  <c r="I1130" i="3"/>
  <c r="G1130" i="3"/>
  <c r="L1130" i="3" s="1"/>
  <c r="I1129" i="3"/>
  <c r="G1129" i="3"/>
  <c r="I1128" i="3"/>
  <c r="G1128" i="3"/>
  <c r="E1128" i="3" s="1"/>
  <c r="I1127" i="3"/>
  <c r="G1127" i="3"/>
  <c r="E1127" i="3" s="1"/>
  <c r="I1126" i="3"/>
  <c r="G1126" i="3"/>
  <c r="I1125" i="3"/>
  <c r="G1125" i="3"/>
  <c r="E1125" i="3" s="1"/>
  <c r="I1124" i="3"/>
  <c r="G1124" i="3"/>
  <c r="L1124" i="3" s="1"/>
  <c r="I1123" i="3"/>
  <c r="G1123" i="3"/>
  <c r="I1122" i="3"/>
  <c r="G1122" i="3"/>
  <c r="E1122" i="3" s="1"/>
  <c r="N1122" i="3" s="1"/>
  <c r="I1121" i="3"/>
  <c r="G1121" i="3"/>
  <c r="I1120" i="3"/>
  <c r="G1120" i="3"/>
  <c r="I1119" i="3"/>
  <c r="G1119" i="3"/>
  <c r="I1118" i="3"/>
  <c r="G1118" i="3"/>
  <c r="L1118" i="3" s="1"/>
  <c r="I1117" i="3"/>
  <c r="G1117" i="3"/>
  <c r="E1117" i="3" s="1"/>
  <c r="N1117" i="3" s="1"/>
  <c r="I1116" i="3"/>
  <c r="G1116" i="3"/>
  <c r="L1116" i="3" s="1"/>
  <c r="I1115" i="3"/>
  <c r="G1115" i="3"/>
  <c r="I1114" i="3"/>
  <c r="G1114" i="3"/>
  <c r="I1113" i="3"/>
  <c r="G1113" i="3"/>
  <c r="I1112" i="3"/>
  <c r="G1112" i="3"/>
  <c r="L1112" i="3" s="1"/>
  <c r="I1111" i="3"/>
  <c r="G1111" i="3"/>
  <c r="E1111" i="3" s="1"/>
  <c r="I1110" i="3"/>
  <c r="G1110" i="3"/>
  <c r="L1110" i="3" s="1"/>
  <c r="I1109" i="3"/>
  <c r="G1109" i="3"/>
  <c r="E1109" i="3" s="1"/>
  <c r="I1108" i="3"/>
  <c r="G1108" i="3"/>
  <c r="I1107" i="3"/>
  <c r="G1107" i="3"/>
  <c r="L1107" i="3" s="1"/>
  <c r="I1106" i="3"/>
  <c r="G1106" i="3"/>
  <c r="L1106" i="3" s="1"/>
  <c r="I1105" i="3"/>
  <c r="G1105" i="3"/>
  <c r="E1105" i="3" s="1"/>
  <c r="I1104" i="3"/>
  <c r="G1104" i="3"/>
  <c r="I1103" i="3"/>
  <c r="G1103" i="3"/>
  <c r="E1103" i="3" s="1"/>
  <c r="I1102" i="3"/>
  <c r="G1102" i="3"/>
  <c r="I1101" i="3"/>
  <c r="G1101" i="3"/>
  <c r="I1100" i="3"/>
  <c r="G1100" i="3"/>
  <c r="L1100" i="3" s="1"/>
  <c r="I1099" i="3"/>
  <c r="G1099" i="3"/>
  <c r="L1099" i="3" s="1"/>
  <c r="I1098" i="3"/>
  <c r="G1098" i="3"/>
  <c r="I1097" i="3"/>
  <c r="G1097" i="3"/>
  <c r="I1096" i="3"/>
  <c r="G1096" i="3"/>
  <c r="E1096" i="3" s="1"/>
  <c r="I1095" i="3"/>
  <c r="G1095" i="3"/>
  <c r="I1094" i="3"/>
  <c r="G1094" i="3"/>
  <c r="L1094" i="3" s="1"/>
  <c r="I1093" i="3"/>
  <c r="G1093" i="3"/>
  <c r="E1093" i="3" s="1"/>
  <c r="I1092" i="3"/>
  <c r="G1092" i="3"/>
  <c r="E1092" i="3" s="1"/>
  <c r="I1091" i="3"/>
  <c r="G1091" i="3"/>
  <c r="I1090" i="3"/>
  <c r="G1090" i="3"/>
  <c r="E1090" i="3" s="1"/>
  <c r="I1089" i="3"/>
  <c r="G1089" i="3"/>
  <c r="I1088" i="3"/>
  <c r="G1088" i="3"/>
  <c r="L1088" i="3" s="1"/>
  <c r="I1087" i="3"/>
  <c r="G1087" i="3"/>
  <c r="L1087" i="3" s="1"/>
  <c r="I1086" i="3"/>
  <c r="G1086" i="3"/>
  <c r="E1086" i="3" s="1"/>
  <c r="I1085" i="3"/>
  <c r="G1085" i="3"/>
  <c r="E1085" i="3" s="1"/>
  <c r="N1085" i="3" s="1"/>
  <c r="I1084" i="3"/>
  <c r="G1084" i="3"/>
  <c r="I1083" i="3"/>
  <c r="G1083" i="3"/>
  <c r="L1083" i="3" s="1"/>
  <c r="I1082" i="3"/>
  <c r="G1082" i="3"/>
  <c r="L1082" i="3" s="1"/>
  <c r="I1081" i="3"/>
  <c r="G1081" i="3"/>
  <c r="I1080" i="3"/>
  <c r="G1080" i="3"/>
  <c r="E1080" i="3" s="1"/>
  <c r="I1079" i="3"/>
  <c r="G1079" i="3"/>
  <c r="E1079" i="3" s="1"/>
  <c r="I1078" i="3"/>
  <c r="G1078" i="3"/>
  <c r="E1078" i="3" s="1"/>
  <c r="I1077" i="3"/>
  <c r="G1077" i="3"/>
  <c r="I1076" i="3"/>
  <c r="G1076" i="3"/>
  <c r="E1076" i="3" s="1"/>
  <c r="I1075" i="3"/>
  <c r="G1075" i="3"/>
  <c r="L1075" i="3" s="1"/>
  <c r="I1074" i="3"/>
  <c r="G1074" i="3"/>
  <c r="I1073" i="3"/>
  <c r="G1073" i="3"/>
  <c r="E1073" i="3" s="1"/>
  <c r="I1072" i="3"/>
  <c r="G1072" i="3"/>
  <c r="E1072" i="3" s="1"/>
  <c r="I1071" i="3"/>
  <c r="G1071" i="3"/>
  <c r="E1071" i="3" s="1"/>
  <c r="I1070" i="3"/>
  <c r="G1070" i="3"/>
  <c r="E1070" i="3" s="1"/>
  <c r="M1070" i="3" s="1"/>
  <c r="I1069" i="3"/>
  <c r="G1069" i="3"/>
  <c r="L1069" i="3" s="1"/>
  <c r="I1068" i="3"/>
  <c r="G1068" i="3"/>
  <c r="E1068" i="3" s="1"/>
  <c r="M1068" i="3" s="1"/>
  <c r="I1067" i="3"/>
  <c r="G1067" i="3"/>
  <c r="I1066" i="3"/>
  <c r="G1066" i="3"/>
  <c r="I1065" i="3"/>
  <c r="G1065" i="3"/>
  <c r="E1065" i="3" s="1"/>
  <c r="I1064" i="3"/>
  <c r="G1064" i="3"/>
  <c r="E1064" i="3" s="1"/>
  <c r="M1064" i="3" s="1"/>
  <c r="I1063" i="3"/>
  <c r="G1063" i="3"/>
  <c r="E1063" i="3" s="1"/>
  <c r="I1062" i="3"/>
  <c r="G1062" i="3"/>
  <c r="E1062" i="3" s="1"/>
  <c r="M1062" i="3" s="1"/>
  <c r="I1061" i="3"/>
  <c r="G1061" i="3"/>
  <c r="E1061" i="3" s="1"/>
  <c r="I1060" i="3"/>
  <c r="G1060" i="3"/>
  <c r="I1059" i="3"/>
  <c r="G1059" i="3"/>
  <c r="I1058" i="3"/>
  <c r="G1058" i="3"/>
  <c r="I1057" i="3"/>
  <c r="G1057" i="3"/>
  <c r="E1057" i="3" s="1"/>
  <c r="I1056" i="3"/>
  <c r="G1056" i="3"/>
  <c r="I1055" i="3"/>
  <c r="G1055" i="3"/>
  <c r="I1054" i="3"/>
  <c r="G1054" i="3"/>
  <c r="E1054" i="3" s="1"/>
  <c r="I1053" i="3"/>
  <c r="G1053" i="3"/>
  <c r="E1053" i="3" s="1"/>
  <c r="I1052" i="3"/>
  <c r="G1052" i="3"/>
  <c r="E1052" i="3" s="1"/>
  <c r="M1052" i="3" s="1"/>
  <c r="I1051" i="3"/>
  <c r="G1051" i="3"/>
  <c r="L1051" i="3" s="1"/>
  <c r="I1050" i="3"/>
  <c r="G1050" i="3"/>
  <c r="L1050" i="3" s="1"/>
  <c r="I1049" i="3"/>
  <c r="G1049" i="3"/>
  <c r="I1048" i="3"/>
  <c r="G1048" i="3"/>
  <c r="E1048" i="3" s="1"/>
  <c r="M1048" i="3" s="1"/>
  <c r="I1047" i="3"/>
  <c r="G1047" i="3"/>
  <c r="L1047" i="3" s="1"/>
  <c r="I1046" i="3"/>
  <c r="G1046" i="3"/>
  <c r="E1046" i="3" s="1"/>
  <c r="I1045" i="3"/>
  <c r="G1045" i="3"/>
  <c r="I1044" i="3"/>
  <c r="G1044" i="3"/>
  <c r="L1044" i="3" s="1"/>
  <c r="I1043" i="3"/>
  <c r="G1043" i="3"/>
  <c r="E1043" i="3" s="1"/>
  <c r="M1043" i="3" s="1"/>
  <c r="I1042" i="3"/>
  <c r="G1042" i="3"/>
  <c r="E1042" i="3" s="1"/>
  <c r="M1042" i="3" s="1"/>
  <c r="I1041" i="3"/>
  <c r="G1041" i="3"/>
  <c r="I1040" i="3"/>
  <c r="G1040" i="3"/>
  <c r="E1040" i="3" s="1"/>
  <c r="M1040" i="3" s="1"/>
  <c r="I1039" i="3"/>
  <c r="G1039" i="3"/>
  <c r="L1039" i="3" s="1"/>
  <c r="I1038" i="3"/>
  <c r="G1038" i="3"/>
  <c r="L1038" i="3" s="1"/>
  <c r="I1037" i="3"/>
  <c r="G1037" i="3"/>
  <c r="E1037" i="3" s="1"/>
  <c r="M1037" i="3" s="1"/>
  <c r="I1036" i="3"/>
  <c r="G1036" i="3"/>
  <c r="E1036" i="3" s="1"/>
  <c r="I1035" i="3"/>
  <c r="G1035" i="3"/>
  <c r="E1035" i="3" s="1"/>
  <c r="I1034" i="3"/>
  <c r="G1034" i="3"/>
  <c r="I1033" i="3"/>
  <c r="G1033" i="3"/>
  <c r="E1033" i="3" s="1"/>
  <c r="N1033" i="3" s="1"/>
  <c r="I1032" i="3"/>
  <c r="G1032" i="3"/>
  <c r="E1032" i="3" s="1"/>
  <c r="N1032" i="3" s="1"/>
  <c r="I1031" i="3"/>
  <c r="G1031" i="3"/>
  <c r="E1031" i="3" s="1"/>
  <c r="M1031" i="3" s="1"/>
  <c r="I1030" i="3"/>
  <c r="G1030" i="3"/>
  <c r="E1030" i="3" s="1"/>
  <c r="I1029" i="3"/>
  <c r="G1029" i="3"/>
  <c r="E1029" i="3" s="1"/>
  <c r="M1029" i="3" s="1"/>
  <c r="I1028" i="3"/>
  <c r="G1028" i="3"/>
  <c r="E1028" i="3" s="1"/>
  <c r="I1027" i="3"/>
  <c r="G1027" i="3"/>
  <c r="E1027" i="3" s="1"/>
  <c r="I1026" i="3"/>
  <c r="G1026" i="3"/>
  <c r="L1026" i="3" s="1"/>
  <c r="I1025" i="3"/>
  <c r="G1025" i="3"/>
  <c r="E1025" i="3" s="1"/>
  <c r="M1025" i="3" s="1"/>
  <c r="I1024" i="3"/>
  <c r="G1024" i="3"/>
  <c r="L1024" i="3" s="1"/>
  <c r="I1023" i="3"/>
  <c r="G1023" i="3"/>
  <c r="L1023" i="3" s="1"/>
  <c r="I1022" i="3"/>
  <c r="G1022" i="3"/>
  <c r="E1022" i="3" s="1"/>
  <c r="I1021" i="3"/>
  <c r="G1021" i="3"/>
  <c r="L1021" i="3" s="1"/>
  <c r="I1020" i="3"/>
  <c r="G1020" i="3"/>
  <c r="L1020" i="3" s="1"/>
  <c r="I1019" i="3"/>
  <c r="G1019" i="3"/>
  <c r="L1019" i="3" s="1"/>
  <c r="I1018" i="3"/>
  <c r="G1018" i="3"/>
  <c r="I1017" i="3"/>
  <c r="G1017" i="3"/>
  <c r="L1017" i="3" s="1"/>
  <c r="I1016" i="3"/>
  <c r="G1016" i="3"/>
  <c r="E1016" i="3" s="1"/>
  <c r="I1015" i="3"/>
  <c r="G1015" i="3"/>
  <c r="E1015" i="3" s="1"/>
  <c r="I1014" i="3"/>
  <c r="G1014" i="3"/>
  <c r="L1014" i="3" s="1"/>
  <c r="I1013" i="3"/>
  <c r="G1013" i="3"/>
  <c r="E1013" i="3" s="1"/>
  <c r="I1012" i="3"/>
  <c r="G1012" i="3"/>
  <c r="L1012" i="3" s="1"/>
  <c r="I1011" i="3"/>
  <c r="G1011" i="3"/>
  <c r="L1011" i="3" s="1"/>
  <c r="I1010" i="3"/>
  <c r="G1010" i="3"/>
  <c r="I1009" i="3"/>
  <c r="G1009" i="3"/>
  <c r="I1008" i="3"/>
  <c r="G1008" i="3"/>
  <c r="L1008" i="3" s="1"/>
  <c r="I1007" i="3"/>
  <c r="G1007" i="3"/>
  <c r="I1006" i="3"/>
  <c r="G1006" i="3"/>
  <c r="E1006" i="3" s="1"/>
  <c r="I1005" i="3"/>
  <c r="G1005" i="3"/>
  <c r="I1004" i="3"/>
  <c r="G1004" i="3"/>
  <c r="E1004" i="3" s="1"/>
  <c r="I1003" i="3"/>
  <c r="G1003" i="3"/>
  <c r="L1003" i="3" s="1"/>
  <c r="I1002" i="3"/>
  <c r="G1002" i="3"/>
  <c r="L1002" i="3" s="1"/>
  <c r="I1001" i="3"/>
  <c r="G1001" i="3"/>
  <c r="E1001" i="3" s="1"/>
  <c r="N1001" i="3" s="1"/>
  <c r="I1000" i="3"/>
  <c r="G1000" i="3"/>
  <c r="E1000" i="3" s="1"/>
  <c r="I999" i="3"/>
  <c r="G999" i="3"/>
  <c r="L999" i="3" s="1"/>
  <c r="I998" i="3"/>
  <c r="G998" i="3"/>
  <c r="I997" i="3"/>
  <c r="G997" i="3"/>
  <c r="E997" i="3" s="1"/>
  <c r="N997" i="3" s="1"/>
  <c r="I996" i="3"/>
  <c r="G996" i="3"/>
  <c r="L996" i="3" s="1"/>
  <c r="I995" i="3"/>
  <c r="G995" i="3"/>
  <c r="E995" i="3" s="1"/>
  <c r="N995" i="3" s="1"/>
  <c r="I994" i="3"/>
  <c r="G994" i="3"/>
  <c r="L994" i="3" s="1"/>
  <c r="I993" i="3"/>
  <c r="G993" i="3"/>
  <c r="E993" i="3" s="1"/>
  <c r="M993" i="3" s="1"/>
  <c r="I992" i="3"/>
  <c r="G992" i="3"/>
  <c r="E992" i="3" s="1"/>
  <c r="I991" i="3"/>
  <c r="G991" i="3"/>
  <c r="E991" i="3" s="1"/>
  <c r="I990" i="3"/>
  <c r="G990" i="3"/>
  <c r="L990" i="3" s="1"/>
  <c r="I989" i="3"/>
  <c r="G989" i="3"/>
  <c r="I988" i="3"/>
  <c r="G988" i="3"/>
  <c r="I987" i="3"/>
  <c r="G987" i="3"/>
  <c r="L987" i="3" s="1"/>
  <c r="I986" i="3"/>
  <c r="G986" i="3"/>
  <c r="I985" i="3"/>
  <c r="G985" i="3"/>
  <c r="L985" i="3" s="1"/>
  <c r="I984" i="3"/>
  <c r="G984" i="3"/>
  <c r="L984" i="3" s="1"/>
  <c r="I983" i="3"/>
  <c r="G983" i="3"/>
  <c r="E983" i="3" s="1"/>
  <c r="I982" i="3"/>
  <c r="G982" i="3"/>
  <c r="I981" i="3"/>
  <c r="G981" i="3"/>
  <c r="E981" i="3" s="1"/>
  <c r="I980" i="3"/>
  <c r="G980" i="3"/>
  <c r="I979" i="3"/>
  <c r="G979" i="3"/>
  <c r="E979" i="3" s="1"/>
  <c r="N979" i="3" s="1"/>
  <c r="I978" i="3"/>
  <c r="G978" i="3"/>
  <c r="L978" i="3" s="1"/>
  <c r="I977" i="3"/>
  <c r="G977" i="3"/>
  <c r="L977" i="3" s="1"/>
  <c r="I976" i="3"/>
  <c r="G976" i="3"/>
  <c r="L976" i="3" s="1"/>
  <c r="I975" i="3"/>
  <c r="G975" i="3"/>
  <c r="L975" i="3" s="1"/>
  <c r="I974" i="3"/>
  <c r="G974" i="3"/>
  <c r="E974" i="3" s="1"/>
  <c r="I973" i="3"/>
  <c r="G973" i="3"/>
  <c r="L973" i="3" s="1"/>
  <c r="I972" i="3"/>
  <c r="G972" i="3"/>
  <c r="I971" i="3"/>
  <c r="G971" i="3"/>
  <c r="L971" i="3" s="1"/>
  <c r="I970" i="3"/>
  <c r="G970" i="3"/>
  <c r="I969" i="3"/>
  <c r="G969" i="3"/>
  <c r="I968" i="3"/>
  <c r="G968" i="3"/>
  <c r="E968" i="3" s="1"/>
  <c r="I967" i="3"/>
  <c r="G967" i="3"/>
  <c r="L967" i="3" s="1"/>
  <c r="I966" i="3"/>
  <c r="G966" i="3"/>
  <c r="I965" i="3"/>
  <c r="G965" i="3"/>
  <c r="E965" i="3" s="1"/>
  <c r="I964" i="3"/>
  <c r="G964" i="3"/>
  <c r="I963" i="3"/>
  <c r="G963" i="3"/>
  <c r="E963" i="3" s="1"/>
  <c r="I962" i="3"/>
  <c r="G962" i="3"/>
  <c r="E962" i="3" s="1"/>
  <c r="M962" i="3" s="1"/>
  <c r="I961" i="3"/>
  <c r="G961" i="3"/>
  <c r="I960" i="3"/>
  <c r="G960" i="3"/>
  <c r="I959" i="3"/>
  <c r="G959" i="3"/>
  <c r="L959" i="3" s="1"/>
  <c r="I958" i="3"/>
  <c r="G958" i="3"/>
  <c r="L958" i="3" s="1"/>
  <c r="I957" i="3"/>
  <c r="G957" i="3"/>
  <c r="E957" i="3" s="1"/>
  <c r="I956" i="3"/>
  <c r="G956" i="3"/>
  <c r="I955" i="3"/>
  <c r="G955" i="3"/>
  <c r="I954" i="3"/>
  <c r="G954" i="3"/>
  <c r="I953" i="3"/>
  <c r="G953" i="3"/>
  <c r="I952" i="3"/>
  <c r="G952" i="3"/>
  <c r="E952" i="3" s="1"/>
  <c r="I951" i="3"/>
  <c r="G951" i="3"/>
  <c r="L951" i="3" s="1"/>
  <c r="I950" i="3"/>
  <c r="G950" i="3"/>
  <c r="E950" i="3" s="1"/>
  <c r="I949" i="3"/>
  <c r="G949" i="3"/>
  <c r="L949" i="3" s="1"/>
  <c r="I948" i="3"/>
  <c r="G948" i="3"/>
  <c r="I947" i="3"/>
  <c r="G947" i="3"/>
  <c r="I946" i="3"/>
  <c r="G946" i="3"/>
  <c r="I945" i="3"/>
  <c r="G945" i="3"/>
  <c r="L945" i="3" s="1"/>
  <c r="I944" i="3"/>
  <c r="G944" i="3"/>
  <c r="E944" i="3" s="1"/>
  <c r="M944" i="3" s="1"/>
  <c r="I943" i="3"/>
  <c r="G943" i="3"/>
  <c r="E943" i="3" s="1"/>
  <c r="I942" i="3"/>
  <c r="G942" i="3"/>
  <c r="I941" i="3"/>
  <c r="G941" i="3"/>
  <c r="L941" i="3" s="1"/>
  <c r="I940" i="3"/>
  <c r="G940" i="3"/>
  <c r="E940" i="3" s="1"/>
  <c r="I939" i="3"/>
  <c r="G939" i="3"/>
  <c r="E939" i="3" s="1"/>
  <c r="I938" i="3"/>
  <c r="G938" i="3"/>
  <c r="E938" i="3" s="1"/>
  <c r="I937" i="3"/>
  <c r="G937" i="3"/>
  <c r="L937" i="3" s="1"/>
  <c r="I936" i="3"/>
  <c r="G936" i="3"/>
  <c r="I935" i="3"/>
  <c r="G935" i="3"/>
  <c r="E935" i="3" s="1"/>
  <c r="M935" i="3" s="1"/>
  <c r="I934" i="3"/>
  <c r="G934" i="3"/>
  <c r="E934" i="3" s="1"/>
  <c r="I933" i="3"/>
  <c r="G933" i="3"/>
  <c r="L933" i="3" s="1"/>
  <c r="I932" i="3"/>
  <c r="G932" i="3"/>
  <c r="E932" i="3" s="1"/>
  <c r="M932" i="3" s="1"/>
  <c r="I931" i="3"/>
  <c r="G931" i="3"/>
  <c r="L931" i="3" s="1"/>
  <c r="I930" i="3"/>
  <c r="G930" i="3"/>
  <c r="I929" i="3"/>
  <c r="G929" i="3"/>
  <c r="L929" i="3" s="1"/>
  <c r="I928" i="3"/>
  <c r="G928" i="3"/>
  <c r="I927" i="3"/>
  <c r="G927" i="3"/>
  <c r="L927" i="3" s="1"/>
  <c r="I926" i="3"/>
  <c r="G926" i="3"/>
  <c r="I925" i="3"/>
  <c r="G925" i="3"/>
  <c r="L925" i="3" s="1"/>
  <c r="I924" i="3"/>
  <c r="G924" i="3"/>
  <c r="I923" i="3"/>
  <c r="G923" i="3"/>
  <c r="I922" i="3"/>
  <c r="G922" i="3"/>
  <c r="I921" i="3"/>
  <c r="G921" i="3"/>
  <c r="E921" i="3" s="1"/>
  <c r="M921" i="3" s="1"/>
  <c r="I920" i="3"/>
  <c r="G920" i="3"/>
  <c r="I919" i="3"/>
  <c r="G919" i="3"/>
  <c r="L919" i="3" s="1"/>
  <c r="I918" i="3"/>
  <c r="G918" i="3"/>
  <c r="I917" i="3"/>
  <c r="G917" i="3"/>
  <c r="L917" i="3" s="1"/>
  <c r="I916" i="3"/>
  <c r="G916" i="3"/>
  <c r="E916" i="3" s="1"/>
  <c r="I915" i="3"/>
  <c r="G915" i="3"/>
  <c r="L915" i="3" s="1"/>
  <c r="I914" i="3"/>
  <c r="G914" i="3"/>
  <c r="E914" i="3" s="1"/>
  <c r="I913" i="3"/>
  <c r="G913" i="3"/>
  <c r="E913" i="3" s="1"/>
  <c r="I912" i="3"/>
  <c r="G912" i="3"/>
  <c r="E912" i="3" s="1"/>
  <c r="N912" i="3" s="1"/>
  <c r="I911" i="3"/>
  <c r="G911" i="3"/>
  <c r="I910" i="3"/>
  <c r="G910" i="3"/>
  <c r="E910" i="3" s="1"/>
  <c r="I909" i="3"/>
  <c r="G909" i="3"/>
  <c r="I908" i="3"/>
  <c r="G908" i="3"/>
  <c r="E908" i="3" s="1"/>
  <c r="M908" i="3" s="1"/>
  <c r="I907" i="3"/>
  <c r="G907" i="3"/>
  <c r="L907" i="3" s="1"/>
  <c r="I906" i="3"/>
  <c r="G906" i="3"/>
  <c r="E906" i="3" s="1"/>
  <c r="M906" i="3" s="1"/>
  <c r="I905" i="3"/>
  <c r="G905" i="3"/>
  <c r="L905" i="3" s="1"/>
  <c r="I904" i="3"/>
  <c r="G904" i="3"/>
  <c r="E904" i="3" s="1"/>
  <c r="M904" i="3" s="1"/>
  <c r="I903" i="3"/>
  <c r="G903" i="3"/>
  <c r="E903" i="3" s="1"/>
  <c r="I902" i="3"/>
  <c r="G902" i="3"/>
  <c r="E902" i="3" s="1"/>
  <c r="I901" i="3"/>
  <c r="G901" i="3"/>
  <c r="L901" i="3" s="1"/>
  <c r="I900" i="3"/>
  <c r="G900" i="3"/>
  <c r="E900" i="3" s="1"/>
  <c r="M900" i="3" s="1"/>
  <c r="I899" i="3"/>
  <c r="G899" i="3"/>
  <c r="I898" i="3"/>
  <c r="G898" i="3"/>
  <c r="I897" i="3"/>
  <c r="G897" i="3"/>
  <c r="I896" i="3"/>
  <c r="G896" i="3"/>
  <c r="I895" i="3"/>
  <c r="G895" i="3"/>
  <c r="E895" i="3" s="1"/>
  <c r="M895" i="3" s="1"/>
  <c r="I894" i="3"/>
  <c r="G894" i="3"/>
  <c r="E894" i="3" s="1"/>
  <c r="I893" i="3"/>
  <c r="G893" i="3"/>
  <c r="I892" i="3"/>
  <c r="G892" i="3"/>
  <c r="I891" i="3"/>
  <c r="G891" i="3"/>
  <c r="L891" i="3" s="1"/>
  <c r="I890" i="3"/>
  <c r="G890" i="3"/>
  <c r="I889" i="3"/>
  <c r="G889" i="3"/>
  <c r="I888" i="3"/>
  <c r="G888" i="3"/>
  <c r="I887" i="3"/>
  <c r="G887" i="3"/>
  <c r="E887" i="3" s="1"/>
  <c r="I886" i="3"/>
  <c r="G886" i="3"/>
  <c r="I885" i="3"/>
  <c r="G885" i="3"/>
  <c r="E885" i="3" s="1"/>
  <c r="I884" i="3"/>
  <c r="G884" i="3"/>
  <c r="E884" i="3" s="1"/>
  <c r="I883" i="3"/>
  <c r="G883" i="3"/>
  <c r="L883" i="3" s="1"/>
  <c r="I882" i="3"/>
  <c r="G882" i="3"/>
  <c r="L882" i="3" s="1"/>
  <c r="I881" i="3"/>
  <c r="G881" i="3"/>
  <c r="L881" i="3" s="1"/>
  <c r="I880" i="3"/>
  <c r="G880" i="3"/>
  <c r="E880" i="3" s="1"/>
  <c r="I879" i="3"/>
  <c r="G879" i="3"/>
  <c r="L879" i="3" s="1"/>
  <c r="I878" i="3"/>
  <c r="G878" i="3"/>
  <c r="L878" i="3" s="1"/>
  <c r="I877" i="3"/>
  <c r="G877" i="3"/>
  <c r="E877" i="3" s="1"/>
  <c r="M877" i="3" s="1"/>
  <c r="I876" i="3"/>
  <c r="G876" i="3"/>
  <c r="E876" i="3" s="1"/>
  <c r="I875" i="3"/>
  <c r="G875" i="3"/>
  <c r="I874" i="3"/>
  <c r="G874" i="3"/>
  <c r="I873" i="3"/>
  <c r="G873" i="3"/>
  <c r="L873" i="3" s="1"/>
  <c r="I872" i="3"/>
  <c r="G872" i="3"/>
  <c r="E872" i="3" s="1"/>
  <c r="I871" i="3"/>
  <c r="G871" i="3"/>
  <c r="L871" i="3" s="1"/>
  <c r="I870" i="3"/>
  <c r="G870" i="3"/>
  <c r="E870" i="3" s="1"/>
  <c r="I869" i="3"/>
  <c r="G869" i="3"/>
  <c r="I868" i="3"/>
  <c r="G868" i="3"/>
  <c r="I867" i="3"/>
  <c r="G867" i="3"/>
  <c r="E867" i="3" s="1"/>
  <c r="I866" i="3"/>
  <c r="G866" i="3"/>
  <c r="I865" i="3"/>
  <c r="G865" i="3"/>
  <c r="L865" i="3" s="1"/>
  <c r="I864" i="3"/>
  <c r="G864" i="3"/>
  <c r="E864" i="3" s="1"/>
  <c r="I863" i="3"/>
  <c r="G863" i="3"/>
  <c r="I862" i="3"/>
  <c r="G862" i="3"/>
  <c r="I861" i="3"/>
  <c r="G861" i="3"/>
  <c r="E861" i="3" s="1"/>
  <c r="I860" i="3"/>
  <c r="G860" i="3"/>
  <c r="E860" i="3" s="1"/>
  <c r="I859" i="3"/>
  <c r="G859" i="3"/>
  <c r="L859" i="3" s="1"/>
  <c r="I858" i="3"/>
  <c r="G858" i="3"/>
  <c r="I857" i="3"/>
  <c r="G857" i="3"/>
  <c r="I856" i="3"/>
  <c r="G856" i="3"/>
  <c r="L856" i="3" s="1"/>
  <c r="E856" i="3" s="1"/>
  <c r="C856" i="3"/>
  <c r="I855" i="3"/>
  <c r="G855" i="3"/>
  <c r="C855" i="3"/>
  <c r="I854" i="3"/>
  <c r="G854" i="3"/>
  <c r="L854" i="3" s="1"/>
  <c r="E854" i="3" s="1"/>
  <c r="C854" i="3"/>
  <c r="I853" i="3"/>
  <c r="G853" i="3"/>
  <c r="L853" i="3" s="1"/>
  <c r="C853" i="3"/>
  <c r="I852" i="3"/>
  <c r="G852" i="3"/>
  <c r="C852" i="3"/>
  <c r="I851" i="3"/>
  <c r="G851" i="3"/>
  <c r="L851" i="3" s="1"/>
  <c r="C851" i="3"/>
  <c r="I850" i="3"/>
  <c r="G850" i="3"/>
  <c r="L850" i="3" s="1"/>
  <c r="E850" i="3" s="1"/>
  <c r="N850" i="3" s="1"/>
  <c r="C850" i="3"/>
  <c r="I849" i="3"/>
  <c r="G849" i="3"/>
  <c r="L849" i="3" s="1"/>
  <c r="E849" i="3" s="1"/>
  <c r="C849" i="3"/>
  <c r="I848" i="3"/>
  <c r="G848" i="3"/>
  <c r="C848" i="3"/>
  <c r="I847" i="3"/>
  <c r="G847" i="3"/>
  <c r="L847" i="3" s="1"/>
  <c r="E847" i="3" s="1"/>
  <c r="C847" i="3"/>
  <c r="I846" i="3"/>
  <c r="G846" i="3"/>
  <c r="C846" i="3"/>
  <c r="I845" i="3"/>
  <c r="G845" i="3"/>
  <c r="L845" i="3" s="1"/>
  <c r="C845" i="3"/>
  <c r="I844" i="3"/>
  <c r="G844" i="3"/>
  <c r="L844" i="3" s="1"/>
  <c r="E844" i="3" s="1"/>
  <c r="M844" i="3" s="1"/>
  <c r="C844" i="3"/>
  <c r="I843" i="3"/>
  <c r="G843" i="3"/>
  <c r="C843" i="3"/>
  <c r="I842" i="3"/>
  <c r="G842" i="3"/>
  <c r="L842" i="3" s="1"/>
  <c r="E842" i="3" s="1"/>
  <c r="C842" i="3"/>
  <c r="I841" i="3"/>
  <c r="G841" i="3"/>
  <c r="L841" i="3" s="1"/>
  <c r="C841" i="3"/>
  <c r="I840" i="3"/>
  <c r="G840" i="3"/>
  <c r="C840" i="3"/>
  <c r="I839" i="3"/>
  <c r="G839" i="3"/>
  <c r="L839" i="3" s="1"/>
  <c r="C839" i="3"/>
  <c r="I838" i="3"/>
  <c r="G838" i="3"/>
  <c r="L838" i="3" s="1"/>
  <c r="E838" i="3" s="1"/>
  <c r="N838" i="3" s="1"/>
  <c r="C838" i="3"/>
  <c r="I837" i="3"/>
  <c r="G837" i="3"/>
  <c r="L837" i="3" s="1"/>
  <c r="E837" i="3" s="1"/>
  <c r="C837" i="3"/>
  <c r="I836" i="3"/>
  <c r="G836" i="3"/>
  <c r="C836" i="3"/>
  <c r="I835" i="3"/>
  <c r="G835" i="3"/>
  <c r="L835" i="3" s="1"/>
  <c r="E835" i="3" s="1"/>
  <c r="C835" i="3"/>
  <c r="I834" i="3"/>
  <c r="G834" i="3"/>
  <c r="L834" i="3" s="1"/>
  <c r="E834" i="3" s="1"/>
  <c r="C834" i="3"/>
  <c r="I833" i="3"/>
  <c r="G833" i="3"/>
  <c r="L833" i="3" s="1"/>
  <c r="C833" i="3"/>
  <c r="I832" i="3"/>
  <c r="G832" i="3"/>
  <c r="L832" i="3" s="1"/>
  <c r="E832" i="3" s="1"/>
  <c r="M832" i="3" s="1"/>
  <c r="C832" i="3"/>
  <c r="I831" i="3"/>
  <c r="G831" i="3"/>
  <c r="L831" i="3" s="1"/>
  <c r="E831" i="3" s="1"/>
  <c r="N831" i="3" s="1"/>
  <c r="C831" i="3"/>
  <c r="I830" i="3"/>
  <c r="G830" i="3"/>
  <c r="L830" i="3" s="1"/>
  <c r="E830" i="3" s="1"/>
  <c r="C830" i="3"/>
  <c r="I829" i="3"/>
  <c r="G829" i="3"/>
  <c r="L829" i="3" s="1"/>
  <c r="C829" i="3"/>
  <c r="I828" i="3"/>
  <c r="G828" i="3"/>
  <c r="L828" i="3" s="1"/>
  <c r="C828" i="3"/>
  <c r="I827" i="3"/>
  <c r="G827" i="3"/>
  <c r="C827" i="3"/>
  <c r="I826" i="3"/>
  <c r="G826" i="3"/>
  <c r="C826" i="3"/>
  <c r="I825" i="3"/>
  <c r="G825" i="3"/>
  <c r="L825" i="3" s="1"/>
  <c r="C825" i="3"/>
  <c r="I824" i="3"/>
  <c r="G824" i="3"/>
  <c r="C824" i="3"/>
  <c r="I823" i="3"/>
  <c r="G823" i="3"/>
  <c r="L823" i="3" s="1"/>
  <c r="E823" i="3" s="1"/>
  <c r="C823" i="3"/>
  <c r="I822" i="3"/>
  <c r="G822" i="3"/>
  <c r="L822" i="3" s="1"/>
  <c r="E822" i="3" s="1"/>
  <c r="C822" i="3"/>
  <c r="I821" i="3"/>
  <c r="G821" i="3"/>
  <c r="L821" i="3" s="1"/>
  <c r="C821" i="3"/>
  <c r="I820" i="3"/>
  <c r="G820" i="3"/>
  <c r="L820" i="3" s="1"/>
  <c r="E820" i="3" s="1"/>
  <c r="C820" i="3"/>
  <c r="I819" i="3"/>
  <c r="G819" i="3"/>
  <c r="L819" i="3" s="1"/>
  <c r="C819" i="3"/>
  <c r="I818" i="3"/>
  <c r="G818" i="3"/>
  <c r="L818" i="3" s="1"/>
  <c r="E818" i="3" s="1"/>
  <c r="C818" i="3"/>
  <c r="I817" i="3"/>
  <c r="G817" i="3"/>
  <c r="L817" i="3" s="1"/>
  <c r="C817" i="3"/>
  <c r="I816" i="3"/>
  <c r="G816" i="3"/>
  <c r="L816" i="3" s="1"/>
  <c r="C816" i="3"/>
  <c r="I815" i="3"/>
  <c r="G815" i="3"/>
  <c r="C815" i="3"/>
  <c r="I814" i="3"/>
  <c r="G814" i="3"/>
  <c r="C814" i="3"/>
  <c r="I813" i="3"/>
  <c r="G813" i="3"/>
  <c r="L813" i="3" s="1"/>
  <c r="C813" i="3"/>
  <c r="I812" i="3"/>
  <c r="G812" i="3"/>
  <c r="C812" i="3"/>
  <c r="I811" i="3"/>
  <c r="G811" i="3"/>
  <c r="L811" i="3" s="1"/>
  <c r="E811" i="3" s="1"/>
  <c r="C811" i="3"/>
  <c r="I810" i="3"/>
  <c r="G810" i="3"/>
  <c r="L810" i="3" s="1"/>
  <c r="C810" i="3"/>
  <c r="I809" i="3"/>
  <c r="G809" i="3"/>
  <c r="L809" i="3" s="1"/>
  <c r="C809" i="3"/>
  <c r="I808" i="3"/>
  <c r="G808" i="3"/>
  <c r="L808" i="3" s="1"/>
  <c r="E808" i="3" s="1"/>
  <c r="M808" i="3" s="1"/>
  <c r="C808" i="3"/>
  <c r="I807" i="3"/>
  <c r="G807" i="3"/>
  <c r="L807" i="3" s="1"/>
  <c r="C807" i="3"/>
  <c r="I806" i="3"/>
  <c r="G806" i="3"/>
  <c r="L806" i="3" s="1"/>
  <c r="E806" i="3" s="1"/>
  <c r="C806" i="3"/>
  <c r="I805" i="3"/>
  <c r="G805" i="3"/>
  <c r="L805" i="3" s="1"/>
  <c r="C805" i="3"/>
  <c r="I804" i="3"/>
  <c r="G804" i="3"/>
  <c r="C804" i="3"/>
  <c r="I803" i="3"/>
  <c r="G803" i="3"/>
  <c r="C803" i="3"/>
  <c r="I802" i="3"/>
  <c r="G802" i="3"/>
  <c r="L802" i="3" s="1"/>
  <c r="E802" i="3" s="1"/>
  <c r="N802" i="3" s="1"/>
  <c r="C802" i="3"/>
  <c r="I801" i="3"/>
  <c r="G801" i="3"/>
  <c r="L801" i="3" s="1"/>
  <c r="C801" i="3"/>
  <c r="I800" i="3"/>
  <c r="G800" i="3"/>
  <c r="C800" i="3"/>
  <c r="I799" i="3"/>
  <c r="G799" i="3"/>
  <c r="L799" i="3" s="1"/>
  <c r="E799" i="3" s="1"/>
  <c r="C799" i="3"/>
  <c r="I798" i="3"/>
  <c r="G798" i="3"/>
  <c r="L798" i="3" s="1"/>
  <c r="C798" i="3"/>
  <c r="I797" i="3"/>
  <c r="G797" i="3"/>
  <c r="L797" i="3" s="1"/>
  <c r="C797" i="3"/>
  <c r="I796" i="3"/>
  <c r="G796" i="3"/>
  <c r="L796" i="3" s="1"/>
  <c r="E796" i="3" s="1"/>
  <c r="M796" i="3" s="1"/>
  <c r="C796" i="3"/>
  <c r="I795" i="3"/>
  <c r="G795" i="3"/>
  <c r="L795" i="3" s="1"/>
  <c r="E795" i="3" s="1"/>
  <c r="C795" i="3"/>
  <c r="I794" i="3"/>
  <c r="G794" i="3"/>
  <c r="L794" i="3" s="1"/>
  <c r="E794" i="3" s="1"/>
  <c r="C794" i="3"/>
  <c r="I793" i="3"/>
  <c r="G793" i="3"/>
  <c r="L793" i="3" s="1"/>
  <c r="C793" i="3"/>
  <c r="I792" i="3"/>
  <c r="G792" i="3"/>
  <c r="C792" i="3"/>
  <c r="I791" i="3"/>
  <c r="G791" i="3"/>
  <c r="L791" i="3" s="1"/>
  <c r="C791" i="3"/>
  <c r="I790" i="3"/>
  <c r="G790" i="3"/>
  <c r="L790" i="3" s="1"/>
  <c r="E790" i="3" s="1"/>
  <c r="N790" i="3" s="1"/>
  <c r="C790" i="3"/>
  <c r="I789" i="3"/>
  <c r="G789" i="3"/>
  <c r="L789" i="3" s="1"/>
  <c r="E789" i="3" s="1"/>
  <c r="C789" i="3"/>
  <c r="I788" i="3"/>
  <c r="G788" i="3"/>
  <c r="C788" i="3"/>
  <c r="I787" i="3"/>
  <c r="G787" i="3"/>
  <c r="L787" i="3" s="1"/>
  <c r="E787" i="3" s="1"/>
  <c r="C787" i="3"/>
  <c r="I786" i="3"/>
  <c r="G786" i="3"/>
  <c r="L786" i="3" s="1"/>
  <c r="E786" i="3" s="1"/>
  <c r="C786" i="3"/>
  <c r="I785" i="3"/>
  <c r="G785" i="3"/>
  <c r="C785" i="3"/>
  <c r="I784" i="3"/>
  <c r="G784" i="3"/>
  <c r="L784" i="3" s="1"/>
  <c r="E784" i="3" s="1"/>
  <c r="C784" i="3"/>
  <c r="I783" i="3"/>
  <c r="G783" i="3"/>
  <c r="C783" i="3"/>
  <c r="I782" i="3"/>
  <c r="G782" i="3"/>
  <c r="L782" i="3" s="1"/>
  <c r="E782" i="3" s="1"/>
  <c r="C782" i="3"/>
  <c r="I781" i="3"/>
  <c r="G781" i="3"/>
  <c r="L781" i="3" s="1"/>
  <c r="C781" i="3"/>
  <c r="I780" i="3"/>
  <c r="G780" i="3"/>
  <c r="L780" i="3" s="1"/>
  <c r="C780" i="3"/>
  <c r="I779" i="3"/>
  <c r="G779" i="3"/>
  <c r="L779" i="3" s="1"/>
  <c r="C779" i="3"/>
  <c r="I778" i="3"/>
  <c r="G778" i="3"/>
  <c r="L778" i="3" s="1"/>
  <c r="C778" i="3"/>
  <c r="I777" i="3"/>
  <c r="G777" i="3"/>
  <c r="L777" i="3" s="1"/>
  <c r="C777" i="3"/>
  <c r="I776" i="3"/>
  <c r="G776" i="3"/>
  <c r="C776" i="3"/>
  <c r="I775" i="3"/>
  <c r="G775" i="3"/>
  <c r="L775" i="3" s="1"/>
  <c r="E775" i="3" s="1"/>
  <c r="C775" i="3"/>
  <c r="I774" i="3"/>
  <c r="G774" i="3"/>
  <c r="L774" i="3" s="1"/>
  <c r="E774" i="3" s="1"/>
  <c r="C774" i="3"/>
  <c r="I773" i="3"/>
  <c r="G773" i="3"/>
  <c r="L773" i="3" s="1"/>
  <c r="C773" i="3"/>
  <c r="I772" i="3"/>
  <c r="G772" i="3"/>
  <c r="L772" i="3" s="1"/>
  <c r="E772" i="3" s="1"/>
  <c r="M772" i="3" s="1"/>
  <c r="C772" i="3"/>
  <c r="I771" i="3"/>
  <c r="G771" i="3"/>
  <c r="L771" i="3" s="1"/>
  <c r="C771" i="3"/>
  <c r="I770" i="3"/>
  <c r="G770" i="3"/>
  <c r="L770" i="3" s="1"/>
  <c r="E770" i="3" s="1"/>
  <c r="C770" i="3"/>
  <c r="I769" i="3"/>
  <c r="G769" i="3"/>
  <c r="C769" i="3"/>
  <c r="I768" i="3"/>
  <c r="G768" i="3"/>
  <c r="C768" i="3"/>
  <c r="I767" i="3"/>
  <c r="G767" i="3"/>
  <c r="C767" i="3"/>
  <c r="I766" i="3"/>
  <c r="G766" i="3"/>
  <c r="L766" i="3" s="1"/>
  <c r="C766" i="3"/>
  <c r="I765" i="3"/>
  <c r="G765" i="3"/>
  <c r="C765" i="3"/>
  <c r="I764" i="3"/>
  <c r="G764" i="3"/>
  <c r="C764" i="3"/>
  <c r="I763" i="3"/>
  <c r="G763" i="3"/>
  <c r="L763" i="3" s="1"/>
  <c r="C763" i="3"/>
  <c r="I762" i="3"/>
  <c r="G762" i="3"/>
  <c r="C762" i="3"/>
  <c r="I761" i="3"/>
  <c r="G761" i="3"/>
  <c r="L761" i="3" s="1"/>
  <c r="C761" i="3"/>
  <c r="I760" i="3"/>
  <c r="G760" i="3"/>
  <c r="L760" i="3" s="1"/>
  <c r="E760" i="3" s="1"/>
  <c r="C760" i="3"/>
  <c r="I759" i="3"/>
  <c r="G759" i="3"/>
  <c r="L759" i="3" s="1"/>
  <c r="E759" i="3" s="1"/>
  <c r="C759" i="3"/>
  <c r="I758" i="3"/>
  <c r="G758" i="3"/>
  <c r="L758" i="3" s="1"/>
  <c r="E758" i="3" s="1"/>
  <c r="N758" i="3" s="1"/>
  <c r="C758" i="3"/>
  <c r="I757" i="3"/>
  <c r="G757" i="3"/>
  <c r="C757" i="3"/>
  <c r="I756" i="3"/>
  <c r="G756" i="3"/>
  <c r="C756" i="3"/>
  <c r="I755" i="3"/>
  <c r="G755" i="3"/>
  <c r="L755" i="3" s="1"/>
  <c r="E755" i="3" s="1"/>
  <c r="C755" i="3"/>
  <c r="I754" i="3"/>
  <c r="G754" i="3"/>
  <c r="C754" i="3"/>
  <c r="I753" i="3"/>
  <c r="G753" i="3"/>
  <c r="L753" i="3" s="1"/>
  <c r="C753" i="3"/>
  <c r="I752" i="3"/>
  <c r="G752" i="3"/>
  <c r="L752" i="3" s="1"/>
  <c r="C752" i="3"/>
  <c r="I751" i="3"/>
  <c r="G751" i="3"/>
  <c r="L751" i="3" s="1"/>
  <c r="C751" i="3"/>
  <c r="I750" i="3"/>
  <c r="G750" i="3"/>
  <c r="L750" i="3" s="1"/>
  <c r="C750" i="3"/>
  <c r="I749" i="3"/>
  <c r="G749" i="3"/>
  <c r="L749" i="3" s="1"/>
  <c r="C749" i="3"/>
  <c r="I748" i="3"/>
  <c r="G748" i="3"/>
  <c r="L748" i="3" s="1"/>
  <c r="E748" i="3" s="1"/>
  <c r="C748" i="3"/>
  <c r="I747" i="3"/>
  <c r="G747" i="3"/>
  <c r="C747" i="3"/>
  <c r="I746" i="3"/>
  <c r="G746" i="3"/>
  <c r="L746" i="3" s="1"/>
  <c r="E746" i="3" s="1"/>
  <c r="C746" i="3"/>
  <c r="I745" i="3"/>
  <c r="G745" i="3"/>
  <c r="L745" i="3" s="1"/>
  <c r="C745" i="3"/>
  <c r="I744" i="3"/>
  <c r="G744" i="3"/>
  <c r="C744" i="3"/>
  <c r="I743" i="3"/>
  <c r="G743" i="3"/>
  <c r="L743" i="3" s="1"/>
  <c r="E743" i="3" s="1"/>
  <c r="C743" i="3"/>
  <c r="I742" i="3"/>
  <c r="G742" i="3"/>
  <c r="L742" i="3" s="1"/>
  <c r="E742" i="3" s="1"/>
  <c r="C742" i="3"/>
  <c r="I741" i="3"/>
  <c r="G741" i="3"/>
  <c r="L741" i="3" s="1"/>
  <c r="E741" i="3" s="1"/>
  <c r="C741" i="3"/>
  <c r="I740" i="3"/>
  <c r="G740" i="3"/>
  <c r="L740" i="3" s="1"/>
  <c r="C740" i="3"/>
  <c r="I739" i="3"/>
  <c r="G739" i="3"/>
  <c r="C739" i="3"/>
  <c r="I738" i="3"/>
  <c r="G738" i="3"/>
  <c r="L738" i="3" s="1"/>
  <c r="E738" i="3" s="1"/>
  <c r="N738" i="3" s="1"/>
  <c r="C738" i="3"/>
  <c r="I737" i="3"/>
  <c r="G737" i="3"/>
  <c r="L737" i="3" s="1"/>
  <c r="E737" i="3" s="1"/>
  <c r="M737" i="3" s="1"/>
  <c r="C737" i="3"/>
  <c r="I736" i="3"/>
  <c r="G736" i="3"/>
  <c r="L736" i="3" s="1"/>
  <c r="E736" i="3" s="1"/>
  <c r="C736" i="3"/>
  <c r="I735" i="3"/>
  <c r="G735" i="3"/>
  <c r="C735" i="3"/>
  <c r="I734" i="3"/>
  <c r="G734" i="3"/>
  <c r="L734" i="3" s="1"/>
  <c r="C734" i="3"/>
  <c r="I733" i="3"/>
  <c r="G733" i="3"/>
  <c r="C733" i="3"/>
  <c r="I732" i="3"/>
  <c r="G732" i="3"/>
  <c r="L732" i="3" s="1"/>
  <c r="E732" i="3" s="1"/>
  <c r="C732" i="3"/>
  <c r="I731" i="3"/>
  <c r="G731" i="3"/>
  <c r="C731" i="3"/>
  <c r="I730" i="3"/>
  <c r="G730" i="3"/>
  <c r="L730" i="3" s="1"/>
  <c r="C730" i="3"/>
  <c r="I729" i="3"/>
  <c r="G729" i="3"/>
  <c r="L729" i="3" s="1"/>
  <c r="E729" i="3" s="1"/>
  <c r="C729" i="3"/>
  <c r="I728" i="3"/>
  <c r="G728" i="3"/>
  <c r="L728" i="3" s="1"/>
  <c r="C728" i="3"/>
  <c r="I727" i="3"/>
  <c r="G727" i="3"/>
  <c r="C727" i="3"/>
  <c r="I726" i="3"/>
  <c r="G726" i="3"/>
  <c r="C726" i="3"/>
  <c r="I725" i="3"/>
  <c r="G725" i="3"/>
  <c r="L725" i="3" s="1"/>
  <c r="E725" i="3" s="1"/>
  <c r="M725" i="3" s="1"/>
  <c r="C725" i="3"/>
  <c r="I724" i="3"/>
  <c r="G724" i="3"/>
  <c r="L724" i="3" s="1"/>
  <c r="E724" i="3" s="1"/>
  <c r="C724" i="3"/>
  <c r="I723" i="3"/>
  <c r="G723" i="3"/>
  <c r="C723" i="3"/>
  <c r="I722" i="3"/>
  <c r="G722" i="3"/>
  <c r="L722" i="3" s="1"/>
  <c r="C722" i="3"/>
  <c r="I721" i="3"/>
  <c r="G721" i="3"/>
  <c r="C721" i="3"/>
  <c r="I720" i="3"/>
  <c r="G720" i="3"/>
  <c r="L720" i="3" s="1"/>
  <c r="E720" i="3" s="1"/>
  <c r="N720" i="3" s="1"/>
  <c r="C720" i="3"/>
  <c r="I719" i="3"/>
  <c r="G719" i="3"/>
  <c r="L719" i="3" s="1"/>
  <c r="C719" i="3"/>
  <c r="I718" i="3"/>
  <c r="G718" i="3"/>
  <c r="L718" i="3" s="1"/>
  <c r="C718" i="3"/>
  <c r="I717" i="3"/>
  <c r="G717" i="3"/>
  <c r="L717" i="3" s="1"/>
  <c r="E717" i="3" s="1"/>
  <c r="C717" i="3"/>
  <c r="I716" i="3"/>
  <c r="G716" i="3"/>
  <c r="L716" i="3" s="1"/>
  <c r="C716" i="3"/>
  <c r="I715" i="3"/>
  <c r="G715" i="3"/>
  <c r="C715" i="3"/>
  <c r="I714" i="3"/>
  <c r="G714" i="3"/>
  <c r="L714" i="3" s="1"/>
  <c r="E714" i="3" s="1"/>
  <c r="N714" i="3" s="1"/>
  <c r="C714" i="3"/>
  <c r="I713" i="3"/>
  <c r="G713" i="3"/>
  <c r="L713" i="3" s="1"/>
  <c r="E713" i="3" s="1"/>
  <c r="M713" i="3" s="1"/>
  <c r="C713" i="3"/>
  <c r="I712" i="3"/>
  <c r="G712" i="3"/>
  <c r="L712" i="3" s="1"/>
  <c r="E712" i="3" s="1"/>
  <c r="C712" i="3"/>
  <c r="I711" i="3"/>
  <c r="G711" i="3"/>
  <c r="C711" i="3"/>
  <c r="I710" i="3"/>
  <c r="G710" i="3"/>
  <c r="L710" i="3" s="1"/>
  <c r="C710" i="3"/>
  <c r="I709" i="3"/>
  <c r="G709" i="3"/>
  <c r="C709" i="3"/>
  <c r="I708" i="3"/>
  <c r="G708" i="3"/>
  <c r="L708" i="3" s="1"/>
  <c r="C708" i="3"/>
  <c r="I707" i="3"/>
  <c r="G707" i="3"/>
  <c r="L707" i="3" s="1"/>
  <c r="C707" i="3"/>
  <c r="I706" i="3"/>
  <c r="G706" i="3"/>
  <c r="L706" i="3" s="1"/>
  <c r="C706" i="3"/>
  <c r="I705" i="3"/>
  <c r="G705" i="3"/>
  <c r="L705" i="3" s="1"/>
  <c r="E705" i="3" s="1"/>
  <c r="C705" i="3"/>
  <c r="I704" i="3"/>
  <c r="G704" i="3"/>
  <c r="L704" i="3" s="1"/>
  <c r="C704" i="3"/>
  <c r="I703" i="3"/>
  <c r="G703" i="3"/>
  <c r="C703" i="3"/>
  <c r="I702" i="3"/>
  <c r="G702" i="3"/>
  <c r="L702" i="3" s="1"/>
  <c r="C702" i="3"/>
  <c r="I701" i="3"/>
  <c r="G701" i="3"/>
  <c r="L701" i="3" s="1"/>
  <c r="E701" i="3" s="1"/>
  <c r="M701" i="3" s="1"/>
  <c r="C701" i="3"/>
  <c r="I700" i="3"/>
  <c r="G700" i="3"/>
  <c r="L700" i="3" s="1"/>
  <c r="E700" i="3" s="1"/>
  <c r="C700" i="3"/>
  <c r="I699" i="3"/>
  <c r="G699" i="3"/>
  <c r="C699" i="3"/>
  <c r="I698" i="3"/>
  <c r="G698" i="3"/>
  <c r="L698" i="3" s="1"/>
  <c r="C698" i="3"/>
  <c r="I697" i="3"/>
  <c r="G697" i="3"/>
  <c r="C697" i="3"/>
  <c r="I696" i="3"/>
  <c r="G696" i="3"/>
  <c r="C696" i="3"/>
  <c r="I695" i="3"/>
  <c r="G695" i="3"/>
  <c r="L695" i="3" s="1"/>
  <c r="E695" i="3" s="1"/>
  <c r="C695" i="3"/>
  <c r="I694" i="3"/>
  <c r="G694" i="3"/>
  <c r="L694" i="3" s="1"/>
  <c r="C694" i="3"/>
  <c r="I693" i="3"/>
  <c r="G693" i="3"/>
  <c r="L693" i="3" s="1"/>
  <c r="E693" i="3" s="1"/>
  <c r="C693" i="3"/>
  <c r="I692" i="3"/>
  <c r="G692" i="3"/>
  <c r="L692" i="3" s="1"/>
  <c r="C692" i="3"/>
  <c r="I691" i="3"/>
  <c r="G691" i="3"/>
  <c r="C691" i="3"/>
  <c r="I690" i="3"/>
  <c r="G690" i="3"/>
  <c r="C690" i="3"/>
  <c r="I689" i="3"/>
  <c r="G689" i="3"/>
  <c r="L689" i="3" s="1"/>
  <c r="E689" i="3" s="1"/>
  <c r="M689" i="3" s="1"/>
  <c r="C689" i="3"/>
  <c r="I688" i="3"/>
  <c r="G688" i="3"/>
  <c r="L688" i="3" s="1"/>
  <c r="E688" i="3" s="1"/>
  <c r="C688" i="3"/>
  <c r="I687" i="3"/>
  <c r="G687" i="3"/>
  <c r="C687" i="3"/>
  <c r="I686" i="3"/>
  <c r="G686" i="3"/>
  <c r="L686" i="3" s="1"/>
  <c r="C686" i="3"/>
  <c r="I685" i="3"/>
  <c r="G685" i="3"/>
  <c r="C685" i="3"/>
  <c r="I684" i="3"/>
  <c r="G684" i="3"/>
  <c r="C684" i="3"/>
  <c r="I683" i="3"/>
  <c r="G683" i="3"/>
  <c r="C683" i="3"/>
  <c r="I682" i="3"/>
  <c r="G682" i="3"/>
  <c r="L682" i="3" s="1"/>
  <c r="C682" i="3"/>
  <c r="I681" i="3"/>
  <c r="G681" i="3"/>
  <c r="L681" i="3" s="1"/>
  <c r="E681" i="3" s="1"/>
  <c r="C681" i="3"/>
  <c r="I680" i="3"/>
  <c r="G680" i="3"/>
  <c r="L680" i="3" s="1"/>
  <c r="C680" i="3"/>
  <c r="I679" i="3"/>
  <c r="G679" i="3"/>
  <c r="C679" i="3"/>
  <c r="I678" i="3"/>
  <c r="G678" i="3"/>
  <c r="C678" i="3"/>
  <c r="I677" i="3"/>
  <c r="G677" i="3"/>
  <c r="L677" i="3" s="1"/>
  <c r="E677" i="3" s="1"/>
  <c r="M677" i="3" s="1"/>
  <c r="C677" i="3"/>
  <c r="I676" i="3"/>
  <c r="G676" i="3"/>
  <c r="L676" i="3" s="1"/>
  <c r="E676" i="3" s="1"/>
  <c r="C676" i="3"/>
  <c r="I675" i="3"/>
  <c r="G675" i="3"/>
  <c r="C675" i="3"/>
  <c r="I674" i="3"/>
  <c r="G674" i="3"/>
  <c r="L674" i="3" s="1"/>
  <c r="C674" i="3"/>
  <c r="I673" i="3"/>
  <c r="G673" i="3"/>
  <c r="C673" i="3"/>
  <c r="I672" i="3"/>
  <c r="G672" i="3"/>
  <c r="C672" i="3"/>
  <c r="I671" i="3"/>
  <c r="G671" i="3"/>
  <c r="L671" i="3" s="1"/>
  <c r="E671" i="3" s="1"/>
  <c r="N671" i="3" s="1"/>
  <c r="C671" i="3"/>
  <c r="I670" i="3"/>
  <c r="G670" i="3"/>
  <c r="L670" i="3" s="1"/>
  <c r="C670" i="3"/>
  <c r="I669" i="3"/>
  <c r="G669" i="3"/>
  <c r="L669" i="3" s="1"/>
  <c r="E669" i="3" s="1"/>
  <c r="C669" i="3"/>
  <c r="I668" i="3"/>
  <c r="G668" i="3"/>
  <c r="L668" i="3" s="1"/>
  <c r="C668" i="3"/>
  <c r="I667" i="3"/>
  <c r="G667" i="3"/>
  <c r="C667" i="3"/>
  <c r="I666" i="3"/>
  <c r="G666" i="3"/>
  <c r="C666" i="3"/>
  <c r="I665" i="3"/>
  <c r="G665" i="3"/>
  <c r="L665" i="3" s="1"/>
  <c r="E665" i="3" s="1"/>
  <c r="M665" i="3" s="1"/>
  <c r="C665" i="3"/>
  <c r="I664" i="3"/>
  <c r="G664" i="3"/>
  <c r="L664" i="3" s="1"/>
  <c r="E664" i="3" s="1"/>
  <c r="C664" i="3"/>
  <c r="I663" i="3"/>
  <c r="G663" i="3"/>
  <c r="C663" i="3"/>
  <c r="I662" i="3"/>
  <c r="G662" i="3"/>
  <c r="L662" i="3" s="1"/>
  <c r="C662" i="3"/>
  <c r="I661" i="3"/>
  <c r="G661" i="3"/>
  <c r="C661" i="3"/>
  <c r="I660" i="3"/>
  <c r="G660" i="3"/>
  <c r="L660" i="3" s="1"/>
  <c r="C660" i="3"/>
  <c r="I659" i="3"/>
  <c r="G659" i="3"/>
  <c r="L659" i="3" s="1"/>
  <c r="E659" i="3" s="1"/>
  <c r="N659" i="3" s="1"/>
  <c r="C659" i="3"/>
  <c r="I658" i="3"/>
  <c r="G658" i="3"/>
  <c r="L658" i="3" s="1"/>
  <c r="C658" i="3"/>
  <c r="I657" i="3"/>
  <c r="G657" i="3"/>
  <c r="L657" i="3" s="1"/>
  <c r="E657" i="3" s="1"/>
  <c r="C657" i="3"/>
  <c r="I656" i="3"/>
  <c r="G656" i="3"/>
  <c r="L656" i="3" s="1"/>
  <c r="C656" i="3"/>
  <c r="I655" i="3"/>
  <c r="G655" i="3"/>
  <c r="C655" i="3"/>
  <c r="I654" i="3"/>
  <c r="G654" i="3"/>
  <c r="C654" i="3"/>
  <c r="I653" i="3"/>
  <c r="G653" i="3"/>
  <c r="L653" i="3" s="1"/>
  <c r="E653" i="3" s="1"/>
  <c r="M653" i="3" s="1"/>
  <c r="C653" i="3"/>
  <c r="I652" i="3"/>
  <c r="G652" i="3"/>
  <c r="L652" i="3" s="1"/>
  <c r="C652" i="3"/>
  <c r="I651" i="3"/>
  <c r="G651" i="3"/>
  <c r="C651" i="3"/>
  <c r="I650" i="3"/>
  <c r="G650" i="3"/>
  <c r="L650" i="3" s="1"/>
  <c r="C650" i="3"/>
  <c r="I649" i="3"/>
  <c r="G649" i="3"/>
  <c r="C649" i="3"/>
  <c r="I648" i="3"/>
  <c r="G648" i="3"/>
  <c r="C648" i="3"/>
  <c r="I647" i="3"/>
  <c r="G647" i="3"/>
  <c r="L647" i="3" s="1"/>
  <c r="C647" i="3"/>
  <c r="I646" i="3"/>
  <c r="G646" i="3"/>
  <c r="L646" i="3" s="1"/>
  <c r="C646" i="3"/>
  <c r="I645" i="3"/>
  <c r="G645" i="3"/>
  <c r="L645" i="3" s="1"/>
  <c r="E645" i="3" s="1"/>
  <c r="C645" i="3"/>
  <c r="I644" i="3"/>
  <c r="G644" i="3"/>
  <c r="C644" i="3"/>
  <c r="I643" i="3"/>
  <c r="G643" i="3"/>
  <c r="C643" i="3"/>
  <c r="I642" i="3"/>
  <c r="G642" i="3"/>
  <c r="L642" i="3" s="1"/>
  <c r="C642" i="3"/>
  <c r="I641" i="3"/>
  <c r="G641" i="3"/>
  <c r="L641" i="3" s="1"/>
  <c r="E641" i="3" s="1"/>
  <c r="M641" i="3" s="1"/>
  <c r="C641" i="3"/>
  <c r="I640" i="3"/>
  <c r="G640" i="3"/>
  <c r="L640" i="3" s="1"/>
  <c r="C640" i="3"/>
  <c r="I639" i="3"/>
  <c r="G639" i="3"/>
  <c r="C639" i="3"/>
  <c r="I638" i="3"/>
  <c r="G638" i="3"/>
  <c r="C638" i="3"/>
  <c r="I637" i="3"/>
  <c r="G637" i="3"/>
  <c r="C637" i="3"/>
  <c r="I636" i="3"/>
  <c r="G636" i="3"/>
  <c r="L636" i="3" s="1"/>
  <c r="C636" i="3"/>
  <c r="I635" i="3"/>
  <c r="G635" i="3"/>
  <c r="L635" i="3" s="1"/>
  <c r="C635" i="3"/>
  <c r="I634" i="3"/>
  <c r="G634" i="3"/>
  <c r="L634" i="3" s="1"/>
  <c r="C634" i="3"/>
  <c r="I633" i="3"/>
  <c r="G633" i="3"/>
  <c r="L633" i="3" s="1"/>
  <c r="C633" i="3"/>
  <c r="I632" i="3"/>
  <c r="G632" i="3"/>
  <c r="C632" i="3"/>
  <c r="I631" i="3"/>
  <c r="G631" i="3"/>
  <c r="C631" i="3"/>
  <c r="I630" i="3"/>
  <c r="G630" i="3"/>
  <c r="C630" i="3"/>
  <c r="I629" i="3"/>
  <c r="G629" i="3"/>
  <c r="L629" i="3" s="1"/>
  <c r="E629" i="3" s="1"/>
  <c r="M629" i="3" s="1"/>
  <c r="C629" i="3"/>
  <c r="I628" i="3"/>
  <c r="G628" i="3"/>
  <c r="C628" i="3"/>
  <c r="I627" i="3"/>
  <c r="G627" i="3"/>
  <c r="C627" i="3"/>
  <c r="I626" i="3"/>
  <c r="G626" i="3"/>
  <c r="L626" i="3" s="1"/>
  <c r="C626" i="3"/>
  <c r="I625" i="3"/>
  <c r="G625" i="3"/>
  <c r="C625" i="3"/>
  <c r="I624" i="3"/>
  <c r="G624" i="3"/>
  <c r="L624" i="3" s="1"/>
  <c r="C624" i="3"/>
  <c r="I623" i="3"/>
  <c r="G623" i="3"/>
  <c r="L623" i="3" s="1"/>
  <c r="C623" i="3"/>
  <c r="I622" i="3"/>
  <c r="G622" i="3"/>
  <c r="L622" i="3" s="1"/>
  <c r="C622" i="3"/>
  <c r="I621" i="3"/>
  <c r="G621" i="3"/>
  <c r="L621" i="3" s="1"/>
  <c r="E621" i="3" s="1"/>
  <c r="C621" i="3"/>
  <c r="I620" i="3"/>
  <c r="G620" i="3"/>
  <c r="C620" i="3"/>
  <c r="I619" i="3"/>
  <c r="G619" i="3"/>
  <c r="C619" i="3"/>
  <c r="I618" i="3"/>
  <c r="G618" i="3"/>
  <c r="L618" i="3" s="1"/>
  <c r="C618" i="3"/>
  <c r="I617" i="3"/>
  <c r="G617" i="3"/>
  <c r="L617" i="3" s="1"/>
  <c r="E617" i="3" s="1"/>
  <c r="C617" i="3"/>
  <c r="I616" i="3"/>
  <c r="G616" i="3"/>
  <c r="L616" i="3" s="1"/>
  <c r="C616" i="3"/>
  <c r="I615" i="3"/>
  <c r="G615" i="3"/>
  <c r="C615" i="3"/>
  <c r="I614" i="3"/>
  <c r="G614" i="3"/>
  <c r="C614" i="3"/>
  <c r="I613" i="3"/>
  <c r="G613" i="3"/>
  <c r="L613" i="3" s="1"/>
  <c r="C613" i="3"/>
  <c r="I612" i="3"/>
  <c r="G612" i="3"/>
  <c r="C612" i="3"/>
  <c r="I611" i="3"/>
  <c r="G611" i="3"/>
  <c r="L611" i="3" s="1"/>
  <c r="E611" i="3" s="1"/>
  <c r="C611" i="3"/>
  <c r="I610" i="3"/>
  <c r="G610" i="3"/>
  <c r="C610" i="3"/>
  <c r="I609" i="3"/>
  <c r="G609" i="3"/>
  <c r="L609" i="3" s="1"/>
  <c r="E609" i="3" s="1"/>
  <c r="C609" i="3"/>
  <c r="I608" i="3"/>
  <c r="G608" i="3"/>
  <c r="L608" i="3" s="1"/>
  <c r="C608" i="3"/>
  <c r="I607" i="3"/>
  <c r="G607" i="3"/>
  <c r="L607" i="3" s="1"/>
  <c r="C607" i="3"/>
  <c r="I606" i="3"/>
  <c r="G606" i="3"/>
  <c r="C606" i="3"/>
  <c r="I605" i="3"/>
  <c r="G605" i="3"/>
  <c r="L605" i="3" s="1"/>
  <c r="E605" i="3" s="1"/>
  <c r="C605" i="3"/>
  <c r="I604" i="3"/>
  <c r="G604" i="3"/>
  <c r="L604" i="3" s="1"/>
  <c r="E604" i="3" s="1"/>
  <c r="C604" i="3"/>
  <c r="I603" i="3"/>
  <c r="G603" i="3"/>
  <c r="L603" i="3" s="1"/>
  <c r="C603" i="3"/>
  <c r="I602" i="3"/>
  <c r="G602" i="3"/>
  <c r="C602" i="3"/>
  <c r="I601" i="3"/>
  <c r="G601" i="3"/>
  <c r="L601" i="3" s="1"/>
  <c r="C601" i="3"/>
  <c r="I600" i="3"/>
  <c r="G600" i="3"/>
  <c r="L600" i="3" s="1"/>
  <c r="E600" i="3" s="1"/>
  <c r="C600" i="3"/>
  <c r="I599" i="3"/>
  <c r="G599" i="3"/>
  <c r="C599" i="3"/>
  <c r="I598" i="3"/>
  <c r="G598" i="3"/>
  <c r="L598" i="3" s="1"/>
  <c r="C598" i="3"/>
  <c r="I597" i="3"/>
  <c r="G597" i="3"/>
  <c r="C597" i="3"/>
  <c r="I596" i="3"/>
  <c r="G596" i="3"/>
  <c r="L596" i="3" s="1"/>
  <c r="C596" i="3"/>
  <c r="I595" i="3"/>
  <c r="G595" i="3"/>
  <c r="L595" i="3" s="1"/>
  <c r="C595" i="3"/>
  <c r="I594" i="3"/>
  <c r="G594" i="3"/>
  <c r="C594" i="3"/>
  <c r="I593" i="3"/>
  <c r="G593" i="3"/>
  <c r="C593" i="3"/>
  <c r="I592" i="3"/>
  <c r="G592" i="3"/>
  <c r="L592" i="3" s="1"/>
  <c r="E592" i="3" s="1"/>
  <c r="C592" i="3"/>
  <c r="I591" i="3"/>
  <c r="G591" i="3"/>
  <c r="L591" i="3" s="1"/>
  <c r="C591" i="3"/>
  <c r="I590" i="3"/>
  <c r="G590" i="3"/>
  <c r="L590" i="3" s="1"/>
  <c r="C590" i="3"/>
  <c r="I589" i="3"/>
  <c r="G589" i="3"/>
  <c r="C589" i="3"/>
  <c r="I588" i="3"/>
  <c r="G588" i="3"/>
  <c r="L588" i="3" s="1"/>
  <c r="E588" i="3" s="1"/>
  <c r="C588" i="3"/>
  <c r="I587" i="3"/>
  <c r="G587" i="3"/>
  <c r="L587" i="3" s="1"/>
  <c r="E587" i="3" s="1"/>
  <c r="C587" i="3"/>
  <c r="I586" i="3"/>
  <c r="G586" i="3"/>
  <c r="L586" i="3" s="1"/>
  <c r="E586" i="3" s="1"/>
  <c r="C586" i="3"/>
  <c r="I585" i="3"/>
  <c r="G585" i="3"/>
  <c r="L585" i="3" s="1"/>
  <c r="C585" i="3"/>
  <c r="I584" i="3"/>
  <c r="G584" i="3"/>
  <c r="L584" i="3" s="1"/>
  <c r="C584" i="3"/>
  <c r="I583" i="3"/>
  <c r="G583" i="3"/>
  <c r="L583" i="3" s="1"/>
  <c r="E583" i="3" s="1"/>
  <c r="C583" i="3"/>
  <c r="I582" i="3"/>
  <c r="G582" i="3"/>
  <c r="L582" i="3" s="1"/>
  <c r="C582" i="3"/>
  <c r="I581" i="3"/>
  <c r="G581" i="3"/>
  <c r="C581" i="3"/>
  <c r="I580" i="3"/>
  <c r="G580" i="3"/>
  <c r="L580" i="3" s="1"/>
  <c r="E580" i="3" s="1"/>
  <c r="C580" i="3"/>
  <c r="I579" i="3"/>
  <c r="G579" i="3"/>
  <c r="C579" i="3"/>
  <c r="I578" i="3"/>
  <c r="G578" i="3"/>
  <c r="L578" i="3" s="1"/>
  <c r="C578" i="3"/>
  <c r="I577" i="3"/>
  <c r="G577" i="3"/>
  <c r="C577" i="3"/>
  <c r="I576" i="3"/>
  <c r="G576" i="3"/>
  <c r="L576" i="3" s="1"/>
  <c r="E576" i="3" s="1"/>
  <c r="C576" i="3"/>
  <c r="I575" i="3"/>
  <c r="G575" i="3"/>
  <c r="L575" i="3" s="1"/>
  <c r="E575" i="3" s="1"/>
  <c r="C575" i="3"/>
  <c r="I574" i="3"/>
  <c r="G574" i="3"/>
  <c r="L574" i="3" s="1"/>
  <c r="E574" i="3" s="1"/>
  <c r="C574" i="3"/>
  <c r="I573" i="3"/>
  <c r="G573" i="3"/>
  <c r="L573" i="3" s="1"/>
  <c r="C573" i="3"/>
  <c r="I572" i="3"/>
  <c r="G572" i="3"/>
  <c r="L572" i="3" s="1"/>
  <c r="C572" i="3"/>
  <c r="I571" i="3"/>
  <c r="G571" i="3"/>
  <c r="L571" i="3" s="1"/>
  <c r="E571" i="3" s="1"/>
  <c r="C571" i="3"/>
  <c r="I570" i="3"/>
  <c r="G570" i="3"/>
  <c r="L570" i="3" s="1"/>
  <c r="C570" i="3"/>
  <c r="I569" i="3"/>
  <c r="G569" i="3"/>
  <c r="L569" i="3" s="1"/>
  <c r="C569" i="3"/>
  <c r="I568" i="3"/>
  <c r="G568" i="3"/>
  <c r="L568" i="3" s="1"/>
  <c r="E568" i="3" s="1"/>
  <c r="C568" i="3"/>
  <c r="I567" i="3"/>
  <c r="G567" i="3"/>
  <c r="L567" i="3" s="1"/>
  <c r="C567" i="3"/>
  <c r="I566" i="3"/>
  <c r="G566" i="3"/>
  <c r="L566" i="3" s="1"/>
  <c r="C566" i="3"/>
  <c r="I565" i="3"/>
  <c r="G565" i="3"/>
  <c r="C565" i="3"/>
  <c r="I564" i="3"/>
  <c r="G564" i="3"/>
  <c r="L564" i="3" s="1"/>
  <c r="E564" i="3" s="1"/>
  <c r="N564" i="3" s="1"/>
  <c r="C564" i="3"/>
  <c r="I563" i="3"/>
  <c r="G563" i="3"/>
  <c r="L563" i="3" s="1"/>
  <c r="E563" i="3" s="1"/>
  <c r="C563" i="3"/>
  <c r="I562" i="3"/>
  <c r="G562" i="3"/>
  <c r="L562" i="3" s="1"/>
  <c r="E562" i="3" s="1"/>
  <c r="C562" i="3"/>
  <c r="I561" i="3"/>
  <c r="G561" i="3"/>
  <c r="L561" i="3" s="1"/>
  <c r="C561" i="3"/>
  <c r="I560" i="3"/>
  <c r="G560" i="3"/>
  <c r="L560" i="3" s="1"/>
  <c r="E560" i="3" s="1"/>
  <c r="C560" i="3"/>
  <c r="I559" i="3"/>
  <c r="G559" i="3"/>
  <c r="L559" i="3" s="1"/>
  <c r="E559" i="3" s="1"/>
  <c r="C559" i="3"/>
  <c r="I558" i="3"/>
  <c r="G558" i="3"/>
  <c r="L558" i="3" s="1"/>
  <c r="C558" i="3"/>
  <c r="I557" i="3"/>
  <c r="G557" i="3"/>
  <c r="L557" i="3" s="1"/>
  <c r="C557" i="3"/>
  <c r="I556" i="3"/>
  <c r="G556" i="3"/>
  <c r="L556" i="3" s="1"/>
  <c r="E556" i="3" s="1"/>
  <c r="C556" i="3"/>
  <c r="I555" i="3"/>
  <c r="G555" i="3"/>
  <c r="C555" i="3"/>
  <c r="I554" i="3"/>
  <c r="G554" i="3"/>
  <c r="L554" i="3" s="1"/>
  <c r="C554" i="3"/>
  <c r="I553" i="3"/>
  <c r="G553" i="3"/>
  <c r="C553" i="3"/>
  <c r="I552" i="3"/>
  <c r="G552" i="3"/>
  <c r="L552" i="3" s="1"/>
  <c r="C552" i="3"/>
  <c r="I551" i="3"/>
  <c r="G551" i="3"/>
  <c r="L551" i="3" s="1"/>
  <c r="E551" i="3" s="1"/>
  <c r="C551" i="3"/>
  <c r="I550" i="3"/>
  <c r="G550" i="3"/>
  <c r="L550" i="3" s="1"/>
  <c r="E550" i="3" s="1"/>
  <c r="C550" i="3"/>
  <c r="I549" i="3"/>
  <c r="G549" i="3"/>
  <c r="L549" i="3" s="1"/>
  <c r="C549" i="3"/>
  <c r="I548" i="3"/>
  <c r="G548" i="3"/>
  <c r="C548" i="3"/>
  <c r="I547" i="3"/>
  <c r="G547" i="3"/>
  <c r="L547" i="3" s="1"/>
  <c r="E547" i="3" s="1"/>
  <c r="C547" i="3"/>
  <c r="I546" i="3"/>
  <c r="G546" i="3"/>
  <c r="C546" i="3"/>
  <c r="I545" i="3"/>
  <c r="G545" i="3"/>
  <c r="C545" i="3"/>
  <c r="I544" i="3"/>
  <c r="G544" i="3"/>
  <c r="L544" i="3" s="1"/>
  <c r="E544" i="3" s="1"/>
  <c r="C544" i="3"/>
  <c r="I543" i="3"/>
  <c r="G543" i="3"/>
  <c r="C543" i="3"/>
  <c r="I542" i="3"/>
  <c r="G542" i="3"/>
  <c r="L542" i="3" s="1"/>
  <c r="C542" i="3"/>
  <c r="I541" i="3"/>
  <c r="G541" i="3"/>
  <c r="C541" i="3"/>
  <c r="I540" i="3"/>
  <c r="G540" i="3"/>
  <c r="L540" i="3" s="1"/>
  <c r="C540" i="3"/>
  <c r="I539" i="3"/>
  <c r="G539" i="3"/>
  <c r="L539" i="3" s="1"/>
  <c r="E539" i="3" s="1"/>
  <c r="C539" i="3"/>
  <c r="I538" i="3"/>
  <c r="G538" i="3"/>
  <c r="L538" i="3" s="1"/>
  <c r="E538" i="3" s="1"/>
  <c r="C538" i="3"/>
  <c r="I537" i="3"/>
  <c r="G537" i="3"/>
  <c r="L537" i="3" s="1"/>
  <c r="C537" i="3"/>
  <c r="I536" i="3"/>
  <c r="G536" i="3"/>
  <c r="L536" i="3" s="1"/>
  <c r="E536" i="3" s="1"/>
  <c r="M536" i="3" s="1"/>
  <c r="C536" i="3"/>
  <c r="I535" i="3"/>
  <c r="G535" i="3"/>
  <c r="L535" i="3" s="1"/>
  <c r="E535" i="3" s="1"/>
  <c r="C535" i="3"/>
  <c r="I534" i="3"/>
  <c r="G534" i="3"/>
  <c r="L534" i="3" s="1"/>
  <c r="C534" i="3"/>
  <c r="I533" i="3"/>
  <c r="G533" i="3"/>
  <c r="L533" i="3" s="1"/>
  <c r="C533" i="3"/>
  <c r="I532" i="3"/>
  <c r="G532" i="3"/>
  <c r="L532" i="3" s="1"/>
  <c r="E532" i="3" s="1"/>
  <c r="C532" i="3"/>
  <c r="I531" i="3"/>
  <c r="G531" i="3"/>
  <c r="C531" i="3"/>
  <c r="I530" i="3"/>
  <c r="G530" i="3"/>
  <c r="L530" i="3" s="1"/>
  <c r="C530" i="3"/>
  <c r="I529" i="3"/>
  <c r="G529" i="3"/>
  <c r="C529" i="3"/>
  <c r="I528" i="3"/>
  <c r="G528" i="3"/>
  <c r="C528" i="3"/>
  <c r="I527" i="3"/>
  <c r="G527" i="3"/>
  <c r="L527" i="3" s="1"/>
  <c r="C527" i="3"/>
  <c r="I526" i="3"/>
  <c r="G526" i="3"/>
  <c r="L526" i="3" s="1"/>
  <c r="E526" i="3" s="1"/>
  <c r="C526" i="3"/>
  <c r="I525" i="3"/>
  <c r="G525" i="3"/>
  <c r="L525" i="3" s="1"/>
  <c r="C525" i="3"/>
  <c r="I524" i="3"/>
  <c r="G524" i="3"/>
  <c r="L524" i="3" s="1"/>
  <c r="C524" i="3"/>
  <c r="I523" i="3"/>
  <c r="G523" i="3"/>
  <c r="L523" i="3" s="1"/>
  <c r="E523" i="3" s="1"/>
  <c r="C523" i="3"/>
  <c r="I522" i="3"/>
  <c r="G522" i="3"/>
  <c r="L522" i="3" s="1"/>
  <c r="C522" i="3"/>
  <c r="I521" i="3"/>
  <c r="G521" i="3"/>
  <c r="C521" i="3"/>
  <c r="I520" i="3"/>
  <c r="G520" i="3"/>
  <c r="L520" i="3" s="1"/>
  <c r="E520" i="3" s="1"/>
  <c r="C520" i="3"/>
  <c r="I519" i="3"/>
  <c r="G519" i="3"/>
  <c r="C519" i="3"/>
  <c r="I518" i="3"/>
  <c r="G518" i="3"/>
  <c r="L518" i="3" s="1"/>
  <c r="C518" i="3"/>
  <c r="I517" i="3"/>
  <c r="G517" i="3"/>
  <c r="C517" i="3"/>
  <c r="I516" i="3"/>
  <c r="G516" i="3"/>
  <c r="L516" i="3" s="1"/>
  <c r="E516" i="3" s="1"/>
  <c r="N516" i="3" s="1"/>
  <c r="C516" i="3"/>
  <c r="I515" i="3"/>
  <c r="G515" i="3"/>
  <c r="C515" i="3"/>
  <c r="I514" i="3"/>
  <c r="G514" i="3"/>
  <c r="L514" i="3" s="1"/>
  <c r="E514" i="3" s="1"/>
  <c r="C514" i="3"/>
  <c r="I513" i="3"/>
  <c r="G513" i="3"/>
  <c r="L513" i="3" s="1"/>
  <c r="C513" i="3"/>
  <c r="I512" i="3"/>
  <c r="G512" i="3"/>
  <c r="L512" i="3" s="1"/>
  <c r="E512" i="3" s="1"/>
  <c r="M512" i="3" s="1"/>
  <c r="C512" i="3"/>
  <c r="I511" i="3"/>
  <c r="G511" i="3"/>
  <c r="L511" i="3" s="1"/>
  <c r="E511" i="3" s="1"/>
  <c r="C511" i="3"/>
  <c r="I510" i="3"/>
  <c r="G510" i="3"/>
  <c r="L510" i="3" s="1"/>
  <c r="C510" i="3"/>
  <c r="I509" i="3"/>
  <c r="G509" i="3"/>
  <c r="C509" i="3"/>
  <c r="I508" i="3"/>
  <c r="G508" i="3"/>
  <c r="L508" i="3" s="1"/>
  <c r="E508" i="3" s="1"/>
  <c r="C508" i="3"/>
  <c r="I507" i="3"/>
  <c r="G507" i="3"/>
  <c r="C507" i="3"/>
  <c r="I506" i="3"/>
  <c r="G506" i="3"/>
  <c r="L506" i="3" s="1"/>
  <c r="C506" i="3"/>
  <c r="I505" i="3"/>
  <c r="G505" i="3"/>
  <c r="C505" i="3"/>
  <c r="I504" i="3"/>
  <c r="G504" i="3"/>
  <c r="L504" i="3" s="1"/>
  <c r="E504" i="3" s="1"/>
  <c r="N504" i="3" s="1"/>
  <c r="C504" i="3"/>
  <c r="I503" i="3"/>
  <c r="G503" i="3"/>
  <c r="C503" i="3"/>
  <c r="I502" i="3"/>
  <c r="G502" i="3"/>
  <c r="L502" i="3" s="1"/>
  <c r="E502" i="3" s="1"/>
  <c r="C502" i="3"/>
  <c r="I501" i="3"/>
  <c r="G501" i="3"/>
  <c r="L501" i="3" s="1"/>
  <c r="C501" i="3"/>
  <c r="I500" i="3"/>
  <c r="G500" i="3"/>
  <c r="L500" i="3" s="1"/>
  <c r="E500" i="3" s="1"/>
  <c r="C500" i="3"/>
  <c r="I499" i="3"/>
  <c r="G499" i="3"/>
  <c r="L499" i="3" s="1"/>
  <c r="C499" i="3"/>
  <c r="I498" i="3"/>
  <c r="G498" i="3"/>
  <c r="L498" i="3" s="1"/>
  <c r="C498" i="3"/>
  <c r="I497" i="3"/>
  <c r="G497" i="3"/>
  <c r="L497" i="3" s="1"/>
  <c r="C497" i="3"/>
  <c r="I496" i="3"/>
  <c r="G496" i="3"/>
  <c r="L496" i="3" s="1"/>
  <c r="E496" i="3" s="1"/>
  <c r="C496" i="3"/>
  <c r="I495" i="3"/>
  <c r="G495" i="3"/>
  <c r="C495" i="3"/>
  <c r="I494" i="3"/>
  <c r="G494" i="3"/>
  <c r="L494" i="3" s="1"/>
  <c r="C494" i="3"/>
  <c r="I493" i="3"/>
  <c r="G493" i="3"/>
  <c r="C493" i="3"/>
  <c r="I492" i="3"/>
  <c r="G492" i="3"/>
  <c r="L492" i="3" s="1"/>
  <c r="E492" i="3" s="1"/>
  <c r="C492" i="3"/>
  <c r="I491" i="3"/>
  <c r="G491" i="3"/>
  <c r="L491" i="3" s="1"/>
  <c r="E491" i="3" s="1"/>
  <c r="C491" i="3"/>
  <c r="I490" i="3"/>
  <c r="G490" i="3"/>
  <c r="L490" i="3" s="1"/>
  <c r="E490" i="3" s="1"/>
  <c r="C490" i="3"/>
  <c r="I489" i="3"/>
  <c r="G489" i="3"/>
  <c r="C489" i="3"/>
  <c r="I488" i="3"/>
  <c r="G488" i="3"/>
  <c r="L488" i="3" s="1"/>
  <c r="E488" i="3" s="1"/>
  <c r="C488" i="3"/>
  <c r="I487" i="3"/>
  <c r="G487" i="3"/>
  <c r="L487" i="3" s="1"/>
  <c r="E487" i="3" s="1"/>
  <c r="N487" i="3" s="1"/>
  <c r="C487" i="3"/>
  <c r="I486" i="3"/>
  <c r="G486" i="3"/>
  <c r="L486" i="3" s="1"/>
  <c r="C486" i="3"/>
  <c r="I485" i="3"/>
  <c r="G485" i="3"/>
  <c r="L485" i="3" s="1"/>
  <c r="C485" i="3"/>
  <c r="I484" i="3"/>
  <c r="G484" i="3"/>
  <c r="L484" i="3" s="1"/>
  <c r="E484" i="3" s="1"/>
  <c r="C484" i="3"/>
  <c r="I483" i="3"/>
  <c r="G483" i="3"/>
  <c r="C483" i="3"/>
  <c r="I482" i="3"/>
  <c r="G482" i="3"/>
  <c r="C482" i="3"/>
  <c r="I481" i="3"/>
  <c r="G481" i="3"/>
  <c r="L481" i="3" s="1"/>
  <c r="C481" i="3"/>
  <c r="I480" i="3"/>
  <c r="G480" i="3"/>
  <c r="L480" i="3" s="1"/>
  <c r="E480" i="3" s="1"/>
  <c r="C480" i="3"/>
  <c r="I479" i="3"/>
  <c r="G479" i="3"/>
  <c r="L479" i="3" s="1"/>
  <c r="E479" i="3" s="1"/>
  <c r="C479" i="3"/>
  <c r="I478" i="3"/>
  <c r="G478" i="3"/>
  <c r="L478" i="3" s="1"/>
  <c r="E478" i="3" s="1"/>
  <c r="C478" i="3"/>
  <c r="I477" i="3"/>
  <c r="G477" i="3"/>
  <c r="L477" i="3" s="1"/>
  <c r="C477" i="3"/>
  <c r="I476" i="3"/>
  <c r="G476" i="3"/>
  <c r="L476" i="3" s="1"/>
  <c r="E476" i="3" s="1"/>
  <c r="C476" i="3"/>
  <c r="I475" i="3"/>
  <c r="G475" i="3"/>
  <c r="C475" i="3"/>
  <c r="I474" i="3"/>
  <c r="G474" i="3"/>
  <c r="C474" i="3"/>
  <c r="I473" i="3"/>
  <c r="G473" i="3"/>
  <c r="L473" i="3" s="1"/>
  <c r="C473" i="3"/>
  <c r="I472" i="3"/>
  <c r="G472" i="3"/>
  <c r="C472" i="3"/>
  <c r="I471" i="3"/>
  <c r="G471" i="3"/>
  <c r="L471" i="3" s="1"/>
  <c r="C471" i="3"/>
  <c r="I470" i="3"/>
  <c r="G470" i="3"/>
  <c r="L470" i="3" s="1"/>
  <c r="E470" i="3" s="1"/>
  <c r="C470" i="3"/>
  <c r="I469" i="3"/>
  <c r="G469" i="3"/>
  <c r="C469" i="3"/>
  <c r="I468" i="3"/>
  <c r="G468" i="3"/>
  <c r="L468" i="3" s="1"/>
  <c r="C468" i="3"/>
  <c r="I467" i="3"/>
  <c r="G467" i="3"/>
  <c r="L467" i="3" s="1"/>
  <c r="C467" i="3"/>
  <c r="I466" i="3"/>
  <c r="G466" i="3"/>
  <c r="C466" i="3"/>
  <c r="I465" i="3"/>
  <c r="G465" i="3"/>
  <c r="L465" i="3" s="1"/>
  <c r="E465" i="3" s="1"/>
  <c r="C465" i="3"/>
  <c r="I464" i="3"/>
  <c r="G464" i="3"/>
  <c r="L464" i="3" s="1"/>
  <c r="E464" i="3" s="1"/>
  <c r="N464" i="3" s="1"/>
  <c r="C464" i="3"/>
  <c r="I463" i="3"/>
  <c r="G463" i="3"/>
  <c r="C463" i="3"/>
  <c r="I462" i="3"/>
  <c r="G462" i="3"/>
  <c r="C462" i="3"/>
  <c r="I461" i="3"/>
  <c r="G461" i="3"/>
  <c r="C461" i="3"/>
  <c r="I460" i="3"/>
  <c r="G460" i="3"/>
  <c r="L460" i="3" s="1"/>
  <c r="E460" i="3" s="1"/>
  <c r="C460" i="3"/>
  <c r="I459" i="3"/>
  <c r="G459" i="3"/>
  <c r="C459" i="3"/>
  <c r="I458" i="3"/>
  <c r="G458" i="3"/>
  <c r="L458" i="3" s="1"/>
  <c r="E458" i="3" s="1"/>
  <c r="C458" i="3"/>
  <c r="I457" i="3"/>
  <c r="G457" i="3"/>
  <c r="L457" i="3" s="1"/>
  <c r="E457" i="3" s="1"/>
  <c r="C457" i="3"/>
  <c r="I456" i="3"/>
  <c r="G456" i="3"/>
  <c r="L456" i="3" s="1"/>
  <c r="C456" i="3"/>
  <c r="I455" i="3"/>
  <c r="G455" i="3"/>
  <c r="L455" i="3" s="1"/>
  <c r="E455" i="3" s="1"/>
  <c r="C455" i="3"/>
  <c r="I454" i="3"/>
  <c r="G454" i="3"/>
  <c r="L454" i="3" s="1"/>
  <c r="E454" i="3" s="1"/>
  <c r="C454" i="3"/>
  <c r="I453" i="3"/>
  <c r="G453" i="3"/>
  <c r="L453" i="3" s="1"/>
  <c r="E453" i="3" s="1"/>
  <c r="C453" i="3"/>
  <c r="I452" i="3"/>
  <c r="G452" i="3"/>
  <c r="L452" i="3" s="1"/>
  <c r="E452" i="3" s="1"/>
  <c r="N452" i="3" s="1"/>
  <c r="C452" i="3"/>
  <c r="I451" i="3"/>
  <c r="G451" i="3"/>
  <c r="L451" i="3" s="1"/>
  <c r="C451" i="3"/>
  <c r="I450" i="3"/>
  <c r="G450" i="3"/>
  <c r="L450" i="3" s="1"/>
  <c r="C450" i="3"/>
  <c r="I449" i="3"/>
  <c r="G449" i="3"/>
  <c r="C449" i="3"/>
  <c r="I448" i="3"/>
  <c r="G448" i="3"/>
  <c r="L448" i="3" s="1"/>
  <c r="E448" i="3" s="1"/>
  <c r="C448" i="3"/>
  <c r="I447" i="3"/>
  <c r="G447" i="3"/>
  <c r="C447" i="3"/>
  <c r="I446" i="3"/>
  <c r="G446" i="3"/>
  <c r="L446" i="3" s="1"/>
  <c r="E446" i="3" s="1"/>
  <c r="C446" i="3"/>
  <c r="I445" i="3"/>
  <c r="G445" i="3"/>
  <c r="L445" i="3" s="1"/>
  <c r="C445" i="3"/>
  <c r="I444" i="3"/>
  <c r="G444" i="3"/>
  <c r="L444" i="3" s="1"/>
  <c r="C444" i="3"/>
  <c r="I443" i="3"/>
  <c r="G443" i="3"/>
  <c r="L443" i="3" s="1"/>
  <c r="E443" i="3" s="1"/>
  <c r="C443" i="3"/>
  <c r="I442" i="3"/>
  <c r="G442" i="3"/>
  <c r="L442" i="3" s="1"/>
  <c r="E442" i="3" s="1"/>
  <c r="C442" i="3"/>
  <c r="I441" i="3"/>
  <c r="G441" i="3"/>
  <c r="L441" i="3" s="1"/>
  <c r="E441" i="3" s="1"/>
  <c r="C441" i="3"/>
  <c r="I440" i="3"/>
  <c r="G440" i="3"/>
  <c r="L440" i="3" s="1"/>
  <c r="E440" i="3" s="1"/>
  <c r="N440" i="3" s="1"/>
  <c r="C440" i="3"/>
  <c r="I439" i="3"/>
  <c r="G439" i="3"/>
  <c r="C439" i="3"/>
  <c r="I438" i="3"/>
  <c r="G438" i="3"/>
  <c r="L438" i="3" s="1"/>
  <c r="C438" i="3"/>
  <c r="I437" i="3"/>
  <c r="G437" i="3"/>
  <c r="C437" i="3"/>
  <c r="I436" i="3"/>
  <c r="G436" i="3"/>
  <c r="L436" i="3" s="1"/>
  <c r="E436" i="3" s="1"/>
  <c r="C436" i="3"/>
  <c r="I435" i="3"/>
  <c r="G435" i="3"/>
  <c r="C435" i="3"/>
  <c r="I434" i="3"/>
  <c r="G434" i="3"/>
  <c r="L434" i="3" s="1"/>
  <c r="E434" i="3" s="1"/>
  <c r="C434" i="3"/>
  <c r="I433" i="3"/>
  <c r="G433" i="3"/>
  <c r="C433" i="3"/>
  <c r="I432" i="3"/>
  <c r="G432" i="3"/>
  <c r="L432" i="3" s="1"/>
  <c r="C432" i="3"/>
  <c r="I431" i="3"/>
  <c r="G431" i="3"/>
  <c r="L431" i="3" s="1"/>
  <c r="E431" i="3" s="1"/>
  <c r="C431" i="3"/>
  <c r="I430" i="3"/>
  <c r="G430" i="3"/>
  <c r="L430" i="3" s="1"/>
  <c r="E430" i="3" s="1"/>
  <c r="C430" i="3"/>
  <c r="I429" i="3"/>
  <c r="G429" i="3"/>
  <c r="L429" i="3" s="1"/>
  <c r="E429" i="3" s="1"/>
  <c r="C429" i="3"/>
  <c r="I428" i="3"/>
  <c r="G428" i="3"/>
  <c r="L428" i="3" s="1"/>
  <c r="E428" i="3" s="1"/>
  <c r="N428" i="3" s="1"/>
  <c r="C428" i="3"/>
  <c r="I427" i="3"/>
  <c r="G427" i="3"/>
  <c r="L427" i="3" s="1"/>
  <c r="C427" i="3"/>
  <c r="I426" i="3"/>
  <c r="G426" i="3"/>
  <c r="L426" i="3" s="1"/>
  <c r="C426" i="3"/>
  <c r="I425" i="3"/>
  <c r="G425" i="3"/>
  <c r="C425" i="3"/>
  <c r="I424" i="3"/>
  <c r="G424" i="3"/>
  <c r="L424" i="3" s="1"/>
  <c r="E424" i="3" s="1"/>
  <c r="C424" i="3"/>
  <c r="I423" i="3"/>
  <c r="G423" i="3"/>
  <c r="C423" i="3"/>
  <c r="I422" i="3"/>
  <c r="G422" i="3"/>
  <c r="L422" i="3" s="1"/>
  <c r="E422" i="3" s="1"/>
  <c r="C422" i="3"/>
  <c r="I421" i="3"/>
  <c r="G421" i="3"/>
  <c r="L421" i="3" s="1"/>
  <c r="C421" i="3"/>
  <c r="I420" i="3"/>
  <c r="G420" i="3"/>
  <c r="L420" i="3" s="1"/>
  <c r="C420" i="3"/>
  <c r="I419" i="3"/>
  <c r="G419" i="3"/>
  <c r="L419" i="3" s="1"/>
  <c r="E419" i="3" s="1"/>
  <c r="C419" i="3"/>
  <c r="I418" i="3"/>
  <c r="G418" i="3"/>
  <c r="L418" i="3" s="1"/>
  <c r="E418" i="3" s="1"/>
  <c r="C418" i="3"/>
  <c r="I417" i="3"/>
  <c r="G417" i="3"/>
  <c r="L417" i="3" s="1"/>
  <c r="E417" i="3" s="1"/>
  <c r="C417" i="3"/>
  <c r="I416" i="3"/>
  <c r="G416" i="3"/>
  <c r="L416" i="3" s="1"/>
  <c r="C416" i="3"/>
  <c r="I415" i="3"/>
  <c r="G415" i="3"/>
  <c r="L415" i="3" s="1"/>
  <c r="C415" i="3"/>
  <c r="I414" i="3"/>
  <c r="G414" i="3"/>
  <c r="C414" i="3"/>
  <c r="I413" i="3"/>
  <c r="G413" i="3"/>
  <c r="C413" i="3"/>
  <c r="I412" i="3"/>
  <c r="G412" i="3"/>
  <c r="L412" i="3" s="1"/>
  <c r="E412" i="3" s="1"/>
  <c r="C412" i="3"/>
  <c r="I411" i="3"/>
  <c r="G411" i="3"/>
  <c r="C411" i="3"/>
  <c r="I410" i="3"/>
  <c r="G410" i="3"/>
  <c r="L410" i="3" s="1"/>
  <c r="E410" i="3" s="1"/>
  <c r="C410" i="3"/>
  <c r="I409" i="3"/>
  <c r="G409" i="3"/>
  <c r="L409" i="3" s="1"/>
  <c r="E409" i="3" s="1"/>
  <c r="C409" i="3"/>
  <c r="I408" i="3"/>
  <c r="G408" i="3"/>
  <c r="L408" i="3" s="1"/>
  <c r="C408" i="3"/>
  <c r="I407" i="3"/>
  <c r="G407" i="3"/>
  <c r="L407" i="3" s="1"/>
  <c r="E407" i="3" s="1"/>
  <c r="C407" i="3"/>
  <c r="I406" i="3"/>
  <c r="G406" i="3"/>
  <c r="L406" i="3" s="1"/>
  <c r="E406" i="3" s="1"/>
  <c r="C406" i="3"/>
  <c r="I405" i="3"/>
  <c r="G405" i="3"/>
  <c r="L405" i="3" s="1"/>
  <c r="E405" i="3" s="1"/>
  <c r="C405" i="3"/>
  <c r="I404" i="3"/>
  <c r="G404" i="3"/>
  <c r="L404" i="3" s="1"/>
  <c r="E404" i="3" s="1"/>
  <c r="C404" i="3"/>
  <c r="I403" i="3"/>
  <c r="G403" i="3"/>
  <c r="L403" i="3" s="1"/>
  <c r="E403" i="3" s="1"/>
  <c r="C403" i="3"/>
  <c r="I402" i="3"/>
  <c r="G402" i="3"/>
  <c r="L402" i="3" s="1"/>
  <c r="C402" i="3"/>
  <c r="I401" i="3"/>
  <c r="G401" i="3"/>
  <c r="C401" i="3"/>
  <c r="I400" i="3"/>
  <c r="G400" i="3"/>
  <c r="L400" i="3" s="1"/>
  <c r="E400" i="3" s="1"/>
  <c r="C400" i="3"/>
  <c r="I399" i="3"/>
  <c r="G399" i="3"/>
  <c r="C399" i="3"/>
  <c r="I398" i="3"/>
  <c r="G398" i="3"/>
  <c r="L398" i="3" s="1"/>
  <c r="E398" i="3" s="1"/>
  <c r="C398" i="3"/>
  <c r="I397" i="3"/>
  <c r="G397" i="3"/>
  <c r="L397" i="3" s="1"/>
  <c r="C397" i="3"/>
  <c r="I396" i="3"/>
  <c r="G396" i="3"/>
  <c r="L396" i="3" s="1"/>
  <c r="C396" i="3"/>
  <c r="I395" i="3"/>
  <c r="G395" i="3"/>
  <c r="L395" i="3" s="1"/>
  <c r="E395" i="3" s="1"/>
  <c r="C395" i="3"/>
  <c r="I394" i="3"/>
  <c r="G394" i="3"/>
  <c r="L394" i="3" s="1"/>
  <c r="E394" i="3" s="1"/>
  <c r="C394" i="3"/>
  <c r="I393" i="3"/>
  <c r="G393" i="3"/>
  <c r="L393" i="3" s="1"/>
  <c r="E393" i="3" s="1"/>
  <c r="C393" i="3"/>
  <c r="I392" i="3"/>
  <c r="G392" i="3"/>
  <c r="L392" i="3" s="1"/>
  <c r="C392" i="3"/>
  <c r="I391" i="3"/>
  <c r="G391" i="3"/>
  <c r="C391" i="3"/>
  <c r="I390" i="3"/>
  <c r="G390" i="3"/>
  <c r="C390" i="3"/>
  <c r="I389" i="3"/>
  <c r="G389" i="3"/>
  <c r="C389" i="3"/>
  <c r="I388" i="3"/>
  <c r="G388" i="3"/>
  <c r="L388" i="3" s="1"/>
  <c r="E388" i="3" s="1"/>
  <c r="C388" i="3"/>
  <c r="I387" i="3"/>
  <c r="G387" i="3"/>
  <c r="C387" i="3"/>
  <c r="I386" i="3"/>
  <c r="G386" i="3"/>
  <c r="L386" i="3" s="1"/>
  <c r="E386" i="3" s="1"/>
  <c r="C386" i="3"/>
  <c r="I385" i="3"/>
  <c r="G385" i="3"/>
  <c r="L385" i="3" s="1"/>
  <c r="E385" i="3" s="1"/>
  <c r="C385" i="3"/>
  <c r="I384" i="3"/>
  <c r="G384" i="3"/>
  <c r="L384" i="3" s="1"/>
  <c r="C384" i="3"/>
  <c r="I383" i="3"/>
  <c r="G383" i="3"/>
  <c r="L383" i="3" s="1"/>
  <c r="E383" i="3" s="1"/>
  <c r="C383" i="3"/>
  <c r="I382" i="3"/>
  <c r="G382" i="3"/>
  <c r="L382" i="3" s="1"/>
  <c r="E382" i="3" s="1"/>
  <c r="C382" i="3"/>
  <c r="I381" i="3"/>
  <c r="G381" i="3"/>
  <c r="L381" i="3" s="1"/>
  <c r="E381" i="3" s="1"/>
  <c r="C381" i="3"/>
  <c r="I380" i="3"/>
  <c r="G380" i="3"/>
  <c r="L380" i="3" s="1"/>
  <c r="E380" i="3" s="1"/>
  <c r="N380" i="3" s="1"/>
  <c r="C380" i="3"/>
  <c r="I379" i="3"/>
  <c r="G379" i="3"/>
  <c r="L379" i="3" s="1"/>
  <c r="E379" i="3" s="1"/>
  <c r="M379" i="3" s="1"/>
  <c r="C379" i="3"/>
  <c r="I378" i="3"/>
  <c r="G378" i="3"/>
  <c r="L378" i="3" s="1"/>
  <c r="C378" i="3"/>
  <c r="I377" i="3"/>
  <c r="G377" i="3"/>
  <c r="C377" i="3"/>
  <c r="I376" i="3"/>
  <c r="G376" i="3"/>
  <c r="L376" i="3" s="1"/>
  <c r="E376" i="3" s="1"/>
  <c r="C376" i="3"/>
  <c r="I375" i="3"/>
  <c r="G375" i="3"/>
  <c r="C375" i="3"/>
  <c r="I374" i="3"/>
  <c r="G374" i="3"/>
  <c r="L374" i="3" s="1"/>
  <c r="E374" i="3" s="1"/>
  <c r="C374" i="3"/>
  <c r="I373" i="3"/>
  <c r="G373" i="3"/>
  <c r="L373" i="3" s="1"/>
  <c r="C373" i="3"/>
  <c r="I372" i="3"/>
  <c r="G372" i="3"/>
  <c r="L372" i="3" s="1"/>
  <c r="C372" i="3"/>
  <c r="I371" i="3"/>
  <c r="G371" i="3"/>
  <c r="L371" i="3" s="1"/>
  <c r="E371" i="3" s="1"/>
  <c r="C371" i="3"/>
  <c r="I370" i="3"/>
  <c r="G370" i="3"/>
  <c r="L370" i="3" s="1"/>
  <c r="E370" i="3" s="1"/>
  <c r="C370" i="3"/>
  <c r="I369" i="3"/>
  <c r="G369" i="3"/>
  <c r="L369" i="3" s="1"/>
  <c r="E369" i="3" s="1"/>
  <c r="C369" i="3"/>
  <c r="I368" i="3"/>
  <c r="G368" i="3"/>
  <c r="L368" i="3" s="1"/>
  <c r="E368" i="3" s="1"/>
  <c r="C368" i="3"/>
  <c r="I367" i="3"/>
  <c r="G367" i="3"/>
  <c r="L367" i="3" s="1"/>
  <c r="E367" i="3" s="1"/>
  <c r="M367" i="3" s="1"/>
  <c r="C367" i="3"/>
  <c r="I366" i="3"/>
  <c r="G366" i="3"/>
  <c r="C366" i="3"/>
  <c r="I365" i="3"/>
  <c r="G365" i="3"/>
  <c r="C365" i="3"/>
  <c r="I364" i="3"/>
  <c r="G364" i="3"/>
  <c r="L364" i="3" s="1"/>
  <c r="C364" i="3"/>
  <c r="I363" i="3"/>
  <c r="G363" i="3"/>
  <c r="C363" i="3"/>
  <c r="I362" i="3"/>
  <c r="G362" i="3"/>
  <c r="L362" i="3" s="1"/>
  <c r="E362" i="3" s="1"/>
  <c r="C362" i="3"/>
  <c r="I361" i="3"/>
  <c r="G361" i="3"/>
  <c r="L361" i="3" s="1"/>
  <c r="C361" i="3"/>
  <c r="I360" i="3"/>
  <c r="G360" i="3"/>
  <c r="L360" i="3" s="1"/>
  <c r="C360" i="3"/>
  <c r="I359" i="3"/>
  <c r="G359" i="3"/>
  <c r="L359" i="3" s="1"/>
  <c r="E359" i="3" s="1"/>
  <c r="M359" i="3" s="1"/>
  <c r="C359" i="3"/>
  <c r="I358" i="3"/>
  <c r="G358" i="3"/>
  <c r="L358" i="3" s="1"/>
  <c r="E358" i="3" s="1"/>
  <c r="C358" i="3"/>
  <c r="I357" i="3"/>
  <c r="G357" i="3"/>
  <c r="L357" i="3" s="1"/>
  <c r="E357" i="3" s="1"/>
  <c r="C357" i="3"/>
  <c r="I356" i="3"/>
  <c r="G356" i="3"/>
  <c r="L356" i="3" s="1"/>
  <c r="E356" i="3" s="1"/>
  <c r="C356" i="3"/>
  <c r="I355" i="3"/>
  <c r="G355" i="3"/>
  <c r="L355" i="3" s="1"/>
  <c r="E355" i="3" s="1"/>
  <c r="M355" i="3" s="1"/>
  <c r="C355" i="3"/>
  <c r="I354" i="3"/>
  <c r="G354" i="3"/>
  <c r="L354" i="3" s="1"/>
  <c r="C354" i="3"/>
  <c r="I353" i="3"/>
  <c r="G353" i="3"/>
  <c r="I352" i="3"/>
  <c r="G352" i="3"/>
  <c r="C352" i="3"/>
  <c r="I351" i="3"/>
  <c r="G351" i="3"/>
  <c r="L351" i="3" s="1"/>
  <c r="C351" i="3"/>
  <c r="I350" i="3"/>
  <c r="G350" i="3"/>
  <c r="C350" i="3"/>
  <c r="I349" i="3"/>
  <c r="G349" i="3"/>
  <c r="C349" i="3"/>
  <c r="I348" i="3"/>
  <c r="G348" i="3"/>
  <c r="L348" i="3" s="1"/>
  <c r="E348" i="3" s="1"/>
  <c r="M348" i="3" s="1"/>
  <c r="C348" i="3"/>
  <c r="I347" i="3"/>
  <c r="G347" i="3"/>
  <c r="L347" i="3" s="1"/>
  <c r="C347" i="3"/>
  <c r="I346" i="3"/>
  <c r="G346" i="3"/>
  <c r="L346" i="3" s="1"/>
  <c r="E346" i="3" s="1"/>
  <c r="C346" i="3"/>
  <c r="I345" i="3"/>
  <c r="G345" i="3"/>
  <c r="L345" i="3" s="1"/>
  <c r="E345" i="3" s="1"/>
  <c r="M345" i="3" s="1"/>
  <c r="C345" i="3"/>
  <c r="I344" i="3"/>
  <c r="G344" i="3"/>
  <c r="L344" i="3" s="1"/>
  <c r="E344" i="3" s="1"/>
  <c r="M344" i="3" s="1"/>
  <c r="C344" i="3"/>
  <c r="I343" i="3"/>
  <c r="G343" i="3"/>
  <c r="L343" i="3" s="1"/>
  <c r="C343" i="3"/>
  <c r="I342" i="3"/>
  <c r="G342" i="3"/>
  <c r="C342" i="3"/>
  <c r="I341" i="3"/>
  <c r="G341" i="3"/>
  <c r="L341" i="3" s="1"/>
  <c r="E341" i="3" s="1"/>
  <c r="C341" i="3"/>
  <c r="I340" i="3"/>
  <c r="G340" i="3"/>
  <c r="C340" i="3"/>
  <c r="I339" i="3"/>
  <c r="G339" i="3"/>
  <c r="L339" i="3" s="1"/>
  <c r="C339" i="3"/>
  <c r="I338" i="3"/>
  <c r="G338" i="3"/>
  <c r="L338" i="3" s="1"/>
  <c r="E338" i="3" s="1"/>
  <c r="C338" i="3"/>
  <c r="I337" i="3"/>
  <c r="G337" i="3"/>
  <c r="C337" i="3"/>
  <c r="I336" i="3"/>
  <c r="G336" i="3"/>
  <c r="L336" i="3" s="1"/>
  <c r="E336" i="3" s="1"/>
  <c r="M336" i="3" s="1"/>
  <c r="C336" i="3"/>
  <c r="I335" i="3"/>
  <c r="G335" i="3"/>
  <c r="L335" i="3" s="1"/>
  <c r="C335" i="3"/>
  <c r="I334" i="3"/>
  <c r="G334" i="3"/>
  <c r="L334" i="3" s="1"/>
  <c r="E334" i="3" s="1"/>
  <c r="C334" i="3"/>
  <c r="I333" i="3"/>
  <c r="G333" i="3"/>
  <c r="L333" i="3" s="1"/>
  <c r="E333" i="3" s="1"/>
  <c r="M333" i="3" s="1"/>
  <c r="C333" i="3"/>
  <c r="I332" i="3"/>
  <c r="G332" i="3"/>
  <c r="L332" i="3" s="1"/>
  <c r="E332" i="3" s="1"/>
  <c r="C332" i="3"/>
  <c r="I331" i="3"/>
  <c r="G331" i="3"/>
  <c r="C331" i="3"/>
  <c r="I330" i="3"/>
  <c r="G330" i="3"/>
  <c r="C330" i="3"/>
  <c r="I329" i="3"/>
  <c r="G329" i="3"/>
  <c r="C329" i="3"/>
  <c r="I328" i="3"/>
  <c r="G328" i="3"/>
  <c r="L328" i="3" s="1"/>
  <c r="E328" i="3" s="1"/>
  <c r="C328" i="3"/>
  <c r="I327" i="3"/>
  <c r="G327" i="3"/>
  <c r="L327" i="3" s="1"/>
  <c r="E327" i="3" s="1"/>
  <c r="N327" i="3" s="1"/>
  <c r="C327" i="3"/>
  <c r="I326" i="3"/>
  <c r="G326" i="3"/>
  <c r="L326" i="3" s="1"/>
  <c r="E326" i="3" s="1"/>
  <c r="C326" i="3"/>
  <c r="I325" i="3"/>
  <c r="G325" i="3"/>
  <c r="C325" i="3"/>
  <c r="I324" i="3"/>
  <c r="G324" i="3"/>
  <c r="C324" i="3"/>
  <c r="I323" i="3"/>
  <c r="G323" i="3"/>
  <c r="L323" i="3" s="1"/>
  <c r="C323" i="3"/>
  <c r="I322" i="3"/>
  <c r="G322" i="3"/>
  <c r="L322" i="3" s="1"/>
  <c r="C322" i="3"/>
  <c r="I321" i="3"/>
  <c r="G321" i="3"/>
  <c r="L321" i="3" s="1"/>
  <c r="E321" i="3" s="1"/>
  <c r="C321" i="3"/>
  <c r="I320" i="3"/>
  <c r="G320" i="3"/>
  <c r="L320" i="3" s="1"/>
  <c r="E320" i="3" s="1"/>
  <c r="C320" i="3"/>
  <c r="I319" i="3"/>
  <c r="G319" i="3"/>
  <c r="L319" i="3" s="1"/>
  <c r="E319" i="3" s="1"/>
  <c r="C319" i="3"/>
  <c r="I318" i="3"/>
  <c r="G318" i="3"/>
  <c r="L318" i="3" s="1"/>
  <c r="E318" i="3" s="1"/>
  <c r="C318" i="3"/>
  <c r="I317" i="3"/>
  <c r="G317" i="3"/>
  <c r="L317" i="3" s="1"/>
  <c r="E317" i="3" s="1"/>
  <c r="N317" i="3" s="1"/>
  <c r="C317" i="3"/>
  <c r="I316" i="3"/>
  <c r="G316" i="3"/>
  <c r="L316" i="3" s="1"/>
  <c r="C316" i="3"/>
  <c r="I315" i="3"/>
  <c r="G315" i="3"/>
  <c r="C315" i="3"/>
  <c r="I314" i="3"/>
  <c r="G314" i="3"/>
  <c r="L314" i="3" s="1"/>
  <c r="C314" i="3"/>
  <c r="I313" i="3"/>
  <c r="G313" i="3"/>
  <c r="L313" i="3" s="1"/>
  <c r="C313" i="3"/>
  <c r="I312" i="3"/>
  <c r="G312" i="3"/>
  <c r="C312" i="3"/>
  <c r="I311" i="3"/>
  <c r="G311" i="3"/>
  <c r="L311" i="3" s="1"/>
  <c r="E311" i="3" s="1"/>
  <c r="C311" i="3"/>
  <c r="I310" i="3"/>
  <c r="G310" i="3"/>
  <c r="L310" i="3" s="1"/>
  <c r="C310" i="3"/>
  <c r="I309" i="3"/>
  <c r="G309" i="3"/>
  <c r="L309" i="3" s="1"/>
  <c r="E309" i="3" s="1"/>
  <c r="C309" i="3"/>
  <c r="I308" i="3"/>
  <c r="G308" i="3"/>
  <c r="L308" i="3" s="1"/>
  <c r="E308" i="3" s="1"/>
  <c r="C308" i="3"/>
  <c r="I307" i="3"/>
  <c r="G307" i="3"/>
  <c r="L307" i="3" s="1"/>
  <c r="E307" i="3" s="1"/>
  <c r="C307" i="3"/>
  <c r="I306" i="3"/>
  <c r="G306" i="3"/>
  <c r="L306" i="3" s="1"/>
  <c r="E306" i="3" s="1"/>
  <c r="C306" i="3"/>
  <c r="I305" i="3"/>
  <c r="G305" i="3"/>
  <c r="L305" i="3" s="1"/>
  <c r="E305" i="3" s="1"/>
  <c r="N305" i="3" s="1"/>
  <c r="C305" i="3"/>
  <c r="I304" i="3"/>
  <c r="G304" i="3"/>
  <c r="L304" i="3" s="1"/>
  <c r="C304" i="3"/>
  <c r="I303" i="3"/>
  <c r="G303" i="3"/>
  <c r="C303" i="3"/>
  <c r="I302" i="3"/>
  <c r="G302" i="3"/>
  <c r="L302" i="3" s="1"/>
  <c r="C302" i="3"/>
  <c r="I301" i="3"/>
  <c r="G301" i="3"/>
  <c r="L301" i="3" s="1"/>
  <c r="C301" i="3"/>
  <c r="I300" i="3"/>
  <c r="G300" i="3"/>
  <c r="L300" i="3" s="1"/>
  <c r="C300" i="3"/>
  <c r="I299" i="3"/>
  <c r="G299" i="3"/>
  <c r="L299" i="3" s="1"/>
  <c r="E299" i="3" s="1"/>
  <c r="C299" i="3"/>
  <c r="I298" i="3"/>
  <c r="G298" i="3"/>
  <c r="L298" i="3" s="1"/>
  <c r="C298" i="3"/>
  <c r="I297" i="3"/>
  <c r="G297" i="3"/>
  <c r="L297" i="3" s="1"/>
  <c r="C297" i="3"/>
  <c r="I296" i="3"/>
  <c r="G296" i="3"/>
  <c r="L296" i="3" s="1"/>
  <c r="E296" i="3" s="1"/>
  <c r="C296" i="3"/>
  <c r="I295" i="3"/>
  <c r="G295" i="3"/>
  <c r="L295" i="3" s="1"/>
  <c r="E295" i="3" s="1"/>
  <c r="C295" i="3"/>
  <c r="I294" i="3"/>
  <c r="G294" i="3"/>
  <c r="L294" i="3" s="1"/>
  <c r="E294" i="3" s="1"/>
  <c r="C294" i="3"/>
  <c r="I293" i="3"/>
  <c r="G293" i="3"/>
  <c r="L293" i="3" s="1"/>
  <c r="E293" i="3" s="1"/>
  <c r="C293" i="3"/>
  <c r="I292" i="3"/>
  <c r="G292" i="3"/>
  <c r="C292" i="3"/>
  <c r="I291" i="3"/>
  <c r="G291" i="3"/>
  <c r="C291" i="3"/>
  <c r="I290" i="3"/>
  <c r="G290" i="3"/>
  <c r="L290" i="3" s="1"/>
  <c r="C290" i="3"/>
  <c r="I289" i="3"/>
  <c r="G289" i="3"/>
  <c r="L289" i="3" s="1"/>
  <c r="C289" i="3"/>
  <c r="I288" i="3"/>
  <c r="G288" i="3"/>
  <c r="L288" i="3" s="1"/>
  <c r="E288" i="3" s="1"/>
  <c r="N288" i="3" s="1"/>
  <c r="C288" i="3"/>
  <c r="I287" i="3"/>
  <c r="G287" i="3"/>
  <c r="L287" i="3" s="1"/>
  <c r="E287" i="3" s="1"/>
  <c r="C287" i="3"/>
  <c r="I286" i="3"/>
  <c r="G286" i="3"/>
  <c r="L286" i="3" s="1"/>
  <c r="C286" i="3"/>
  <c r="I285" i="3"/>
  <c r="G285" i="3"/>
  <c r="L285" i="3" s="1"/>
  <c r="C285" i="3"/>
  <c r="I284" i="3"/>
  <c r="G284" i="3"/>
  <c r="L284" i="3" s="1"/>
  <c r="E284" i="3" s="1"/>
  <c r="C284" i="3"/>
  <c r="I283" i="3"/>
  <c r="G283" i="3"/>
  <c r="L283" i="3" s="1"/>
  <c r="E283" i="3" s="1"/>
  <c r="C283" i="3"/>
  <c r="I282" i="3"/>
  <c r="G282" i="3"/>
  <c r="C282" i="3" s="1"/>
  <c r="I281" i="3"/>
  <c r="G281" i="3"/>
  <c r="C281" i="3" s="1"/>
  <c r="I280" i="3"/>
  <c r="G280" i="3"/>
  <c r="L280" i="3" s="1"/>
  <c r="I279" i="3"/>
  <c r="G279" i="3"/>
  <c r="I278" i="3"/>
  <c r="G278" i="3"/>
  <c r="C278" i="3" s="1"/>
  <c r="I277" i="3"/>
  <c r="G277" i="3"/>
  <c r="C277" i="3" s="1"/>
  <c r="I276" i="3"/>
  <c r="G276" i="3"/>
  <c r="L276" i="3" s="1"/>
  <c r="I275" i="3"/>
  <c r="G275" i="3"/>
  <c r="I274" i="3"/>
  <c r="G274" i="3"/>
  <c r="L274" i="3" s="1"/>
  <c r="I273" i="3"/>
  <c r="G273" i="3"/>
  <c r="L273" i="3" s="1"/>
  <c r="I272" i="3"/>
  <c r="G272" i="3"/>
  <c r="L272" i="3" s="1"/>
  <c r="E272" i="3" s="1"/>
  <c r="I271" i="3"/>
  <c r="G271" i="3"/>
  <c r="L271" i="3" s="1"/>
  <c r="E271" i="3" s="1"/>
  <c r="I270" i="3"/>
  <c r="G270" i="3"/>
  <c r="L270" i="3" s="1"/>
  <c r="E270" i="3" s="1"/>
  <c r="I269" i="3"/>
  <c r="G269" i="3"/>
  <c r="L269" i="3" s="1"/>
  <c r="E269" i="3" s="1"/>
  <c r="I268" i="3"/>
  <c r="G268" i="3"/>
  <c r="I267" i="3"/>
  <c r="G267" i="3"/>
  <c r="I266" i="3"/>
  <c r="G266" i="3"/>
  <c r="C266" i="3" s="1"/>
  <c r="I265" i="3"/>
  <c r="G265" i="3"/>
  <c r="C265" i="3" s="1"/>
  <c r="I264" i="3"/>
  <c r="G264" i="3"/>
  <c r="L264" i="3" s="1"/>
  <c r="I263" i="3"/>
  <c r="G263" i="3"/>
  <c r="L263" i="3" s="1"/>
  <c r="I262" i="3"/>
  <c r="G262" i="3"/>
  <c r="L262" i="3" s="1"/>
  <c r="I261" i="3"/>
  <c r="G261" i="3"/>
  <c r="L261" i="3" s="1"/>
  <c r="I260" i="3"/>
  <c r="G260" i="3"/>
  <c r="L260" i="3" s="1"/>
  <c r="E260" i="3" s="1"/>
  <c r="I259" i="3"/>
  <c r="G259" i="3"/>
  <c r="I258" i="3"/>
  <c r="G258" i="3"/>
  <c r="L258" i="3" s="1"/>
  <c r="E258" i="3" s="1"/>
  <c r="I257" i="3"/>
  <c r="G257" i="3"/>
  <c r="L257" i="3" s="1"/>
  <c r="E257" i="3" s="1"/>
  <c r="I256" i="3"/>
  <c r="G256" i="3"/>
  <c r="C256" i="3" s="1"/>
  <c r="I255" i="3"/>
  <c r="G255" i="3"/>
  <c r="I254" i="3"/>
  <c r="G254" i="3"/>
  <c r="C254" i="3" s="1"/>
  <c r="I253" i="3"/>
  <c r="G253" i="3"/>
  <c r="C253" i="3" s="1"/>
  <c r="I252" i="3"/>
  <c r="G252" i="3"/>
  <c r="C252" i="3" s="1"/>
  <c r="I251" i="3"/>
  <c r="G251" i="3"/>
  <c r="C251" i="3" s="1"/>
  <c r="I250" i="3"/>
  <c r="G250" i="3"/>
  <c r="L250" i="3" s="1"/>
  <c r="I249" i="3"/>
  <c r="G249" i="3"/>
  <c r="L249" i="3" s="1"/>
  <c r="I248" i="3"/>
  <c r="G248" i="3"/>
  <c r="L248" i="3" s="1"/>
  <c r="E248" i="3" s="1"/>
  <c r="N248" i="3" s="1"/>
  <c r="I247" i="3"/>
  <c r="G247" i="3"/>
  <c r="L247" i="3" s="1"/>
  <c r="E247" i="3" s="1"/>
  <c r="M247" i="3" s="1"/>
  <c r="I246" i="3"/>
  <c r="G246" i="3"/>
  <c r="L246" i="3" s="1"/>
  <c r="E246" i="3" s="1"/>
  <c r="I245" i="3"/>
  <c r="G245" i="3"/>
  <c r="L245" i="3" s="1"/>
  <c r="E245" i="3" s="1"/>
  <c r="I244" i="3"/>
  <c r="G244" i="3"/>
  <c r="L244" i="3" s="1"/>
  <c r="I243" i="3"/>
  <c r="G243" i="3"/>
  <c r="I242" i="3"/>
  <c r="G242" i="3"/>
  <c r="C242" i="3" s="1"/>
  <c r="I241" i="3"/>
  <c r="G241" i="3"/>
  <c r="C241" i="3" s="1"/>
  <c r="I240" i="3"/>
  <c r="G240" i="3"/>
  <c r="I239" i="3"/>
  <c r="G239" i="3"/>
  <c r="C239" i="3" s="1"/>
  <c r="L238" i="3"/>
  <c r="E238" i="3" s="1"/>
  <c r="I238" i="3"/>
  <c r="L237" i="3"/>
  <c r="E237" i="3" s="1"/>
  <c r="M237" i="3" s="1"/>
  <c r="I237" i="3"/>
  <c r="L236" i="3"/>
  <c r="E236" i="3" s="1"/>
  <c r="I236" i="3"/>
  <c r="L235" i="3"/>
  <c r="E235" i="3" s="1"/>
  <c r="N235" i="3" s="1"/>
  <c r="I235" i="3"/>
  <c r="L234" i="3"/>
  <c r="E234" i="3" s="1"/>
  <c r="I234" i="3"/>
  <c r="L233" i="3"/>
  <c r="E233" i="3" s="1"/>
  <c r="M233" i="3" s="1"/>
  <c r="I233" i="3"/>
  <c r="L232" i="3"/>
  <c r="E232" i="3" s="1"/>
  <c r="I232" i="3"/>
  <c r="I231" i="3"/>
  <c r="G231" i="3"/>
  <c r="L230" i="3"/>
  <c r="E230" i="3" s="1"/>
  <c r="N230" i="3" s="1"/>
  <c r="I230" i="3"/>
  <c r="L229" i="3"/>
  <c r="E229" i="3" s="1"/>
  <c r="M229" i="3" s="1"/>
  <c r="I229" i="3"/>
  <c r="L228" i="3"/>
  <c r="E228" i="3" s="1"/>
  <c r="I228" i="3"/>
  <c r="L227" i="3"/>
  <c r="E227" i="3" s="1"/>
  <c r="I227" i="3"/>
  <c r="L226" i="3"/>
  <c r="E226" i="3" s="1"/>
  <c r="N226" i="3" s="1"/>
  <c r="I226" i="3"/>
  <c r="L225" i="3"/>
  <c r="E225" i="3" s="1"/>
  <c r="M225" i="3" s="1"/>
  <c r="I225" i="3"/>
  <c r="I224" i="3"/>
  <c r="G224" i="3"/>
  <c r="C224" i="3" s="1"/>
  <c r="L223" i="3"/>
  <c r="E223" i="3" s="1"/>
  <c r="I223" i="3"/>
  <c r="L222" i="3"/>
  <c r="E222" i="3" s="1"/>
  <c r="I222" i="3"/>
  <c r="L221" i="3"/>
  <c r="E221" i="3" s="1"/>
  <c r="I221" i="3"/>
  <c r="L220" i="3"/>
  <c r="E220" i="3" s="1"/>
  <c r="N220" i="3" s="1"/>
  <c r="I220" i="3"/>
  <c r="L219" i="3"/>
  <c r="E219" i="3" s="1"/>
  <c r="I219" i="3"/>
  <c r="L218" i="3"/>
  <c r="E218" i="3" s="1"/>
  <c r="I218" i="3"/>
  <c r="L217" i="3"/>
  <c r="E217" i="3" s="1"/>
  <c r="N217" i="3" s="1"/>
  <c r="I217" i="3"/>
  <c r="L216" i="3"/>
  <c r="E216" i="3" s="1"/>
  <c r="I216" i="3"/>
  <c r="L215" i="3"/>
  <c r="E215" i="3" s="1"/>
  <c r="I215" i="3"/>
  <c r="L214" i="3"/>
  <c r="E214" i="3" s="1"/>
  <c r="I214" i="3"/>
  <c r="L213" i="3"/>
  <c r="E213" i="3" s="1"/>
  <c r="N213" i="3" s="1"/>
  <c r="I213" i="3"/>
  <c r="L212" i="3"/>
  <c r="E212" i="3" s="1"/>
  <c r="N212" i="3" s="1"/>
  <c r="I212" i="3"/>
  <c r="L211" i="3"/>
  <c r="E211" i="3" s="1"/>
  <c r="I211" i="3"/>
  <c r="L210" i="3"/>
  <c r="E210" i="3" s="1"/>
  <c r="I210" i="3"/>
  <c r="L209" i="3"/>
  <c r="E209" i="3" s="1"/>
  <c r="N209" i="3" s="1"/>
  <c r="I209" i="3"/>
  <c r="L208" i="3"/>
  <c r="E208" i="3" s="1"/>
  <c r="N208" i="3" s="1"/>
  <c r="I208" i="3"/>
  <c r="L207" i="3"/>
  <c r="E207" i="3" s="1"/>
  <c r="I207" i="3"/>
  <c r="L206" i="3"/>
  <c r="E206" i="3" s="1"/>
  <c r="I206" i="3"/>
  <c r="L205" i="3"/>
  <c r="E205" i="3" s="1"/>
  <c r="N205" i="3" s="1"/>
  <c r="I205" i="3"/>
  <c r="L204" i="3"/>
  <c r="E204" i="3" s="1"/>
  <c r="N204" i="3" s="1"/>
  <c r="I204" i="3"/>
  <c r="L203" i="3"/>
  <c r="E203" i="3" s="1"/>
  <c r="I203" i="3"/>
  <c r="L202" i="3"/>
  <c r="E202" i="3" s="1"/>
  <c r="I202" i="3"/>
  <c r="L201" i="3"/>
  <c r="E201" i="3" s="1"/>
  <c r="N201" i="3" s="1"/>
  <c r="I201" i="3"/>
  <c r="L200" i="3"/>
  <c r="E200" i="3" s="1"/>
  <c r="N200" i="3" s="1"/>
  <c r="I200" i="3"/>
  <c r="L199" i="3"/>
  <c r="E199" i="3" s="1"/>
  <c r="I199" i="3"/>
  <c r="L198" i="3"/>
  <c r="E198" i="3" s="1"/>
  <c r="I198" i="3"/>
  <c r="L197" i="3"/>
  <c r="E197" i="3" s="1"/>
  <c r="N197" i="3" s="1"/>
  <c r="I197" i="3"/>
  <c r="L196" i="3"/>
  <c r="E196" i="3" s="1"/>
  <c r="N196" i="3" s="1"/>
  <c r="I196" i="3"/>
  <c r="L195" i="3"/>
  <c r="E195" i="3" s="1"/>
  <c r="I195" i="3"/>
  <c r="L194" i="3"/>
  <c r="E194" i="3" s="1"/>
  <c r="I194" i="3"/>
  <c r="L193" i="3"/>
  <c r="E193" i="3" s="1"/>
  <c r="N193" i="3" s="1"/>
  <c r="I193" i="3"/>
  <c r="L192" i="3"/>
  <c r="E192" i="3" s="1"/>
  <c r="N192" i="3" s="1"/>
  <c r="I192" i="3"/>
  <c r="L191" i="3"/>
  <c r="E191" i="3" s="1"/>
  <c r="I191" i="3"/>
  <c r="L190" i="3"/>
  <c r="E190" i="3" s="1"/>
  <c r="N190" i="3" s="1"/>
  <c r="I190" i="3"/>
  <c r="L189" i="3"/>
  <c r="E189" i="3" s="1"/>
  <c r="I189" i="3"/>
  <c r="L188" i="3"/>
  <c r="E188" i="3" s="1"/>
  <c r="N188" i="3" s="1"/>
  <c r="I188" i="3"/>
  <c r="L187" i="3"/>
  <c r="E187" i="3" s="1"/>
  <c r="N187" i="3" s="1"/>
  <c r="I187" i="3"/>
  <c r="L186" i="3"/>
  <c r="E186" i="3" s="1"/>
  <c r="N186" i="3" s="1"/>
  <c r="I186" i="3"/>
  <c r="L185" i="3"/>
  <c r="E185" i="3" s="1"/>
  <c r="I185" i="3"/>
  <c r="L184" i="3"/>
  <c r="E184" i="3" s="1"/>
  <c r="I184" i="3"/>
  <c r="L183" i="3"/>
  <c r="E183" i="3" s="1"/>
  <c r="I183" i="3"/>
  <c r="L182" i="3"/>
  <c r="E182" i="3" s="1"/>
  <c r="N182" i="3" s="1"/>
  <c r="I182" i="3"/>
  <c r="L181" i="3"/>
  <c r="E181" i="3" s="1"/>
  <c r="N181" i="3" s="1"/>
  <c r="I181" i="3"/>
  <c r="L180" i="3"/>
  <c r="E180" i="3" s="1"/>
  <c r="I180" i="3"/>
  <c r="L179" i="3"/>
  <c r="E179" i="3" s="1"/>
  <c r="N179" i="3" s="1"/>
  <c r="I179" i="3"/>
  <c r="L178" i="3"/>
  <c r="E178" i="3" s="1"/>
  <c r="N178" i="3" s="1"/>
  <c r="I178" i="3"/>
  <c r="L177" i="3"/>
  <c r="E177" i="3" s="1"/>
  <c r="I177" i="3"/>
  <c r="L176" i="3"/>
  <c r="E176" i="3" s="1"/>
  <c r="I176" i="3"/>
  <c r="L175" i="3"/>
  <c r="E175" i="3" s="1"/>
  <c r="I175" i="3"/>
  <c r="L174" i="3"/>
  <c r="E174" i="3" s="1"/>
  <c r="I174" i="3"/>
  <c r="L173" i="3"/>
  <c r="E173" i="3" s="1"/>
  <c r="I173" i="3"/>
  <c r="L172" i="3"/>
  <c r="E172" i="3" s="1"/>
  <c r="M172" i="3" s="1"/>
  <c r="I172" i="3"/>
  <c r="L171" i="3"/>
  <c r="E171" i="3" s="1"/>
  <c r="I171" i="3"/>
  <c r="L170" i="3"/>
  <c r="E170" i="3" s="1"/>
  <c r="I170" i="3"/>
  <c r="L169" i="3"/>
  <c r="E169" i="3" s="1"/>
  <c r="N169" i="3" s="1"/>
  <c r="I169" i="3"/>
  <c r="L168" i="3"/>
  <c r="E168" i="3" s="1"/>
  <c r="M168" i="3" s="1"/>
  <c r="I168" i="3"/>
  <c r="L167" i="3"/>
  <c r="E167" i="3" s="1"/>
  <c r="I167" i="3"/>
  <c r="L166" i="3"/>
  <c r="E166" i="3" s="1"/>
  <c r="I166" i="3"/>
  <c r="L165" i="3"/>
  <c r="E165" i="3" s="1"/>
  <c r="I165" i="3"/>
  <c r="L164" i="3"/>
  <c r="E164" i="3" s="1"/>
  <c r="M164" i="3" s="1"/>
  <c r="I164" i="3"/>
  <c r="L163" i="3"/>
  <c r="E163" i="3" s="1"/>
  <c r="I163" i="3"/>
  <c r="L162" i="3"/>
  <c r="E162" i="3" s="1"/>
  <c r="I162" i="3"/>
  <c r="L161" i="3"/>
  <c r="E161" i="3" s="1"/>
  <c r="N161" i="3" s="1"/>
  <c r="I161" i="3"/>
  <c r="L160" i="3"/>
  <c r="E160" i="3" s="1"/>
  <c r="I160" i="3"/>
  <c r="L159" i="3"/>
  <c r="E159" i="3" s="1"/>
  <c r="I159" i="3"/>
  <c r="L158" i="3"/>
  <c r="E158" i="3" s="1"/>
  <c r="N158" i="3" s="1"/>
  <c r="I158" i="3"/>
  <c r="L157" i="3"/>
  <c r="E157" i="3" s="1"/>
  <c r="I157" i="3"/>
  <c r="L156" i="3"/>
  <c r="E156" i="3" s="1"/>
  <c r="M156" i="3" s="1"/>
  <c r="I156" i="3"/>
  <c r="L155" i="3"/>
  <c r="E155" i="3" s="1"/>
  <c r="I155" i="3"/>
  <c r="L154" i="3"/>
  <c r="E154" i="3" s="1"/>
  <c r="N154" i="3" s="1"/>
  <c r="I154" i="3"/>
  <c r="L153" i="3"/>
  <c r="E153" i="3" s="1"/>
  <c r="I153" i="3"/>
  <c r="L152" i="3"/>
  <c r="E152" i="3" s="1"/>
  <c r="N152" i="3" s="1"/>
  <c r="I152" i="3"/>
  <c r="L151" i="3"/>
  <c r="E151" i="3" s="1"/>
  <c r="I151" i="3"/>
  <c r="L150" i="3"/>
  <c r="E150" i="3" s="1"/>
  <c r="N150" i="3" s="1"/>
  <c r="I150" i="3"/>
  <c r="L149" i="3"/>
  <c r="E149" i="3" s="1"/>
  <c r="I149" i="3"/>
  <c r="L148" i="3"/>
  <c r="E148" i="3" s="1"/>
  <c r="N148" i="3" s="1"/>
  <c r="I148" i="3"/>
  <c r="L147" i="3"/>
  <c r="E147" i="3" s="1"/>
  <c r="I147" i="3"/>
  <c r="L146" i="3"/>
  <c r="E146" i="3" s="1"/>
  <c r="N146" i="3" s="1"/>
  <c r="I146" i="3"/>
  <c r="L145" i="3"/>
  <c r="E145" i="3" s="1"/>
  <c r="I145" i="3"/>
  <c r="L144" i="3"/>
  <c r="E144" i="3" s="1"/>
  <c r="N144" i="3" s="1"/>
  <c r="I144" i="3"/>
  <c r="L143" i="3"/>
  <c r="E143" i="3" s="1"/>
  <c r="I143" i="3"/>
  <c r="L142" i="3"/>
  <c r="E142" i="3" s="1"/>
  <c r="N142" i="3" s="1"/>
  <c r="I142" i="3"/>
  <c r="L141" i="3"/>
  <c r="E141" i="3" s="1"/>
  <c r="I141" i="3"/>
  <c r="L140" i="3"/>
  <c r="E140" i="3" s="1"/>
  <c r="N140" i="3" s="1"/>
  <c r="I140" i="3"/>
  <c r="L139" i="3"/>
  <c r="E139" i="3" s="1"/>
  <c r="I139" i="3"/>
  <c r="L138" i="3"/>
  <c r="E138" i="3" s="1"/>
  <c r="N138" i="3" s="1"/>
  <c r="I138" i="3"/>
  <c r="L137" i="3"/>
  <c r="E137" i="3" s="1"/>
  <c r="I137" i="3"/>
  <c r="L136" i="3"/>
  <c r="E136" i="3" s="1"/>
  <c r="N136" i="3" s="1"/>
  <c r="I136" i="3"/>
  <c r="L135" i="3"/>
  <c r="E135" i="3" s="1"/>
  <c r="I135" i="3"/>
  <c r="L134" i="3"/>
  <c r="E134" i="3" s="1"/>
  <c r="N134" i="3" s="1"/>
  <c r="I134" i="3"/>
  <c r="L133" i="3"/>
  <c r="E133" i="3" s="1"/>
  <c r="I133" i="3"/>
  <c r="L132" i="3"/>
  <c r="E132" i="3" s="1"/>
  <c r="N132" i="3" s="1"/>
  <c r="I132" i="3"/>
  <c r="L131" i="3"/>
  <c r="E131" i="3" s="1"/>
  <c r="I131" i="3"/>
  <c r="L130" i="3"/>
  <c r="E130" i="3" s="1"/>
  <c r="N130" i="3" s="1"/>
  <c r="I130" i="3"/>
  <c r="L129" i="3"/>
  <c r="E129" i="3" s="1"/>
  <c r="I129" i="3"/>
  <c r="L128" i="3"/>
  <c r="E128" i="3" s="1"/>
  <c r="N128" i="3" s="1"/>
  <c r="I128" i="3"/>
  <c r="L127" i="3"/>
  <c r="E127" i="3" s="1"/>
  <c r="I127" i="3"/>
  <c r="L126" i="3"/>
  <c r="E126" i="3" s="1"/>
  <c r="N126" i="3" s="1"/>
  <c r="I126" i="3"/>
  <c r="L125" i="3"/>
  <c r="E125" i="3" s="1"/>
  <c r="I125" i="3"/>
  <c r="L124" i="3"/>
  <c r="E124" i="3" s="1"/>
  <c r="N124" i="3" s="1"/>
  <c r="I124" i="3"/>
  <c r="I123" i="3"/>
  <c r="G123" i="3"/>
  <c r="I122" i="3"/>
  <c r="G122" i="3"/>
  <c r="L122" i="3" s="1"/>
  <c r="I121" i="3"/>
  <c r="G121" i="3"/>
  <c r="L121" i="3" s="1"/>
  <c r="I120" i="3"/>
  <c r="G120" i="3"/>
  <c r="I119" i="3"/>
  <c r="G119" i="3"/>
  <c r="L119" i="3" s="1"/>
  <c r="I118" i="3"/>
  <c r="G118" i="3"/>
  <c r="L118" i="3" s="1"/>
  <c r="I117" i="3"/>
  <c r="G117" i="3"/>
  <c r="I116" i="3"/>
  <c r="G116" i="3"/>
  <c r="L116" i="3" s="1"/>
  <c r="I115" i="3"/>
  <c r="G115" i="3"/>
  <c r="L115" i="3" s="1"/>
  <c r="I114" i="3"/>
  <c r="G114" i="3"/>
  <c r="I113" i="3"/>
  <c r="G113" i="3"/>
  <c r="L113" i="3" s="1"/>
  <c r="I112" i="3"/>
  <c r="G112" i="3"/>
  <c r="L112" i="3" s="1"/>
  <c r="I111" i="3"/>
  <c r="G111" i="3"/>
  <c r="L111" i="3" s="1"/>
  <c r="I110" i="3"/>
  <c r="G110" i="3"/>
  <c r="L110" i="3" s="1"/>
  <c r="I109" i="3"/>
  <c r="G109" i="3"/>
  <c r="L109" i="3" s="1"/>
  <c r="E109" i="3" s="1"/>
  <c r="M109" i="3" s="1"/>
  <c r="I108" i="3"/>
  <c r="G108" i="3"/>
  <c r="L107" i="3"/>
  <c r="E107" i="3" s="1"/>
  <c r="I107" i="3"/>
  <c r="L106" i="3"/>
  <c r="E106" i="3" s="1"/>
  <c r="I106" i="3"/>
  <c r="L105" i="3"/>
  <c r="E105" i="3" s="1"/>
  <c r="I105" i="3"/>
  <c r="L104" i="3"/>
  <c r="E104" i="3" s="1"/>
  <c r="I104" i="3"/>
  <c r="L103" i="3"/>
  <c r="E103" i="3" s="1"/>
  <c r="I103" i="3"/>
  <c r="L102" i="3"/>
  <c r="E102" i="3" s="1"/>
  <c r="I102" i="3"/>
  <c r="L101" i="3"/>
  <c r="E101" i="3" s="1"/>
  <c r="I101" i="3"/>
  <c r="L100" i="3"/>
  <c r="E100" i="3" s="1"/>
  <c r="I100" i="3"/>
  <c r="L99" i="3"/>
  <c r="E99" i="3" s="1"/>
  <c r="I99" i="3"/>
  <c r="L98" i="3"/>
  <c r="E98" i="3" s="1"/>
  <c r="I98" i="3"/>
  <c r="L97" i="3"/>
  <c r="E97" i="3" s="1"/>
  <c r="I97" i="3"/>
  <c r="L96" i="3"/>
  <c r="E96" i="3" s="1"/>
  <c r="I96" i="3"/>
  <c r="L95" i="3"/>
  <c r="E95" i="3" s="1"/>
  <c r="I95" i="3"/>
  <c r="L94" i="3"/>
  <c r="E94" i="3" s="1"/>
  <c r="I94" i="3"/>
  <c r="L93" i="3"/>
  <c r="E93" i="3" s="1"/>
  <c r="I93" i="3"/>
  <c r="L92" i="3"/>
  <c r="E92" i="3" s="1"/>
  <c r="I92" i="3"/>
  <c r="L91" i="3"/>
  <c r="E91" i="3" s="1"/>
  <c r="I91" i="3"/>
  <c r="L90" i="3"/>
  <c r="E90" i="3" s="1"/>
  <c r="I90" i="3"/>
  <c r="L89" i="3"/>
  <c r="E89" i="3" s="1"/>
  <c r="I89" i="3"/>
  <c r="L88" i="3"/>
  <c r="E88" i="3" s="1"/>
  <c r="I88" i="3"/>
  <c r="L87" i="3"/>
  <c r="E87" i="3" s="1"/>
  <c r="I87" i="3"/>
  <c r="L86" i="3"/>
  <c r="E86" i="3" s="1"/>
  <c r="I86" i="3"/>
  <c r="L85" i="3"/>
  <c r="E85" i="3" s="1"/>
  <c r="I85" i="3"/>
  <c r="L84" i="3"/>
  <c r="E84" i="3" s="1"/>
  <c r="I84" i="3"/>
  <c r="L83" i="3"/>
  <c r="E83" i="3" s="1"/>
  <c r="I83" i="3"/>
  <c r="L82" i="3"/>
  <c r="E82" i="3" s="1"/>
  <c r="I82" i="3"/>
  <c r="L81" i="3"/>
  <c r="E81" i="3" s="1"/>
  <c r="I81" i="3"/>
  <c r="L80" i="3"/>
  <c r="E80" i="3" s="1"/>
  <c r="I80" i="3"/>
  <c r="L79" i="3"/>
  <c r="E79" i="3" s="1"/>
  <c r="I79" i="3"/>
  <c r="L78" i="3"/>
  <c r="E78" i="3" s="1"/>
  <c r="I78" i="3"/>
  <c r="L77" i="3"/>
  <c r="E77" i="3" s="1"/>
  <c r="I77" i="3"/>
  <c r="L76" i="3"/>
  <c r="E76" i="3" s="1"/>
  <c r="I76" i="3"/>
  <c r="L75" i="3"/>
  <c r="E75" i="3" s="1"/>
  <c r="I75" i="3"/>
  <c r="L74" i="3"/>
  <c r="E74" i="3" s="1"/>
  <c r="I74" i="3"/>
  <c r="L73" i="3"/>
  <c r="E73" i="3" s="1"/>
  <c r="I73" i="3"/>
  <c r="L72" i="3"/>
  <c r="E72" i="3" s="1"/>
  <c r="I72" i="3"/>
  <c r="L71" i="3"/>
  <c r="E71" i="3" s="1"/>
  <c r="I71" i="3"/>
  <c r="L70" i="3"/>
  <c r="E70" i="3" s="1"/>
  <c r="I70" i="3"/>
  <c r="L69" i="3"/>
  <c r="E69" i="3" s="1"/>
  <c r="I69" i="3"/>
  <c r="L68" i="3"/>
  <c r="E68" i="3" s="1"/>
  <c r="I68" i="3"/>
  <c r="I67" i="3"/>
  <c r="G67" i="3"/>
  <c r="L67" i="3" s="1"/>
  <c r="I66" i="3"/>
  <c r="G66" i="3"/>
  <c r="L66" i="3" s="1"/>
  <c r="I65" i="3"/>
  <c r="G65" i="3"/>
  <c r="L65" i="3" s="1"/>
  <c r="E65" i="3" s="1"/>
  <c r="I64" i="3"/>
  <c r="G64" i="3"/>
  <c r="I63" i="3"/>
  <c r="G63" i="3"/>
  <c r="L63" i="3" s="1"/>
  <c r="I62" i="3"/>
  <c r="G62" i="3"/>
  <c r="I61" i="3"/>
  <c r="G61" i="3"/>
  <c r="L61" i="3" s="1"/>
  <c r="I60" i="3"/>
  <c r="G60" i="3"/>
  <c r="L60" i="3" s="1"/>
  <c r="I2" i="3"/>
  <c r="G2" i="3"/>
  <c r="L2" i="3" s="1"/>
  <c r="C2" i="3"/>
  <c r="A2" i="3"/>
  <c r="A3" i="3" l="1"/>
  <c r="A4" i="3" s="1"/>
  <c r="N3" i="3"/>
  <c r="M3" i="3"/>
  <c r="O3" i="3" s="1"/>
  <c r="N4" i="3"/>
  <c r="M4" i="3"/>
  <c r="E5" i="3"/>
  <c r="M5" i="3" s="1"/>
  <c r="N5" i="3"/>
  <c r="L6" i="3"/>
  <c r="E6" i="3" s="1"/>
  <c r="M6" i="3" s="1"/>
  <c r="L7" i="3"/>
  <c r="E7" i="3" s="1"/>
  <c r="E8" i="3"/>
  <c r="M8" i="3" s="1"/>
  <c r="L9" i="3"/>
  <c r="E9" i="3" s="1"/>
  <c r="L10" i="3"/>
  <c r="E10" i="3" s="1"/>
  <c r="L11" i="3"/>
  <c r="E11" i="3" s="1"/>
  <c r="L12" i="3"/>
  <c r="E12" i="3" s="1"/>
  <c r="L13" i="3"/>
  <c r="E13" i="3" s="1"/>
  <c r="L14" i="3"/>
  <c r="E14" i="3" s="1"/>
  <c r="L15" i="3"/>
  <c r="E15" i="3" s="1"/>
  <c r="L16" i="3"/>
  <c r="E16" i="3" s="1"/>
  <c r="L17" i="3"/>
  <c r="E17" i="3" s="1"/>
  <c r="L18" i="3"/>
  <c r="E18" i="3" s="1"/>
  <c r="L19" i="3"/>
  <c r="E19" i="3" s="1"/>
  <c r="L20" i="3"/>
  <c r="E20" i="3" s="1"/>
  <c r="L21" i="3"/>
  <c r="E21" i="3" s="1"/>
  <c r="L22" i="3"/>
  <c r="E22" i="3" s="1"/>
  <c r="L23" i="3"/>
  <c r="E23" i="3" s="1"/>
  <c r="L24" i="3"/>
  <c r="E24" i="3" s="1"/>
  <c r="L25" i="3"/>
  <c r="E25" i="3" s="1"/>
  <c r="E26" i="3"/>
  <c r="M26" i="3" s="1"/>
  <c r="L27" i="3"/>
  <c r="E27" i="3" s="1"/>
  <c r="L28" i="3"/>
  <c r="E28" i="3" s="1"/>
  <c r="L29" i="3"/>
  <c r="E29" i="3" s="1"/>
  <c r="L30" i="3"/>
  <c r="E30" i="3" s="1"/>
  <c r="E31" i="3"/>
  <c r="M31" i="3" s="1"/>
  <c r="M32" i="3"/>
  <c r="O32" i="3" s="1"/>
  <c r="L33" i="3"/>
  <c r="E33" i="3" s="1"/>
  <c r="E34" i="3"/>
  <c r="M34" i="3" s="1"/>
  <c r="L35" i="3"/>
  <c r="E35" i="3" s="1"/>
  <c r="E36" i="3"/>
  <c r="M36" i="3" s="1"/>
  <c r="L37" i="3"/>
  <c r="E37" i="3" s="1"/>
  <c r="L38" i="3"/>
  <c r="E38" i="3" s="1"/>
  <c r="E39" i="3"/>
  <c r="M39" i="3" s="1"/>
  <c r="L40" i="3"/>
  <c r="E40" i="3" s="1"/>
  <c r="M40" i="3" s="1"/>
  <c r="L41" i="3"/>
  <c r="E41" i="3" s="1"/>
  <c r="L42" i="3"/>
  <c r="E42" i="3" s="1"/>
  <c r="E43" i="3"/>
  <c r="E44" i="3"/>
  <c r="M44" i="3" s="1"/>
  <c r="L981" i="3"/>
  <c r="N45" i="3"/>
  <c r="M45" i="3"/>
  <c r="L46" i="3"/>
  <c r="E46" i="3" s="1"/>
  <c r="L904" i="3"/>
  <c r="E47" i="3"/>
  <c r="M47" i="3" s="1"/>
  <c r="E1087" i="3"/>
  <c r="M1087" i="3" s="1"/>
  <c r="E1268" i="3"/>
  <c r="N1268" i="3" s="1"/>
  <c r="A1389" i="3"/>
  <c r="N1042" i="3"/>
  <c r="O1042" i="3" s="1"/>
  <c r="C263" i="3"/>
  <c r="E1011" i="3"/>
  <c r="N1011" i="3" s="1"/>
  <c r="E264" i="3"/>
  <c r="N264" i="3" s="1"/>
  <c r="L1219" i="3"/>
  <c r="L48" i="3"/>
  <c r="E48" i="3" s="1"/>
  <c r="E1311" i="3"/>
  <c r="N1311" i="3" s="1"/>
  <c r="L1133" i="3"/>
  <c r="L1211" i="3"/>
  <c r="E958" i="3"/>
  <c r="A958" i="3" s="1"/>
  <c r="E1110" i="3"/>
  <c r="A1111" i="3" s="1"/>
  <c r="C247" i="3"/>
  <c r="C264" i="3"/>
  <c r="E994" i="3"/>
  <c r="N994" i="3" s="1"/>
  <c r="L877" i="3"/>
  <c r="E919" i="3"/>
  <c r="M919" i="3" s="1"/>
  <c r="L1076" i="3"/>
  <c r="E1182" i="3"/>
  <c r="M1182" i="3" s="1"/>
  <c r="L1280" i="3"/>
  <c r="L1071" i="3"/>
  <c r="L1134" i="3"/>
  <c r="L1193" i="3"/>
  <c r="L1128" i="3"/>
  <c r="A1318" i="3"/>
  <c r="L935" i="3"/>
  <c r="L867" i="3"/>
  <c r="L1388" i="3"/>
  <c r="N1260" i="3"/>
  <c r="O1260" i="3" s="1"/>
  <c r="L1318" i="3"/>
  <c r="L1323" i="3"/>
  <c r="L1418" i="3"/>
  <c r="N233" i="3"/>
  <c r="O233" i="3" s="1"/>
  <c r="E810" i="3"/>
  <c r="N810" i="3" s="1"/>
  <c r="N1318" i="3"/>
  <c r="O1318" i="3" s="1"/>
  <c r="E49" i="3"/>
  <c r="N49" i="3" s="1"/>
  <c r="L1063" i="3"/>
  <c r="L1068" i="3"/>
  <c r="L1395" i="3"/>
  <c r="L1176" i="3"/>
  <c r="L914" i="3"/>
  <c r="N1029" i="3"/>
  <c r="O1029" i="3" s="1"/>
  <c r="L1373" i="3"/>
  <c r="L1064" i="3"/>
  <c r="E1075" i="3"/>
  <c r="M1075" i="3" s="1"/>
  <c r="L887" i="3"/>
  <c r="A1347" i="3"/>
  <c r="E1185" i="3"/>
  <c r="A1186" i="3" s="1"/>
  <c r="L861" i="3"/>
  <c r="E873" i="3"/>
  <c r="N873" i="3" s="1"/>
  <c r="L993" i="3"/>
  <c r="L1004" i="3"/>
  <c r="L1117" i="3"/>
  <c r="E1158" i="3"/>
  <c r="N1158" i="3" s="1"/>
  <c r="E1226" i="3"/>
  <c r="N1226" i="3" s="1"/>
  <c r="L1441" i="3"/>
  <c r="E50" i="3"/>
  <c r="M50" i="3" s="1"/>
  <c r="L910" i="3"/>
  <c r="L241" i="3"/>
  <c r="E241" i="3" s="1"/>
  <c r="M241" i="3" s="1"/>
  <c r="E879" i="3"/>
  <c r="A880" i="3" s="1"/>
  <c r="E901" i="3"/>
  <c r="M901" i="3" s="1"/>
  <c r="E1039" i="3"/>
  <c r="M1039" i="3" s="1"/>
  <c r="L1043" i="3"/>
  <c r="L1109" i="3"/>
  <c r="L1315" i="3"/>
  <c r="E1331" i="3"/>
  <c r="M1331" i="3" s="1"/>
  <c r="L1460" i="3"/>
  <c r="L1237" i="3"/>
  <c r="N1043" i="3"/>
  <c r="O1043" i="3" s="1"/>
  <c r="N1070" i="3"/>
  <c r="O1070" i="3" s="1"/>
  <c r="A1393" i="3"/>
  <c r="L1409" i="3"/>
  <c r="L1346" i="3"/>
  <c r="E63" i="3"/>
  <c r="M63" i="3" s="1"/>
  <c r="E115" i="3"/>
  <c r="M115" i="3" s="1"/>
  <c r="C270" i="3"/>
  <c r="E819" i="3"/>
  <c r="N819" i="3" s="1"/>
  <c r="E891" i="3"/>
  <c r="M891" i="3" s="1"/>
  <c r="L932" i="3"/>
  <c r="L1170" i="3"/>
  <c r="L1206" i="3"/>
  <c r="L1250" i="3"/>
  <c r="L1255" i="3"/>
  <c r="A1348" i="3"/>
  <c r="E1416" i="3"/>
  <c r="N1416" i="3" s="1"/>
  <c r="E1439" i="3"/>
  <c r="M1439" i="3" s="1"/>
  <c r="E807" i="3"/>
  <c r="N807" i="3" s="1"/>
  <c r="L1029" i="3"/>
  <c r="A1217" i="3"/>
  <c r="E1283" i="3"/>
  <c r="M1283" i="3" s="1"/>
  <c r="L1316" i="3"/>
  <c r="L1209" i="3"/>
  <c r="N1254" i="3"/>
  <c r="O1254" i="3" s="1"/>
  <c r="E596" i="3"/>
  <c r="N596" i="3" s="1"/>
  <c r="E871" i="3"/>
  <c r="M871" i="3" s="1"/>
  <c r="L902" i="3"/>
  <c r="E929" i="3"/>
  <c r="M929" i="3" s="1"/>
  <c r="L1013" i="3"/>
  <c r="L1127" i="3"/>
  <c r="L1149" i="3"/>
  <c r="L1171" i="3"/>
  <c r="E1208" i="3"/>
  <c r="M1208" i="3" s="1"/>
  <c r="E1257" i="3"/>
  <c r="L1383" i="3"/>
  <c r="N1369" i="3"/>
  <c r="O1369" i="3" s="1"/>
  <c r="L913" i="3"/>
  <c r="L1155" i="3"/>
  <c r="L1338" i="3"/>
  <c r="L1406" i="3"/>
  <c r="L1194" i="3"/>
  <c r="E1178" i="3"/>
  <c r="M1178" i="3" s="1"/>
  <c r="A1369" i="3"/>
  <c r="L1205" i="3"/>
  <c r="E925" i="3"/>
  <c r="M925" i="3" s="1"/>
  <c r="E999" i="3"/>
  <c r="M999" i="3" s="1"/>
  <c r="E1021" i="3"/>
  <c r="N1021" i="3" s="1"/>
  <c r="E1047" i="3"/>
  <c r="A1048" i="3" s="1"/>
  <c r="A1205" i="3"/>
  <c r="L51" i="3"/>
  <c r="E51" i="3" s="1"/>
  <c r="N772" i="3"/>
  <c r="O772" i="3" s="1"/>
  <c r="L962" i="3"/>
  <c r="L1093" i="3"/>
  <c r="L1125" i="3"/>
  <c r="M1152" i="3"/>
  <c r="O1152" i="3" s="1"/>
  <c r="L1242" i="3"/>
  <c r="L1359" i="3"/>
  <c r="L1364" i="3"/>
  <c r="A1435" i="3"/>
  <c r="L1217" i="3"/>
  <c r="L252" i="3"/>
  <c r="E252" i="3" s="1"/>
  <c r="N252" i="3" s="1"/>
  <c r="C269" i="3"/>
  <c r="E595" i="3"/>
  <c r="M595" i="3" s="1"/>
  <c r="E719" i="3"/>
  <c r="N719" i="3" s="1"/>
  <c r="E941" i="3"/>
  <c r="A941" i="3" s="1"/>
  <c r="M979" i="3"/>
  <c r="O979" i="3" s="1"/>
  <c r="L995" i="3"/>
  <c r="L1000" i="3"/>
  <c r="L1061" i="3"/>
  <c r="L1070" i="3"/>
  <c r="L1105" i="3"/>
  <c r="E1153" i="3"/>
  <c r="M1153" i="3" s="1"/>
  <c r="L1157" i="3"/>
  <c r="L1212" i="3"/>
  <c r="E1218" i="3"/>
  <c r="M1218" i="3" s="1"/>
  <c r="L1227" i="3"/>
  <c r="E1239" i="3"/>
  <c r="L1295" i="3"/>
  <c r="L1317" i="3"/>
  <c r="L1343" i="3"/>
  <c r="L1386" i="3"/>
  <c r="L1428" i="3"/>
  <c r="A1473" i="3"/>
  <c r="A1093" i="3"/>
  <c r="E481" i="3"/>
  <c r="M481" i="3" s="1"/>
  <c r="E607" i="3"/>
  <c r="M607" i="3" s="1"/>
  <c r="L684" i="3"/>
  <c r="E684" i="3" s="1"/>
  <c r="L860" i="3"/>
  <c r="L921" i="3"/>
  <c r="L963" i="3"/>
  <c r="L1032" i="3"/>
  <c r="A1043" i="3"/>
  <c r="L1285" i="3"/>
  <c r="E1361" i="3"/>
  <c r="M1361" i="3" s="1"/>
  <c r="L1376" i="3"/>
  <c r="L1392" i="3"/>
  <c r="L1424" i="3"/>
  <c r="E1446" i="3"/>
  <c r="M1446" i="3" s="1"/>
  <c r="L1473" i="3"/>
  <c r="E976" i="3"/>
  <c r="N976" i="3" s="1"/>
  <c r="L1001" i="3"/>
  <c r="L1052" i="3"/>
  <c r="L1057" i="3"/>
  <c r="L1080" i="3"/>
  <c r="L1085" i="3"/>
  <c r="A1383" i="3"/>
  <c r="L1397" i="3"/>
  <c r="E1425" i="3"/>
  <c r="N1425" i="3" s="1"/>
  <c r="L1462" i="3"/>
  <c r="N1052" i="3"/>
  <c r="O1052" i="3" s="1"/>
  <c r="E540" i="3"/>
  <c r="N540" i="3" s="1"/>
  <c r="E647" i="3"/>
  <c r="N647" i="3" s="1"/>
  <c r="E801" i="3"/>
  <c r="N801" i="3" s="1"/>
  <c r="E933" i="3"/>
  <c r="A934" i="3" s="1"/>
  <c r="A1054" i="3"/>
  <c r="E1287" i="3"/>
  <c r="M1287" i="3" s="1"/>
  <c r="E1453" i="3"/>
  <c r="M1453" i="3" s="1"/>
  <c r="C271" i="3"/>
  <c r="E1050" i="3"/>
  <c r="M1050" i="3" s="1"/>
  <c r="E1083" i="3"/>
  <c r="N1083" i="3" s="1"/>
  <c r="L1092" i="3"/>
  <c r="L1207" i="3"/>
  <c r="L1220" i="3"/>
  <c r="L1241" i="3"/>
  <c r="L1261" i="3"/>
  <c r="L56" i="3"/>
  <c r="E56" i="3" s="1"/>
  <c r="L53" i="3"/>
  <c r="E53" i="3" s="1"/>
  <c r="E54" i="3"/>
  <c r="M54" i="3" s="1"/>
  <c r="L52" i="3"/>
  <c r="E52" i="3" s="1"/>
  <c r="M1015" i="3"/>
  <c r="N1015" i="3"/>
  <c r="M885" i="3"/>
  <c r="N885" i="3"/>
  <c r="M963" i="3"/>
  <c r="N963" i="3"/>
  <c r="N57" i="3"/>
  <c r="M57" i="3"/>
  <c r="M981" i="3"/>
  <c r="N981" i="3"/>
  <c r="M867" i="3"/>
  <c r="N867" i="3"/>
  <c r="M1063" i="3"/>
  <c r="A1064" i="3"/>
  <c r="N1063" i="3"/>
  <c r="M1176" i="3"/>
  <c r="N1176" i="3"/>
  <c r="M943" i="3"/>
  <c r="N943" i="3"/>
  <c r="M404" i="3"/>
  <c r="N404" i="3"/>
  <c r="M500" i="3"/>
  <c r="N500" i="3"/>
  <c r="M1035" i="3"/>
  <c r="N1035" i="3"/>
  <c r="E640" i="3"/>
  <c r="N640" i="3" s="1"/>
  <c r="E771" i="3"/>
  <c r="N771" i="3" s="1"/>
  <c r="E778" i="3"/>
  <c r="N778" i="3" s="1"/>
  <c r="L872" i="3"/>
  <c r="L903" i="3"/>
  <c r="E907" i="3"/>
  <c r="M907" i="3" s="1"/>
  <c r="E915" i="3"/>
  <c r="M915" i="3" s="1"/>
  <c r="E975" i="3"/>
  <c r="A975" i="3" s="1"/>
  <c r="L979" i="3"/>
  <c r="M997" i="3"/>
  <c r="O997" i="3" s="1"/>
  <c r="E1024" i="3"/>
  <c r="A1025" i="3" s="1"/>
  <c r="L1031" i="3"/>
  <c r="L1065" i="3"/>
  <c r="L1073" i="3"/>
  <c r="L1086" i="3"/>
  <c r="E1131" i="3"/>
  <c r="N1131" i="3" s="1"/>
  <c r="L1167" i="3"/>
  <c r="L1189" i="3"/>
  <c r="N1217" i="3"/>
  <c r="E1221" i="3"/>
  <c r="A1222" i="3" s="1"/>
  <c r="L1225" i="3"/>
  <c r="L1320" i="3"/>
  <c r="L1347" i="3"/>
  <c r="L1369" i="3"/>
  <c r="L1378" i="3"/>
  <c r="L224" i="3"/>
  <c r="E224" i="3" s="1"/>
  <c r="N224" i="3" s="1"/>
  <c r="L239" i="3"/>
  <c r="E239" i="3" s="1"/>
  <c r="N359" i="3"/>
  <c r="O359" i="3" s="1"/>
  <c r="L885" i="3"/>
  <c r="L939" i="3"/>
  <c r="L943" i="3"/>
  <c r="L952" i="3"/>
  <c r="L957" i="3"/>
  <c r="L965" i="3"/>
  <c r="L1015" i="3"/>
  <c r="L1027" i="3"/>
  <c r="L1035" i="3"/>
  <c r="L1053" i="3"/>
  <c r="L1090" i="3"/>
  <c r="L1122" i="3"/>
  <c r="L1135" i="3"/>
  <c r="L1140" i="3"/>
  <c r="L1145" i="3"/>
  <c r="L1197" i="3"/>
  <c r="L1235" i="3"/>
  <c r="L1335" i="3"/>
  <c r="L1339" i="3"/>
  <c r="L1355" i="3"/>
  <c r="L1407" i="3"/>
  <c r="L1411" i="3"/>
  <c r="L1458" i="3"/>
  <c r="L59" i="3"/>
  <c r="E59" i="3" s="1"/>
  <c r="N59" i="3" s="1"/>
  <c r="C245" i="3"/>
  <c r="L282" i="3"/>
  <c r="E282" i="3" s="1"/>
  <c r="N282" i="3" s="1"/>
  <c r="E313" i="3"/>
  <c r="N313" i="3" s="1"/>
  <c r="E616" i="3"/>
  <c r="M616" i="3" s="1"/>
  <c r="E865" i="3"/>
  <c r="M865" i="3" s="1"/>
  <c r="E882" i="3"/>
  <c r="M882" i="3" s="1"/>
  <c r="E937" i="3"/>
  <c r="A938" i="3" s="1"/>
  <c r="E949" i="3"/>
  <c r="A950" i="3" s="1"/>
  <c r="A1028" i="3"/>
  <c r="E1051" i="3"/>
  <c r="M1051" i="3" s="1"/>
  <c r="M1122" i="3"/>
  <c r="O1122" i="3" s="1"/>
  <c r="E1146" i="3"/>
  <c r="N1146" i="3" s="1"/>
  <c r="E1164" i="3"/>
  <c r="E1203" i="3"/>
  <c r="N1203" i="3" s="1"/>
  <c r="N1335" i="3"/>
  <c r="O1335" i="3" s="1"/>
  <c r="N1339" i="3"/>
  <c r="O1339" i="3" s="1"/>
  <c r="E1404" i="3"/>
  <c r="N1404" i="3" s="1"/>
  <c r="E1422" i="3"/>
  <c r="M1422" i="3" s="1"/>
  <c r="L1434" i="3"/>
  <c r="A1459" i="3"/>
  <c r="L1463" i="3"/>
  <c r="L58" i="3"/>
  <c r="E58" i="3" s="1"/>
  <c r="N58" i="3" s="1"/>
  <c r="A1036" i="3"/>
  <c r="N1206" i="3"/>
  <c r="O1206" i="3" s="1"/>
  <c r="L1292" i="3"/>
  <c r="E118" i="3"/>
  <c r="N118" i="3" s="1"/>
  <c r="L253" i="3"/>
  <c r="E253" i="3" s="1"/>
  <c r="E416" i="3"/>
  <c r="M416" i="3" s="1"/>
  <c r="E572" i="3"/>
  <c r="E702" i="3"/>
  <c r="N702" i="3" s="1"/>
  <c r="N904" i="3"/>
  <c r="O904" i="3" s="1"/>
  <c r="L940" i="3"/>
  <c r="E967" i="3"/>
  <c r="M967" i="3" s="1"/>
  <c r="M1032" i="3"/>
  <c r="O1032" i="3" s="1"/>
  <c r="E1044" i="3"/>
  <c r="A1044" i="3" s="1"/>
  <c r="E1137" i="3"/>
  <c r="M1137" i="3" s="1"/>
  <c r="L1236" i="3"/>
  <c r="L1249" i="3"/>
  <c r="M1314" i="3"/>
  <c r="O1314" i="3" s="1"/>
  <c r="L1327" i="3"/>
  <c r="L1345" i="3"/>
  <c r="L1348" i="3"/>
  <c r="N1352" i="3"/>
  <c r="O1352" i="3" s="1"/>
  <c r="L1366" i="3"/>
  <c r="N1375" i="3"/>
  <c r="O1375" i="3" s="1"/>
  <c r="L1394" i="3"/>
  <c r="L1408" i="3"/>
  <c r="E1413" i="3"/>
  <c r="M1413" i="3" s="1"/>
  <c r="L1430" i="3"/>
  <c r="E60" i="3"/>
  <c r="N60" i="3" s="1"/>
  <c r="A903" i="3"/>
  <c r="L908" i="3"/>
  <c r="L916" i="3"/>
  <c r="L944" i="3"/>
  <c r="L991" i="3"/>
  <c r="L1016" i="3"/>
  <c r="M1036" i="3"/>
  <c r="L1079" i="3"/>
  <c r="L1159" i="3"/>
  <c r="L1187" i="3"/>
  <c r="L1195" i="3"/>
  <c r="A1211" i="3"/>
  <c r="L1254" i="3"/>
  <c r="L1273" i="3"/>
  <c r="E1299" i="3"/>
  <c r="N1299" i="3" s="1"/>
  <c r="N1336" i="3"/>
  <c r="O1336" i="3" s="1"/>
  <c r="N1348" i="3"/>
  <c r="O1348" i="3" s="1"/>
  <c r="L1380" i="3"/>
  <c r="L1390" i="3"/>
  <c r="L1399" i="3"/>
  <c r="L1426" i="3"/>
  <c r="A1431" i="3"/>
  <c r="E1465" i="3"/>
  <c r="A1466" i="3" s="1"/>
  <c r="E1470" i="3"/>
  <c r="M1470" i="3" s="1"/>
  <c r="L1480" i="3"/>
  <c r="L55" i="3"/>
  <c r="E55" i="3" s="1"/>
  <c r="E121" i="3"/>
  <c r="M121" i="3" s="1"/>
  <c r="C280" i="3"/>
  <c r="E335" i="3"/>
  <c r="M335" i="3" s="1"/>
  <c r="E361" i="3"/>
  <c r="N361" i="3" s="1"/>
  <c r="E527" i="3"/>
  <c r="N527" i="3" s="1"/>
  <c r="E552" i="3"/>
  <c r="N552" i="3" s="1"/>
  <c r="E624" i="3"/>
  <c r="M624" i="3" s="1"/>
  <c r="E635" i="3"/>
  <c r="N635" i="3" s="1"/>
  <c r="E751" i="3"/>
  <c r="N751" i="3" s="1"/>
  <c r="E905" i="3"/>
  <c r="A906" i="3" s="1"/>
  <c r="N908" i="3"/>
  <c r="O908" i="3" s="1"/>
  <c r="E917" i="3"/>
  <c r="E973" i="3"/>
  <c r="M973" i="3" s="1"/>
  <c r="E1017" i="3"/>
  <c r="M1017" i="3" s="1"/>
  <c r="E1026" i="3"/>
  <c r="A1027" i="3" s="1"/>
  <c r="N1036" i="3"/>
  <c r="E1107" i="3"/>
  <c r="N1107" i="3" s="1"/>
  <c r="E1116" i="3"/>
  <c r="A1117" i="3" s="1"/>
  <c r="E1143" i="3"/>
  <c r="M1143" i="3" s="1"/>
  <c r="E1196" i="3"/>
  <c r="A1196" i="3" s="1"/>
  <c r="E1200" i="3"/>
  <c r="N1200" i="3" s="1"/>
  <c r="E1305" i="3"/>
  <c r="N1305" i="3" s="1"/>
  <c r="E1349" i="3"/>
  <c r="M1349" i="3" s="1"/>
  <c r="E1481" i="3"/>
  <c r="A1482" i="3" s="1"/>
  <c r="E66" i="3"/>
  <c r="N66" i="3" s="1"/>
  <c r="E112" i="3"/>
  <c r="N112" i="3" s="1"/>
  <c r="L251" i="3"/>
  <c r="E251" i="3" s="1"/>
  <c r="L265" i="3"/>
  <c r="E265" i="3" s="1"/>
  <c r="N265" i="3" s="1"/>
  <c r="E339" i="3"/>
  <c r="N339" i="3" s="1"/>
  <c r="E524" i="3"/>
  <c r="M524" i="3" s="1"/>
  <c r="E766" i="3"/>
  <c r="M766" i="3" s="1"/>
  <c r="E825" i="3"/>
  <c r="N825" i="3" s="1"/>
  <c r="M902" i="3"/>
  <c r="N921" i="3"/>
  <c r="O921" i="3" s="1"/>
  <c r="E951" i="3"/>
  <c r="M951" i="3" s="1"/>
  <c r="E1238" i="3"/>
  <c r="A1238" i="3" s="1"/>
  <c r="E1275" i="3"/>
  <c r="L1436" i="3"/>
  <c r="L1451" i="3"/>
  <c r="E300" i="3"/>
  <c r="N300" i="3" s="1"/>
  <c r="E421" i="3"/>
  <c r="M421" i="3" s="1"/>
  <c r="E927" i="3"/>
  <c r="E931" i="3"/>
  <c r="M931" i="3" s="1"/>
  <c r="L938" i="3"/>
  <c r="L968" i="3"/>
  <c r="L1037" i="3"/>
  <c r="A1063" i="3"/>
  <c r="E1069" i="3"/>
  <c r="M1069" i="3" s="1"/>
  <c r="L1103" i="3"/>
  <c r="L1111" i="3"/>
  <c r="L1188" i="3"/>
  <c r="L1334" i="3"/>
  <c r="L1354" i="3"/>
  <c r="L1432" i="3"/>
  <c r="E351" i="3"/>
  <c r="N351" i="3" s="1"/>
  <c r="E660" i="3"/>
  <c r="N660" i="3" s="1"/>
  <c r="E763" i="3"/>
  <c r="N763" i="3" s="1"/>
  <c r="E859" i="3"/>
  <c r="A860" i="3" s="1"/>
  <c r="E1038" i="3"/>
  <c r="N1038" i="3" s="1"/>
  <c r="E1099" i="3"/>
  <c r="N1099" i="3" s="1"/>
  <c r="E1271" i="3"/>
  <c r="M1271" i="3" s="1"/>
  <c r="A1335" i="3"/>
  <c r="M600" i="3"/>
  <c r="N600" i="3"/>
  <c r="N221" i="3"/>
  <c r="M221" i="3"/>
  <c r="E1119" i="3"/>
  <c r="N1119" i="3" s="1"/>
  <c r="L1119" i="3"/>
  <c r="L1259" i="3"/>
  <c r="E1259" i="3"/>
  <c r="A1260" i="3" s="1"/>
  <c r="L240" i="3"/>
  <c r="E240" i="3" s="1"/>
  <c r="C240" i="3"/>
  <c r="N536" i="3"/>
  <c r="O536" i="3" s="1"/>
  <c r="M913" i="3"/>
  <c r="N913" i="3"/>
  <c r="E1469" i="3"/>
  <c r="L1469" i="3"/>
  <c r="E2" i="3"/>
  <c r="L259" i="3"/>
  <c r="E259" i="3" s="1"/>
  <c r="M259" i="3" s="1"/>
  <c r="C259" i="3"/>
  <c r="L281" i="3"/>
  <c r="E281" i="3" s="1"/>
  <c r="N281" i="3" s="1"/>
  <c r="N333" i="3"/>
  <c r="O333" i="3" s="1"/>
  <c r="L472" i="3"/>
  <c r="E472" i="3" s="1"/>
  <c r="E499" i="3"/>
  <c r="M499" i="3" s="1"/>
  <c r="L545" i="3"/>
  <c r="E545" i="3" s="1"/>
  <c r="E567" i="3"/>
  <c r="N567" i="3" s="1"/>
  <c r="L762" i="3"/>
  <c r="E762" i="3" s="1"/>
  <c r="M831" i="3"/>
  <c r="O831" i="3" s="1"/>
  <c r="E888" i="3"/>
  <c r="L888" i="3"/>
  <c r="E899" i="3"/>
  <c r="M899" i="3" s="1"/>
  <c r="L899" i="3"/>
  <c r="L953" i="3"/>
  <c r="E953" i="3"/>
  <c r="A953" i="3" s="1"/>
  <c r="E1066" i="3"/>
  <c r="A1066" i="3" s="1"/>
  <c r="L1066" i="3"/>
  <c r="L1104" i="3"/>
  <c r="E1104" i="3"/>
  <c r="A1104" i="3" s="1"/>
  <c r="E1243" i="3"/>
  <c r="N1243" i="3" s="1"/>
  <c r="L1243" i="3"/>
  <c r="L1247" i="3"/>
  <c r="E1247" i="3"/>
  <c r="L1298" i="3"/>
  <c r="E1298" i="3"/>
  <c r="N1298" i="3" s="1"/>
  <c r="M1393" i="3"/>
  <c r="N1393" i="3"/>
  <c r="E956" i="3"/>
  <c r="M956" i="3" s="1"/>
  <c r="L956" i="3"/>
  <c r="E1049" i="3"/>
  <c r="L1049" i="3"/>
  <c r="N1250" i="3"/>
  <c r="A1250" i="3"/>
  <c r="E1262" i="3"/>
  <c r="N1262" i="3" s="1"/>
  <c r="L1262" i="3"/>
  <c r="C231" i="3"/>
  <c r="L231" i="3"/>
  <c r="E231" i="3" s="1"/>
  <c r="N231" i="3" s="1"/>
  <c r="E244" i="3"/>
  <c r="M244" i="3" s="1"/>
  <c r="C244" i="3"/>
  <c r="C276" i="3"/>
  <c r="L391" i="3"/>
  <c r="E391" i="3" s="1"/>
  <c r="L462" i="3"/>
  <c r="E462" i="3" s="1"/>
  <c r="L509" i="3"/>
  <c r="E509" i="3" s="1"/>
  <c r="L548" i="3"/>
  <c r="E548" i="3" s="1"/>
  <c r="L969" i="3"/>
  <c r="E969" i="3"/>
  <c r="A969" i="3" s="1"/>
  <c r="E1166" i="3"/>
  <c r="M1166" i="3" s="1"/>
  <c r="L1166" i="3"/>
  <c r="L275" i="3"/>
  <c r="E275" i="3" s="1"/>
  <c r="N275" i="3" s="1"/>
  <c r="C275" i="3"/>
  <c r="L475" i="3"/>
  <c r="E475" i="3" s="1"/>
  <c r="E1419" i="3"/>
  <c r="L1419" i="3"/>
  <c r="N237" i="3"/>
  <c r="O237" i="3" s="1"/>
  <c r="E276" i="3"/>
  <c r="N276" i="3" s="1"/>
  <c r="L312" i="3"/>
  <c r="E312" i="3" s="1"/>
  <c r="L350" i="3"/>
  <c r="E350" i="3" s="1"/>
  <c r="E364" i="3"/>
  <c r="N364" i="3" s="1"/>
  <c r="E497" i="3"/>
  <c r="M497" i="3" s="1"/>
  <c r="L630" i="3"/>
  <c r="E630" i="3" s="1"/>
  <c r="E652" i="3"/>
  <c r="N652" i="3" s="1"/>
  <c r="L768" i="3"/>
  <c r="E768" i="3" s="1"/>
  <c r="E926" i="3"/>
  <c r="L926" i="3"/>
  <c r="E947" i="3"/>
  <c r="N947" i="3" s="1"/>
  <c r="L947" i="3"/>
  <c r="L989" i="3"/>
  <c r="E989" i="3"/>
  <c r="L1041" i="3"/>
  <c r="E1041" i="3"/>
  <c r="N1041" i="3" s="1"/>
  <c r="E1147" i="3"/>
  <c r="M1147" i="3" s="1"/>
  <c r="E1163" i="3"/>
  <c r="L1163" i="3"/>
  <c r="M166" i="3"/>
  <c r="N166" i="3"/>
  <c r="L256" i="3"/>
  <c r="E256" i="3" s="1"/>
  <c r="M256" i="3" s="1"/>
  <c r="E397" i="3"/>
  <c r="N397" i="3" s="1"/>
  <c r="L515" i="3"/>
  <c r="E515" i="3" s="1"/>
  <c r="E584" i="3"/>
  <c r="E636" i="3"/>
  <c r="N636" i="3" s="1"/>
  <c r="L814" i="3"/>
  <c r="E814" i="3" s="1"/>
  <c r="N1111" i="3"/>
  <c r="E1151" i="3"/>
  <c r="A1152" i="3" s="1"/>
  <c r="L1151" i="3"/>
  <c r="L1330" i="3"/>
  <c r="E1330" i="3"/>
  <c r="L1374" i="3"/>
  <c r="E1374" i="3"/>
  <c r="A1375" i="3" s="1"/>
  <c r="L1384" i="3"/>
  <c r="E1384" i="3"/>
  <c r="A1384" i="3" s="1"/>
  <c r="E928" i="3"/>
  <c r="N928" i="3" s="1"/>
  <c r="L928" i="3"/>
  <c r="N1476" i="3"/>
  <c r="M174" i="3"/>
  <c r="N174" i="3"/>
  <c r="L463" i="3"/>
  <c r="E463" i="3" s="1"/>
  <c r="M560" i="3"/>
  <c r="N560" i="3"/>
  <c r="L628" i="3"/>
  <c r="E628" i="3" s="1"/>
  <c r="L696" i="3"/>
  <c r="E696" i="3" s="1"/>
  <c r="N795" i="3"/>
  <c r="M795" i="3"/>
  <c r="E874" i="3"/>
  <c r="L874" i="3"/>
  <c r="M1030" i="3"/>
  <c r="A1031" i="3"/>
  <c r="N1030" i="3"/>
  <c r="A1030" i="3"/>
  <c r="E1059" i="3"/>
  <c r="N1059" i="3" s="1"/>
  <c r="L1059" i="3"/>
  <c r="M1092" i="3"/>
  <c r="N1092" i="3"/>
  <c r="E1141" i="3"/>
  <c r="N1141" i="3" s="1"/>
  <c r="L1141" i="3"/>
  <c r="E886" i="3"/>
  <c r="L886" i="3"/>
  <c r="E923" i="3"/>
  <c r="L923" i="3"/>
  <c r="M216" i="3"/>
  <c r="N216" i="3"/>
  <c r="L324" i="3"/>
  <c r="E324" i="3" s="1"/>
  <c r="M324" i="3" s="1"/>
  <c r="E392" i="3"/>
  <c r="L466" i="3"/>
  <c r="E466" i="3" s="1"/>
  <c r="N512" i="3"/>
  <c r="O512" i="3" s="1"/>
  <c r="L528" i="3"/>
  <c r="E528" i="3" s="1"/>
  <c r="E897" i="3"/>
  <c r="L897" i="3"/>
  <c r="E961" i="3"/>
  <c r="A962" i="3" s="1"/>
  <c r="L961" i="3"/>
  <c r="E977" i="3"/>
  <c r="M977" i="3" s="1"/>
  <c r="E980" i="3"/>
  <c r="A980" i="3" s="1"/>
  <c r="L980" i="3"/>
  <c r="E1056" i="3"/>
  <c r="N1056" i="3" s="1"/>
  <c r="L1056" i="3"/>
  <c r="N1128" i="3"/>
  <c r="M1128" i="3"/>
  <c r="L414" i="3"/>
  <c r="E414" i="3" s="1"/>
  <c r="L439" i="3"/>
  <c r="E439" i="3" s="1"/>
  <c r="E582" i="3"/>
  <c r="M582" i="3" s="1"/>
  <c r="L672" i="3"/>
  <c r="E672" i="3" s="1"/>
  <c r="L868" i="3"/>
  <c r="E868" i="3"/>
  <c r="L1214" i="3"/>
  <c r="E1214" i="3"/>
  <c r="M1220" i="3"/>
  <c r="A1220" i="3"/>
  <c r="N1220" i="3"/>
  <c r="E1440" i="3"/>
  <c r="A1441" i="3" s="1"/>
  <c r="L1440" i="3"/>
  <c r="L1443" i="3"/>
  <c r="E1443" i="3"/>
  <c r="A1444" i="3" s="1"/>
  <c r="L1301" i="3"/>
  <c r="E1301" i="3"/>
  <c r="E1403" i="3"/>
  <c r="N1403" i="3" s="1"/>
  <c r="L1403" i="3"/>
  <c r="L581" i="3"/>
  <c r="E581" i="3" s="1"/>
  <c r="L123" i="3"/>
  <c r="E123" i="3" s="1"/>
  <c r="M123" i="3" s="1"/>
  <c r="E111" i="3"/>
  <c r="N111" i="3" s="1"/>
  <c r="C258" i="3"/>
  <c r="L268" i="3"/>
  <c r="E268" i="3" s="1"/>
  <c r="C268" i="3"/>
  <c r="E289" i="3"/>
  <c r="N289" i="3" s="1"/>
  <c r="N348" i="3"/>
  <c r="O348" i="3" s="1"/>
  <c r="L433" i="3"/>
  <c r="E433" i="3" s="1"/>
  <c r="L503" i="3"/>
  <c r="E503" i="3" s="1"/>
  <c r="L612" i="3"/>
  <c r="E612" i="3" s="1"/>
  <c r="E780" i="3"/>
  <c r="M780" i="3" s="1"/>
  <c r="E862" i="3"/>
  <c r="L862" i="3"/>
  <c r="L909" i="3"/>
  <c r="E909" i="3"/>
  <c r="A910" i="3" s="1"/>
  <c r="N991" i="3"/>
  <c r="M991" i="3"/>
  <c r="E1019" i="3"/>
  <c r="M1019" i="3" s="1"/>
  <c r="M1194" i="3"/>
  <c r="A1194" i="3"/>
  <c r="N1194" i="3"/>
  <c r="E1324" i="3"/>
  <c r="M1324" i="3" s="1"/>
  <c r="L1324" i="3"/>
  <c r="M1451" i="3"/>
  <c r="N1451" i="3"/>
  <c r="A1452" i="3"/>
  <c r="E1357" i="3"/>
  <c r="L1357" i="3"/>
  <c r="L117" i="3"/>
  <c r="E117" i="3" s="1"/>
  <c r="L292" i="3"/>
  <c r="E292" i="3" s="1"/>
  <c r="L390" i="3"/>
  <c r="E390" i="3" s="1"/>
  <c r="M390" i="3" s="1"/>
  <c r="L521" i="3"/>
  <c r="E521" i="3" s="1"/>
  <c r="L683" i="3"/>
  <c r="E683" i="3" s="1"/>
  <c r="L783" i="3"/>
  <c r="E783" i="3" s="1"/>
  <c r="M783" i="3" s="1"/>
  <c r="M894" i="3"/>
  <c r="E1191" i="3"/>
  <c r="A1192" i="3" s="1"/>
  <c r="L1191" i="3"/>
  <c r="E1412" i="3"/>
  <c r="N1412" i="3" s="1"/>
  <c r="L1412" i="3"/>
  <c r="M1428" i="3"/>
  <c r="N1428" i="3"/>
  <c r="L754" i="3"/>
  <c r="E754" i="3" s="1"/>
  <c r="L765" i="3"/>
  <c r="E765" i="3" s="1"/>
  <c r="E920" i="3"/>
  <c r="N920" i="3" s="1"/>
  <c r="L920" i="3"/>
  <c r="M939" i="3"/>
  <c r="N939" i="3"/>
  <c r="N983" i="3"/>
  <c r="E986" i="3"/>
  <c r="L986" i="3"/>
  <c r="L1005" i="3"/>
  <c r="E1005" i="3"/>
  <c r="A1006" i="3" s="1"/>
  <c r="M1033" i="3"/>
  <c r="O1033" i="3" s="1"/>
  <c r="A1033" i="3"/>
  <c r="M1046" i="3"/>
  <c r="E1074" i="3"/>
  <c r="A1074" i="3" s="1"/>
  <c r="L1074" i="3"/>
  <c r="M1173" i="3"/>
  <c r="M1327" i="3"/>
  <c r="N1327" i="3"/>
  <c r="M1434" i="3"/>
  <c r="N1434" i="3"/>
  <c r="E1437" i="3"/>
  <c r="L1437" i="3"/>
  <c r="E485" i="3"/>
  <c r="N485" i="3" s="1"/>
  <c r="E533" i="3"/>
  <c r="N533" i="3" s="1"/>
  <c r="E570" i="3"/>
  <c r="N570" i="3" s="1"/>
  <c r="E591" i="3"/>
  <c r="N591" i="3" s="1"/>
  <c r="E707" i="3"/>
  <c r="N707" i="3" s="1"/>
  <c r="E749" i="3"/>
  <c r="N749" i="3" s="1"/>
  <c r="M903" i="3"/>
  <c r="N903" i="3"/>
  <c r="M957" i="3"/>
  <c r="N957" i="3"/>
  <c r="E970" i="3"/>
  <c r="L970" i="3"/>
  <c r="N1000" i="3"/>
  <c r="A1001" i="3"/>
  <c r="E1009" i="3"/>
  <c r="L1009" i="3"/>
  <c r="E1023" i="3"/>
  <c r="A1023" i="3" s="1"/>
  <c r="M1057" i="3"/>
  <c r="N1057" i="3"/>
  <c r="E1089" i="3"/>
  <c r="N1089" i="3" s="1"/>
  <c r="L1089" i="3"/>
  <c r="E1098" i="3"/>
  <c r="L1098" i="3"/>
  <c r="L1113" i="3"/>
  <c r="E1113" i="3"/>
  <c r="M1113" i="3" s="1"/>
  <c r="E1183" i="3"/>
  <c r="L1183" i="3"/>
  <c r="M1186" i="3"/>
  <c r="N1186" i="3"/>
  <c r="L1244" i="3"/>
  <c r="E1244" i="3"/>
  <c r="E1267" i="3"/>
  <c r="L1267" i="3"/>
  <c r="E1274" i="3"/>
  <c r="N1274" i="3" s="1"/>
  <c r="L1274" i="3"/>
  <c r="E1371" i="3"/>
  <c r="N1371" i="3" s="1"/>
  <c r="L1371" i="3"/>
  <c r="L1410" i="3"/>
  <c r="E1410" i="3"/>
  <c r="A1411" i="3" s="1"/>
  <c r="E316" i="3"/>
  <c r="N316" i="3" s="1"/>
  <c r="E450" i="3"/>
  <c r="M450" i="3" s="1"/>
  <c r="E558" i="3"/>
  <c r="N558" i="3" s="1"/>
  <c r="L593" i="3"/>
  <c r="E593" i="3" s="1"/>
  <c r="E608" i="3"/>
  <c r="M608" i="3" s="1"/>
  <c r="E633" i="3"/>
  <c r="M633" i="3" s="1"/>
  <c r="L804" i="3"/>
  <c r="E804" i="3" s="1"/>
  <c r="E866" i="3"/>
  <c r="A867" i="3" s="1"/>
  <c r="L866" i="3"/>
  <c r="E881" i="3"/>
  <c r="A885" i="3"/>
  <c r="M884" i="3"/>
  <c r="E889" i="3"/>
  <c r="N889" i="3" s="1"/>
  <c r="L889" i="3"/>
  <c r="E945" i="3"/>
  <c r="A945" i="3" s="1"/>
  <c r="L950" i="3"/>
  <c r="E959" i="3"/>
  <c r="N959" i="3" s="1"/>
  <c r="L964" i="3"/>
  <c r="E964" i="3"/>
  <c r="A965" i="3" s="1"/>
  <c r="L983" i="3"/>
  <c r="E987" i="3"/>
  <c r="L997" i="3"/>
  <c r="E1003" i="3"/>
  <c r="A1004" i="3" s="1"/>
  <c r="N1006" i="3"/>
  <c r="E1012" i="3"/>
  <c r="M1012" i="3" s="1"/>
  <c r="M1028" i="3"/>
  <c r="N1028" i="3"/>
  <c r="L1033" i="3"/>
  <c r="L1046" i="3"/>
  <c r="L1062" i="3"/>
  <c r="E1067" i="3"/>
  <c r="N1067" i="3" s="1"/>
  <c r="L1067" i="3"/>
  <c r="E1077" i="3"/>
  <c r="A1078" i="3" s="1"/>
  <c r="L1077" i="3"/>
  <c r="L1101" i="3"/>
  <c r="E1101" i="3"/>
  <c r="M1101" i="3" s="1"/>
  <c r="L1173" i="3"/>
  <c r="L1281" i="3"/>
  <c r="E1281" i="3"/>
  <c r="A1281" i="3" s="1"/>
  <c r="M1295" i="3"/>
  <c r="N1295" i="3"/>
  <c r="M1355" i="3"/>
  <c r="N1355" i="3"/>
  <c r="L1391" i="3"/>
  <c r="E1391" i="3"/>
  <c r="A1391" i="3" s="1"/>
  <c r="L1467" i="3"/>
  <c r="E1467" i="3"/>
  <c r="L843" i="3"/>
  <c r="E843" i="3" s="1"/>
  <c r="L857" i="3"/>
  <c r="E857" i="3"/>
  <c r="M857" i="3" s="1"/>
  <c r="L863" i="3"/>
  <c r="E863" i="3"/>
  <c r="N863" i="3" s="1"/>
  <c r="L869" i="3"/>
  <c r="E869" i="3"/>
  <c r="N869" i="3" s="1"/>
  <c r="L875" i="3"/>
  <c r="E875" i="3"/>
  <c r="N875" i="3" s="1"/>
  <c r="E892" i="3"/>
  <c r="L892" i="3"/>
  <c r="E918" i="3"/>
  <c r="N918" i="3" s="1"/>
  <c r="L918" i="3"/>
  <c r="E1084" i="3"/>
  <c r="L1084" i="3"/>
  <c r="L1095" i="3"/>
  <c r="E1095" i="3"/>
  <c r="A1096" i="3" s="1"/>
  <c r="N1105" i="3"/>
  <c r="E1139" i="3"/>
  <c r="A1140" i="3" s="1"/>
  <c r="L1139" i="3"/>
  <c r="E1215" i="3"/>
  <c r="L1215" i="3"/>
  <c r="E1401" i="3"/>
  <c r="N1401" i="3" s="1"/>
  <c r="L1401" i="3"/>
  <c r="L1474" i="3"/>
  <c r="E1474" i="3"/>
  <c r="A1474" i="3" s="1"/>
  <c r="E1478" i="3"/>
  <c r="N1478" i="3" s="1"/>
  <c r="L1478" i="3"/>
  <c r="C246" i="3"/>
  <c r="C257" i="3"/>
  <c r="E263" i="3"/>
  <c r="E280" i="3"/>
  <c r="N280" i="3" s="1"/>
  <c r="E301" i="3"/>
  <c r="M301" i="3" s="1"/>
  <c r="E347" i="3"/>
  <c r="M347" i="3" s="1"/>
  <c r="E373" i="3"/>
  <c r="N373" i="3" s="1"/>
  <c r="E427" i="3"/>
  <c r="N427" i="3" s="1"/>
  <c r="E445" i="3"/>
  <c r="N445" i="3" s="1"/>
  <c r="L731" i="3"/>
  <c r="E731" i="3" s="1"/>
  <c r="N731" i="3" s="1"/>
  <c r="M760" i="3"/>
  <c r="N760" i="3"/>
  <c r="N796" i="3"/>
  <c r="O796" i="3" s="1"/>
  <c r="L846" i="3"/>
  <c r="E846" i="3" s="1"/>
  <c r="M887" i="3"/>
  <c r="E998" i="3"/>
  <c r="N998" i="3" s="1"/>
  <c r="L998" i="3"/>
  <c r="E1034" i="3"/>
  <c r="A1035" i="3" s="1"/>
  <c r="L1034" i="3"/>
  <c r="E1060" i="3"/>
  <c r="A1061" i="3" s="1"/>
  <c r="L1060" i="3"/>
  <c r="N1062" i="3"/>
  <c r="O1062" i="3" s="1"/>
  <c r="L1081" i="3"/>
  <c r="E1081" i="3"/>
  <c r="A1081" i="3" s="1"/>
  <c r="L1123" i="3"/>
  <c r="E1123" i="3"/>
  <c r="M1123" i="3" s="1"/>
  <c r="E1129" i="3"/>
  <c r="M1129" i="3" s="1"/>
  <c r="L1129" i="3"/>
  <c r="M1187" i="3"/>
  <c r="O1187" i="3" s="1"/>
  <c r="A1187" i="3"/>
  <c r="N1241" i="3"/>
  <c r="O1241" i="3" s="1"/>
  <c r="E1362" i="3"/>
  <c r="L1362" i="3"/>
  <c r="L1385" i="3"/>
  <c r="E1385" i="3"/>
  <c r="A1386" i="3" s="1"/>
  <c r="L1445" i="3"/>
  <c r="E1445" i="3"/>
  <c r="A1445" i="3" s="1"/>
  <c r="L1455" i="3"/>
  <c r="E1455" i="3"/>
  <c r="L792" i="3"/>
  <c r="E792" i="3" s="1"/>
  <c r="E828" i="3"/>
  <c r="N828" i="3" s="1"/>
  <c r="M861" i="3"/>
  <c r="N861" i="3"/>
  <c r="E898" i="3"/>
  <c r="L898" i="3"/>
  <c r="L911" i="3"/>
  <c r="E911" i="3"/>
  <c r="M911" i="3" s="1"/>
  <c r="E971" i="3"/>
  <c r="N971" i="3" s="1"/>
  <c r="L1006" i="3"/>
  <c r="E1018" i="3"/>
  <c r="M1018" i="3" s="1"/>
  <c r="L1018" i="3"/>
  <c r="E1168" i="3"/>
  <c r="L1168" i="3"/>
  <c r="E1181" i="3"/>
  <c r="L1181" i="3"/>
  <c r="E1190" i="3"/>
  <c r="L1190" i="3"/>
  <c r="E1332" i="3"/>
  <c r="N1332" i="3" s="1"/>
  <c r="L1332" i="3"/>
  <c r="E1341" i="3"/>
  <c r="M1341" i="3" s="1"/>
  <c r="L1341" i="3"/>
  <c r="L1471" i="3"/>
  <c r="E1471" i="3"/>
  <c r="A1472" i="3" s="1"/>
  <c r="E304" i="3"/>
  <c r="N304" i="3" s="1"/>
  <c r="E486" i="3"/>
  <c r="E498" i="3"/>
  <c r="M498" i="3" s="1"/>
  <c r="E510" i="3"/>
  <c r="N510" i="3" s="1"/>
  <c r="E522" i="3"/>
  <c r="N522" i="3" s="1"/>
  <c r="E534" i="3"/>
  <c r="N534" i="3" s="1"/>
  <c r="L606" i="3"/>
  <c r="E606" i="3" s="1"/>
  <c r="L648" i="3"/>
  <c r="E648" i="3" s="1"/>
  <c r="E708" i="3"/>
  <c r="N708" i="3" s="1"/>
  <c r="E890" i="3"/>
  <c r="M890" i="3" s="1"/>
  <c r="L890" i="3"/>
  <c r="L895" i="3"/>
  <c r="E955" i="3"/>
  <c r="L955" i="3"/>
  <c r="E985" i="3"/>
  <c r="E1010" i="3"/>
  <c r="L1010" i="3"/>
  <c r="N1013" i="3"/>
  <c r="E1055" i="3"/>
  <c r="N1055" i="3" s="1"/>
  <c r="L1055" i="3"/>
  <c r="E1175" i="3"/>
  <c r="A1175" i="3" s="1"/>
  <c r="L1175" i="3"/>
  <c r="E1279" i="3"/>
  <c r="N1279" i="3" s="1"/>
  <c r="L1279" i="3"/>
  <c r="L1307" i="3"/>
  <c r="E1307" i="3"/>
  <c r="N1307" i="3" s="1"/>
  <c r="E1329" i="3"/>
  <c r="L1329" i="3"/>
  <c r="E1353" i="3"/>
  <c r="A1354" i="3" s="1"/>
  <c r="L1353" i="3"/>
  <c r="E1427" i="3"/>
  <c r="A1428" i="3" s="1"/>
  <c r="L1427" i="3"/>
  <c r="E1442" i="3"/>
  <c r="N1442" i="3" s="1"/>
  <c r="L1442" i="3"/>
  <c r="E1468" i="3"/>
  <c r="L1468" i="3"/>
  <c r="E451" i="3"/>
  <c r="M451" i="3" s="1"/>
  <c r="E569" i="3"/>
  <c r="M569" i="3" s="1"/>
  <c r="L726" i="3"/>
  <c r="E726" i="3" s="1"/>
  <c r="E893" i="3"/>
  <c r="L893" i="3"/>
  <c r="N895" i="3"/>
  <c r="O895" i="3" s="1"/>
  <c r="E922" i="3"/>
  <c r="A922" i="3" s="1"/>
  <c r="L922" i="3"/>
  <c r="E988" i="3"/>
  <c r="M988" i="3" s="1"/>
  <c r="L988" i="3"/>
  <c r="L1007" i="3"/>
  <c r="E1007" i="3"/>
  <c r="M1007" i="3" s="1"/>
  <c r="M1093" i="3"/>
  <c r="N1093" i="3"/>
  <c r="E1115" i="3"/>
  <c r="N1115" i="3" s="1"/>
  <c r="L1115" i="3"/>
  <c r="E1121" i="3"/>
  <c r="A1122" i="3" s="1"/>
  <c r="L1121" i="3"/>
  <c r="E1162" i="3"/>
  <c r="M1162" i="3" s="1"/>
  <c r="L1162" i="3"/>
  <c r="E1326" i="3"/>
  <c r="A1327" i="3" s="1"/>
  <c r="L1326" i="3"/>
  <c r="M1373" i="3"/>
  <c r="N1373" i="3"/>
  <c r="L1433" i="3"/>
  <c r="E1433" i="3"/>
  <c r="A1434" i="3" s="1"/>
  <c r="L277" i="3"/>
  <c r="E277" i="3" s="1"/>
  <c r="E415" i="3"/>
  <c r="M415" i="3" s="1"/>
  <c r="L546" i="3"/>
  <c r="E546" i="3" s="1"/>
  <c r="M546" i="3" s="1"/>
  <c r="E557" i="3"/>
  <c r="M557" i="3" s="1"/>
  <c r="L579" i="3"/>
  <c r="E579" i="3" s="1"/>
  <c r="L594" i="3"/>
  <c r="E594" i="3" s="1"/>
  <c r="L599" i="3"/>
  <c r="E599" i="3" s="1"/>
  <c r="L826" i="3"/>
  <c r="E826" i="3" s="1"/>
  <c r="N826" i="3" s="1"/>
  <c r="L855" i="3"/>
  <c r="E855" i="3" s="1"/>
  <c r="E896" i="3"/>
  <c r="L896" i="3"/>
  <c r="E946" i="3"/>
  <c r="N946" i="3" s="1"/>
  <c r="L946" i="3"/>
  <c r="L982" i="3"/>
  <c r="E982" i="3"/>
  <c r="A983" i="3" s="1"/>
  <c r="N993" i="3"/>
  <c r="O993" i="3" s="1"/>
  <c r="M1027" i="3"/>
  <c r="N1027" i="3"/>
  <c r="L1045" i="3"/>
  <c r="E1045" i="3"/>
  <c r="A1046" i="3" s="1"/>
  <c r="E1058" i="3"/>
  <c r="L1058" i="3"/>
  <c r="E1091" i="3"/>
  <c r="N1091" i="3" s="1"/>
  <c r="L1091" i="3"/>
  <c r="E1169" i="3"/>
  <c r="A1170" i="3" s="1"/>
  <c r="L1169" i="3"/>
  <c r="E1172" i="3"/>
  <c r="A1172" i="3" s="1"/>
  <c r="L1172" i="3"/>
  <c r="E1199" i="3"/>
  <c r="L1199" i="3"/>
  <c r="L1269" i="3"/>
  <c r="E1269" i="3"/>
  <c r="M1269" i="3" s="1"/>
  <c r="L1293" i="3"/>
  <c r="E1293" i="3"/>
  <c r="L1304" i="3"/>
  <c r="E1304" i="3"/>
  <c r="N1304" i="3" s="1"/>
  <c r="M1323" i="3"/>
  <c r="N1323" i="3"/>
  <c r="E1350" i="3"/>
  <c r="M1350" i="3" s="1"/>
  <c r="L1350" i="3"/>
  <c r="E1360" i="3"/>
  <c r="A1360" i="3" s="1"/>
  <c r="L1360" i="3"/>
  <c r="E1456" i="3"/>
  <c r="L1456" i="3"/>
  <c r="A1086" i="3"/>
  <c r="E1177" i="3"/>
  <c r="N1177" i="3" s="1"/>
  <c r="L1177" i="3"/>
  <c r="M1188" i="3"/>
  <c r="A1188" i="3"/>
  <c r="E1201" i="3"/>
  <c r="L1201" i="3"/>
  <c r="E1223" i="3"/>
  <c r="M1223" i="3" s="1"/>
  <c r="L1223" i="3"/>
  <c r="A1229" i="3"/>
  <c r="L1232" i="3"/>
  <c r="E1232" i="3"/>
  <c r="L1256" i="3"/>
  <c r="E1256" i="3"/>
  <c r="N1256" i="3" s="1"/>
  <c r="E1277" i="3"/>
  <c r="L1277" i="3"/>
  <c r="E1312" i="3"/>
  <c r="N1312" i="3" s="1"/>
  <c r="L1312" i="3"/>
  <c r="E1356" i="3"/>
  <c r="L1356" i="3"/>
  <c r="E1372" i="3"/>
  <c r="A1373" i="3" s="1"/>
  <c r="L1372" i="3"/>
  <c r="L1381" i="3"/>
  <c r="E1381" i="3"/>
  <c r="A1381" i="3" s="1"/>
  <c r="E1400" i="3"/>
  <c r="N1400" i="3" s="1"/>
  <c r="L1400" i="3"/>
  <c r="L1449" i="3"/>
  <c r="E1449" i="3"/>
  <c r="A1449" i="3" s="1"/>
  <c r="M1452" i="3"/>
  <c r="N1452" i="3"/>
  <c r="M1458" i="3"/>
  <c r="N1458" i="3"/>
  <c r="L1461" i="3"/>
  <c r="E1461" i="3"/>
  <c r="A1461" i="3" s="1"/>
  <c r="M1464" i="3"/>
  <c r="N1464" i="3"/>
  <c r="E798" i="3"/>
  <c r="N798" i="3" s="1"/>
  <c r="E813" i="3"/>
  <c r="A914" i="3"/>
  <c r="N1064" i="3"/>
  <c r="O1064" i="3" s="1"/>
  <c r="M1086" i="3"/>
  <c r="E1097" i="3"/>
  <c r="N1097" i="3" s="1"/>
  <c r="L1097" i="3"/>
  <c r="N1188" i="3"/>
  <c r="E1202" i="3"/>
  <c r="L1202" i="3"/>
  <c r="N1212" i="3"/>
  <c r="O1212" i="3" s="1"/>
  <c r="E1224" i="3"/>
  <c r="L1224" i="3"/>
  <c r="L1230" i="3"/>
  <c r="E1230" i="3"/>
  <c r="A1231" i="3" s="1"/>
  <c r="L1251" i="3"/>
  <c r="E1251" i="3"/>
  <c r="A1251" i="3" s="1"/>
  <c r="L1313" i="3"/>
  <c r="E1313" i="3"/>
  <c r="N1313" i="3" s="1"/>
  <c r="M1343" i="3"/>
  <c r="N1343" i="3"/>
  <c r="M1346" i="3"/>
  <c r="N1346" i="3"/>
  <c r="A1346" i="3"/>
  <c r="L1379" i="3"/>
  <c r="E1379" i="3"/>
  <c r="A1380" i="3" s="1"/>
  <c r="L1398" i="3"/>
  <c r="E1398" i="3"/>
  <c r="A1398" i="3" s="1"/>
  <c r="A913" i="3"/>
  <c r="N1170" i="3"/>
  <c r="M1170" i="3"/>
  <c r="E1213" i="3"/>
  <c r="A1213" i="3" s="1"/>
  <c r="L1213" i="3"/>
  <c r="E1245" i="3"/>
  <c r="N1245" i="3" s="1"/>
  <c r="L1245" i="3"/>
  <c r="L1310" i="3"/>
  <c r="E1310" i="3"/>
  <c r="L1337" i="3"/>
  <c r="E1337" i="3"/>
  <c r="A1338" i="3" s="1"/>
  <c r="L1367" i="3"/>
  <c r="E1367" i="3"/>
  <c r="M1392" i="3"/>
  <c r="N1392" i="3"/>
  <c r="M1411" i="3"/>
  <c r="N1411" i="3"/>
  <c r="E1414" i="3"/>
  <c r="L1414" i="3"/>
  <c r="L1417" i="3"/>
  <c r="E1417" i="3"/>
  <c r="A1418" i="3" s="1"/>
  <c r="M1459" i="3"/>
  <c r="N1459" i="3"/>
  <c r="L1475" i="3"/>
  <c r="E1475" i="3"/>
  <c r="A1476" i="3" s="1"/>
  <c r="L1319" i="3"/>
  <c r="E1319" i="3"/>
  <c r="A1320" i="3" s="1"/>
  <c r="E1322" i="3"/>
  <c r="L1322" i="3"/>
  <c r="E1328" i="3"/>
  <c r="M1328" i="3" s="1"/>
  <c r="L1328" i="3"/>
  <c r="E1340" i="3"/>
  <c r="L1340" i="3"/>
  <c r="E1370" i="3"/>
  <c r="L1370" i="3"/>
  <c r="E1402" i="3"/>
  <c r="L1402" i="3"/>
  <c r="L1405" i="3"/>
  <c r="E1405" i="3"/>
  <c r="A1406" i="3" s="1"/>
  <c r="E1438" i="3"/>
  <c r="M1438" i="3" s="1"/>
  <c r="L1438" i="3"/>
  <c r="M1441" i="3"/>
  <c r="N1441" i="3"/>
  <c r="L1447" i="3"/>
  <c r="E1447" i="3"/>
  <c r="E816" i="3"/>
  <c r="L840" i="3"/>
  <c r="E840" i="3" s="1"/>
  <c r="L852" i="3"/>
  <c r="E852" i="3" s="1"/>
  <c r="M852" i="3" s="1"/>
  <c r="L912" i="3"/>
  <c r="M914" i="3"/>
  <c r="L934" i="3"/>
  <c r="L974" i="3"/>
  <c r="L992" i="3"/>
  <c r="L1022" i="3"/>
  <c r="N1037" i="3"/>
  <c r="O1037" i="3" s="1"/>
  <c r="L1042" i="3"/>
  <c r="N1048" i="3"/>
  <c r="O1048" i="3" s="1"/>
  <c r="L1054" i="3"/>
  <c r="L1152" i="3"/>
  <c r="E1179" i="3"/>
  <c r="L1179" i="3"/>
  <c r="E1265" i="3"/>
  <c r="L1265" i="3"/>
  <c r="M1317" i="3"/>
  <c r="N1317" i="3"/>
  <c r="A1317" i="3"/>
  <c r="E1344" i="3"/>
  <c r="A1344" i="3" s="1"/>
  <c r="L1344" i="3"/>
  <c r="E1365" i="3"/>
  <c r="A1366" i="3" s="1"/>
  <c r="L1365" i="3"/>
  <c r="M1399" i="3"/>
  <c r="N1399" i="3"/>
  <c r="E1415" i="3"/>
  <c r="L1415" i="3"/>
  <c r="M1435" i="3"/>
  <c r="N1435" i="3"/>
  <c r="L1457" i="3"/>
  <c r="E1457" i="3"/>
  <c r="A1458" i="3" s="1"/>
  <c r="E1184" i="3"/>
  <c r="A1207" i="3"/>
  <c r="E1233" i="3"/>
  <c r="N1233" i="3" s="1"/>
  <c r="A1236" i="3"/>
  <c r="E1253" i="3"/>
  <c r="E1286" i="3"/>
  <c r="N1286" i="3" s="1"/>
  <c r="E1289" i="3"/>
  <c r="L1291" i="3"/>
  <c r="E1321" i="3"/>
  <c r="A1321" i="3" s="1"/>
  <c r="E1325" i="3"/>
  <c r="L1342" i="3"/>
  <c r="L1351" i="3"/>
  <c r="L1358" i="3"/>
  <c r="E1387" i="3"/>
  <c r="A1388" i="3" s="1"/>
  <c r="L1393" i="3"/>
  <c r="L1420" i="3"/>
  <c r="E1423" i="3"/>
  <c r="E1429" i="3"/>
  <c r="L1435" i="3"/>
  <c r="L1450" i="3"/>
  <c r="L1452" i="3"/>
  <c r="L1454" i="3"/>
  <c r="L1459" i="3"/>
  <c r="L1464" i="3"/>
  <c r="L1466" i="3"/>
  <c r="L1476" i="3"/>
  <c r="L1479" i="3"/>
  <c r="L1222" i="3"/>
  <c r="L1260" i="3"/>
  <c r="E1263" i="3"/>
  <c r="M1263" i="3" s="1"/>
  <c r="L1297" i="3"/>
  <c r="L1314" i="3"/>
  <c r="L1333" i="3"/>
  <c r="N1358" i="3"/>
  <c r="O1358" i="3" s="1"/>
  <c r="L1363" i="3"/>
  <c r="L1377" i="3"/>
  <c r="L1382" i="3"/>
  <c r="L1389" i="3"/>
  <c r="L1396" i="3"/>
  <c r="L1431" i="3"/>
  <c r="L1444" i="3"/>
  <c r="L1448" i="3"/>
  <c r="L1472" i="3"/>
  <c r="L1192" i="3"/>
  <c r="L1229" i="3"/>
  <c r="L1231" i="3"/>
  <c r="L1248" i="3"/>
  <c r="L1336" i="3"/>
  <c r="N1347" i="3"/>
  <c r="O1347" i="3" s="1"/>
  <c r="L1352" i="3"/>
  <c r="N1354" i="3"/>
  <c r="O1354" i="3" s="1"/>
  <c r="L1368" i="3"/>
  <c r="L1375" i="3"/>
  <c r="L1421" i="3"/>
  <c r="L1482" i="3"/>
  <c r="A1195" i="3"/>
  <c r="A1242" i="3"/>
  <c r="N1334" i="3"/>
  <c r="O1334" i="3" s="1"/>
  <c r="N1359" i="3"/>
  <c r="O1359" i="3" s="1"/>
  <c r="N70" i="3"/>
  <c r="M70" i="3"/>
  <c r="N68" i="3"/>
  <c r="M68" i="3"/>
  <c r="N71" i="3"/>
  <c r="M71" i="3"/>
  <c r="N74" i="3"/>
  <c r="M74" i="3"/>
  <c r="N77" i="3"/>
  <c r="M77" i="3"/>
  <c r="N80" i="3"/>
  <c r="M80" i="3"/>
  <c r="N83" i="3"/>
  <c r="M83" i="3"/>
  <c r="N86" i="3"/>
  <c r="M86" i="3"/>
  <c r="N89" i="3"/>
  <c r="M89" i="3"/>
  <c r="N92" i="3"/>
  <c r="M92" i="3"/>
  <c r="N95" i="3"/>
  <c r="M95" i="3"/>
  <c r="N98" i="3"/>
  <c r="M98" i="3"/>
  <c r="N101" i="3"/>
  <c r="M101" i="3"/>
  <c r="N104" i="3"/>
  <c r="M104" i="3"/>
  <c r="N107" i="3"/>
  <c r="M107" i="3"/>
  <c r="N129" i="3"/>
  <c r="M129" i="3"/>
  <c r="N139" i="3"/>
  <c r="M139" i="3"/>
  <c r="N127" i="3"/>
  <c r="M127" i="3"/>
  <c r="N157" i="3"/>
  <c r="M157" i="3"/>
  <c r="M167" i="3"/>
  <c r="N167" i="3"/>
  <c r="M184" i="3"/>
  <c r="N184" i="3"/>
  <c r="N137" i="3"/>
  <c r="M137" i="3"/>
  <c r="N147" i="3"/>
  <c r="M147" i="3"/>
  <c r="N75" i="3"/>
  <c r="M75" i="3"/>
  <c r="N84" i="3"/>
  <c r="M84" i="3"/>
  <c r="N96" i="3"/>
  <c r="M96" i="3"/>
  <c r="N105" i="3"/>
  <c r="M105" i="3"/>
  <c r="N145" i="3"/>
  <c r="M145" i="3"/>
  <c r="N155" i="3"/>
  <c r="M155" i="3"/>
  <c r="M175" i="3"/>
  <c r="N175" i="3"/>
  <c r="M160" i="3"/>
  <c r="N160" i="3"/>
  <c r="N72" i="3"/>
  <c r="M72" i="3"/>
  <c r="N81" i="3"/>
  <c r="M81" i="3"/>
  <c r="N93" i="3"/>
  <c r="M93" i="3"/>
  <c r="N99" i="3"/>
  <c r="M99" i="3"/>
  <c r="N125" i="3"/>
  <c r="M125" i="3"/>
  <c r="N135" i="3"/>
  <c r="M135" i="3"/>
  <c r="N185" i="3"/>
  <c r="M185" i="3"/>
  <c r="N69" i="3"/>
  <c r="M69" i="3"/>
  <c r="N78" i="3"/>
  <c r="M78" i="3"/>
  <c r="N90" i="3"/>
  <c r="M90" i="3"/>
  <c r="N102" i="3"/>
  <c r="M102" i="3"/>
  <c r="N153" i="3"/>
  <c r="M153" i="3"/>
  <c r="M163" i="3"/>
  <c r="N163" i="3"/>
  <c r="M173" i="3"/>
  <c r="N173" i="3"/>
  <c r="N87" i="3"/>
  <c r="M87" i="3"/>
  <c r="N133" i="3"/>
  <c r="M133" i="3"/>
  <c r="N143" i="3"/>
  <c r="M143" i="3"/>
  <c r="N82" i="3"/>
  <c r="M82" i="3"/>
  <c r="N76" i="3"/>
  <c r="M76" i="3"/>
  <c r="N79" i="3"/>
  <c r="M79" i="3"/>
  <c r="N85" i="3"/>
  <c r="M85" i="3"/>
  <c r="N88" i="3"/>
  <c r="M88" i="3"/>
  <c r="N91" i="3"/>
  <c r="M91" i="3"/>
  <c r="N94" i="3"/>
  <c r="M94" i="3"/>
  <c r="N97" i="3"/>
  <c r="M97" i="3"/>
  <c r="N100" i="3"/>
  <c r="M100" i="3"/>
  <c r="N103" i="3"/>
  <c r="M103" i="3"/>
  <c r="N106" i="3"/>
  <c r="M106" i="3"/>
  <c r="M176" i="3"/>
  <c r="N176" i="3"/>
  <c r="N141" i="3"/>
  <c r="M141" i="3"/>
  <c r="N151" i="3"/>
  <c r="M151" i="3"/>
  <c r="M171" i="3"/>
  <c r="N171" i="3"/>
  <c r="M165" i="3"/>
  <c r="N165" i="3"/>
  <c r="N73" i="3"/>
  <c r="M73" i="3"/>
  <c r="M65" i="3"/>
  <c r="N65" i="3"/>
  <c r="N131" i="3"/>
  <c r="M131" i="3"/>
  <c r="N149" i="3"/>
  <c r="M149" i="3"/>
  <c r="M159" i="3"/>
  <c r="N159" i="3"/>
  <c r="L64" i="3"/>
  <c r="E64" i="3" s="1"/>
  <c r="E61" i="3"/>
  <c r="E67" i="3"/>
  <c r="E113" i="3"/>
  <c r="E119" i="3"/>
  <c r="N189" i="3"/>
  <c r="M189" i="3"/>
  <c r="N198" i="3"/>
  <c r="M198" i="3"/>
  <c r="N295" i="3"/>
  <c r="N299" i="3"/>
  <c r="M299" i="3"/>
  <c r="L303" i="3"/>
  <c r="E303" i="3" s="1"/>
  <c r="N307" i="3"/>
  <c r="M309" i="3"/>
  <c r="N309" i="3"/>
  <c r="N311" i="3"/>
  <c r="M311" i="3"/>
  <c r="L315" i="3"/>
  <c r="E315" i="3" s="1"/>
  <c r="N319" i="3"/>
  <c r="M321" i="3"/>
  <c r="N321" i="3"/>
  <c r="L325" i="3"/>
  <c r="E325" i="3" s="1"/>
  <c r="M126" i="3"/>
  <c r="O126" i="3" s="1"/>
  <c r="M130" i="3"/>
  <c r="O130" i="3" s="1"/>
  <c r="M134" i="3"/>
  <c r="O134" i="3" s="1"/>
  <c r="M138" i="3"/>
  <c r="O138" i="3" s="1"/>
  <c r="M142" i="3"/>
  <c r="O142" i="3" s="1"/>
  <c r="M146" i="3"/>
  <c r="O146" i="3" s="1"/>
  <c r="M150" i="3"/>
  <c r="O150" i="3" s="1"/>
  <c r="M154" i="3"/>
  <c r="O154" i="3" s="1"/>
  <c r="M178" i="3"/>
  <c r="O178" i="3" s="1"/>
  <c r="N207" i="3"/>
  <c r="M207" i="3"/>
  <c r="N210" i="3"/>
  <c r="M210" i="3"/>
  <c r="N219" i="3"/>
  <c r="M219" i="3"/>
  <c r="M272" i="3"/>
  <c r="N283" i="3"/>
  <c r="N287" i="3"/>
  <c r="M287" i="3"/>
  <c r="L291" i="3"/>
  <c r="E291" i="3" s="1"/>
  <c r="N587" i="3"/>
  <c r="M587" i="3"/>
  <c r="M180" i="3"/>
  <c r="M183" i="3"/>
  <c r="N191" i="3"/>
  <c r="M191" i="3"/>
  <c r="N222" i="3"/>
  <c r="M222" i="3"/>
  <c r="C255" i="3"/>
  <c r="L255" i="3"/>
  <c r="E255" i="3" s="1"/>
  <c r="C279" i="3"/>
  <c r="L279" i="3"/>
  <c r="E279" i="3" s="1"/>
  <c r="L363" i="3"/>
  <c r="E363" i="3" s="1"/>
  <c r="L62" i="3"/>
  <c r="E62" i="3" s="1"/>
  <c r="L108" i="3"/>
  <c r="E108" i="3" s="1"/>
  <c r="N109" i="3"/>
  <c r="O109" i="3" s="1"/>
  <c r="L114" i="3"/>
  <c r="E114" i="3" s="1"/>
  <c r="L120" i="3"/>
  <c r="E120" i="3" s="1"/>
  <c r="N183" i="3"/>
  <c r="M187" i="3"/>
  <c r="O187" i="3" s="1"/>
  <c r="M192" i="3"/>
  <c r="O192" i="3" s="1"/>
  <c r="N194" i="3"/>
  <c r="M194" i="3"/>
  <c r="N246" i="3"/>
  <c r="M246" i="3"/>
  <c r="N293" i="3"/>
  <c r="M293" i="3"/>
  <c r="M295" i="3"/>
  <c r="M307" i="3"/>
  <c r="M319" i="3"/>
  <c r="N338" i="3"/>
  <c r="M338" i="3"/>
  <c r="M182" i="3"/>
  <c r="O182" i="3" s="1"/>
  <c r="N238" i="3"/>
  <c r="M238" i="3"/>
  <c r="N257" i="3"/>
  <c r="M257" i="3"/>
  <c r="N272" i="3"/>
  <c r="M283" i="3"/>
  <c r="N412" i="3"/>
  <c r="M412" i="3"/>
  <c r="N168" i="3"/>
  <c r="O168" i="3" s="1"/>
  <c r="M186" i="3"/>
  <c r="O186" i="3" s="1"/>
  <c r="M188" i="3"/>
  <c r="O188" i="3" s="1"/>
  <c r="M190" i="3"/>
  <c r="O190" i="3" s="1"/>
  <c r="N203" i="3"/>
  <c r="M203" i="3"/>
  <c r="N206" i="3"/>
  <c r="M206" i="3"/>
  <c r="N215" i="3"/>
  <c r="M215" i="3"/>
  <c r="N218" i="3"/>
  <c r="M218" i="3"/>
  <c r="N236" i="3"/>
  <c r="M236" i="3"/>
  <c r="N270" i="3"/>
  <c r="M270" i="3"/>
  <c r="E110" i="3"/>
  <c r="E116" i="3"/>
  <c r="E122" i="3"/>
  <c r="M177" i="3"/>
  <c r="N247" i="3"/>
  <c r="O247" i="3" s="1"/>
  <c r="M260" i="3"/>
  <c r="M296" i="3"/>
  <c r="M308" i="3"/>
  <c r="M320" i="3"/>
  <c r="N328" i="3"/>
  <c r="M328" i="3"/>
  <c r="L459" i="3"/>
  <c r="E459" i="3" s="1"/>
  <c r="M124" i="3"/>
  <c r="O124" i="3" s="1"/>
  <c r="M128" i="3"/>
  <c r="O128" i="3" s="1"/>
  <c r="M132" i="3"/>
  <c r="O132" i="3" s="1"/>
  <c r="M136" i="3"/>
  <c r="O136" i="3" s="1"/>
  <c r="M140" i="3"/>
  <c r="O140" i="3" s="1"/>
  <c r="M144" i="3"/>
  <c r="O144" i="3" s="1"/>
  <c r="M148" i="3"/>
  <c r="O148" i="3" s="1"/>
  <c r="M152" i="3"/>
  <c r="O152" i="3" s="1"/>
  <c r="N156" i="3"/>
  <c r="O156" i="3" s="1"/>
  <c r="M162" i="3"/>
  <c r="M169" i="3"/>
  <c r="O169" i="3" s="1"/>
  <c r="M170" i="3"/>
  <c r="N180" i="3"/>
  <c r="N227" i="3"/>
  <c r="M227" i="3"/>
  <c r="N234" i="3"/>
  <c r="M234" i="3"/>
  <c r="C243" i="3"/>
  <c r="L243" i="3"/>
  <c r="E243" i="3" s="1"/>
  <c r="M284" i="3"/>
  <c r="M357" i="3"/>
  <c r="N357" i="3"/>
  <c r="N162" i="3"/>
  <c r="N170" i="3"/>
  <c r="M179" i="3"/>
  <c r="O179" i="3" s="1"/>
  <c r="N199" i="3"/>
  <c r="M199" i="3"/>
  <c r="N232" i="3"/>
  <c r="M232" i="3"/>
  <c r="N271" i="3"/>
  <c r="M326" i="3"/>
  <c r="N326" i="3"/>
  <c r="N341" i="3"/>
  <c r="M341" i="3"/>
  <c r="M393" i="3"/>
  <c r="N393" i="3"/>
  <c r="M181" i="3"/>
  <c r="O181" i="3" s="1"/>
  <c r="N202" i="3"/>
  <c r="M202" i="3"/>
  <c r="N211" i="3"/>
  <c r="M211" i="3"/>
  <c r="N214" i="3"/>
  <c r="M214" i="3"/>
  <c r="N245" i="3"/>
  <c r="M245" i="3"/>
  <c r="N260" i="3"/>
  <c r="C267" i="3"/>
  <c r="L267" i="3"/>
  <c r="E267" i="3" s="1"/>
  <c r="N294" i="3"/>
  <c r="M294" i="3"/>
  <c r="N296" i="3"/>
  <c r="N306" i="3"/>
  <c r="M306" i="3"/>
  <c r="N308" i="3"/>
  <c r="N318" i="3"/>
  <c r="M318" i="3"/>
  <c r="N320" i="3"/>
  <c r="N223" i="3"/>
  <c r="M223" i="3"/>
  <c r="N258" i="3"/>
  <c r="M258" i="3"/>
  <c r="N284" i="3"/>
  <c r="M158" i="3"/>
  <c r="O158" i="3" s="1"/>
  <c r="M161" i="3"/>
  <c r="O161" i="3" s="1"/>
  <c r="N164" i="3"/>
  <c r="O164" i="3" s="1"/>
  <c r="N172" i="3"/>
  <c r="O172" i="3" s="1"/>
  <c r="N177" i="3"/>
  <c r="N195" i="3"/>
  <c r="M195" i="3"/>
  <c r="N228" i="3"/>
  <c r="M228" i="3"/>
  <c r="M248" i="3"/>
  <c r="O248" i="3" s="1"/>
  <c r="N269" i="3"/>
  <c r="M269" i="3"/>
  <c r="M271" i="3"/>
  <c r="L329" i="3"/>
  <c r="E329" i="3" s="1"/>
  <c r="N430" i="3"/>
  <c r="M430" i="3"/>
  <c r="M196" i="3"/>
  <c r="O196" i="3" s="1"/>
  <c r="M200" i="3"/>
  <c r="O200" i="3" s="1"/>
  <c r="M204" i="3"/>
  <c r="O204" i="3" s="1"/>
  <c r="M208" i="3"/>
  <c r="O208" i="3" s="1"/>
  <c r="M212" i="3"/>
  <c r="O212" i="3" s="1"/>
  <c r="M220" i="3"/>
  <c r="O220" i="3" s="1"/>
  <c r="N225" i="3"/>
  <c r="O225" i="3" s="1"/>
  <c r="N229" i="3"/>
  <c r="O229" i="3" s="1"/>
  <c r="E290" i="3"/>
  <c r="E302" i="3"/>
  <c r="E314" i="3"/>
  <c r="M327" i="3"/>
  <c r="O327" i="3" s="1"/>
  <c r="N344" i="3"/>
  <c r="O344" i="3" s="1"/>
  <c r="L375" i="3"/>
  <c r="E375" i="3" s="1"/>
  <c r="N379" i="3"/>
  <c r="O379" i="3" s="1"/>
  <c r="N383" i="3"/>
  <c r="M383" i="3"/>
  <c r="E402" i="3"/>
  <c r="M405" i="3"/>
  <c r="N405" i="3"/>
  <c r="N424" i="3"/>
  <c r="M424" i="3"/>
  <c r="N434" i="3"/>
  <c r="M434" i="3"/>
  <c r="M440" i="3"/>
  <c r="O440" i="3" s="1"/>
  <c r="N457" i="3"/>
  <c r="M457" i="3"/>
  <c r="N539" i="3"/>
  <c r="M539" i="3"/>
  <c r="N332" i="3"/>
  <c r="E343" i="3"/>
  <c r="E354" i="3"/>
  <c r="N367" i="3"/>
  <c r="O367" i="3" s="1"/>
  <c r="N371" i="3"/>
  <c r="M371" i="3"/>
  <c r="M381" i="3"/>
  <c r="N381" i="3"/>
  <c r="N400" i="3"/>
  <c r="M400" i="3"/>
  <c r="N422" i="3"/>
  <c r="M422" i="3"/>
  <c r="M428" i="3"/>
  <c r="O428" i="3" s="1"/>
  <c r="C250" i="3"/>
  <c r="C262" i="3"/>
  <c r="C274" i="3"/>
  <c r="M305" i="3"/>
  <c r="O305" i="3" s="1"/>
  <c r="M317" i="3"/>
  <c r="O317" i="3" s="1"/>
  <c r="E323" i="3"/>
  <c r="M332" i="3"/>
  <c r="M346" i="3"/>
  <c r="N346" i="3"/>
  <c r="E378" i="3"/>
  <c r="N388" i="3"/>
  <c r="M388" i="3"/>
  <c r="N410" i="3"/>
  <c r="M410" i="3"/>
  <c r="N418" i="3"/>
  <c r="M418" i="3"/>
  <c r="L447" i="3"/>
  <c r="E447" i="3" s="1"/>
  <c r="N455" i="3"/>
  <c r="M455" i="3"/>
  <c r="M465" i="3"/>
  <c r="N465" i="3"/>
  <c r="N492" i="3"/>
  <c r="M492" i="3"/>
  <c r="C249" i="3"/>
  <c r="E250" i="3"/>
  <c r="C261" i="3"/>
  <c r="E262" i="3"/>
  <c r="C273" i="3"/>
  <c r="E274" i="3"/>
  <c r="E286" i="3"/>
  <c r="E298" i="3"/>
  <c r="E310" i="3"/>
  <c r="E322" i="3"/>
  <c r="M369" i="3"/>
  <c r="N369" i="3"/>
  <c r="N398" i="3"/>
  <c r="M398" i="3"/>
  <c r="N406" i="3"/>
  <c r="M406" i="3"/>
  <c r="N688" i="3"/>
  <c r="M688" i="3"/>
  <c r="L242" i="3"/>
  <c r="E242" i="3" s="1"/>
  <c r="C248" i="3"/>
  <c r="E249" i="3"/>
  <c r="L254" i="3"/>
  <c r="E254" i="3" s="1"/>
  <c r="C260" i="3"/>
  <c r="E261" i="3"/>
  <c r="L266" i="3"/>
  <c r="E266" i="3" s="1"/>
  <c r="C272" i="3"/>
  <c r="E273" i="3"/>
  <c r="L278" i="3"/>
  <c r="E278" i="3" s="1"/>
  <c r="E285" i="3"/>
  <c r="E297" i="3"/>
  <c r="M334" i="3"/>
  <c r="N334" i="3"/>
  <c r="L352" i="3"/>
  <c r="E352" i="3" s="1"/>
  <c r="N358" i="3"/>
  <c r="N376" i="3"/>
  <c r="M376" i="3"/>
  <c r="N386" i="3"/>
  <c r="M386" i="3"/>
  <c r="N394" i="3"/>
  <c r="M394" i="3"/>
  <c r="L435" i="3"/>
  <c r="E435" i="3" s="1"/>
  <c r="N443" i="3"/>
  <c r="M443" i="3"/>
  <c r="M453" i="3"/>
  <c r="N453" i="3"/>
  <c r="N575" i="3"/>
  <c r="M575" i="3"/>
  <c r="M356" i="3"/>
  <c r="N382" i="3"/>
  <c r="M382" i="3"/>
  <c r="N460" i="3"/>
  <c r="M460" i="3"/>
  <c r="M235" i="3"/>
  <c r="O235" i="3" s="1"/>
  <c r="L331" i="3"/>
  <c r="E331" i="3" s="1"/>
  <c r="N356" i="3"/>
  <c r="N374" i="3"/>
  <c r="M374" i="3"/>
  <c r="M380" i="3"/>
  <c r="O380" i="3" s="1"/>
  <c r="N409" i="3"/>
  <c r="M409" i="3"/>
  <c r="L423" i="3"/>
  <c r="E423" i="3" s="1"/>
  <c r="N431" i="3"/>
  <c r="M431" i="3"/>
  <c r="M441" i="3"/>
  <c r="N441" i="3"/>
  <c r="N563" i="3"/>
  <c r="M563" i="3"/>
  <c r="M226" i="3"/>
  <c r="O226" i="3" s="1"/>
  <c r="M230" i="3"/>
  <c r="O230" i="3" s="1"/>
  <c r="M288" i="3"/>
  <c r="O288" i="3" s="1"/>
  <c r="N336" i="3"/>
  <c r="O336" i="3" s="1"/>
  <c r="M358" i="3"/>
  <c r="N362" i="3"/>
  <c r="M362" i="3"/>
  <c r="L366" i="3"/>
  <c r="E366" i="3" s="1"/>
  <c r="N370" i="3"/>
  <c r="M370" i="3"/>
  <c r="L411" i="3"/>
  <c r="E411" i="3" s="1"/>
  <c r="E438" i="3"/>
  <c r="N448" i="3"/>
  <c r="M448" i="3"/>
  <c r="N458" i="3"/>
  <c r="M458" i="3"/>
  <c r="M464" i="3"/>
  <c r="O464" i="3" s="1"/>
  <c r="M470" i="3"/>
  <c r="N470" i="3"/>
  <c r="M193" i="3"/>
  <c r="O193" i="3" s="1"/>
  <c r="M197" i="3"/>
  <c r="O197" i="3" s="1"/>
  <c r="M201" i="3"/>
  <c r="O201" i="3" s="1"/>
  <c r="M205" i="3"/>
  <c r="O205" i="3" s="1"/>
  <c r="M209" i="3"/>
  <c r="O209" i="3" s="1"/>
  <c r="M213" i="3"/>
  <c r="O213" i="3" s="1"/>
  <c r="M217" i="3"/>
  <c r="O217" i="3" s="1"/>
  <c r="L330" i="3"/>
  <c r="E330" i="3" s="1"/>
  <c r="N345" i="3"/>
  <c r="O345" i="3" s="1"/>
  <c r="L349" i="3"/>
  <c r="E349" i="3" s="1"/>
  <c r="M368" i="3"/>
  <c r="N385" i="3"/>
  <c r="M385" i="3"/>
  <c r="L399" i="3"/>
  <c r="E399" i="3" s="1"/>
  <c r="N403" i="3"/>
  <c r="N419" i="3"/>
  <c r="M419" i="3"/>
  <c r="M429" i="3"/>
  <c r="N429" i="3"/>
  <c r="N454" i="3"/>
  <c r="M454" i="3"/>
  <c r="N551" i="3"/>
  <c r="M551" i="3"/>
  <c r="L340" i="3"/>
  <c r="E340" i="3" s="1"/>
  <c r="N368" i="3"/>
  <c r="L387" i="3"/>
  <c r="E387" i="3" s="1"/>
  <c r="M403" i="3"/>
  <c r="N407" i="3"/>
  <c r="M407" i="3"/>
  <c r="E426" i="3"/>
  <c r="N436" i="3"/>
  <c r="M436" i="3"/>
  <c r="N446" i="3"/>
  <c r="M446" i="3"/>
  <c r="M452" i="3"/>
  <c r="O452" i="3" s="1"/>
  <c r="L337" i="3"/>
  <c r="E337" i="3" s="1"/>
  <c r="N355" i="3"/>
  <c r="O355" i="3" s="1"/>
  <c r="N395" i="3"/>
  <c r="M395" i="3"/>
  <c r="M417" i="3"/>
  <c r="N417" i="3"/>
  <c r="N442" i="3"/>
  <c r="M442" i="3"/>
  <c r="N479" i="3"/>
  <c r="M479" i="3"/>
  <c r="N491" i="3"/>
  <c r="M491" i="3"/>
  <c r="E468" i="3"/>
  <c r="L483" i="3"/>
  <c r="E483" i="3" s="1"/>
  <c r="L505" i="3"/>
  <c r="E505" i="3" s="1"/>
  <c r="N526" i="3"/>
  <c r="M526" i="3"/>
  <c r="N532" i="3"/>
  <c r="M532" i="3"/>
  <c r="L342" i="3"/>
  <c r="E342" i="3" s="1"/>
  <c r="L353" i="3"/>
  <c r="E353" i="3" s="1"/>
  <c r="E360" i="3"/>
  <c r="L365" i="3"/>
  <c r="E365" i="3" s="1"/>
  <c r="E372" i="3"/>
  <c r="L377" i="3"/>
  <c r="E377" i="3" s="1"/>
  <c r="E384" i="3"/>
  <c r="L389" i="3"/>
  <c r="E389" i="3" s="1"/>
  <c r="E396" i="3"/>
  <c r="L401" i="3"/>
  <c r="E401" i="3" s="1"/>
  <c r="E408" i="3"/>
  <c r="L413" i="3"/>
  <c r="E413" i="3" s="1"/>
  <c r="E420" i="3"/>
  <c r="L425" i="3"/>
  <c r="E425" i="3" s="1"/>
  <c r="E432" i="3"/>
  <c r="L437" i="3"/>
  <c r="E437" i="3" s="1"/>
  <c r="E444" i="3"/>
  <c r="L449" i="3"/>
  <c r="E449" i="3" s="1"/>
  <c r="E456" i="3"/>
  <c r="L461" i="3"/>
  <c r="E461" i="3" s="1"/>
  <c r="E467" i="3"/>
  <c r="L469" i="3"/>
  <c r="E469" i="3" s="1"/>
  <c r="E471" i="3"/>
  <c r="M476" i="3"/>
  <c r="N605" i="3"/>
  <c r="M605" i="3"/>
  <c r="N476" i="3"/>
  <c r="N480" i="3"/>
  <c r="M480" i="3"/>
  <c r="M487" i="3"/>
  <c r="O487" i="3" s="1"/>
  <c r="N490" i="3"/>
  <c r="M490" i="3"/>
  <c r="N496" i="3"/>
  <c r="M496" i="3"/>
  <c r="L517" i="3"/>
  <c r="E517" i="3" s="1"/>
  <c r="N538" i="3"/>
  <c r="M538" i="3"/>
  <c r="N544" i="3"/>
  <c r="M544" i="3"/>
  <c r="M609" i="3"/>
  <c r="N609" i="3"/>
  <c r="M820" i="3"/>
  <c r="N820" i="3"/>
  <c r="N478" i="3"/>
  <c r="M478" i="3"/>
  <c r="N488" i="3"/>
  <c r="M488" i="3"/>
  <c r="N550" i="3"/>
  <c r="M550" i="3"/>
  <c r="N556" i="3"/>
  <c r="M556" i="3"/>
  <c r="N676" i="3"/>
  <c r="M676" i="3"/>
  <c r="N562" i="3"/>
  <c r="M562" i="3"/>
  <c r="M705" i="3"/>
  <c r="N705" i="3"/>
  <c r="L482" i="3"/>
  <c r="E482" i="3" s="1"/>
  <c r="N502" i="3"/>
  <c r="M502" i="3"/>
  <c r="N508" i="3"/>
  <c r="M508" i="3"/>
  <c r="L529" i="3"/>
  <c r="E529" i="3" s="1"/>
  <c r="N568" i="3"/>
  <c r="M568" i="3"/>
  <c r="N576" i="3"/>
  <c r="M576" i="3"/>
  <c r="N580" i="3"/>
  <c r="M580" i="3"/>
  <c r="N588" i="3"/>
  <c r="M588" i="3"/>
  <c r="N592" i="3"/>
  <c r="M592" i="3"/>
  <c r="L474" i="3"/>
  <c r="E474" i="3" s="1"/>
  <c r="E477" i="3"/>
  <c r="N574" i="3"/>
  <c r="M574" i="3"/>
  <c r="N586" i="3"/>
  <c r="M586" i="3"/>
  <c r="E473" i="3"/>
  <c r="N547" i="3"/>
  <c r="M547" i="3"/>
  <c r="M604" i="3"/>
  <c r="N604" i="3"/>
  <c r="N484" i="3"/>
  <c r="M484" i="3"/>
  <c r="L489" i="3"/>
  <c r="E489" i="3" s="1"/>
  <c r="L493" i="3"/>
  <c r="E493" i="3" s="1"/>
  <c r="N514" i="3"/>
  <c r="M514" i="3"/>
  <c r="N520" i="3"/>
  <c r="M520" i="3"/>
  <c r="L541" i="3"/>
  <c r="E541" i="3" s="1"/>
  <c r="N559" i="3"/>
  <c r="M559" i="3"/>
  <c r="L553" i="3"/>
  <c r="E553" i="3" s="1"/>
  <c r="L565" i="3"/>
  <c r="E565" i="3" s="1"/>
  <c r="N571" i="3"/>
  <c r="M571" i="3"/>
  <c r="L577" i="3"/>
  <c r="E577" i="3" s="1"/>
  <c r="N583" i="3"/>
  <c r="M583" i="3"/>
  <c r="L589" i="3"/>
  <c r="E589" i="3" s="1"/>
  <c r="L597" i="3"/>
  <c r="E597" i="3" s="1"/>
  <c r="M611" i="3"/>
  <c r="N611" i="3"/>
  <c r="M621" i="3"/>
  <c r="N621" i="3"/>
  <c r="E494" i="3"/>
  <c r="E506" i="3"/>
  <c r="E518" i="3"/>
  <c r="E530" i="3"/>
  <c r="E542" i="3"/>
  <c r="E554" i="3"/>
  <c r="E566" i="3"/>
  <c r="E578" i="3"/>
  <c r="E590" i="3"/>
  <c r="E598" i="3"/>
  <c r="E623" i="3"/>
  <c r="L644" i="3"/>
  <c r="E644" i="3" s="1"/>
  <c r="N653" i="3"/>
  <c r="O653" i="3" s="1"/>
  <c r="L697" i="3"/>
  <c r="E697" i="3" s="1"/>
  <c r="N701" i="3"/>
  <c r="O701" i="3" s="1"/>
  <c r="N837" i="3"/>
  <c r="M837" i="3"/>
  <c r="N849" i="3"/>
  <c r="M849" i="3"/>
  <c r="M511" i="3"/>
  <c r="M523" i="3"/>
  <c r="M535" i="3"/>
  <c r="E626" i="3"/>
  <c r="L637" i="3"/>
  <c r="E637" i="3" s="1"/>
  <c r="M657" i="3"/>
  <c r="N657" i="3"/>
  <c r="M671" i="3"/>
  <c r="O671" i="3" s="1"/>
  <c r="L678" i="3"/>
  <c r="E678" i="3" s="1"/>
  <c r="N689" i="3"/>
  <c r="O689" i="3" s="1"/>
  <c r="L709" i="3"/>
  <c r="E709" i="3" s="1"/>
  <c r="N713" i="3"/>
  <c r="O713" i="3" s="1"/>
  <c r="L733" i="3"/>
  <c r="E733" i="3" s="1"/>
  <c r="N737" i="3"/>
  <c r="O737" i="3" s="1"/>
  <c r="N789" i="3"/>
  <c r="M789" i="3"/>
  <c r="N511" i="3"/>
  <c r="N523" i="3"/>
  <c r="N535" i="3"/>
  <c r="E603" i="3"/>
  <c r="N629" i="3"/>
  <c r="O629" i="3" s="1"/>
  <c r="L661" i="3"/>
  <c r="E661" i="3" s="1"/>
  <c r="M693" i="3"/>
  <c r="N693" i="3"/>
  <c r="L721" i="3"/>
  <c r="E721" i="3" s="1"/>
  <c r="N725" i="3"/>
  <c r="O725" i="3" s="1"/>
  <c r="N743" i="3"/>
  <c r="M743" i="3"/>
  <c r="M784" i="3"/>
  <c r="N784" i="3"/>
  <c r="L495" i="3"/>
  <c r="E495" i="3" s="1"/>
  <c r="L507" i="3"/>
  <c r="E507" i="3" s="1"/>
  <c r="L519" i="3"/>
  <c r="E519" i="3" s="1"/>
  <c r="L531" i="3"/>
  <c r="E531" i="3" s="1"/>
  <c r="L543" i="3"/>
  <c r="E543" i="3" s="1"/>
  <c r="L555" i="3"/>
  <c r="E555" i="3" s="1"/>
  <c r="L620" i="3"/>
  <c r="E620" i="3" s="1"/>
  <c r="L654" i="3"/>
  <c r="E654" i="3" s="1"/>
  <c r="N665" i="3"/>
  <c r="O665" i="3" s="1"/>
  <c r="M717" i="3"/>
  <c r="N717" i="3"/>
  <c r="M741" i="3"/>
  <c r="N741" i="3"/>
  <c r="N775" i="3"/>
  <c r="M775" i="3"/>
  <c r="E501" i="3"/>
  <c r="E513" i="3"/>
  <c r="E525" i="3"/>
  <c r="E537" i="3"/>
  <c r="E549" i="3"/>
  <c r="E561" i="3"/>
  <c r="E573" i="3"/>
  <c r="E585" i="3"/>
  <c r="E601" i="3"/>
  <c r="N664" i="3"/>
  <c r="M664" i="3"/>
  <c r="M669" i="3"/>
  <c r="N669" i="3"/>
  <c r="L690" i="3"/>
  <c r="E690" i="3" s="1"/>
  <c r="M729" i="3"/>
  <c r="N729" i="3"/>
  <c r="N755" i="3"/>
  <c r="M755" i="3"/>
  <c r="N759" i="3"/>
  <c r="M759" i="3"/>
  <c r="L625" i="3"/>
  <c r="E625" i="3" s="1"/>
  <c r="N641" i="3"/>
  <c r="O641" i="3" s="1"/>
  <c r="N700" i="3"/>
  <c r="M700" i="3"/>
  <c r="N742" i="3"/>
  <c r="M742" i="3"/>
  <c r="N617" i="3"/>
  <c r="L673" i="3"/>
  <c r="E673" i="3" s="1"/>
  <c r="N712" i="3"/>
  <c r="M712" i="3"/>
  <c r="N736" i="3"/>
  <c r="M736" i="3"/>
  <c r="M504" i="3"/>
  <c r="O504" i="3" s="1"/>
  <c r="M516" i="3"/>
  <c r="O516" i="3" s="1"/>
  <c r="M564" i="3"/>
  <c r="O564" i="3" s="1"/>
  <c r="L602" i="3"/>
  <c r="E602" i="3" s="1"/>
  <c r="M617" i="3"/>
  <c r="L638" i="3"/>
  <c r="E638" i="3" s="1"/>
  <c r="L666" i="3"/>
  <c r="E666" i="3" s="1"/>
  <c r="N724" i="3"/>
  <c r="M724" i="3"/>
  <c r="N732" i="3"/>
  <c r="M732" i="3"/>
  <c r="M746" i="3"/>
  <c r="L756" i="3"/>
  <c r="E756" i="3" s="1"/>
  <c r="E613" i="3"/>
  <c r="L614" i="3"/>
  <c r="E614" i="3" s="1"/>
  <c r="E642" i="3"/>
  <c r="M645" i="3"/>
  <c r="N645" i="3"/>
  <c r="M659" i="3"/>
  <c r="O659" i="3" s="1"/>
  <c r="N677" i="3"/>
  <c r="O677" i="3" s="1"/>
  <c r="N695" i="3"/>
  <c r="M695" i="3"/>
  <c r="N746" i="3"/>
  <c r="M748" i="3"/>
  <c r="N748" i="3"/>
  <c r="N834" i="3"/>
  <c r="M834" i="3"/>
  <c r="L610" i="3"/>
  <c r="E610" i="3" s="1"/>
  <c r="L649" i="3"/>
  <c r="E649" i="3" s="1"/>
  <c r="M681" i="3"/>
  <c r="N681" i="3"/>
  <c r="N786" i="3"/>
  <c r="M786" i="3"/>
  <c r="E618" i="3"/>
  <c r="L632" i="3"/>
  <c r="E632" i="3" s="1"/>
  <c r="L685" i="3"/>
  <c r="E685" i="3" s="1"/>
  <c r="N774" i="3"/>
  <c r="M774" i="3"/>
  <c r="N822" i="3"/>
  <c r="M822" i="3"/>
  <c r="L619" i="3"/>
  <c r="E619" i="3" s="1"/>
  <c r="L631" i="3"/>
  <c r="E631" i="3" s="1"/>
  <c r="L643" i="3"/>
  <c r="E643" i="3" s="1"/>
  <c r="E650" i="3"/>
  <c r="L655" i="3"/>
  <c r="E655" i="3" s="1"/>
  <c r="E662" i="3"/>
  <c r="L667" i="3"/>
  <c r="E667" i="3" s="1"/>
  <c r="E674" i="3"/>
  <c r="L679" i="3"/>
  <c r="E679" i="3" s="1"/>
  <c r="E686" i="3"/>
  <c r="L691" i="3"/>
  <c r="E691" i="3" s="1"/>
  <c r="E698" i="3"/>
  <c r="L703" i="3"/>
  <c r="E703" i="3" s="1"/>
  <c r="E710" i="3"/>
  <c r="L715" i="3"/>
  <c r="E715" i="3" s="1"/>
  <c r="E722" i="3"/>
  <c r="L727" i="3"/>
  <c r="E727" i="3" s="1"/>
  <c r="E734" i="3"/>
  <c r="L739" i="3"/>
  <c r="E739" i="3" s="1"/>
  <c r="L747" i="3"/>
  <c r="E747" i="3" s="1"/>
  <c r="E750" i="3"/>
  <c r="E753" i="3"/>
  <c r="L757" i="3"/>
  <c r="E757" i="3" s="1"/>
  <c r="N811" i="3"/>
  <c r="M811" i="3"/>
  <c r="L824" i="3"/>
  <c r="E824" i="3" s="1"/>
  <c r="M842" i="3"/>
  <c r="N842" i="3"/>
  <c r="M714" i="3"/>
  <c r="O714" i="3" s="1"/>
  <c r="M738" i="3"/>
  <c r="O738" i="3" s="1"/>
  <c r="N835" i="3"/>
  <c r="M835" i="3"/>
  <c r="E839" i="3"/>
  <c r="L848" i="3"/>
  <c r="E848" i="3" s="1"/>
  <c r="L615" i="3"/>
  <c r="E615" i="3" s="1"/>
  <c r="E622" i="3"/>
  <c r="L627" i="3"/>
  <c r="E627" i="3" s="1"/>
  <c r="E634" i="3"/>
  <c r="L639" i="3"/>
  <c r="E639" i="3" s="1"/>
  <c r="E646" i="3"/>
  <c r="L651" i="3"/>
  <c r="E651" i="3" s="1"/>
  <c r="E658" i="3"/>
  <c r="L663" i="3"/>
  <c r="E663" i="3" s="1"/>
  <c r="E670" i="3"/>
  <c r="L675" i="3"/>
  <c r="E675" i="3" s="1"/>
  <c r="E682" i="3"/>
  <c r="L687" i="3"/>
  <c r="E687" i="3" s="1"/>
  <c r="E694" i="3"/>
  <c r="L699" i="3"/>
  <c r="E699" i="3" s="1"/>
  <c r="E706" i="3"/>
  <c r="L711" i="3"/>
  <c r="E711" i="3" s="1"/>
  <c r="E718" i="3"/>
  <c r="L723" i="3"/>
  <c r="E723" i="3" s="1"/>
  <c r="E730" i="3"/>
  <c r="L735" i="3"/>
  <c r="E735" i="3" s="1"/>
  <c r="L767" i="3"/>
  <c r="E767" i="3" s="1"/>
  <c r="E773" i="3"/>
  <c r="L788" i="3"/>
  <c r="E788" i="3" s="1"/>
  <c r="M806" i="3"/>
  <c r="N806" i="3"/>
  <c r="L815" i="3"/>
  <c r="E815" i="3" s="1"/>
  <c r="L744" i="3"/>
  <c r="E744" i="3" s="1"/>
  <c r="L764" i="3"/>
  <c r="E764" i="3" s="1"/>
  <c r="M770" i="3"/>
  <c r="L776" i="3"/>
  <c r="E776" i="3" s="1"/>
  <c r="A861" i="3"/>
  <c r="N860" i="3"/>
  <c r="M860" i="3"/>
  <c r="N872" i="3"/>
  <c r="M872" i="3"/>
  <c r="E656" i="3"/>
  <c r="E668" i="3"/>
  <c r="E680" i="3"/>
  <c r="E692" i="3"/>
  <c r="E704" i="3"/>
  <c r="E716" i="3"/>
  <c r="E728" i="3"/>
  <c r="E740" i="3"/>
  <c r="E752" i="3"/>
  <c r="L769" i="3"/>
  <c r="E769" i="3" s="1"/>
  <c r="N770" i="3"/>
  <c r="N799" i="3"/>
  <c r="M799" i="3"/>
  <c r="L812" i="3"/>
  <c r="E812" i="3" s="1"/>
  <c r="M830" i="3"/>
  <c r="N830" i="3"/>
  <c r="N844" i="3"/>
  <c r="O844" i="3" s="1"/>
  <c r="E858" i="3"/>
  <c r="L858" i="3"/>
  <c r="N864" i="3"/>
  <c r="M864" i="3"/>
  <c r="N870" i="3"/>
  <c r="M870" i="3"/>
  <c r="A877" i="3"/>
  <c r="N876" i="3"/>
  <c r="M876" i="3"/>
  <c r="E777" i="3"/>
  <c r="L785" i="3"/>
  <c r="E785" i="3" s="1"/>
  <c r="M720" i="3"/>
  <c r="O720" i="3" s="1"/>
  <c r="N787" i="3"/>
  <c r="M787" i="3"/>
  <c r="N823" i="3"/>
  <c r="M823" i="3"/>
  <c r="L836" i="3"/>
  <c r="E836" i="3" s="1"/>
  <c r="M854" i="3"/>
  <c r="N854" i="3"/>
  <c r="M794" i="3"/>
  <c r="N794" i="3"/>
  <c r="L803" i="3"/>
  <c r="E803" i="3" s="1"/>
  <c r="N808" i="3"/>
  <c r="O808" i="3" s="1"/>
  <c r="E791" i="3"/>
  <c r="N847" i="3"/>
  <c r="M847" i="3"/>
  <c r="E851" i="3"/>
  <c r="E745" i="3"/>
  <c r="M758" i="3"/>
  <c r="O758" i="3" s="1"/>
  <c r="E761" i="3"/>
  <c r="E779" i="3"/>
  <c r="M782" i="3"/>
  <c r="N782" i="3"/>
  <c r="L800" i="3"/>
  <c r="E800" i="3" s="1"/>
  <c r="M818" i="3"/>
  <c r="N818" i="3"/>
  <c r="L827" i="3"/>
  <c r="E827" i="3" s="1"/>
  <c r="N832" i="3"/>
  <c r="O832" i="3" s="1"/>
  <c r="N856" i="3"/>
  <c r="M856" i="3"/>
  <c r="N934" i="3"/>
  <c r="M934" i="3"/>
  <c r="N968" i="3"/>
  <c r="L936" i="3"/>
  <c r="E936" i="3"/>
  <c r="A939" i="3"/>
  <c r="N938" i="3"/>
  <c r="L966" i="3"/>
  <c r="E966" i="3"/>
  <c r="E797" i="3"/>
  <c r="E809" i="3"/>
  <c r="E821" i="3"/>
  <c r="E833" i="3"/>
  <c r="E845" i="3"/>
  <c r="A944" i="3"/>
  <c r="N944" i="3"/>
  <c r="O944" i="3" s="1"/>
  <c r="N1004" i="3"/>
  <c r="M1004" i="3"/>
  <c r="M790" i="3"/>
  <c r="O790" i="3" s="1"/>
  <c r="M802" i="3"/>
  <c r="O802" i="3" s="1"/>
  <c r="M838" i="3"/>
  <c r="O838" i="3" s="1"/>
  <c r="M850" i="3"/>
  <c r="O850" i="3" s="1"/>
  <c r="N877" i="3"/>
  <c r="O877" i="3" s="1"/>
  <c r="L906" i="3"/>
  <c r="L924" i="3"/>
  <c r="E924" i="3"/>
  <c r="N940" i="3"/>
  <c r="M940" i="3"/>
  <c r="A940" i="3"/>
  <c r="L942" i="3"/>
  <c r="E942" i="3"/>
  <c r="N950" i="3"/>
  <c r="N1071" i="3"/>
  <c r="M1071" i="3"/>
  <c r="A1071" i="3"/>
  <c r="A1072" i="3"/>
  <c r="L864" i="3"/>
  <c r="L870" i="3"/>
  <c r="L876" i="3"/>
  <c r="L900" i="3"/>
  <c r="N906" i="3"/>
  <c r="O906" i="3" s="1"/>
  <c r="A935" i="3"/>
  <c r="L948" i="3"/>
  <c r="E948" i="3"/>
  <c r="M968" i="3"/>
  <c r="A1016" i="3"/>
  <c r="N1016" i="3"/>
  <c r="M1016" i="3"/>
  <c r="L880" i="3"/>
  <c r="L894" i="3"/>
  <c r="N900" i="3"/>
  <c r="O900" i="3" s="1"/>
  <c r="N914" i="3"/>
  <c r="N916" i="3"/>
  <c r="M916" i="3"/>
  <c r="M938" i="3"/>
  <c r="N952" i="3"/>
  <c r="M952" i="3"/>
  <c r="L954" i="3"/>
  <c r="E954" i="3"/>
  <c r="L972" i="3"/>
  <c r="E972" i="3"/>
  <c r="N974" i="3"/>
  <c r="M974" i="3"/>
  <c r="N1022" i="3"/>
  <c r="M1022" i="3"/>
  <c r="E781" i="3"/>
  <c r="E793" i="3"/>
  <c r="E805" i="3"/>
  <c r="E817" i="3"/>
  <c r="E829" i="3"/>
  <c r="E841" i="3"/>
  <c r="E853" i="3"/>
  <c r="E878" i="3"/>
  <c r="M880" i="3"/>
  <c r="E883" i="3"/>
  <c r="A884" i="3" s="1"/>
  <c r="N894" i="3"/>
  <c r="N965" i="3"/>
  <c r="M965" i="3"/>
  <c r="A1080" i="3"/>
  <c r="N1080" i="3"/>
  <c r="M1080" i="3"/>
  <c r="N880" i="3"/>
  <c r="L884" i="3"/>
  <c r="A895" i="3"/>
  <c r="A904" i="3"/>
  <c r="M950" i="3"/>
  <c r="N910" i="3"/>
  <c r="M910" i="3"/>
  <c r="A963" i="3"/>
  <c r="N962" i="3"/>
  <c r="O962" i="3" s="1"/>
  <c r="N884" i="3"/>
  <c r="N902" i="3"/>
  <c r="M912" i="3"/>
  <c r="O912" i="3" s="1"/>
  <c r="L960" i="3"/>
  <c r="E960" i="3"/>
  <c r="L930" i="3"/>
  <c r="E930" i="3"/>
  <c r="N932" i="3"/>
  <c r="O932" i="3" s="1"/>
  <c r="M1076" i="3"/>
  <c r="N1076" i="3"/>
  <c r="N887" i="3"/>
  <c r="N935" i="3"/>
  <c r="O935" i="3" s="1"/>
  <c r="A992" i="3"/>
  <c r="A993" i="3"/>
  <c r="N992" i="3"/>
  <c r="M992" i="3"/>
  <c r="L1144" i="3"/>
  <c r="E1144" i="3"/>
  <c r="A1145" i="3" s="1"/>
  <c r="E978" i="3"/>
  <c r="E984" i="3"/>
  <c r="E990" i="3"/>
  <c r="E996" i="3"/>
  <c r="E1002" i="3"/>
  <c r="E1008" i="3"/>
  <c r="E1014" i="3"/>
  <c r="E1020" i="3"/>
  <c r="L1036" i="3"/>
  <c r="L1048" i="3"/>
  <c r="L1072" i="3"/>
  <c r="N1125" i="3"/>
  <c r="M1125" i="3"/>
  <c r="L1150" i="3"/>
  <c r="E1150" i="3"/>
  <c r="E1180" i="3"/>
  <c r="L1180" i="3"/>
  <c r="A1073" i="3"/>
  <c r="M1073" i="3"/>
  <c r="N1078" i="3"/>
  <c r="M1078" i="3"/>
  <c r="N1140" i="3"/>
  <c r="M1167" i="3"/>
  <c r="N1167" i="3"/>
  <c r="A1037" i="3"/>
  <c r="N1096" i="3"/>
  <c r="M1096" i="3"/>
  <c r="N1157" i="3"/>
  <c r="M1157" i="3"/>
  <c r="M1061" i="3"/>
  <c r="A1134" i="3"/>
  <c r="A1135" i="3"/>
  <c r="N1155" i="3"/>
  <c r="M1155" i="3"/>
  <c r="L1025" i="3"/>
  <c r="L1078" i="3"/>
  <c r="L1138" i="3"/>
  <c r="E1138" i="3"/>
  <c r="N1145" i="3"/>
  <c r="M1145" i="3"/>
  <c r="N1149" i="3"/>
  <c r="M1149" i="3"/>
  <c r="N1025" i="3"/>
  <c r="O1025" i="3" s="1"/>
  <c r="N1054" i="3"/>
  <c r="M1054" i="3"/>
  <c r="N1073" i="3"/>
  <c r="L1096" i="3"/>
  <c r="M1140" i="3"/>
  <c r="A1079" i="3"/>
  <c r="M1079" i="3"/>
  <c r="L1102" i="3"/>
  <c r="E1102" i="3"/>
  <c r="L1108" i="3"/>
  <c r="E1108" i="3"/>
  <c r="A1109" i="3" s="1"/>
  <c r="L1114" i="3"/>
  <c r="E1114" i="3"/>
  <c r="L1120" i="3"/>
  <c r="E1120" i="3"/>
  <c r="L1126" i="3"/>
  <c r="E1126" i="3"/>
  <c r="L1132" i="3"/>
  <c r="E1132" i="3"/>
  <c r="M983" i="3"/>
  <c r="M995" i="3"/>
  <c r="O995" i="3" s="1"/>
  <c r="M1001" i="3"/>
  <c r="O1001" i="3" s="1"/>
  <c r="M1013" i="3"/>
  <c r="L1028" i="3"/>
  <c r="N1031" i="3"/>
  <c r="O1031" i="3" s="1"/>
  <c r="N1061" i="3"/>
  <c r="N1065" i="3"/>
  <c r="M1065" i="3"/>
  <c r="A1065" i="3"/>
  <c r="N1068" i="3"/>
  <c r="O1068" i="3" s="1"/>
  <c r="M1134" i="3"/>
  <c r="E1294" i="3"/>
  <c r="L1294" i="3"/>
  <c r="N1072" i="3"/>
  <c r="M1072" i="3"/>
  <c r="N1134" i="3"/>
  <c r="M1000" i="3"/>
  <c r="M1006" i="3"/>
  <c r="A1029" i="3"/>
  <c r="A1032" i="3"/>
  <c r="L1040" i="3"/>
  <c r="N1046" i="3"/>
  <c r="N1053" i="3"/>
  <c r="M1053" i="3"/>
  <c r="A1053" i="3"/>
  <c r="A1062" i="3"/>
  <c r="N1086" i="3"/>
  <c r="N1090" i="3"/>
  <c r="M1090" i="3"/>
  <c r="L1030" i="3"/>
  <c r="N1040" i="3"/>
  <c r="O1040" i="3" s="1"/>
  <c r="N1079" i="3"/>
  <c r="M1085" i="3"/>
  <c r="O1085" i="3" s="1"/>
  <c r="N1103" i="3"/>
  <c r="M1103" i="3"/>
  <c r="N1109" i="3"/>
  <c r="M1109" i="3"/>
  <c r="A1128" i="3"/>
  <c r="N1127" i="3"/>
  <c r="M1127" i="3"/>
  <c r="N1133" i="3"/>
  <c r="M1133" i="3"/>
  <c r="L1156" i="3"/>
  <c r="E1156" i="3"/>
  <c r="A1157" i="3" s="1"/>
  <c r="M1192" i="3"/>
  <c r="O1192" i="3" s="1"/>
  <c r="M1197" i="3"/>
  <c r="M1209" i="3"/>
  <c r="E1252" i="3"/>
  <c r="L1252" i="3"/>
  <c r="E1258" i="3"/>
  <c r="L1258" i="3"/>
  <c r="E1264" i="3"/>
  <c r="L1264" i="3"/>
  <c r="E1300" i="3"/>
  <c r="L1300" i="3"/>
  <c r="M1315" i="3"/>
  <c r="A1315" i="3"/>
  <c r="N1315" i="3"/>
  <c r="M1105" i="3"/>
  <c r="M1111" i="3"/>
  <c r="M1117" i="3"/>
  <c r="O1117" i="3" s="1"/>
  <c r="M1135" i="3"/>
  <c r="O1135" i="3" s="1"/>
  <c r="M1159" i="3"/>
  <c r="O1159" i="3" s="1"/>
  <c r="N1173" i="3"/>
  <c r="N1285" i="3"/>
  <c r="M1285" i="3"/>
  <c r="E1161" i="3"/>
  <c r="A1171" i="3"/>
  <c r="A1174" i="3"/>
  <c r="N1204" i="3"/>
  <c r="M1204" i="3"/>
  <c r="A1212" i="3"/>
  <c r="M1211" i="3"/>
  <c r="O1211" i="3" s="1"/>
  <c r="N1216" i="3"/>
  <c r="M1216" i="3"/>
  <c r="A1228" i="3"/>
  <c r="N1228" i="3"/>
  <c r="M1228" i="3"/>
  <c r="M1248" i="3"/>
  <c r="O1248" i="3" s="1"/>
  <c r="N1273" i="3"/>
  <c r="M1273" i="3"/>
  <c r="E1082" i="3"/>
  <c r="E1088" i="3"/>
  <c r="E1094" i="3"/>
  <c r="E1100" i="3"/>
  <c r="E1106" i="3"/>
  <c r="E1112" i="3"/>
  <c r="E1118" i="3"/>
  <c r="E1124" i="3"/>
  <c r="A1125" i="3" s="1"/>
  <c r="E1130" i="3"/>
  <c r="E1136" i="3"/>
  <c r="E1142" i="3"/>
  <c r="E1148" i="3"/>
  <c r="A1149" i="3" s="1"/>
  <c r="E1154" i="3"/>
  <c r="A1155" i="3" s="1"/>
  <c r="E1160" i="3"/>
  <c r="L1186" i="3"/>
  <c r="N1189" i="3"/>
  <c r="O1189" i="3" s="1"/>
  <c r="A1193" i="3"/>
  <c r="L1204" i="3"/>
  <c r="L1216" i="3"/>
  <c r="N1225" i="3"/>
  <c r="M1225" i="3"/>
  <c r="L1228" i="3"/>
  <c r="N1249" i="3"/>
  <c r="M1249" i="3"/>
  <c r="A1249" i="3"/>
  <c r="N1197" i="3"/>
  <c r="N1209" i="3"/>
  <c r="M1227" i="3"/>
  <c r="O1227" i="3" s="1"/>
  <c r="N1255" i="3"/>
  <c r="M1255" i="3"/>
  <c r="A1255" i="3"/>
  <c r="N1261" i="3"/>
  <c r="M1261" i="3"/>
  <c r="A1261" i="3"/>
  <c r="E1288" i="3"/>
  <c r="L1288" i="3"/>
  <c r="L1174" i="3"/>
  <c r="E1234" i="3"/>
  <c r="A1235" i="3" s="1"/>
  <c r="L1234" i="3"/>
  <c r="E1240" i="3"/>
  <c r="L1240" i="3"/>
  <c r="N1297" i="3"/>
  <c r="M1297" i="3"/>
  <c r="L1165" i="3"/>
  <c r="N1171" i="3"/>
  <c r="O1171" i="3" s="1"/>
  <c r="N1174" i="3"/>
  <c r="O1174" i="3" s="1"/>
  <c r="A1198" i="3"/>
  <c r="N1198" i="3"/>
  <c r="M1198" i="3"/>
  <c r="A1206" i="3"/>
  <c r="M1205" i="3"/>
  <c r="O1205" i="3" s="1"/>
  <c r="A1210" i="3"/>
  <c r="N1210" i="3"/>
  <c r="M1210" i="3"/>
  <c r="M1217" i="3"/>
  <c r="N1222" i="3"/>
  <c r="M1222" i="3"/>
  <c r="M1229" i="3"/>
  <c r="O1229" i="3" s="1"/>
  <c r="M1236" i="3"/>
  <c r="E1306" i="3"/>
  <c r="L1306" i="3"/>
  <c r="N1165" i="3"/>
  <c r="O1165" i="3" s="1"/>
  <c r="N1236" i="3"/>
  <c r="E1282" i="3"/>
  <c r="L1282" i="3"/>
  <c r="E1246" i="3"/>
  <c r="L1246" i="3"/>
  <c r="E1276" i="3"/>
  <c r="L1276" i="3"/>
  <c r="A1292" i="3"/>
  <c r="N1291" i="3"/>
  <c r="M1291" i="3"/>
  <c r="A1189" i="3"/>
  <c r="N1193" i="3"/>
  <c r="O1193" i="3" s="1"/>
  <c r="N1195" i="3"/>
  <c r="M1195" i="3"/>
  <c r="L1198" i="3"/>
  <c r="N1207" i="3"/>
  <c r="M1207" i="3"/>
  <c r="L1210" i="3"/>
  <c r="N1219" i="3"/>
  <c r="M1219" i="3"/>
  <c r="N1231" i="3"/>
  <c r="M1231" i="3"/>
  <c r="N1235" i="3"/>
  <c r="M1235" i="3"/>
  <c r="N1237" i="3"/>
  <c r="M1237" i="3"/>
  <c r="A1237" i="3"/>
  <c r="M1242" i="3"/>
  <c r="O1242" i="3" s="1"/>
  <c r="E1270" i="3"/>
  <c r="L1270" i="3"/>
  <c r="A1378" i="3"/>
  <c r="N1378" i="3"/>
  <c r="M1378" i="3"/>
  <c r="N1380" i="3"/>
  <c r="M1380" i="3"/>
  <c r="N1382" i="3"/>
  <c r="M1382" i="3"/>
  <c r="N1395" i="3"/>
  <c r="M1395" i="3"/>
  <c r="N1407" i="3"/>
  <c r="M1407" i="3"/>
  <c r="A1421" i="3"/>
  <c r="N1421" i="3"/>
  <c r="M1421" i="3"/>
  <c r="A1463" i="3"/>
  <c r="A1464" i="3"/>
  <c r="N1463" i="3"/>
  <c r="M1463" i="3"/>
  <c r="A1480" i="3"/>
  <c r="N1479" i="3"/>
  <c r="M1479" i="3"/>
  <c r="N1376" i="3"/>
  <c r="M1376" i="3"/>
  <c r="A1376" i="3"/>
  <c r="A1432" i="3"/>
  <c r="N1432" i="3"/>
  <c r="M1432" i="3"/>
  <c r="N1448" i="3"/>
  <c r="M1448" i="3"/>
  <c r="E1303" i="3"/>
  <c r="E1309" i="3"/>
  <c r="A1355" i="3"/>
  <c r="A1390" i="3"/>
  <c r="N1390" i="3"/>
  <c r="M1390" i="3"/>
  <c r="N1430" i="3"/>
  <c r="M1430" i="3"/>
  <c r="A1316" i="3"/>
  <c r="N1320" i="3"/>
  <c r="O1320" i="3" s="1"/>
  <c r="N1386" i="3"/>
  <c r="M1386" i="3"/>
  <c r="N1388" i="3"/>
  <c r="M1388" i="3"/>
  <c r="A1451" i="3"/>
  <c r="N1450" i="3"/>
  <c r="M1450" i="3"/>
  <c r="N1472" i="3"/>
  <c r="M1472" i="3"/>
  <c r="E1266" i="3"/>
  <c r="E1272" i="3"/>
  <c r="A1273" i="3" s="1"/>
  <c r="E1278" i="3"/>
  <c r="E1284" i="3"/>
  <c r="E1290" i="3"/>
  <c r="E1296" i="3"/>
  <c r="E1302" i="3"/>
  <c r="E1308" i="3"/>
  <c r="N1333" i="3"/>
  <c r="O1333" i="3" s="1"/>
  <c r="N1338" i="3"/>
  <c r="O1338" i="3" s="1"/>
  <c r="N1351" i="3"/>
  <c r="O1351" i="3" s="1"/>
  <c r="A1334" i="3"/>
  <c r="A1339" i="3"/>
  <c r="A1352" i="3"/>
  <c r="N1363" i="3"/>
  <c r="O1363" i="3" s="1"/>
  <c r="A1377" i="3"/>
  <c r="A1396" i="3"/>
  <c r="N1396" i="3"/>
  <c r="M1396" i="3"/>
  <c r="A1408" i="3"/>
  <c r="N1408" i="3"/>
  <c r="M1408" i="3"/>
  <c r="N1436" i="3"/>
  <c r="M1436" i="3"/>
  <c r="A1436" i="3"/>
  <c r="M1250" i="3"/>
  <c r="M1280" i="3"/>
  <c r="O1280" i="3" s="1"/>
  <c r="M1292" i="3"/>
  <c r="O1292" i="3" s="1"/>
  <c r="A1364" i="3"/>
  <c r="N1383" i="3"/>
  <c r="M1383" i="3"/>
  <c r="N1394" i="3"/>
  <c r="M1394" i="3"/>
  <c r="A1394" i="3"/>
  <c r="N1406" i="3"/>
  <c r="M1406" i="3"/>
  <c r="N1460" i="3"/>
  <c r="M1460" i="3"/>
  <c r="A1460" i="3"/>
  <c r="A1336" i="3"/>
  <c r="A1359" i="3"/>
  <c r="N1377" i="3"/>
  <c r="M1377" i="3"/>
  <c r="N1420" i="3"/>
  <c r="M1420" i="3"/>
  <c r="N1454" i="3"/>
  <c r="M1454" i="3"/>
  <c r="N1462" i="3"/>
  <c r="M1462" i="3"/>
  <c r="N1482" i="3"/>
  <c r="M1482" i="3"/>
  <c r="N1345" i="3"/>
  <c r="O1345" i="3" s="1"/>
  <c r="N1364" i="3"/>
  <c r="M1364" i="3"/>
  <c r="M1366" i="3"/>
  <c r="O1366" i="3" s="1"/>
  <c r="N1418" i="3"/>
  <c r="M1418" i="3"/>
  <c r="N1424" i="3"/>
  <c r="M1424" i="3"/>
  <c r="N1431" i="3"/>
  <c r="M1431" i="3"/>
  <c r="N1466" i="3"/>
  <c r="M1466" i="3"/>
  <c r="N1316" i="3"/>
  <c r="O1316" i="3" s="1"/>
  <c r="N1389" i="3"/>
  <c r="M1389" i="3"/>
  <c r="N1444" i="3"/>
  <c r="M1444" i="3"/>
  <c r="N1473" i="3"/>
  <c r="M1473" i="3"/>
  <c r="N1342" i="3"/>
  <c r="O1342" i="3" s="1"/>
  <c r="A1395" i="3"/>
  <c r="A1397" i="3"/>
  <c r="N1397" i="3"/>
  <c r="M1397" i="3"/>
  <c r="A1407" i="3"/>
  <c r="A1409" i="3"/>
  <c r="N1409" i="3"/>
  <c r="M1409" i="3"/>
  <c r="N1426" i="3"/>
  <c r="M1426" i="3"/>
  <c r="A1343" i="3"/>
  <c r="N1368" i="3"/>
  <c r="M1368" i="3"/>
  <c r="M1476" i="3"/>
  <c r="O1476" i="3" s="1"/>
  <c r="E1485" i="3"/>
  <c r="E1484" i="3"/>
  <c r="E1477" i="3"/>
  <c r="M1480" i="3"/>
  <c r="O1480" i="3" s="1"/>
  <c r="E1483" i="3"/>
  <c r="O4" i="3" l="1"/>
  <c r="A5" i="3"/>
  <c r="O5"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N6" i="3"/>
  <c r="O6" i="3" s="1"/>
  <c r="M7" i="3"/>
  <c r="N7" i="3"/>
  <c r="O7" i="3" s="1"/>
  <c r="N8" i="3"/>
  <c r="O8" i="3" s="1"/>
  <c r="M9" i="3"/>
  <c r="N9" i="3"/>
  <c r="M10" i="3"/>
  <c r="N10" i="3"/>
  <c r="M11" i="3"/>
  <c r="N11" i="3"/>
  <c r="M12" i="3"/>
  <c r="N12" i="3"/>
  <c r="M13" i="3"/>
  <c r="N13" i="3"/>
  <c r="N1287" i="3"/>
  <c r="O1287" i="3" s="1"/>
  <c r="M14" i="3"/>
  <c r="N14" i="3"/>
  <c r="M15" i="3"/>
  <c r="N15" i="3"/>
  <c r="M16" i="3"/>
  <c r="N16" i="3"/>
  <c r="M17" i="3"/>
  <c r="N17" i="3"/>
  <c r="M18" i="3"/>
  <c r="N18" i="3"/>
  <c r="M19" i="3"/>
  <c r="N19" i="3"/>
  <c r="N450" i="3"/>
  <c r="M20" i="3"/>
  <c r="N20" i="3"/>
  <c r="M21" i="3"/>
  <c r="N21" i="3"/>
  <c r="M22" i="3"/>
  <c r="N22" i="3"/>
  <c r="A1059" i="3"/>
  <c r="M23" i="3"/>
  <c r="N23" i="3"/>
  <c r="M24" i="3"/>
  <c r="N24" i="3"/>
  <c r="M1097" i="3"/>
  <c r="O1097" i="3" s="1"/>
  <c r="M25" i="3"/>
  <c r="N25" i="3"/>
  <c r="N31" i="3"/>
  <c r="O31" i="3" s="1"/>
  <c r="N26" i="3"/>
  <c r="O26" i="3" s="1"/>
  <c r="N1101" i="3"/>
  <c r="O1101" i="3" s="1"/>
  <c r="A1158" i="3"/>
  <c r="A1055" i="3"/>
  <c r="M1055" i="3"/>
  <c r="O1055" i="3" s="1"/>
  <c r="M27" i="3"/>
  <c r="N27" i="3"/>
  <c r="A1101" i="3"/>
  <c r="O1006" i="3"/>
  <c r="M28" i="3"/>
  <c r="N28" i="3"/>
  <c r="A1115" i="3"/>
  <c r="M29" i="3"/>
  <c r="N29" i="3"/>
  <c r="N557" i="3"/>
  <c r="O557" i="3" s="1"/>
  <c r="N30" i="3"/>
  <c r="M30" i="3"/>
  <c r="A1076" i="3"/>
  <c r="M1281" i="3"/>
  <c r="A1041" i="3"/>
  <c r="O1028" i="3"/>
  <c r="N36" i="3"/>
  <c r="O36" i="3" s="1"/>
  <c r="M1372" i="3"/>
  <c r="N857" i="3"/>
  <c r="O857" i="3" s="1"/>
  <c r="N1372" i="3"/>
  <c r="N1166" i="3"/>
  <c r="O1166" i="3" s="1"/>
  <c r="A1166" i="3"/>
  <c r="A1427" i="3"/>
  <c r="A1337" i="3"/>
  <c r="M33" i="3"/>
  <c r="N33" i="3"/>
  <c r="N1328" i="3"/>
  <c r="O1328" i="3" s="1"/>
  <c r="A1097" i="3"/>
  <c r="N1281" i="3"/>
  <c r="A871" i="3"/>
  <c r="M1403" i="3"/>
  <c r="O1403" i="3" s="1"/>
  <c r="M1059" i="3"/>
  <c r="O1059" i="3" s="1"/>
  <c r="N34" i="3"/>
  <c r="O34" i="3" s="1"/>
  <c r="M558" i="3"/>
  <c r="O558" i="3" s="1"/>
  <c r="N259" i="3"/>
  <c r="O259" i="3" s="1"/>
  <c r="A1197" i="3"/>
  <c r="M825" i="3"/>
  <c r="O825" i="3" s="1"/>
  <c r="M427" i="3"/>
  <c r="O427" i="3" s="1"/>
  <c r="A1298" i="3"/>
  <c r="M445" i="3"/>
  <c r="O445" i="3" s="1"/>
  <c r="A901" i="3"/>
  <c r="M35" i="3"/>
  <c r="N35" i="3"/>
  <c r="A1412" i="3"/>
  <c r="A1439" i="3"/>
  <c r="A873" i="3"/>
  <c r="A957" i="3"/>
  <c r="O1217" i="3"/>
  <c r="A1275" i="3"/>
  <c r="O981" i="3"/>
  <c r="A1274" i="3"/>
  <c r="N1034" i="3"/>
  <c r="A907" i="3"/>
  <c r="M719" i="3"/>
  <c r="O719" i="3" s="1"/>
  <c r="N39" i="3"/>
  <c r="O39" i="3" s="1"/>
  <c r="M1416" i="3"/>
  <c r="O1416" i="3" s="1"/>
  <c r="A1200" i="3"/>
  <c r="M763" i="3"/>
  <c r="O763" i="3" s="1"/>
  <c r="O902" i="3"/>
  <c r="M976" i="3"/>
  <c r="O976" i="3" s="1"/>
  <c r="A902" i="3"/>
  <c r="N1470" i="3"/>
  <c r="O1470" i="3" s="1"/>
  <c r="M1200" i="3"/>
  <c r="O1200" i="3" s="1"/>
  <c r="M37" i="3"/>
  <c r="N37" i="3"/>
  <c r="N1439" i="3"/>
  <c r="O1439" i="3" s="1"/>
  <c r="N1113" i="3"/>
  <c r="O1113" i="3" s="1"/>
  <c r="A1470" i="3"/>
  <c r="N38" i="3"/>
  <c r="M38" i="3"/>
  <c r="M1011" i="3"/>
  <c r="O1011" i="3" s="1"/>
  <c r="A1404" i="3"/>
  <c r="M66" i="3"/>
  <c r="O66" i="3" s="1"/>
  <c r="A869" i="3"/>
  <c r="N121" i="3"/>
  <c r="O121" i="3" s="1"/>
  <c r="M1238" i="3"/>
  <c r="M1275" i="3"/>
  <c r="N1275" i="3"/>
  <c r="A870" i="3"/>
  <c r="A974" i="3"/>
  <c r="A995" i="3"/>
  <c r="N44" i="3"/>
  <c r="O44" i="3" s="1"/>
  <c r="N40" i="3"/>
  <c r="O40" i="3" s="1"/>
  <c r="M41" i="3"/>
  <c r="N41" i="3"/>
  <c r="M1311" i="3"/>
  <c r="O1311" i="3" s="1"/>
  <c r="N256" i="3"/>
  <c r="O256" i="3" s="1"/>
  <c r="M640" i="3"/>
  <c r="A1328" i="3"/>
  <c r="A1422" i="3"/>
  <c r="M959" i="3"/>
  <c r="O959" i="3" s="1"/>
  <c r="N1208" i="3"/>
  <c r="O1208" i="3" s="1"/>
  <c r="M1158" i="3"/>
  <c r="O1158" i="3" s="1"/>
  <c r="M947" i="3"/>
  <c r="O947" i="3" s="1"/>
  <c r="M1177" i="3"/>
  <c r="O1177" i="3" s="1"/>
  <c r="A1159" i="3"/>
  <c r="A1011" i="3"/>
  <c r="M1404" i="3"/>
  <c r="O1404" i="3" s="1"/>
  <c r="A882" i="3"/>
  <c r="N42" i="3"/>
  <c r="M42" i="3"/>
  <c r="O885" i="3"/>
  <c r="M778" i="3"/>
  <c r="O778" i="3" s="1"/>
  <c r="M596" i="3"/>
  <c r="O596" i="3" s="1"/>
  <c r="O1145" i="3"/>
  <c r="M43" i="3"/>
  <c r="N43" i="3"/>
  <c r="M2" i="3"/>
  <c r="N47" i="3"/>
  <c r="O47" i="3" s="1"/>
  <c r="N1185" i="3"/>
  <c r="A1245" i="3"/>
  <c r="M304" i="3"/>
  <c r="O304" i="3" s="1"/>
  <c r="A1013" i="3"/>
  <c r="A1026" i="3"/>
  <c r="A1256" i="3"/>
  <c r="A1177" i="3"/>
  <c r="M751" i="3"/>
  <c r="O751" i="3" s="1"/>
  <c r="M361" i="3"/>
  <c r="O361" i="3" s="1"/>
  <c r="M224" i="3"/>
  <c r="O224" i="3" s="1"/>
  <c r="A1201" i="3"/>
  <c r="A994" i="3"/>
  <c r="A1462" i="3"/>
  <c r="M1274" i="3"/>
  <c r="O1274" i="3" s="1"/>
  <c r="N1269" i="3"/>
  <c r="O1269" i="3" s="1"/>
  <c r="A1087" i="3"/>
  <c r="O1000" i="3"/>
  <c r="A1084" i="3"/>
  <c r="M994" i="3"/>
  <c r="O994" i="3" s="1"/>
  <c r="N481" i="3"/>
  <c r="O481" i="3" s="1"/>
  <c r="O404" i="3"/>
  <c r="M1141" i="3"/>
  <c r="O1141" i="3" s="1"/>
  <c r="A1141" i="3"/>
  <c r="M1131" i="3"/>
  <c r="O1131" i="3" s="1"/>
  <c r="M869" i="3"/>
  <c r="O869" i="3" s="1"/>
  <c r="N241" i="3"/>
  <c r="O241" i="3" s="1"/>
  <c r="N871" i="3"/>
  <c r="O871" i="3" s="1"/>
  <c r="M1268" i="3"/>
  <c r="O1268" i="3" s="1"/>
  <c r="A1372" i="3"/>
  <c r="A1110" i="3"/>
  <c r="N1143" i="3"/>
  <c r="O1143" i="3" s="1"/>
  <c r="M300" i="3"/>
  <c r="O300" i="3" s="1"/>
  <c r="A1402" i="3"/>
  <c r="M873" i="3"/>
  <c r="O873" i="3" s="1"/>
  <c r="A1387" i="3"/>
  <c r="N941" i="3"/>
  <c r="M533" i="3"/>
  <c r="O533" i="3" s="1"/>
  <c r="M1185" i="3"/>
  <c r="N1087" i="3"/>
  <c r="O1087" i="3" s="1"/>
  <c r="A1269" i="3"/>
  <c r="A1042" i="3"/>
  <c r="A872" i="3"/>
  <c r="A1219" i="3"/>
  <c r="A1040" i="3"/>
  <c r="M928" i="3"/>
  <c r="O928" i="3" s="1"/>
  <c r="M1041" i="3"/>
  <c r="O1041" i="3" s="1"/>
  <c r="O1086" i="3"/>
  <c r="A1218" i="3"/>
  <c r="M1119" i="3"/>
  <c r="O1119" i="3" s="1"/>
  <c r="N63" i="3"/>
  <c r="O63" i="3" s="1"/>
  <c r="N1446" i="3"/>
  <c r="O1446" i="3" s="1"/>
  <c r="A899" i="3"/>
  <c r="A1413" i="3"/>
  <c r="A968" i="3"/>
  <c r="M351" i="3"/>
  <c r="O351" i="3" s="1"/>
  <c r="M289" i="3"/>
  <c r="O289" i="3" s="1"/>
  <c r="A1414" i="3"/>
  <c r="O45" i="3"/>
  <c r="M1371" i="3"/>
  <c r="O1371" i="3" s="1"/>
  <c r="N1039" i="3"/>
  <c r="O1039" i="3" s="1"/>
  <c r="N879" i="3"/>
  <c r="A932" i="3"/>
  <c r="M540" i="3"/>
  <c r="O540" i="3" s="1"/>
  <c r="M1110" i="3"/>
  <c r="M46" i="3"/>
  <c r="N46" i="3"/>
  <c r="M879" i="3"/>
  <c r="N1110" i="3"/>
  <c r="A1227" i="3"/>
  <c r="M1060" i="3"/>
  <c r="N1349" i="3"/>
  <c r="O1349" i="3" s="1"/>
  <c r="M1233" i="3"/>
  <c r="O1233" i="3" s="1"/>
  <c r="N1060" i="3"/>
  <c r="A1349" i="3"/>
  <c r="O943" i="3"/>
  <c r="A1038" i="3"/>
  <c r="A1095" i="3"/>
  <c r="M1095" i="3"/>
  <c r="N931" i="3"/>
  <c r="O931" i="3" s="1"/>
  <c r="N1095" i="3"/>
  <c r="A919" i="3"/>
  <c r="M636" i="3"/>
  <c r="O636" i="3" s="1"/>
  <c r="O1149" i="3"/>
  <c r="M1107" i="3"/>
  <c r="O1107" i="3" s="1"/>
  <c r="M1400" i="3"/>
  <c r="O1400" i="3" s="1"/>
  <c r="M49" i="3"/>
  <c r="O49" i="3" s="1"/>
  <c r="N608" i="3"/>
  <c r="O608" i="3" s="1"/>
  <c r="O1355" i="3"/>
  <c r="N1438" i="3"/>
  <c r="O1438" i="3" s="1"/>
  <c r="M527" i="3"/>
  <c r="O527" i="3" s="1"/>
  <c r="O221" i="3"/>
  <c r="M48" i="3"/>
  <c r="N48" i="3"/>
  <c r="M810" i="3"/>
  <c r="O810" i="3" s="1"/>
  <c r="O1451" i="3"/>
  <c r="A1257" i="3"/>
  <c r="O1397" i="3"/>
  <c r="M1469" i="3"/>
  <c r="M1213" i="3"/>
  <c r="A1047" i="3"/>
  <c r="A1181" i="3"/>
  <c r="M971" i="3"/>
  <c r="O971" i="3" s="1"/>
  <c r="A998" i="3"/>
  <c r="M522" i="3"/>
  <c r="O522" i="3" s="1"/>
  <c r="O446" i="3"/>
  <c r="N115" i="3"/>
  <c r="O115" i="3" s="1"/>
  <c r="N1196" i="3"/>
  <c r="A1105" i="3"/>
  <c r="N524" i="3"/>
  <c r="O524" i="3" s="1"/>
  <c r="N1469" i="3"/>
  <c r="M1256" i="3"/>
  <c r="O1256" i="3" s="1"/>
  <c r="N1213" i="3"/>
  <c r="A1017" i="3"/>
  <c r="N569" i="3"/>
  <c r="O569" i="3" s="1"/>
  <c r="M1196" i="3"/>
  <c r="A1469" i="3"/>
  <c r="N975" i="3"/>
  <c r="M828" i="3"/>
  <c r="O828" i="3" s="1"/>
  <c r="M534" i="3"/>
  <c r="O534" i="3" s="1"/>
  <c r="O1250" i="3"/>
  <c r="N1191" i="3"/>
  <c r="A1263" i="3"/>
  <c r="O983" i="3"/>
  <c r="M918" i="3"/>
  <c r="O918" i="3" s="1"/>
  <c r="M635" i="3"/>
  <c r="O635" i="3" s="1"/>
  <c r="N958" i="3"/>
  <c r="A1465" i="3"/>
  <c r="N919" i="3"/>
  <c r="O919" i="3" s="1"/>
  <c r="M975" i="3"/>
  <c r="O975" i="3" s="1"/>
  <c r="O163" i="3"/>
  <c r="M958" i="3"/>
  <c r="A1243" i="3"/>
  <c r="O1080" i="3"/>
  <c r="O894" i="3"/>
  <c r="O787" i="3"/>
  <c r="N421" i="3"/>
  <c r="O421" i="3" s="1"/>
  <c r="A1226" i="3"/>
  <c r="A1153" i="3"/>
  <c r="A959" i="3"/>
  <c r="N1350" i="3"/>
  <c r="O1350" i="3" s="1"/>
  <c r="M264" i="3"/>
  <c r="O264" i="3" s="1"/>
  <c r="N2" i="3"/>
  <c r="A1313" i="3"/>
  <c r="M1226" i="3"/>
  <c r="O1226" i="3" s="1"/>
  <c r="A1453" i="3"/>
  <c r="N1153" i="3"/>
  <c r="O1153" i="3" s="1"/>
  <c r="A918" i="3"/>
  <c r="A1410" i="3"/>
  <c r="A1454" i="3"/>
  <c r="M1257" i="3"/>
  <c r="A1179" i="3"/>
  <c r="M1115" i="3"/>
  <c r="O1115" i="3" s="1"/>
  <c r="N1137" i="3"/>
  <c r="O1137" i="3" s="1"/>
  <c r="O914" i="3"/>
  <c r="N766" i="3"/>
  <c r="O766" i="3" s="1"/>
  <c r="N1361" i="3"/>
  <c r="O1361" i="3" s="1"/>
  <c r="N1453" i="3"/>
  <c r="O1453" i="3" s="1"/>
  <c r="N1047" i="3"/>
  <c r="A1010" i="3"/>
  <c r="M1047" i="3"/>
  <c r="A1116" i="3"/>
  <c r="M53" i="3"/>
  <c r="N53" i="3"/>
  <c r="N239" i="3"/>
  <c r="M239" i="3"/>
  <c r="A1379" i="3"/>
  <c r="M485" i="3"/>
  <c r="O485" i="3" s="1"/>
  <c r="O232" i="3"/>
  <c r="N633" i="3"/>
  <c r="O633" i="3" s="1"/>
  <c r="A1345" i="3"/>
  <c r="M1360" i="3"/>
  <c r="N780" i="3"/>
  <c r="O780" i="3" s="1"/>
  <c r="N497" i="3"/>
  <c r="O497" i="3" s="1"/>
  <c r="M231" i="3"/>
  <c r="O231" i="3" s="1"/>
  <c r="N1075" i="3"/>
  <c r="O1075" i="3" s="1"/>
  <c r="A1399" i="3"/>
  <c r="N1017" i="3"/>
  <c r="O1017" i="3" s="1"/>
  <c r="O963" i="3"/>
  <c r="M1251" i="3"/>
  <c r="M570" i="3"/>
  <c r="O570" i="3" s="1"/>
  <c r="A1479" i="3"/>
  <c r="A1442" i="3"/>
  <c r="N1251" i="3"/>
  <c r="M866" i="3"/>
  <c r="M1442" i="3"/>
  <c r="O1442" i="3" s="1"/>
  <c r="M1478" i="3"/>
  <c r="O1478" i="3" s="1"/>
  <c r="O1105" i="3"/>
  <c r="M982" i="3"/>
  <c r="A1167" i="3"/>
  <c r="N866" i="3"/>
  <c r="N1182" i="3"/>
  <c r="O1182" i="3" s="1"/>
  <c r="A1052" i="3"/>
  <c r="O358" i="3"/>
  <c r="M652" i="3"/>
  <c r="O652" i="3" s="1"/>
  <c r="M702" i="3"/>
  <c r="O702" i="3" s="1"/>
  <c r="O611" i="3"/>
  <c r="M275" i="3"/>
  <c r="O275" i="3" s="1"/>
  <c r="A1182" i="3"/>
  <c r="M819" i="3"/>
  <c r="O819" i="3" s="1"/>
  <c r="O1015" i="3"/>
  <c r="A1230" i="3"/>
  <c r="M1299" i="3"/>
  <c r="O1299" i="3" s="1"/>
  <c r="M953" i="3"/>
  <c r="A1184" i="3"/>
  <c r="N1481" i="3"/>
  <c r="N967" i="3"/>
  <c r="O967" i="3" s="1"/>
  <c r="M1298" i="3"/>
  <c r="O1298" i="3" s="1"/>
  <c r="A1299" i="3"/>
  <c r="N953" i="3"/>
  <c r="A1371" i="3"/>
  <c r="N1238" i="3"/>
  <c r="O500" i="3"/>
  <c r="N54" i="3"/>
  <c r="O54" i="3" s="1"/>
  <c r="M1139" i="3"/>
  <c r="A1077" i="3"/>
  <c r="M1151" i="3"/>
  <c r="M1091" i="3"/>
  <c r="O1091" i="3" s="1"/>
  <c r="N882" i="3"/>
  <c r="O882" i="3" s="1"/>
  <c r="A1392" i="3"/>
  <c r="N951" i="3"/>
  <c r="O951" i="3" s="1"/>
  <c r="A987" i="3"/>
  <c r="N933" i="3"/>
  <c r="O1176" i="3"/>
  <c r="A1331" i="3"/>
  <c r="N1139" i="3"/>
  <c r="M1077" i="3"/>
  <c r="N1151" i="3"/>
  <c r="A1092" i="3"/>
  <c r="A951" i="3"/>
  <c r="N1422" i="3"/>
  <c r="O1422" i="3" s="1"/>
  <c r="M933" i="3"/>
  <c r="N1077" i="3"/>
  <c r="A1091" i="3"/>
  <c r="O604" i="3"/>
  <c r="M276" i="3"/>
  <c r="O276" i="3" s="1"/>
  <c r="A1233" i="3"/>
  <c r="O1323" i="3"/>
  <c r="N917" i="3"/>
  <c r="A1139" i="3"/>
  <c r="A933" i="3"/>
  <c r="A917" i="3"/>
  <c r="A1164" i="3"/>
  <c r="M1021" i="3"/>
  <c r="O1021" i="3" s="1"/>
  <c r="A1239" i="3"/>
  <c r="M917" i="3"/>
  <c r="N1360" i="3"/>
  <c r="N1257" i="3"/>
  <c r="A952" i="3"/>
  <c r="O864" i="3"/>
  <c r="M771" i="3"/>
  <c r="O771" i="3" s="1"/>
  <c r="M707" i="3"/>
  <c r="O707" i="3" s="1"/>
  <c r="M510" i="3"/>
  <c r="O510" i="3" s="1"/>
  <c r="O1459" i="3"/>
  <c r="O867" i="3"/>
  <c r="O887" i="3"/>
  <c r="N498" i="3"/>
  <c r="O498" i="3" s="1"/>
  <c r="M1412" i="3"/>
  <c r="O1412" i="3" s="1"/>
  <c r="A1433" i="3"/>
  <c r="M1305" i="3"/>
  <c r="O1305" i="3" s="1"/>
  <c r="M660" i="3"/>
  <c r="O660" i="3" s="1"/>
  <c r="A1022" i="3"/>
  <c r="O362" i="3"/>
  <c r="N301" i="3"/>
  <c r="O301" i="3" s="1"/>
  <c r="N999" i="3"/>
  <c r="O999" i="3" s="1"/>
  <c r="M280" i="3"/>
  <c r="O280" i="3" s="1"/>
  <c r="O99" i="3"/>
  <c r="O155" i="3"/>
  <c r="O77" i="3"/>
  <c r="A1000" i="3"/>
  <c r="N50" i="3"/>
  <c r="O50" i="3" s="1"/>
  <c r="M840" i="3"/>
  <c r="N840" i="3"/>
  <c r="N726" i="3"/>
  <c r="M726" i="3"/>
  <c r="O1249" i="3"/>
  <c r="M1221" i="3"/>
  <c r="M875" i="3"/>
  <c r="O875" i="3" s="1"/>
  <c r="A911" i="3"/>
  <c r="M373" i="3"/>
  <c r="O373" i="3" s="1"/>
  <c r="N1331" i="3"/>
  <c r="O1331" i="3" s="1"/>
  <c r="A1329" i="3"/>
  <c r="A1481" i="3"/>
  <c r="O1035" i="3"/>
  <c r="O1063" i="3"/>
  <c r="A1342" i="3"/>
  <c r="N1221" i="3"/>
  <c r="A1305" i="3"/>
  <c r="A1221" i="3"/>
  <c r="A1146" i="3"/>
  <c r="M941" i="3"/>
  <c r="A875" i="3"/>
  <c r="A865" i="3"/>
  <c r="O79" i="3"/>
  <c r="O69" i="3"/>
  <c r="M1146" i="3"/>
  <c r="O1146" i="3" s="1"/>
  <c r="A1208" i="3"/>
  <c r="O1188" i="3"/>
  <c r="M1481" i="3"/>
  <c r="A1361" i="3"/>
  <c r="A1209" i="3"/>
  <c r="A1085" i="3"/>
  <c r="A1098" i="3"/>
  <c r="A915" i="3"/>
  <c r="N922" i="3"/>
  <c r="N607" i="3"/>
  <c r="O607" i="3" s="1"/>
  <c r="N335" i="3"/>
  <c r="O335" i="3" s="1"/>
  <c r="M281" i="3"/>
  <c r="O281" i="3" s="1"/>
  <c r="O307" i="3"/>
  <c r="N244" i="3"/>
  <c r="O244" i="3" s="1"/>
  <c r="N1465" i="3"/>
  <c r="O1220" i="3"/>
  <c r="N416" i="3"/>
  <c r="O416" i="3" s="1"/>
  <c r="M1304" i="3"/>
  <c r="O1304" i="3" s="1"/>
  <c r="A1332" i="3"/>
  <c r="A1083" i="3"/>
  <c r="M1099" i="3"/>
  <c r="O1099" i="3" s="1"/>
  <c r="A912" i="3"/>
  <c r="O950" i="3"/>
  <c r="N595" i="3"/>
  <c r="O595" i="3" s="1"/>
  <c r="O271" i="3"/>
  <c r="O357" i="3"/>
  <c r="O1317" i="3"/>
  <c r="N925" i="3"/>
  <c r="O925" i="3" s="1"/>
  <c r="N1218" i="3"/>
  <c r="O1218" i="3" s="1"/>
  <c r="N911" i="3"/>
  <c r="O911" i="3" s="1"/>
  <c r="A876" i="3"/>
  <c r="A866" i="3"/>
  <c r="M591" i="3"/>
  <c r="O591" i="3" s="1"/>
  <c r="N415" i="3"/>
  <c r="O415" i="3" s="1"/>
  <c r="A1415" i="3"/>
  <c r="N865" i="3"/>
  <c r="O865" i="3" s="1"/>
  <c r="N929" i="3"/>
  <c r="O929" i="3" s="1"/>
  <c r="M1402" i="3"/>
  <c r="M1239" i="3"/>
  <c r="M1084" i="3"/>
  <c r="A1178" i="3"/>
  <c r="A1446" i="3"/>
  <c r="N891" i="3"/>
  <c r="O891" i="3" s="1"/>
  <c r="N915" i="3"/>
  <c r="O915" i="3" s="1"/>
  <c r="N1341" i="3"/>
  <c r="O1341" i="3" s="1"/>
  <c r="M1465" i="3"/>
  <c r="A1403" i="3"/>
  <c r="M1414" i="3"/>
  <c r="N1402" i="3"/>
  <c r="A1137" i="3"/>
  <c r="N1164" i="3"/>
  <c r="N1239" i="3"/>
  <c r="M1083" i="3"/>
  <c r="O1083" i="3" s="1"/>
  <c r="N1084" i="3"/>
  <c r="M1279" i="3"/>
  <c r="O1279" i="3" s="1"/>
  <c r="M749" i="3"/>
  <c r="O749" i="3" s="1"/>
  <c r="M339" i="3"/>
  <c r="O339" i="3" s="1"/>
  <c r="M252" i="3"/>
  <c r="O252" i="3" s="1"/>
  <c r="O406" i="3"/>
  <c r="M282" i="3"/>
  <c r="O282" i="3" s="1"/>
  <c r="M1425" i="3"/>
  <c r="O1425" i="3" s="1"/>
  <c r="N1283" i="3"/>
  <c r="O1283" i="3" s="1"/>
  <c r="M807" i="3"/>
  <c r="O807" i="3" s="1"/>
  <c r="A916" i="3"/>
  <c r="N859" i="3"/>
  <c r="N901" i="3"/>
  <c r="O901" i="3" s="1"/>
  <c r="N1414" i="3"/>
  <c r="M1201" i="3"/>
  <c r="M567" i="3"/>
  <c r="O567" i="3" s="1"/>
  <c r="N451" i="3"/>
  <c r="O451" i="3" s="1"/>
  <c r="A1425" i="3"/>
  <c r="M859" i="3"/>
  <c r="O1030" i="3"/>
  <c r="N1178" i="3"/>
  <c r="O1178" i="3" s="1"/>
  <c r="M1401" i="3"/>
  <c r="O1401" i="3" s="1"/>
  <c r="A1426" i="3"/>
  <c r="N1201" i="3"/>
  <c r="O820" i="3"/>
  <c r="O454" i="3"/>
  <c r="O368" i="3"/>
  <c r="O600" i="3"/>
  <c r="N51" i="3"/>
  <c r="M51" i="3"/>
  <c r="N684" i="3"/>
  <c r="M684" i="3"/>
  <c r="M594" i="3"/>
  <c r="N594" i="3"/>
  <c r="M1203" i="3"/>
  <c r="O1203" i="3" s="1"/>
  <c r="A1351" i="3"/>
  <c r="A1400" i="3"/>
  <c r="A1350" i="3"/>
  <c r="A1307" i="3"/>
  <c r="N1263" i="3"/>
  <c r="O1263" i="3" s="1"/>
  <c r="N1162" i="3"/>
  <c r="O1162" i="3" s="1"/>
  <c r="O974" i="3"/>
  <c r="N956" i="3"/>
  <c r="O956" i="3" s="1"/>
  <c r="A999" i="3"/>
  <c r="N499" i="3"/>
  <c r="O499" i="3" s="1"/>
  <c r="O236" i="3"/>
  <c r="O1435" i="3"/>
  <c r="A1024" i="3"/>
  <c r="M647" i="3"/>
  <c r="O647" i="3" s="1"/>
  <c r="O609" i="3"/>
  <c r="O470" i="3"/>
  <c r="N347" i="3"/>
  <c r="O347" i="3" s="1"/>
  <c r="M118" i="3"/>
  <c r="O118" i="3" s="1"/>
  <c r="O1458" i="3"/>
  <c r="O1460" i="3"/>
  <c r="M1262" i="3"/>
  <c r="O1262" i="3" s="1"/>
  <c r="A1324" i="3"/>
  <c r="A1382" i="3"/>
  <c r="M1199" i="3"/>
  <c r="O1013" i="3"/>
  <c r="M980" i="3"/>
  <c r="O782" i="3"/>
  <c r="N624" i="3"/>
  <c r="O624" i="3" s="1"/>
  <c r="O508" i="3"/>
  <c r="O544" i="3"/>
  <c r="O480" i="3"/>
  <c r="O214" i="3"/>
  <c r="M112" i="3"/>
  <c r="O112" i="3" s="1"/>
  <c r="O184" i="3"/>
  <c r="A1070" i="3"/>
  <c r="M1026" i="3"/>
  <c r="A976" i="3"/>
  <c r="A1069" i="3"/>
  <c r="A1401" i="3"/>
  <c r="N1324" i="3"/>
  <c r="O1324" i="3" s="1"/>
  <c r="O1376" i="3"/>
  <c r="M1066" i="3"/>
  <c r="N980" i="3"/>
  <c r="A946" i="3"/>
  <c r="O1027" i="3"/>
  <c r="N1026" i="3"/>
  <c r="A1051" i="3"/>
  <c r="N1069" i="3"/>
  <c r="O1069" i="3" s="1"/>
  <c r="A1204" i="3"/>
  <c r="M1415" i="3"/>
  <c r="A1262" i="3"/>
  <c r="N1066" i="3"/>
  <c r="A981" i="3"/>
  <c r="M946" i="3"/>
  <c r="O946" i="3" s="1"/>
  <c r="A1005" i="3"/>
  <c r="A863" i="3"/>
  <c r="M801" i="3"/>
  <c r="O801" i="3" s="1"/>
  <c r="O424" i="3"/>
  <c r="O211" i="3"/>
  <c r="O311" i="3"/>
  <c r="N1051" i="3"/>
  <c r="O1051" i="3" s="1"/>
  <c r="N1370" i="3"/>
  <c r="N1415" i="3"/>
  <c r="A1067" i="3"/>
  <c r="O430" i="3"/>
  <c r="M265" i="3"/>
  <c r="O265" i="3" s="1"/>
  <c r="A1416" i="3"/>
  <c r="N1413" i="3"/>
  <c r="O1413" i="3" s="1"/>
  <c r="M1164" i="3"/>
  <c r="A1165" i="3"/>
  <c r="A1330" i="3"/>
  <c r="A1162" i="3"/>
  <c r="O854" i="3"/>
  <c r="O729" i="3"/>
  <c r="O309" i="3"/>
  <c r="A971" i="3"/>
  <c r="O174" i="3"/>
  <c r="N973" i="3"/>
  <c r="O973" i="3" s="1"/>
  <c r="A908" i="3"/>
  <c r="A956" i="3"/>
  <c r="O1406" i="3"/>
  <c r="O1408" i="3"/>
  <c r="O1195" i="3"/>
  <c r="M998" i="3"/>
  <c r="O998" i="3" s="1"/>
  <c r="O732" i="3"/>
  <c r="O422" i="3"/>
  <c r="M313" i="3"/>
  <c r="O313" i="3" s="1"/>
  <c r="O199" i="3"/>
  <c r="N1271" i="3"/>
  <c r="O1271" i="3" s="1"/>
  <c r="O957" i="3"/>
  <c r="N907" i="3"/>
  <c r="O907" i="3" s="1"/>
  <c r="N1050" i="3"/>
  <c r="O1050" i="3" s="1"/>
  <c r="M1307" i="3"/>
  <c r="O1307" i="3" s="1"/>
  <c r="O1046" i="3"/>
  <c r="N56" i="3"/>
  <c r="M56" i="3"/>
  <c r="N55" i="3"/>
  <c r="M55" i="3"/>
  <c r="M52" i="3"/>
  <c r="N52" i="3"/>
  <c r="M58" i="3"/>
  <c r="O58" i="3" s="1"/>
  <c r="M59" i="3"/>
  <c r="O59" i="3" s="1"/>
  <c r="N765" i="3"/>
  <c r="M765" i="3"/>
  <c r="N762" i="3"/>
  <c r="M762" i="3"/>
  <c r="N696" i="3"/>
  <c r="M696" i="3"/>
  <c r="N251" i="3"/>
  <c r="M251" i="3"/>
  <c r="N253" i="3"/>
  <c r="M253" i="3"/>
  <c r="N846" i="3"/>
  <c r="M846" i="3"/>
  <c r="M439" i="3"/>
  <c r="N439" i="3"/>
  <c r="M350" i="3"/>
  <c r="N350" i="3"/>
  <c r="A1450" i="3"/>
  <c r="O1421" i="3"/>
  <c r="O1395" i="3"/>
  <c r="A1039" i="3"/>
  <c r="O992" i="3"/>
  <c r="M922" i="3"/>
  <c r="O586" i="3"/>
  <c r="O488" i="3"/>
  <c r="O403" i="3"/>
  <c r="O563" i="3"/>
  <c r="O688" i="3"/>
  <c r="O465" i="3"/>
  <c r="O87" i="3"/>
  <c r="O1452" i="3"/>
  <c r="O795" i="3"/>
  <c r="O884" i="3"/>
  <c r="O1222" i="3"/>
  <c r="A1280" i="3"/>
  <c r="A921" i="3"/>
  <c r="O1004" i="3"/>
  <c r="O759" i="3"/>
  <c r="O295" i="3"/>
  <c r="O321" i="3"/>
  <c r="O1186" i="3"/>
  <c r="O1057" i="3"/>
  <c r="O1434" i="3"/>
  <c r="N1024" i="3"/>
  <c r="M1024" i="3"/>
  <c r="M1038" i="3"/>
  <c r="O1038" i="3" s="1"/>
  <c r="O1291" i="3"/>
  <c r="O860" i="3"/>
  <c r="M552" i="3"/>
  <c r="O552" i="3" s="1"/>
  <c r="O149" i="3"/>
  <c r="N1044" i="3"/>
  <c r="M1044" i="3"/>
  <c r="N616" i="3"/>
  <c r="O616" i="3" s="1"/>
  <c r="O1036" i="3"/>
  <c r="O1140" i="3"/>
  <c r="O794" i="3"/>
  <c r="M364" i="3"/>
  <c r="O364" i="3" s="1"/>
  <c r="O1464" i="3"/>
  <c r="O861" i="3"/>
  <c r="M927" i="3"/>
  <c r="N927" i="3"/>
  <c r="O1390" i="3"/>
  <c r="O1210" i="3"/>
  <c r="O938" i="3"/>
  <c r="O395" i="3"/>
  <c r="M397" i="3"/>
  <c r="O397" i="3" s="1"/>
  <c r="O991" i="3"/>
  <c r="O1073" i="3"/>
  <c r="M60" i="3"/>
  <c r="O60" i="3" s="1"/>
  <c r="O260" i="3"/>
  <c r="A1060" i="3"/>
  <c r="O1173" i="3"/>
  <c r="O1378" i="3"/>
  <c r="O965" i="3"/>
  <c r="O743" i="3"/>
  <c r="O621" i="3"/>
  <c r="O194" i="3"/>
  <c r="O183" i="3"/>
  <c r="O75" i="3"/>
  <c r="O127" i="3"/>
  <c r="O80" i="3"/>
  <c r="O1399" i="3"/>
  <c r="O1441" i="3"/>
  <c r="O1392" i="3"/>
  <c r="O1428" i="3"/>
  <c r="O913" i="3"/>
  <c r="M905" i="3"/>
  <c r="N905" i="3"/>
  <c r="A905" i="3"/>
  <c r="M949" i="3"/>
  <c r="N949" i="3"/>
  <c r="O57" i="3"/>
  <c r="O1432" i="3"/>
  <c r="O849" i="3"/>
  <c r="O502" i="3"/>
  <c r="O538" i="3"/>
  <c r="O491" i="3"/>
  <c r="O382" i="3"/>
  <c r="O218" i="3"/>
  <c r="M111" i="3"/>
  <c r="O111" i="3" s="1"/>
  <c r="O1170" i="3"/>
  <c r="M937" i="3"/>
  <c r="N937" i="3"/>
  <c r="N1116" i="3"/>
  <c r="M1116" i="3"/>
  <c r="M572" i="3"/>
  <c r="N572" i="3"/>
  <c r="N515" i="3"/>
  <c r="M515" i="3"/>
  <c r="N292" i="3"/>
  <c r="M292" i="3"/>
  <c r="N268" i="3"/>
  <c r="M268" i="3"/>
  <c r="M1443" i="3"/>
  <c r="N1443" i="3"/>
  <c r="A1443" i="3"/>
  <c r="N630" i="3"/>
  <c r="M630" i="3"/>
  <c r="N855" i="3"/>
  <c r="M855" i="3"/>
  <c r="N117" i="3"/>
  <c r="M117" i="3"/>
  <c r="N475" i="3"/>
  <c r="M475" i="3"/>
  <c r="M509" i="3"/>
  <c r="N509" i="3"/>
  <c r="N240" i="3"/>
  <c r="M240" i="3"/>
  <c r="N1267" i="3"/>
  <c r="M1267" i="3"/>
  <c r="A1268" i="3"/>
  <c r="A1437" i="3"/>
  <c r="N1437" i="3"/>
  <c r="M1437" i="3"/>
  <c r="A1438" i="3"/>
  <c r="N472" i="3"/>
  <c r="M472" i="3"/>
  <c r="N390" i="3"/>
  <c r="O390" i="3" s="1"/>
  <c r="N1293" i="3"/>
  <c r="A1293" i="3"/>
  <c r="M1293" i="3"/>
  <c r="N648" i="3"/>
  <c r="M648" i="3"/>
  <c r="N462" i="3"/>
  <c r="M462" i="3"/>
  <c r="M1356" i="3"/>
  <c r="N1356" i="3"/>
  <c r="A1356" i="3"/>
  <c r="N606" i="3"/>
  <c r="M606" i="3"/>
  <c r="M1357" i="3"/>
  <c r="N1357" i="3"/>
  <c r="A1357" i="3"/>
  <c r="A1358" i="3"/>
  <c r="M391" i="3"/>
  <c r="N391" i="3"/>
  <c r="N1247" i="3"/>
  <c r="M1247" i="3"/>
  <c r="N813" i="3"/>
  <c r="M813" i="3"/>
  <c r="M581" i="3"/>
  <c r="N581" i="3"/>
  <c r="N768" i="3"/>
  <c r="M768" i="3"/>
  <c r="A1248" i="3"/>
  <c r="M1429" i="3"/>
  <c r="N1429" i="3"/>
  <c r="A1429" i="3"/>
  <c r="A1430" i="3"/>
  <c r="M1289" i="3"/>
  <c r="N1289" i="3"/>
  <c r="M816" i="3"/>
  <c r="N816" i="3"/>
  <c r="M1310" i="3"/>
  <c r="N1310" i="3"/>
  <c r="N1224" i="3"/>
  <c r="M1224" i="3"/>
  <c r="A1225" i="3"/>
  <c r="A1224" i="3"/>
  <c r="N263" i="3"/>
  <c r="M263" i="3"/>
  <c r="N1215" i="3"/>
  <c r="A1215" i="3"/>
  <c r="M1215" i="3"/>
  <c r="A1216" i="3"/>
  <c r="M628" i="3"/>
  <c r="N628" i="3"/>
  <c r="N312" i="3"/>
  <c r="M312" i="3"/>
  <c r="M1049" i="3"/>
  <c r="A1050" i="3"/>
  <c r="A1049" i="3"/>
  <c r="N1049" i="3"/>
  <c r="N579" i="3"/>
  <c r="M579" i="3"/>
  <c r="M612" i="3"/>
  <c r="N612" i="3"/>
  <c r="N414" i="3"/>
  <c r="M414" i="3"/>
  <c r="N886" i="3"/>
  <c r="M886" i="3"/>
  <c r="A886" i="3"/>
  <c r="A887" i="3"/>
  <c r="N804" i="3"/>
  <c r="M804" i="3"/>
  <c r="M593" i="3"/>
  <c r="N593" i="3"/>
  <c r="N503" i="3"/>
  <c r="M503" i="3"/>
  <c r="N528" i="3"/>
  <c r="M528" i="3"/>
  <c r="N277" i="3"/>
  <c r="M277" i="3"/>
  <c r="M545" i="3"/>
  <c r="N545" i="3"/>
  <c r="A1311" i="3"/>
  <c r="N324" i="3"/>
  <c r="O324" i="3" s="1"/>
  <c r="N123" i="3"/>
  <c r="O123" i="3" s="1"/>
  <c r="M1362" i="3"/>
  <c r="N1362" i="3"/>
  <c r="A1363" i="3"/>
  <c r="A1362" i="3"/>
  <c r="N986" i="3"/>
  <c r="M986" i="3"/>
  <c r="A986" i="3"/>
  <c r="N683" i="3"/>
  <c r="M683" i="3"/>
  <c r="N433" i="3"/>
  <c r="M433" i="3"/>
  <c r="N814" i="3"/>
  <c r="M814" i="3"/>
  <c r="N599" i="3"/>
  <c r="M599" i="3"/>
  <c r="M1168" i="3"/>
  <c r="A1168" i="3"/>
  <c r="N1168" i="3"/>
  <c r="A1169" i="3"/>
  <c r="A1056" i="3"/>
  <c r="M1056" i="3"/>
  <c r="O1056" i="3" s="1"/>
  <c r="A1057" i="3"/>
  <c r="M316" i="3"/>
  <c r="O316" i="3" s="1"/>
  <c r="N792" i="3"/>
  <c r="M792" i="3"/>
  <c r="M521" i="3"/>
  <c r="N521" i="3"/>
  <c r="M463" i="3"/>
  <c r="N463" i="3"/>
  <c r="A1419" i="3"/>
  <c r="A1420" i="3"/>
  <c r="N1419" i="3"/>
  <c r="M1419" i="3"/>
  <c r="M1423" i="3"/>
  <c r="N1423" i="3"/>
  <c r="A1423" i="3"/>
  <c r="M1447" i="3"/>
  <c r="N1447" i="3"/>
  <c r="A1447" i="3"/>
  <c r="O1343" i="3"/>
  <c r="M898" i="3"/>
  <c r="N898" i="3"/>
  <c r="A898" i="3"/>
  <c r="M1244" i="3"/>
  <c r="N1244" i="3"/>
  <c r="A1244" i="3"/>
  <c r="M862" i="3"/>
  <c r="A862" i="3"/>
  <c r="N862" i="3"/>
  <c r="N672" i="3"/>
  <c r="M672" i="3"/>
  <c r="M466" i="3"/>
  <c r="N466" i="3"/>
  <c r="N989" i="3"/>
  <c r="A989" i="3"/>
  <c r="M1259" i="3"/>
  <c r="N1259" i="3"/>
  <c r="O1426" i="3"/>
  <c r="O1389" i="3"/>
  <c r="O1396" i="3"/>
  <c r="O1237" i="3"/>
  <c r="O1297" i="3"/>
  <c r="A1287" i="3"/>
  <c r="O1109" i="3"/>
  <c r="M1067" i="3"/>
  <c r="O1067" i="3" s="1"/>
  <c r="O856" i="3"/>
  <c r="O823" i="3"/>
  <c r="O842" i="3"/>
  <c r="O822" i="3"/>
  <c r="O789" i="3"/>
  <c r="O657" i="3"/>
  <c r="N582" i="3"/>
  <c r="O582" i="3" s="1"/>
  <c r="O394" i="3"/>
  <c r="O334" i="3"/>
  <c r="O418" i="3"/>
  <c r="O206" i="3"/>
  <c r="O283" i="3"/>
  <c r="O338" i="3"/>
  <c r="O222" i="3"/>
  <c r="O159" i="3"/>
  <c r="M1253" i="3"/>
  <c r="N1253" i="3"/>
  <c r="O1411" i="3"/>
  <c r="A1312" i="3"/>
  <c r="M1312" i="3"/>
  <c r="O1312" i="3" s="1"/>
  <c r="A1223" i="3"/>
  <c r="N1223" i="3"/>
  <c r="O1223" i="3" s="1"/>
  <c r="N985" i="3"/>
  <c r="M985" i="3"/>
  <c r="O760" i="3"/>
  <c r="M987" i="3"/>
  <c r="N987" i="3"/>
  <c r="N881" i="3"/>
  <c r="M881" i="3"/>
  <c r="A928" i="3"/>
  <c r="A929" i="3"/>
  <c r="O1076" i="3"/>
  <c r="A1340" i="3"/>
  <c r="N1340" i="3"/>
  <c r="M1340" i="3"/>
  <c r="O1466" i="3"/>
  <c r="O1482" i="3"/>
  <c r="O1454" i="3"/>
  <c r="O1450" i="3"/>
  <c r="M1243" i="3"/>
  <c r="O1243" i="3" s="1"/>
  <c r="O1111" i="3"/>
  <c r="O1127" i="3"/>
  <c r="O1090" i="3"/>
  <c r="A1068" i="3"/>
  <c r="N899" i="3"/>
  <c r="O899" i="3" s="1"/>
  <c r="M863" i="3"/>
  <c r="O863" i="3" s="1"/>
  <c r="O872" i="3"/>
  <c r="N852" i="3"/>
  <c r="O852" i="3" s="1"/>
  <c r="O786" i="3"/>
  <c r="O748" i="3"/>
  <c r="O712" i="3"/>
  <c r="O717" i="3"/>
  <c r="O693" i="3"/>
  <c r="O547" i="3"/>
  <c r="O605" i="3"/>
  <c r="O429" i="3"/>
  <c r="O386" i="3"/>
  <c r="O457" i="3"/>
  <c r="O383" i="3"/>
  <c r="O195" i="3"/>
  <c r="O258" i="3"/>
  <c r="O326" i="3"/>
  <c r="O203" i="3"/>
  <c r="O319" i="3"/>
  <c r="O191" i="3"/>
  <c r="O171" i="3"/>
  <c r="M1387" i="3"/>
  <c r="N1387" i="3"/>
  <c r="M1265" i="3"/>
  <c r="N1265" i="3"/>
  <c r="M1461" i="3"/>
  <c r="N1461" i="3"/>
  <c r="M1277" i="3"/>
  <c r="N1277" i="3"/>
  <c r="N982" i="3"/>
  <c r="A982" i="3"/>
  <c r="O1373" i="3"/>
  <c r="M1175" i="3"/>
  <c r="N1175" i="3"/>
  <c r="A1176" i="3"/>
  <c r="M955" i="3"/>
  <c r="N955" i="3"/>
  <c r="M1034" i="3"/>
  <c r="A1034" i="3"/>
  <c r="O1295" i="3"/>
  <c r="M964" i="3"/>
  <c r="N964" i="3"/>
  <c r="A964" i="3"/>
  <c r="M1410" i="3"/>
  <c r="N1410" i="3"/>
  <c r="M1023" i="3"/>
  <c r="N1023" i="3"/>
  <c r="O903" i="3"/>
  <c r="N1074" i="3"/>
  <c r="A1075" i="3"/>
  <c r="M1074" i="3"/>
  <c r="O939" i="3"/>
  <c r="N1019" i="3"/>
  <c r="O1019" i="3" s="1"/>
  <c r="A1019" i="3"/>
  <c r="O1092" i="3"/>
  <c r="O560" i="3"/>
  <c r="N1384" i="3"/>
  <c r="M1384" i="3"/>
  <c r="N1104" i="3"/>
  <c r="M1104" i="3"/>
  <c r="O746" i="3"/>
  <c r="M731" i="3"/>
  <c r="O731" i="3" s="1"/>
  <c r="O370" i="3"/>
  <c r="O460" i="3"/>
  <c r="O575" i="3"/>
  <c r="N546" i="3"/>
  <c r="O546" i="3" s="1"/>
  <c r="O294" i="3"/>
  <c r="O202" i="3"/>
  <c r="O219" i="3"/>
  <c r="O93" i="3"/>
  <c r="O129" i="3"/>
  <c r="O92" i="3"/>
  <c r="M1398" i="3"/>
  <c r="N1398" i="3"/>
  <c r="M1313" i="3"/>
  <c r="O1313" i="3" s="1"/>
  <c r="A1314" i="3"/>
  <c r="M1169" i="3"/>
  <c r="N1169" i="3"/>
  <c r="M893" i="3"/>
  <c r="A893" i="3"/>
  <c r="N893" i="3"/>
  <c r="N1455" i="3"/>
  <c r="A1455" i="3"/>
  <c r="M1455" i="3"/>
  <c r="N1129" i="3"/>
  <c r="O1129" i="3" s="1"/>
  <c r="A1129" i="3"/>
  <c r="N1474" i="3"/>
  <c r="M1474" i="3"/>
  <c r="M961" i="3"/>
  <c r="N961" i="3"/>
  <c r="N874" i="3"/>
  <c r="A874" i="3"/>
  <c r="M874" i="3"/>
  <c r="A864" i="3"/>
  <c r="N783" i="3"/>
  <c r="O783" i="3" s="1"/>
  <c r="M1184" i="3"/>
  <c r="N1184" i="3"/>
  <c r="M1367" i="3"/>
  <c r="N1367" i="3"/>
  <c r="A1367" i="3"/>
  <c r="M1326" i="3"/>
  <c r="A1326" i="3"/>
  <c r="N1326" i="3"/>
  <c r="M1427" i="3"/>
  <c r="N1427" i="3"/>
  <c r="M1332" i="3"/>
  <c r="O1332" i="3" s="1"/>
  <c r="A1333" i="3"/>
  <c r="N1018" i="3"/>
  <c r="O1018" i="3" s="1"/>
  <c r="A1018" i="3"/>
  <c r="N1123" i="3"/>
  <c r="O1123" i="3" s="1"/>
  <c r="A1123" i="3"/>
  <c r="N843" i="3"/>
  <c r="M843" i="3"/>
  <c r="N1009" i="3"/>
  <c r="M1009" i="3"/>
  <c r="O1327" i="3"/>
  <c r="A920" i="3"/>
  <c r="M920" i="3"/>
  <c r="O920" i="3" s="1"/>
  <c r="M1374" i="3"/>
  <c r="A1374" i="3"/>
  <c r="N1374" i="3"/>
  <c r="A947" i="3"/>
  <c r="M1475" i="3"/>
  <c r="A1475" i="3"/>
  <c r="N1475" i="3"/>
  <c r="M392" i="3"/>
  <c r="N392" i="3"/>
  <c r="O1409" i="3"/>
  <c r="O1364" i="3"/>
  <c r="O1231" i="3"/>
  <c r="M1121" i="3"/>
  <c r="M989" i="3"/>
  <c r="O1071" i="3"/>
  <c r="O934" i="3"/>
  <c r="O478" i="3"/>
  <c r="O532" i="3"/>
  <c r="O257" i="3"/>
  <c r="O141" i="3"/>
  <c r="O94" i="3"/>
  <c r="O82" i="3"/>
  <c r="O153" i="3"/>
  <c r="O135" i="3"/>
  <c r="O81" i="3"/>
  <c r="O105" i="3"/>
  <c r="O89" i="3"/>
  <c r="M1365" i="3"/>
  <c r="A1365" i="3"/>
  <c r="N1365" i="3"/>
  <c r="M1179" i="3"/>
  <c r="N1179" i="3"/>
  <c r="M1322" i="3"/>
  <c r="A1322" i="3"/>
  <c r="N1322" i="3"/>
  <c r="M1379" i="3"/>
  <c r="N1379" i="3"/>
  <c r="M1381" i="3"/>
  <c r="N1381" i="3"/>
  <c r="M1232" i="3"/>
  <c r="N1232" i="3"/>
  <c r="A1232" i="3"/>
  <c r="A1323" i="3"/>
  <c r="N1199" i="3"/>
  <c r="A1199" i="3"/>
  <c r="O1093" i="3"/>
  <c r="M1445" i="3"/>
  <c r="N1445" i="3"/>
  <c r="M1183" i="3"/>
  <c r="A1183" i="3"/>
  <c r="N1183" i="3"/>
  <c r="A881" i="3"/>
  <c r="M1191" i="3"/>
  <c r="A1191" i="3"/>
  <c r="M1214" i="3"/>
  <c r="A1214" i="3"/>
  <c r="N1214" i="3"/>
  <c r="M897" i="3"/>
  <c r="N897" i="3"/>
  <c r="A897" i="3"/>
  <c r="O216" i="3"/>
  <c r="O166" i="3"/>
  <c r="N1121" i="3"/>
  <c r="M1089" i="3"/>
  <c r="O1089" i="3" s="1"/>
  <c r="M1405" i="3"/>
  <c r="A1405" i="3"/>
  <c r="N1405" i="3"/>
  <c r="M1319" i="3"/>
  <c r="A1319" i="3"/>
  <c r="N1319" i="3"/>
  <c r="M1417" i="3"/>
  <c r="N1417" i="3"/>
  <c r="A1417" i="3"/>
  <c r="N1007" i="3"/>
  <c r="O1007" i="3" s="1"/>
  <c r="A1007" i="3"/>
  <c r="M1353" i="3"/>
  <c r="A1353" i="3"/>
  <c r="N1353" i="3"/>
  <c r="M486" i="3"/>
  <c r="N486" i="3"/>
  <c r="M1190" i="3"/>
  <c r="N1190" i="3"/>
  <c r="A1190" i="3"/>
  <c r="A1090" i="3"/>
  <c r="M892" i="3"/>
  <c r="N892" i="3"/>
  <c r="A892" i="3"/>
  <c r="N1012" i="3"/>
  <c r="O1012" i="3" s="1"/>
  <c r="A1012" i="3"/>
  <c r="M945" i="3"/>
  <c r="N945" i="3"/>
  <c r="A1368" i="3"/>
  <c r="A894" i="3"/>
  <c r="M1330" i="3"/>
  <c r="N1330" i="3"/>
  <c r="A927" i="3"/>
  <c r="N926" i="3"/>
  <c r="M926" i="3"/>
  <c r="A926" i="3"/>
  <c r="O405" i="3"/>
  <c r="M888" i="3"/>
  <c r="A888" i="3"/>
  <c r="O1444" i="3"/>
  <c r="O1431" i="3"/>
  <c r="O1394" i="3"/>
  <c r="M1286" i="3"/>
  <c r="O1286" i="3" s="1"/>
  <c r="O1273" i="3"/>
  <c r="O1315" i="3"/>
  <c r="M1010" i="3"/>
  <c r="O681" i="3"/>
  <c r="O551" i="3"/>
  <c r="O143" i="3"/>
  <c r="O125" i="3"/>
  <c r="O72" i="3"/>
  <c r="O96" i="3"/>
  <c r="O104" i="3"/>
  <c r="O68" i="3"/>
  <c r="M1325" i="3"/>
  <c r="A1325" i="3"/>
  <c r="N1325" i="3"/>
  <c r="M1457" i="3"/>
  <c r="N1457" i="3"/>
  <c r="A1457" i="3"/>
  <c r="N1230" i="3"/>
  <c r="M1230" i="3"/>
  <c r="A1185" i="3"/>
  <c r="M1058" i="3"/>
  <c r="A1058" i="3"/>
  <c r="N1058" i="3"/>
  <c r="M1385" i="3"/>
  <c r="A1385" i="3"/>
  <c r="N1385" i="3"/>
  <c r="M1081" i="3"/>
  <c r="N1081" i="3"/>
  <c r="N1467" i="3"/>
  <c r="A1467" i="3"/>
  <c r="M1467" i="3"/>
  <c r="M1005" i="3"/>
  <c r="N1005" i="3"/>
  <c r="M868" i="3"/>
  <c r="N868" i="3"/>
  <c r="A868" i="3"/>
  <c r="O1128" i="3"/>
  <c r="A1163" i="3"/>
  <c r="M1163" i="3"/>
  <c r="N1163" i="3"/>
  <c r="O1393" i="3"/>
  <c r="M969" i="3"/>
  <c r="N969" i="3"/>
  <c r="A1286" i="3"/>
  <c r="M1202" i="3"/>
  <c r="N1202" i="3"/>
  <c r="A1202" i="3"/>
  <c r="M1172" i="3"/>
  <c r="N1172" i="3"/>
  <c r="M1440" i="3"/>
  <c r="A1440" i="3"/>
  <c r="N1440" i="3"/>
  <c r="N977" i="3"/>
  <c r="O977" i="3" s="1"/>
  <c r="A977" i="3"/>
  <c r="M548" i="3"/>
  <c r="N548" i="3"/>
  <c r="A1448" i="3"/>
  <c r="O1134" i="3"/>
  <c r="M1245" i="3"/>
  <c r="O1245" i="3" s="1"/>
  <c r="A900" i="3"/>
  <c r="N1010" i="3"/>
  <c r="M826" i="3"/>
  <c r="O826" i="3" s="1"/>
  <c r="M798" i="3"/>
  <c r="O798" i="3" s="1"/>
  <c r="M708" i="3"/>
  <c r="O708" i="3" s="1"/>
  <c r="A857" i="3"/>
  <c r="M1321" i="3"/>
  <c r="N1321" i="3"/>
  <c r="M1337" i="3"/>
  <c r="N1337" i="3"/>
  <c r="M1045" i="3"/>
  <c r="N1045" i="3"/>
  <c r="A1045" i="3"/>
  <c r="M1329" i="3"/>
  <c r="N1329" i="3"/>
  <c r="M1181" i="3"/>
  <c r="N1181" i="3"/>
  <c r="M970" i="3"/>
  <c r="N970" i="3"/>
  <c r="A970" i="3"/>
  <c r="N754" i="3"/>
  <c r="M754" i="3"/>
  <c r="M909" i="3"/>
  <c r="A909" i="3"/>
  <c r="N909" i="3"/>
  <c r="M1301" i="3"/>
  <c r="N1301" i="3"/>
  <c r="M923" i="3"/>
  <c r="A923" i="3"/>
  <c r="N923" i="3"/>
  <c r="M584" i="3"/>
  <c r="N584" i="3"/>
  <c r="N1147" i="3"/>
  <c r="O1147" i="3" s="1"/>
  <c r="A1147" i="3"/>
  <c r="A1341" i="3"/>
  <c r="A1370" i="3"/>
  <c r="M1370" i="3"/>
  <c r="A1424" i="3"/>
  <c r="O1463" i="3"/>
  <c r="O1407" i="3"/>
  <c r="A1203" i="3"/>
  <c r="O1216" i="3"/>
  <c r="N888" i="3"/>
  <c r="O880" i="3"/>
  <c r="O645" i="3"/>
  <c r="O775" i="3"/>
  <c r="O571" i="3"/>
  <c r="O455" i="3"/>
  <c r="O318" i="3"/>
  <c r="O245" i="3"/>
  <c r="O162" i="3"/>
  <c r="O328" i="3"/>
  <c r="O287" i="3"/>
  <c r="O106" i="3"/>
  <c r="O84" i="3"/>
  <c r="O157" i="3"/>
  <c r="O101" i="3"/>
  <c r="O70" i="3"/>
  <c r="A1254" i="3"/>
  <c r="M1344" i="3"/>
  <c r="N1344" i="3"/>
  <c r="O1346" i="3"/>
  <c r="N1449" i="3"/>
  <c r="M1449" i="3"/>
  <c r="A1456" i="3"/>
  <c r="N1456" i="3"/>
  <c r="M1456" i="3"/>
  <c r="N896" i="3"/>
  <c r="M896" i="3"/>
  <c r="A896" i="3"/>
  <c r="M1433" i="3"/>
  <c r="N1433" i="3"/>
  <c r="N988" i="3"/>
  <c r="O988" i="3" s="1"/>
  <c r="A988" i="3"/>
  <c r="A1468" i="3"/>
  <c r="N1468" i="3"/>
  <c r="M1468" i="3"/>
  <c r="N890" i="3"/>
  <c r="O890" i="3" s="1"/>
  <c r="A890" i="3"/>
  <c r="M1471" i="3"/>
  <c r="N1471" i="3"/>
  <c r="A1471" i="3"/>
  <c r="M1391" i="3"/>
  <c r="N1391" i="3"/>
  <c r="M1003" i="3"/>
  <c r="N1003" i="3"/>
  <c r="M889" i="3"/>
  <c r="O889" i="3" s="1"/>
  <c r="A889" i="3"/>
  <c r="A1099" i="3"/>
  <c r="N1098" i="3"/>
  <c r="M1098" i="3"/>
  <c r="A1173" i="3"/>
  <c r="A891" i="3"/>
  <c r="O1194" i="3"/>
  <c r="N699" i="3"/>
  <c r="M699" i="3"/>
  <c r="A1477" i="3"/>
  <c r="M1477" i="3"/>
  <c r="N1477" i="3"/>
  <c r="A1266" i="3"/>
  <c r="M1266" i="3"/>
  <c r="N1266" i="3"/>
  <c r="A1267" i="3"/>
  <c r="N1132" i="3"/>
  <c r="M1132" i="3"/>
  <c r="A1132" i="3"/>
  <c r="A1133" i="3"/>
  <c r="A978" i="3"/>
  <c r="A979" i="3"/>
  <c r="N978" i="3"/>
  <c r="M978" i="3"/>
  <c r="N769" i="3"/>
  <c r="M769" i="3"/>
  <c r="N815" i="3"/>
  <c r="M815" i="3"/>
  <c r="N824" i="3"/>
  <c r="M824" i="3"/>
  <c r="N757" i="3"/>
  <c r="M757" i="3"/>
  <c r="N543" i="3"/>
  <c r="M543" i="3"/>
  <c r="M678" i="3"/>
  <c r="N678" i="3"/>
  <c r="N644" i="3"/>
  <c r="M644" i="3"/>
  <c r="N377" i="3"/>
  <c r="M377" i="3"/>
  <c r="N108" i="3"/>
  <c r="M108" i="3"/>
  <c r="N255" i="3"/>
  <c r="M255" i="3"/>
  <c r="N627" i="3"/>
  <c r="M627" i="3"/>
  <c r="N1484" i="3"/>
  <c r="M1484" i="3"/>
  <c r="A1484" i="3"/>
  <c r="A1478" i="3"/>
  <c r="M1118" i="3"/>
  <c r="N1118" i="3"/>
  <c r="A1118" i="3"/>
  <c r="A1119" i="3"/>
  <c r="N711" i="3"/>
  <c r="M711" i="3"/>
  <c r="N639" i="3"/>
  <c r="M639" i="3"/>
  <c r="N614" i="3"/>
  <c r="M614" i="3"/>
  <c r="N721" i="3"/>
  <c r="M721" i="3"/>
  <c r="N493" i="3"/>
  <c r="M493" i="3"/>
  <c r="M342" i="3"/>
  <c r="N342" i="3"/>
  <c r="N352" i="3"/>
  <c r="M352" i="3"/>
  <c r="N325" i="3"/>
  <c r="M325" i="3"/>
  <c r="N1485" i="3"/>
  <c r="M1485" i="3"/>
  <c r="A1485" i="3"/>
  <c r="O1473" i="3"/>
  <c r="O1420" i="3"/>
  <c r="A936" i="3"/>
  <c r="N936" i="3"/>
  <c r="M936" i="3"/>
  <c r="A937" i="3"/>
  <c r="N706" i="3"/>
  <c r="M706" i="3"/>
  <c r="N634" i="3"/>
  <c r="M634" i="3"/>
  <c r="N519" i="3"/>
  <c r="M519" i="3"/>
  <c r="N577" i="3"/>
  <c r="M577" i="3"/>
  <c r="M489" i="3"/>
  <c r="N489" i="3"/>
  <c r="N437" i="3"/>
  <c r="M437" i="3"/>
  <c r="N365" i="3"/>
  <c r="M365" i="3"/>
  <c r="N449" i="3"/>
  <c r="M449" i="3"/>
  <c r="N62" i="3"/>
  <c r="M62" i="3"/>
  <c r="N739" i="3"/>
  <c r="M739" i="3"/>
  <c r="N667" i="3"/>
  <c r="M667" i="3"/>
  <c r="M585" i="3"/>
  <c r="N585" i="3"/>
  <c r="N495" i="3"/>
  <c r="M495" i="3"/>
  <c r="N425" i="3"/>
  <c r="M425" i="3"/>
  <c r="N353" i="3"/>
  <c r="M353" i="3"/>
  <c r="N337" i="3"/>
  <c r="M337" i="3"/>
  <c r="N331" i="3"/>
  <c r="M331" i="3"/>
  <c r="M297" i="3"/>
  <c r="N297" i="3"/>
  <c r="N447" i="3"/>
  <c r="M447" i="3"/>
  <c r="N64" i="3"/>
  <c r="M64" i="3"/>
  <c r="N1308" i="3"/>
  <c r="A1308" i="3"/>
  <c r="M1308" i="3"/>
  <c r="N788" i="3"/>
  <c r="M788" i="3"/>
  <c r="N687" i="3"/>
  <c r="M687" i="3"/>
  <c r="N615" i="3"/>
  <c r="M615" i="3"/>
  <c r="M690" i="3"/>
  <c r="N690" i="3"/>
  <c r="N565" i="3"/>
  <c r="M565" i="3"/>
  <c r="N340" i="3"/>
  <c r="M340" i="3"/>
  <c r="M330" i="3"/>
  <c r="N330" i="3"/>
  <c r="N315" i="3"/>
  <c r="M315" i="3"/>
  <c r="N483" i="3"/>
  <c r="M483" i="3"/>
  <c r="N1302" i="3"/>
  <c r="A1302" i="3"/>
  <c r="M1302" i="3"/>
  <c r="A1264" i="3"/>
  <c r="A1265" i="3"/>
  <c r="N1264" i="3"/>
  <c r="M1264" i="3"/>
  <c r="N655" i="3"/>
  <c r="M655" i="3"/>
  <c r="N733" i="3"/>
  <c r="M733" i="3"/>
  <c r="N747" i="3"/>
  <c r="M747" i="3"/>
  <c r="N413" i="3"/>
  <c r="M413" i="3"/>
  <c r="N278" i="3"/>
  <c r="M278" i="3"/>
  <c r="N279" i="3"/>
  <c r="M279" i="3"/>
  <c r="N1296" i="3"/>
  <c r="A1296" i="3"/>
  <c r="M1296" i="3"/>
  <c r="A1297" i="3"/>
  <c r="M805" i="3"/>
  <c r="N805" i="3"/>
  <c r="A972" i="3"/>
  <c r="A973" i="3"/>
  <c r="N972" i="3"/>
  <c r="M972" i="3"/>
  <c r="A942" i="3"/>
  <c r="A943" i="3"/>
  <c r="N942" i="3"/>
  <c r="M942" i="3"/>
  <c r="N803" i="3"/>
  <c r="M803" i="3"/>
  <c r="N812" i="3"/>
  <c r="M812" i="3"/>
  <c r="N764" i="3"/>
  <c r="M764" i="3"/>
  <c r="N675" i="3"/>
  <c r="M675" i="3"/>
  <c r="N661" i="3"/>
  <c r="M661" i="3"/>
  <c r="M637" i="3"/>
  <c r="N637" i="3"/>
  <c r="N541" i="3"/>
  <c r="M541" i="3"/>
  <c r="N408" i="3"/>
  <c r="M408" i="3"/>
  <c r="N242" i="3"/>
  <c r="M242" i="3"/>
  <c r="N314" i="3"/>
  <c r="M314" i="3"/>
  <c r="O1424" i="3"/>
  <c r="O1462" i="3"/>
  <c r="O1383" i="3"/>
  <c r="N1290" i="3"/>
  <c r="A1290" i="3"/>
  <c r="M1290" i="3"/>
  <c r="A1291" i="3"/>
  <c r="N1309" i="3"/>
  <c r="M1309" i="3"/>
  <c r="A1309" i="3"/>
  <c r="A1310" i="3"/>
  <c r="A1240" i="3"/>
  <c r="A1241" i="3"/>
  <c r="N1240" i="3"/>
  <c r="M1240" i="3"/>
  <c r="A1258" i="3"/>
  <c r="A1259" i="3"/>
  <c r="N1258" i="3"/>
  <c r="M1258" i="3"/>
  <c r="N827" i="3"/>
  <c r="M827" i="3"/>
  <c r="N767" i="3"/>
  <c r="M767" i="3"/>
  <c r="N715" i="3"/>
  <c r="M715" i="3"/>
  <c r="N649" i="3"/>
  <c r="M649" i="3"/>
  <c r="N469" i="3"/>
  <c r="M469" i="3"/>
  <c r="N401" i="3"/>
  <c r="M401" i="3"/>
  <c r="N120" i="3"/>
  <c r="M120" i="3"/>
  <c r="N387" i="3"/>
  <c r="M387" i="3"/>
  <c r="O1368" i="3"/>
  <c r="O1377" i="3"/>
  <c r="M781" i="3"/>
  <c r="N781" i="3"/>
  <c r="A954" i="3"/>
  <c r="A955" i="3"/>
  <c r="N954" i="3"/>
  <c r="M954" i="3"/>
  <c r="N656" i="3"/>
  <c r="M656" i="3"/>
  <c r="N735" i="3"/>
  <c r="M735" i="3"/>
  <c r="N663" i="3"/>
  <c r="M663" i="3"/>
  <c r="N685" i="3"/>
  <c r="M685" i="3"/>
  <c r="M625" i="3"/>
  <c r="N625" i="3"/>
  <c r="N553" i="3"/>
  <c r="M553" i="3"/>
  <c r="N366" i="3"/>
  <c r="M366" i="3"/>
  <c r="N266" i="3"/>
  <c r="M266" i="3"/>
  <c r="A1483" i="3"/>
  <c r="M1483" i="3"/>
  <c r="N1483" i="3"/>
  <c r="A1278" i="3"/>
  <c r="N1278" i="3"/>
  <c r="M1278" i="3"/>
  <c r="A1279" i="3"/>
  <c r="A1246" i="3"/>
  <c r="A1247" i="3"/>
  <c r="N1246" i="3"/>
  <c r="M1246" i="3"/>
  <c r="N1102" i="3"/>
  <c r="M1102" i="3"/>
  <c r="A1102" i="3"/>
  <c r="A1103" i="3"/>
  <c r="A990" i="3"/>
  <c r="A991" i="3"/>
  <c r="N990" i="3"/>
  <c r="M990" i="3"/>
  <c r="N744" i="3"/>
  <c r="M744" i="3"/>
  <c r="N703" i="3"/>
  <c r="M703" i="3"/>
  <c r="M619" i="3"/>
  <c r="N619" i="3"/>
  <c r="N620" i="3"/>
  <c r="M620" i="3"/>
  <c r="N697" i="3"/>
  <c r="M697" i="3"/>
  <c r="N597" i="3"/>
  <c r="M597" i="3"/>
  <c r="N389" i="3"/>
  <c r="M389" i="3"/>
  <c r="N114" i="3"/>
  <c r="M114" i="3"/>
  <c r="N291" i="3"/>
  <c r="M291" i="3"/>
  <c r="O1418" i="3"/>
  <c r="A1270" i="3"/>
  <c r="A1271" i="3"/>
  <c r="N1270" i="3"/>
  <c r="M1270" i="3"/>
  <c r="O1219" i="3"/>
  <c r="M1130" i="3"/>
  <c r="N1130" i="3"/>
  <c r="A1130" i="3"/>
  <c r="A1131" i="3"/>
  <c r="N723" i="3"/>
  <c r="M723" i="3"/>
  <c r="N651" i="3"/>
  <c r="M651" i="3"/>
  <c r="N632" i="3"/>
  <c r="M632" i="3"/>
  <c r="N555" i="3"/>
  <c r="M555" i="3"/>
  <c r="N589" i="3"/>
  <c r="M589" i="3"/>
  <c r="N474" i="3"/>
  <c r="M474" i="3"/>
  <c r="N375" i="3"/>
  <c r="M375" i="3"/>
  <c r="N303" i="3"/>
  <c r="M303" i="3"/>
  <c r="O1382" i="3"/>
  <c r="O1235" i="3"/>
  <c r="M1124" i="3"/>
  <c r="N1124" i="3"/>
  <c r="A1124" i="3"/>
  <c r="O1228" i="3"/>
  <c r="O1209" i="3"/>
  <c r="O1061" i="3"/>
  <c r="O1125" i="3"/>
  <c r="A984" i="3"/>
  <c r="A985" i="3"/>
  <c r="N984" i="3"/>
  <c r="M984" i="3"/>
  <c r="M793" i="3"/>
  <c r="N793" i="3"/>
  <c r="A948" i="3"/>
  <c r="A949" i="3"/>
  <c r="N948" i="3"/>
  <c r="M948" i="3"/>
  <c r="N809" i="3"/>
  <c r="M809" i="3"/>
  <c r="N668" i="3"/>
  <c r="M668" i="3"/>
  <c r="O700" i="3"/>
  <c r="M601" i="3"/>
  <c r="N601" i="3"/>
  <c r="N626" i="3"/>
  <c r="M626" i="3"/>
  <c r="N566" i="3"/>
  <c r="M566" i="3"/>
  <c r="N494" i="3"/>
  <c r="M494" i="3"/>
  <c r="O583" i="3"/>
  <c r="M477" i="3"/>
  <c r="N477" i="3"/>
  <c r="O676" i="3"/>
  <c r="N471" i="3"/>
  <c r="M471" i="3"/>
  <c r="O479" i="3"/>
  <c r="O436" i="3"/>
  <c r="O409" i="3"/>
  <c r="N262" i="3"/>
  <c r="M262" i="3"/>
  <c r="O388" i="3"/>
  <c r="N343" i="3"/>
  <c r="M343" i="3"/>
  <c r="N402" i="3"/>
  <c r="M402" i="3"/>
  <c r="O269" i="3"/>
  <c r="N243" i="3"/>
  <c r="M243" i="3"/>
  <c r="O180" i="3"/>
  <c r="O210" i="3"/>
  <c r="O299" i="3"/>
  <c r="O102" i="3"/>
  <c r="O185" i="3"/>
  <c r="O98" i="3"/>
  <c r="O86" i="3"/>
  <c r="O74" i="3"/>
  <c r="N1284" i="3"/>
  <c r="A1284" i="3"/>
  <c r="M1284" i="3"/>
  <c r="O1388" i="3"/>
  <c r="A1304" i="3"/>
  <c r="N1303" i="3"/>
  <c r="M1303" i="3"/>
  <c r="A1303" i="3"/>
  <c r="O1479" i="3"/>
  <c r="O1380" i="3"/>
  <c r="A1276" i="3"/>
  <c r="A1277" i="3"/>
  <c r="N1276" i="3"/>
  <c r="M1276" i="3"/>
  <c r="A1306" i="3"/>
  <c r="N1306" i="3"/>
  <c r="M1306" i="3"/>
  <c r="O1255" i="3"/>
  <c r="M1112" i="3"/>
  <c r="N1112" i="3"/>
  <c r="A1112" i="3"/>
  <c r="O1197" i="3"/>
  <c r="O1072" i="3"/>
  <c r="O1155" i="3"/>
  <c r="O1167" i="3"/>
  <c r="N1144" i="3"/>
  <c r="M1144" i="3"/>
  <c r="A1144" i="3"/>
  <c r="A930" i="3"/>
  <c r="N930" i="3"/>
  <c r="M930" i="3"/>
  <c r="A931" i="3"/>
  <c r="O910" i="3"/>
  <c r="O1022" i="3"/>
  <c r="N797" i="3"/>
  <c r="M797" i="3"/>
  <c r="N745" i="3"/>
  <c r="M745" i="3"/>
  <c r="N791" i="3"/>
  <c r="M791" i="3"/>
  <c r="O870" i="3"/>
  <c r="O770" i="3"/>
  <c r="O806" i="3"/>
  <c r="N753" i="3"/>
  <c r="M753" i="3"/>
  <c r="N698" i="3"/>
  <c r="M698" i="3"/>
  <c r="N650" i="3"/>
  <c r="M650" i="3"/>
  <c r="O834" i="3"/>
  <c r="O640" i="3"/>
  <c r="O669" i="3"/>
  <c r="M573" i="3"/>
  <c r="N573" i="3"/>
  <c r="O741" i="3"/>
  <c r="N603" i="3"/>
  <c r="M603" i="3"/>
  <c r="N554" i="3"/>
  <c r="M554" i="3"/>
  <c r="O574" i="3"/>
  <c r="O576" i="3"/>
  <c r="O705" i="3"/>
  <c r="M467" i="3"/>
  <c r="N467" i="3"/>
  <c r="N468" i="3"/>
  <c r="M468" i="3"/>
  <c r="N461" i="3"/>
  <c r="M461" i="3"/>
  <c r="O419" i="3"/>
  <c r="O458" i="3"/>
  <c r="M285" i="3"/>
  <c r="N285" i="3"/>
  <c r="O369" i="3"/>
  <c r="N250" i="3"/>
  <c r="M250" i="3"/>
  <c r="O434" i="3"/>
  <c r="O284" i="3"/>
  <c r="O234" i="3"/>
  <c r="O320" i="3"/>
  <c r="O412" i="3"/>
  <c r="O272" i="3"/>
  <c r="O207" i="3"/>
  <c r="O173" i="3"/>
  <c r="A1282" i="3"/>
  <c r="A1283" i="3"/>
  <c r="N1282" i="3"/>
  <c r="M1282" i="3"/>
  <c r="O1236" i="3"/>
  <c r="A1288" i="3"/>
  <c r="A1289" i="3"/>
  <c r="N1288" i="3"/>
  <c r="M1288" i="3"/>
  <c r="M1106" i="3"/>
  <c r="N1106" i="3"/>
  <c r="A1106" i="3"/>
  <c r="A1252" i="3"/>
  <c r="A1253" i="3"/>
  <c r="N1252" i="3"/>
  <c r="M1252" i="3"/>
  <c r="N1126" i="3"/>
  <c r="M1126" i="3"/>
  <c r="A1126" i="3"/>
  <c r="O818" i="3"/>
  <c r="N851" i="3"/>
  <c r="M851" i="3"/>
  <c r="N694" i="3"/>
  <c r="M694" i="3"/>
  <c r="N622" i="3"/>
  <c r="M622" i="3"/>
  <c r="M750" i="3"/>
  <c r="N750" i="3"/>
  <c r="M561" i="3"/>
  <c r="N561" i="3"/>
  <c r="O535" i="3"/>
  <c r="N517" i="3"/>
  <c r="M517" i="3"/>
  <c r="N396" i="3"/>
  <c r="M396" i="3"/>
  <c r="N426" i="3"/>
  <c r="M426" i="3"/>
  <c r="N378" i="3"/>
  <c r="M378" i="3"/>
  <c r="O381" i="3"/>
  <c r="N302" i="3"/>
  <c r="M302" i="3"/>
  <c r="N329" i="3"/>
  <c r="M329" i="3"/>
  <c r="N363" i="3"/>
  <c r="M363" i="3"/>
  <c r="O189" i="3"/>
  <c r="O65" i="3"/>
  <c r="O151" i="3"/>
  <c r="O76" i="3"/>
  <c r="O133" i="3"/>
  <c r="O90" i="3"/>
  <c r="O107" i="3"/>
  <c r="O95" i="3"/>
  <c r="O83" i="3"/>
  <c r="O71" i="3"/>
  <c r="A1272" i="3"/>
  <c r="N1272" i="3"/>
  <c r="M1272" i="3"/>
  <c r="O1386" i="3"/>
  <c r="O1448" i="3"/>
  <c r="O1198" i="3"/>
  <c r="O1225" i="3"/>
  <c r="M1100" i="3"/>
  <c r="N1100" i="3"/>
  <c r="A1100" i="3"/>
  <c r="A1127" i="3"/>
  <c r="O1053" i="3"/>
  <c r="O1079" i="3"/>
  <c r="O1157" i="3"/>
  <c r="M883" i="3"/>
  <c r="A883" i="3"/>
  <c r="N883" i="3"/>
  <c r="O952" i="3"/>
  <c r="O1016" i="3"/>
  <c r="O940" i="3"/>
  <c r="O847" i="3"/>
  <c r="O830" i="3"/>
  <c r="O736" i="3"/>
  <c r="O664" i="3"/>
  <c r="M549" i="3"/>
  <c r="N549" i="3"/>
  <c r="O523" i="3"/>
  <c r="M623" i="3"/>
  <c r="N623" i="3"/>
  <c r="N542" i="3"/>
  <c r="M542" i="3"/>
  <c r="O520" i="3"/>
  <c r="O484" i="3"/>
  <c r="O592" i="3"/>
  <c r="O568" i="3"/>
  <c r="O556" i="3"/>
  <c r="O442" i="3"/>
  <c r="O407" i="3"/>
  <c r="M273" i="3"/>
  <c r="N273" i="3"/>
  <c r="O371" i="3"/>
  <c r="O539" i="3"/>
  <c r="O393" i="3"/>
  <c r="O227" i="3"/>
  <c r="O308" i="3"/>
  <c r="O73" i="3"/>
  <c r="O103" i="3"/>
  <c r="O91" i="3"/>
  <c r="O145" i="3"/>
  <c r="M1094" i="3"/>
  <c r="N1094" i="3"/>
  <c r="A1094" i="3"/>
  <c r="O1103" i="3"/>
  <c r="N1120" i="3"/>
  <c r="M1120" i="3"/>
  <c r="A1120" i="3"/>
  <c r="N1138" i="3"/>
  <c r="M1138" i="3"/>
  <c r="A1138" i="3"/>
  <c r="M1180" i="3"/>
  <c r="N1180" i="3"/>
  <c r="A1180" i="3"/>
  <c r="A1113" i="3"/>
  <c r="A960" i="3"/>
  <c r="A961" i="3"/>
  <c r="N960" i="3"/>
  <c r="M960" i="3"/>
  <c r="N752" i="3"/>
  <c r="M752" i="3"/>
  <c r="N773" i="3"/>
  <c r="M773" i="3"/>
  <c r="N682" i="3"/>
  <c r="M682" i="3"/>
  <c r="N686" i="3"/>
  <c r="M686" i="3"/>
  <c r="N618" i="3"/>
  <c r="M618" i="3"/>
  <c r="O724" i="3"/>
  <c r="O617" i="3"/>
  <c r="O755" i="3"/>
  <c r="M537" i="3"/>
  <c r="N537" i="3"/>
  <c r="O784" i="3"/>
  <c r="O511" i="3"/>
  <c r="O496" i="3"/>
  <c r="N456" i="3"/>
  <c r="M456" i="3"/>
  <c r="N384" i="3"/>
  <c r="M384" i="3"/>
  <c r="O526" i="3"/>
  <c r="O448" i="3"/>
  <c r="N290" i="3"/>
  <c r="M290" i="3"/>
  <c r="O177" i="3"/>
  <c r="N119" i="3"/>
  <c r="M119" i="3"/>
  <c r="M1160" i="3"/>
  <c r="N1160" i="3"/>
  <c r="A1160" i="3"/>
  <c r="M1088" i="3"/>
  <c r="A1088" i="3"/>
  <c r="N1088" i="3"/>
  <c r="N1161" i="3"/>
  <c r="M1161" i="3"/>
  <c r="A1161" i="3"/>
  <c r="A1300" i="3"/>
  <c r="A1301" i="3"/>
  <c r="N1300" i="3"/>
  <c r="M1300" i="3"/>
  <c r="A1089" i="3"/>
  <c r="N1150" i="3"/>
  <c r="M1150" i="3"/>
  <c r="A1150" i="3"/>
  <c r="A1020" i="3"/>
  <c r="A1021" i="3"/>
  <c r="N1020" i="3"/>
  <c r="M1020" i="3"/>
  <c r="A878" i="3"/>
  <c r="A879" i="3"/>
  <c r="N878" i="3"/>
  <c r="M878" i="3"/>
  <c r="A924" i="3"/>
  <c r="M924" i="3"/>
  <c r="A925" i="3"/>
  <c r="N924" i="3"/>
  <c r="N845" i="3"/>
  <c r="M845" i="3"/>
  <c r="N800" i="3"/>
  <c r="M800" i="3"/>
  <c r="N740" i="3"/>
  <c r="M740" i="3"/>
  <c r="N848" i="3"/>
  <c r="M848" i="3"/>
  <c r="N776" i="3"/>
  <c r="M776" i="3"/>
  <c r="N734" i="3"/>
  <c r="M734" i="3"/>
  <c r="M642" i="3"/>
  <c r="N642" i="3"/>
  <c r="N643" i="3"/>
  <c r="M643" i="3"/>
  <c r="M525" i="3"/>
  <c r="N525" i="3"/>
  <c r="N709" i="3"/>
  <c r="M709" i="3"/>
  <c r="N530" i="3"/>
  <c r="M530" i="3"/>
  <c r="N349" i="3"/>
  <c r="M349" i="3"/>
  <c r="N322" i="3"/>
  <c r="M322" i="3"/>
  <c r="N267" i="3"/>
  <c r="M267" i="3"/>
  <c r="O296" i="3"/>
  <c r="O246" i="3"/>
  <c r="O587" i="3"/>
  <c r="N113" i="3"/>
  <c r="M113" i="3"/>
  <c r="O100" i="3"/>
  <c r="O88" i="3"/>
  <c r="O78" i="3"/>
  <c r="O1436" i="3"/>
  <c r="O1472" i="3"/>
  <c r="O1430" i="3"/>
  <c r="A1234" i="3"/>
  <c r="N1234" i="3"/>
  <c r="M1234" i="3"/>
  <c r="M1154" i="3"/>
  <c r="A1154" i="3"/>
  <c r="N1154" i="3"/>
  <c r="M1082" i="3"/>
  <c r="N1082" i="3"/>
  <c r="A1082" i="3"/>
  <c r="A1285" i="3"/>
  <c r="N1114" i="3"/>
  <c r="M1114" i="3"/>
  <c r="A1114" i="3"/>
  <c r="A1151" i="3"/>
  <c r="A1014" i="3"/>
  <c r="A1015" i="3"/>
  <c r="N1014" i="3"/>
  <c r="M1014" i="3"/>
  <c r="M853" i="3"/>
  <c r="N853" i="3"/>
  <c r="N785" i="3"/>
  <c r="M785" i="3"/>
  <c r="N728" i="3"/>
  <c r="M728" i="3"/>
  <c r="N670" i="3"/>
  <c r="M670" i="3"/>
  <c r="N839" i="3"/>
  <c r="M839" i="3"/>
  <c r="M513" i="3"/>
  <c r="N513" i="3"/>
  <c r="M482" i="3"/>
  <c r="N482" i="3"/>
  <c r="N444" i="3"/>
  <c r="M444" i="3"/>
  <c r="N372" i="3"/>
  <c r="M372" i="3"/>
  <c r="O441" i="3"/>
  <c r="O453" i="3"/>
  <c r="M261" i="3"/>
  <c r="N261" i="3"/>
  <c r="N310" i="3"/>
  <c r="M310" i="3"/>
  <c r="O238" i="3"/>
  <c r="N67" i="3"/>
  <c r="M67" i="3"/>
  <c r="O1207" i="3"/>
  <c r="O1261" i="3"/>
  <c r="M1148" i="3"/>
  <c r="A1148" i="3"/>
  <c r="N1148" i="3"/>
  <c r="O1285" i="3"/>
  <c r="N1156" i="3"/>
  <c r="M1156" i="3"/>
  <c r="A1156" i="3"/>
  <c r="A1121" i="3"/>
  <c r="O1096" i="3"/>
  <c r="A1107" i="3"/>
  <c r="A1008" i="3"/>
  <c r="A1009" i="3"/>
  <c r="N1008" i="3"/>
  <c r="M1008" i="3"/>
  <c r="M841" i="3"/>
  <c r="N841" i="3"/>
  <c r="O916" i="3"/>
  <c r="O968" i="3"/>
  <c r="N833" i="3"/>
  <c r="M833" i="3"/>
  <c r="A966" i="3"/>
  <c r="A967" i="3"/>
  <c r="N966" i="3"/>
  <c r="M966" i="3"/>
  <c r="N716" i="3"/>
  <c r="M716" i="3"/>
  <c r="O835" i="3"/>
  <c r="N722" i="3"/>
  <c r="M722" i="3"/>
  <c r="N674" i="3"/>
  <c r="M674" i="3"/>
  <c r="M501" i="3"/>
  <c r="N501" i="3"/>
  <c r="N598" i="3"/>
  <c r="M598" i="3"/>
  <c r="N518" i="3"/>
  <c r="M518" i="3"/>
  <c r="O514" i="3"/>
  <c r="O588" i="3"/>
  <c r="O550" i="3"/>
  <c r="O490" i="3"/>
  <c r="O417" i="3"/>
  <c r="N438" i="3"/>
  <c r="M438" i="3"/>
  <c r="O431" i="3"/>
  <c r="O443" i="3"/>
  <c r="N298" i="3"/>
  <c r="M298" i="3"/>
  <c r="O492" i="3"/>
  <c r="O346" i="3"/>
  <c r="N354" i="3"/>
  <c r="M354" i="3"/>
  <c r="O228" i="3"/>
  <c r="O223" i="3"/>
  <c r="O306" i="3"/>
  <c r="O341" i="3"/>
  <c r="O170" i="3"/>
  <c r="N122" i="3"/>
  <c r="M122" i="3"/>
  <c r="O215" i="3"/>
  <c r="N61" i="3"/>
  <c r="M61" i="3"/>
  <c r="O167" i="3"/>
  <c r="M1142" i="3"/>
  <c r="A1142" i="3"/>
  <c r="N1142" i="3"/>
  <c r="A1294" i="3"/>
  <c r="A1295" i="3"/>
  <c r="N1294" i="3"/>
  <c r="M1294" i="3"/>
  <c r="O1065" i="3"/>
  <c r="N1108" i="3"/>
  <c r="M1108" i="3"/>
  <c r="A1108" i="3"/>
  <c r="O1054" i="3"/>
  <c r="O1078" i="3"/>
  <c r="A1002" i="3"/>
  <c r="A1003" i="3"/>
  <c r="N1002" i="3"/>
  <c r="M1002" i="3"/>
  <c r="M829" i="3"/>
  <c r="N829" i="3"/>
  <c r="N836" i="3"/>
  <c r="M836" i="3"/>
  <c r="N777" i="3"/>
  <c r="M777" i="3"/>
  <c r="O799" i="3"/>
  <c r="N704" i="3"/>
  <c r="M704" i="3"/>
  <c r="N730" i="3"/>
  <c r="M730" i="3"/>
  <c r="N658" i="3"/>
  <c r="M658" i="3"/>
  <c r="N691" i="3"/>
  <c r="M691" i="3"/>
  <c r="O695" i="3"/>
  <c r="M613" i="3"/>
  <c r="N613" i="3"/>
  <c r="O742" i="3"/>
  <c r="N473" i="3"/>
  <c r="M473" i="3"/>
  <c r="N529" i="3"/>
  <c r="M529" i="3"/>
  <c r="N432" i="3"/>
  <c r="M432" i="3"/>
  <c r="N360" i="3"/>
  <c r="M360" i="3"/>
  <c r="N505" i="3"/>
  <c r="M505" i="3"/>
  <c r="N399" i="3"/>
  <c r="M399" i="3"/>
  <c r="O356" i="3"/>
  <c r="O398" i="3"/>
  <c r="N286" i="3"/>
  <c r="M286" i="3"/>
  <c r="O410" i="3"/>
  <c r="O332" i="3"/>
  <c r="N116" i="3"/>
  <c r="M116" i="3"/>
  <c r="O270" i="3"/>
  <c r="O293" i="3"/>
  <c r="O165" i="3"/>
  <c r="O176" i="3"/>
  <c r="O97" i="3"/>
  <c r="O85" i="3"/>
  <c r="O160" i="3"/>
  <c r="O147" i="3"/>
  <c r="O139" i="3"/>
  <c r="M1136" i="3"/>
  <c r="N1136" i="3"/>
  <c r="A1136" i="3"/>
  <c r="O1204" i="3"/>
  <c r="O1133" i="3"/>
  <c r="A1143" i="3"/>
  <c r="A996" i="3"/>
  <c r="A997" i="3"/>
  <c r="N996" i="3"/>
  <c r="M996" i="3"/>
  <c r="M817" i="3"/>
  <c r="N817" i="3"/>
  <c r="N821" i="3"/>
  <c r="M821" i="3"/>
  <c r="N779" i="3"/>
  <c r="M779" i="3"/>
  <c r="O876" i="3"/>
  <c r="N692" i="3"/>
  <c r="M692" i="3"/>
  <c r="O811" i="3"/>
  <c r="O774" i="3"/>
  <c r="M666" i="3"/>
  <c r="N666" i="3"/>
  <c r="N679" i="3"/>
  <c r="M679" i="3"/>
  <c r="M654" i="3"/>
  <c r="N654" i="3"/>
  <c r="N727" i="3"/>
  <c r="M727" i="3"/>
  <c r="O837" i="3"/>
  <c r="N590" i="3"/>
  <c r="M590" i="3"/>
  <c r="N506" i="3"/>
  <c r="M506" i="3"/>
  <c r="N507" i="3"/>
  <c r="M507" i="3"/>
  <c r="O559" i="3"/>
  <c r="O580" i="3"/>
  <c r="O562" i="3"/>
  <c r="O476" i="3"/>
  <c r="O385" i="3"/>
  <c r="O374" i="3"/>
  <c r="O450" i="3"/>
  <c r="O376" i="3"/>
  <c r="M249" i="3"/>
  <c r="N249" i="3"/>
  <c r="N274" i="3"/>
  <c r="M274" i="3"/>
  <c r="N323" i="3"/>
  <c r="M323" i="3"/>
  <c r="O400" i="3"/>
  <c r="N459" i="3"/>
  <c r="M459" i="3"/>
  <c r="N110" i="3"/>
  <c r="M110" i="3"/>
  <c r="N761" i="3"/>
  <c r="M761" i="3"/>
  <c r="A858" i="3"/>
  <c r="A859" i="3"/>
  <c r="N858" i="3"/>
  <c r="M858" i="3"/>
  <c r="N680" i="3"/>
  <c r="M680" i="3"/>
  <c r="N718" i="3"/>
  <c r="M718" i="3"/>
  <c r="N646" i="3"/>
  <c r="M646" i="3"/>
  <c r="N710" i="3"/>
  <c r="M710" i="3"/>
  <c r="N662" i="3"/>
  <c r="M662" i="3"/>
  <c r="N610" i="3"/>
  <c r="M610" i="3"/>
  <c r="N756" i="3"/>
  <c r="M756" i="3"/>
  <c r="N638" i="3"/>
  <c r="M638" i="3"/>
  <c r="N673" i="3"/>
  <c r="M673" i="3"/>
  <c r="N602" i="3"/>
  <c r="M602" i="3"/>
  <c r="M631" i="3"/>
  <c r="N631" i="3"/>
  <c r="N578" i="3"/>
  <c r="M578" i="3"/>
  <c r="N531" i="3"/>
  <c r="M531" i="3"/>
  <c r="N420" i="3"/>
  <c r="M420" i="3"/>
  <c r="N411" i="3"/>
  <c r="M411" i="3"/>
  <c r="N423" i="3"/>
  <c r="M423" i="3"/>
  <c r="N435" i="3"/>
  <c r="M435" i="3"/>
  <c r="N254" i="3"/>
  <c r="M254" i="3"/>
  <c r="O198" i="3"/>
  <c r="O131" i="3"/>
  <c r="O175" i="3"/>
  <c r="O137" i="3"/>
  <c r="O14" i="3" l="1"/>
  <c r="O24" i="3"/>
  <c r="O9" i="3"/>
  <c r="O11" i="3"/>
  <c r="O10" i="3"/>
  <c r="O12" i="3"/>
  <c r="O13" i="3"/>
  <c r="O15" i="3"/>
  <c r="O16" i="3"/>
  <c r="O17" i="3"/>
  <c r="O20" i="3"/>
  <c r="O18" i="3"/>
  <c r="O19" i="3"/>
  <c r="O23" i="3"/>
  <c r="O21" i="3"/>
  <c r="O22" i="3"/>
  <c r="O25" i="3"/>
  <c r="O28" i="3"/>
  <c r="O1281" i="3"/>
  <c r="O1372" i="3"/>
  <c r="O27" i="3"/>
  <c r="O29" i="3"/>
  <c r="O30" i="3"/>
  <c r="O1275" i="3"/>
  <c r="O33" i="3"/>
  <c r="O1238" i="3"/>
  <c r="O2" i="3"/>
  <c r="O35" i="3"/>
  <c r="O1034" i="3"/>
  <c r="O1481" i="3"/>
  <c r="O38" i="3"/>
  <c r="O37" i="3"/>
  <c r="O1185" i="3"/>
  <c r="O933" i="3"/>
  <c r="O41" i="3"/>
  <c r="O594" i="3"/>
  <c r="O879" i="3"/>
  <c r="O1110" i="3"/>
  <c r="O42" i="3"/>
  <c r="O1060" i="3"/>
  <c r="O43" i="3"/>
  <c r="O1239" i="3"/>
  <c r="O1095" i="3"/>
  <c r="O1199" i="3"/>
  <c r="O941" i="3"/>
  <c r="O462" i="3"/>
  <c r="O515" i="3"/>
  <c r="O46" i="3"/>
  <c r="O982" i="3"/>
  <c r="O953" i="3"/>
  <c r="O1196" i="3"/>
  <c r="O958" i="3"/>
  <c r="O1084" i="3"/>
  <c r="O1213" i="3"/>
  <c r="O1429" i="3"/>
  <c r="O639" i="3"/>
  <c r="O627" i="3"/>
  <c r="O543" i="3"/>
  <c r="O277" i="3"/>
  <c r="O1402" i="3"/>
  <c r="O1077" i="3"/>
  <c r="O989" i="3"/>
  <c r="O1121" i="3"/>
  <c r="O343" i="3"/>
  <c r="O350" i="3"/>
  <c r="O53" i="3"/>
  <c r="O503" i="3"/>
  <c r="O1139" i="3"/>
  <c r="O1469" i="3"/>
  <c r="O365" i="3"/>
  <c r="O706" i="3"/>
  <c r="O1191" i="3"/>
  <c r="O866" i="3"/>
  <c r="O1257" i="3"/>
  <c r="O1221" i="3"/>
  <c r="O1360" i="3"/>
  <c r="O917" i="3"/>
  <c r="O48" i="3"/>
  <c r="O528" i="3"/>
  <c r="O414" i="3"/>
  <c r="O1251" i="3"/>
  <c r="O1445" i="3"/>
  <c r="O922" i="3"/>
  <c r="O1201" i="3"/>
  <c r="O1465" i="3"/>
  <c r="O1151" i="3"/>
  <c r="O1047" i="3"/>
  <c r="O1379" i="3"/>
  <c r="O1443" i="3"/>
  <c r="O937" i="3"/>
  <c r="O253" i="3"/>
  <c r="O1414" i="3"/>
  <c r="O602" i="3"/>
  <c r="O761" i="3"/>
  <c r="O1088" i="3"/>
  <c r="O239" i="3"/>
  <c r="O859" i="3"/>
  <c r="O1008" i="3"/>
  <c r="O1014" i="3"/>
  <c r="O754" i="3"/>
  <c r="O51" i="3"/>
  <c r="O966" i="3"/>
  <c r="O839" i="3"/>
  <c r="O549" i="3"/>
  <c r="O846" i="3"/>
  <c r="O949" i="3"/>
  <c r="O303" i="3"/>
  <c r="O620" i="3"/>
  <c r="O970" i="3"/>
  <c r="O1321" i="3"/>
  <c r="O1253" i="3"/>
  <c r="O792" i="3"/>
  <c r="O814" i="3"/>
  <c r="O579" i="3"/>
  <c r="O251" i="3"/>
  <c r="O840" i="3"/>
  <c r="O694" i="3"/>
  <c r="O1437" i="3"/>
  <c r="O117" i="3"/>
  <c r="O292" i="3"/>
  <c r="O791" i="3"/>
  <c r="O1306" i="3"/>
  <c r="O684" i="3"/>
  <c r="O631" i="3"/>
  <c r="O643" i="3"/>
  <c r="O1020" i="3"/>
  <c r="O752" i="3"/>
  <c r="O1172" i="3"/>
  <c r="O1385" i="3"/>
  <c r="O1267" i="3"/>
  <c r="O630" i="3"/>
  <c r="O1024" i="3"/>
  <c r="O1415" i="3"/>
  <c r="O1066" i="3"/>
  <c r="O449" i="3"/>
  <c r="O634" i="3"/>
  <c r="O1485" i="3"/>
  <c r="O614" i="3"/>
  <c r="O1484" i="3"/>
  <c r="O926" i="3"/>
  <c r="O1296" i="3"/>
  <c r="O1374" i="3"/>
  <c r="O420" i="3"/>
  <c r="O718" i="3"/>
  <c r="O1417" i="3"/>
  <c r="O1179" i="3"/>
  <c r="O1293" i="3"/>
  <c r="O980" i="3"/>
  <c r="O240" i="3"/>
  <c r="O56" i="3"/>
  <c r="O1164" i="3"/>
  <c r="O1026" i="3"/>
  <c r="O726" i="3"/>
  <c r="O298" i="3"/>
  <c r="O518" i="3"/>
  <c r="O517" i="3"/>
  <c r="O1288" i="3"/>
  <c r="O266" i="3"/>
  <c r="O735" i="3"/>
  <c r="O715" i="3"/>
  <c r="O661" i="3"/>
  <c r="O279" i="3"/>
  <c r="O1264" i="3"/>
  <c r="O788" i="3"/>
  <c r="O254" i="3"/>
  <c r="O323" i="3"/>
  <c r="O598" i="3"/>
  <c r="O1276" i="3"/>
  <c r="O566" i="3"/>
  <c r="O1370" i="3"/>
  <c r="O472" i="3"/>
  <c r="O268" i="3"/>
  <c r="O765" i="3"/>
  <c r="O909" i="3"/>
  <c r="O658" i="3"/>
  <c r="O67" i="3"/>
  <c r="O120" i="3"/>
  <c r="O1309" i="3"/>
  <c r="O1302" i="3"/>
  <c r="O985" i="3"/>
  <c r="O1474" i="3"/>
  <c r="O599" i="3"/>
  <c r="O612" i="3"/>
  <c r="O868" i="3"/>
  <c r="O1398" i="3"/>
  <c r="O529" i="3"/>
  <c r="O1259" i="3"/>
  <c r="O263" i="3"/>
  <c r="O1003" i="3"/>
  <c r="O824" i="3"/>
  <c r="O1132" i="3"/>
  <c r="O896" i="3"/>
  <c r="O1384" i="3"/>
  <c r="O1106" i="3"/>
  <c r="O1410" i="3"/>
  <c r="O722" i="3"/>
  <c r="O310" i="3"/>
  <c r="O750" i="3"/>
  <c r="O242" i="3"/>
  <c r="O764" i="3"/>
  <c r="O1118" i="3"/>
  <c r="O1329" i="3"/>
  <c r="O893" i="3"/>
  <c r="O756" i="3"/>
  <c r="O680" i="3"/>
  <c r="O841" i="3"/>
  <c r="O426" i="3"/>
  <c r="O930" i="3"/>
  <c r="O1270" i="3"/>
  <c r="O1258" i="3"/>
  <c r="O812" i="3"/>
  <c r="O1045" i="3"/>
  <c r="O1457" i="3"/>
  <c r="O961" i="3"/>
  <c r="O1169" i="3"/>
  <c r="O927" i="3"/>
  <c r="O1044" i="3"/>
  <c r="O55" i="3"/>
  <c r="O52" i="3"/>
  <c r="A52" i="3"/>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O1136" i="3"/>
  <c r="O1156" i="3"/>
  <c r="O848" i="3"/>
  <c r="O878" i="3"/>
  <c r="O1300" i="3"/>
  <c r="O682" i="3"/>
  <c r="O1301" i="3"/>
  <c r="O1163" i="3"/>
  <c r="O683" i="3"/>
  <c r="O360" i="3"/>
  <c r="O1180" i="3"/>
  <c r="O555" i="3"/>
  <c r="O990" i="3"/>
  <c r="O64" i="3"/>
  <c r="O519" i="3"/>
  <c r="O721" i="3"/>
  <c r="O644" i="3"/>
  <c r="O1468" i="3"/>
  <c r="O1381" i="3"/>
  <c r="O392" i="3"/>
  <c r="O572" i="3"/>
  <c r="O1449" i="3"/>
  <c r="O1405" i="3"/>
  <c r="O1326" i="3"/>
  <c r="O768" i="3"/>
  <c r="O1116" i="3"/>
  <c r="O1010" i="3"/>
  <c r="O507" i="3"/>
  <c r="O1148" i="3"/>
  <c r="O1475" i="3"/>
  <c r="O606" i="3"/>
  <c r="O696" i="3"/>
  <c r="O1202" i="3"/>
  <c r="O384" i="3"/>
  <c r="O1284" i="3"/>
  <c r="O1391" i="3"/>
  <c r="O1433" i="3"/>
  <c r="O1184" i="3"/>
  <c r="O1455" i="3"/>
  <c r="O1461" i="3"/>
  <c r="O475" i="3"/>
  <c r="O762" i="3"/>
  <c r="O936" i="3"/>
  <c r="O1104" i="3"/>
  <c r="O905" i="3"/>
  <c r="O704" i="3"/>
  <c r="O1126" i="3"/>
  <c r="O461" i="3"/>
  <c r="O603" i="3"/>
  <c r="O474" i="3"/>
  <c r="O703" i="3"/>
  <c r="O1246" i="3"/>
  <c r="O969" i="3"/>
  <c r="O433" i="3"/>
  <c r="O1049" i="3"/>
  <c r="O1356" i="3"/>
  <c r="O1183" i="3"/>
  <c r="O439" i="3"/>
  <c r="O1266" i="3"/>
  <c r="O1330" i="3"/>
  <c r="O955" i="3"/>
  <c r="O521" i="3"/>
  <c r="O601" i="3"/>
  <c r="O793" i="3"/>
  <c r="O1440" i="3"/>
  <c r="O1081" i="3"/>
  <c r="O1190" i="3"/>
  <c r="O1265" i="3"/>
  <c r="O628" i="3"/>
  <c r="O1310" i="3"/>
  <c r="O1357" i="3"/>
  <c r="O467" i="3"/>
  <c r="O829" i="3"/>
  <c r="O411" i="3"/>
  <c r="O730" i="3"/>
  <c r="O845" i="3"/>
  <c r="O632" i="3"/>
  <c r="O697" i="3"/>
  <c r="O1290" i="3"/>
  <c r="O805" i="3"/>
  <c r="O1319" i="3"/>
  <c r="O1232" i="3"/>
  <c r="O1365" i="3"/>
  <c r="O1427" i="3"/>
  <c r="O874" i="3"/>
  <c r="O1023" i="3"/>
  <c r="O862" i="3"/>
  <c r="O1362" i="3"/>
  <c r="O581" i="3"/>
  <c r="O573" i="3"/>
  <c r="O1447" i="3"/>
  <c r="O249" i="3"/>
  <c r="O1142" i="3"/>
  <c r="O110" i="3"/>
  <c r="O438" i="3"/>
  <c r="O670" i="3"/>
  <c r="O1154" i="3"/>
  <c r="O349" i="3"/>
  <c r="O668" i="3"/>
  <c r="O984" i="3"/>
  <c r="O685" i="3"/>
  <c r="O469" i="3"/>
  <c r="O541" i="3"/>
  <c r="O483" i="3"/>
  <c r="O615" i="3"/>
  <c r="O1477" i="3"/>
  <c r="O945" i="3"/>
  <c r="O486" i="3"/>
  <c r="O1009" i="3"/>
  <c r="O1175" i="3"/>
  <c r="O1387" i="3"/>
  <c r="O1423" i="3"/>
  <c r="O593" i="3"/>
  <c r="O1215" i="3"/>
  <c r="O816" i="3"/>
  <c r="O813" i="3"/>
  <c r="O459" i="3"/>
  <c r="O692" i="3"/>
  <c r="O61" i="3"/>
  <c r="O444" i="3"/>
  <c r="O728" i="3"/>
  <c r="O1114" i="3"/>
  <c r="O1150" i="3"/>
  <c r="O494" i="3"/>
  <c r="O1483" i="3"/>
  <c r="O649" i="3"/>
  <c r="O942" i="3"/>
  <c r="O655" i="3"/>
  <c r="O687" i="3"/>
  <c r="O1344" i="3"/>
  <c r="O584" i="3"/>
  <c r="O1337" i="3"/>
  <c r="O897" i="3"/>
  <c r="O843" i="3"/>
  <c r="O881" i="3"/>
  <c r="O1244" i="3"/>
  <c r="O1419" i="3"/>
  <c r="O804" i="3"/>
  <c r="O1289" i="3"/>
  <c r="O1247" i="3"/>
  <c r="O509" i="3"/>
  <c r="O888" i="3"/>
  <c r="O456" i="3"/>
  <c r="O686" i="3"/>
  <c r="O554" i="3"/>
  <c r="O650" i="3"/>
  <c r="O745" i="3"/>
  <c r="O809" i="3"/>
  <c r="O375" i="3"/>
  <c r="O291" i="3"/>
  <c r="O437" i="3"/>
  <c r="O352" i="3"/>
  <c r="O255" i="3"/>
  <c r="O1325" i="3"/>
  <c r="O1353" i="3"/>
  <c r="O964" i="3"/>
  <c r="O561" i="3"/>
  <c r="O923" i="3"/>
  <c r="O548" i="3"/>
  <c r="O1005" i="3"/>
  <c r="O1058" i="3"/>
  <c r="O1214" i="3"/>
  <c r="O1367" i="3"/>
  <c r="O1277" i="3"/>
  <c r="O987" i="3"/>
  <c r="O898" i="3"/>
  <c r="O545" i="3"/>
  <c r="O391" i="3"/>
  <c r="O654" i="3"/>
  <c r="O402" i="3"/>
  <c r="O366" i="3"/>
  <c r="O656" i="3"/>
  <c r="O387" i="3"/>
  <c r="O767" i="3"/>
  <c r="O314" i="3"/>
  <c r="O972" i="3"/>
  <c r="O278" i="3"/>
  <c r="O340" i="3"/>
  <c r="O489" i="3"/>
  <c r="O1471" i="3"/>
  <c r="O1181" i="3"/>
  <c r="O1467" i="3"/>
  <c r="O892" i="3"/>
  <c r="O1322" i="3"/>
  <c r="O1074" i="3"/>
  <c r="O1340" i="3"/>
  <c r="O466" i="3"/>
  <c r="O463" i="3"/>
  <c r="O1168" i="3"/>
  <c r="O986" i="3"/>
  <c r="O886" i="3"/>
  <c r="O662" i="3"/>
  <c r="O274" i="3"/>
  <c r="O679" i="3"/>
  <c r="O432" i="3"/>
  <c r="O691" i="3"/>
  <c r="O122" i="3"/>
  <c r="O740" i="3"/>
  <c r="O773" i="3"/>
  <c r="O378" i="3"/>
  <c r="O250" i="3"/>
  <c r="O753" i="3"/>
  <c r="O589" i="3"/>
  <c r="O353" i="3"/>
  <c r="O493" i="3"/>
  <c r="O815" i="3"/>
  <c r="O1098" i="3"/>
  <c r="O1456" i="3"/>
  <c r="O1230" i="3"/>
  <c r="O672" i="3"/>
  <c r="O312" i="3"/>
  <c r="O1224" i="3"/>
  <c r="O648" i="3"/>
  <c r="O855" i="3"/>
  <c r="O817" i="3"/>
  <c r="O505" i="3"/>
  <c r="O501" i="3"/>
  <c r="O716" i="3"/>
  <c r="O372" i="3"/>
  <c r="O322" i="3"/>
  <c r="O776" i="3"/>
  <c r="O1161" i="3"/>
  <c r="O290" i="3"/>
  <c r="O273" i="3"/>
  <c r="O542" i="3"/>
  <c r="O302" i="3"/>
  <c r="O622" i="3"/>
  <c r="O1252" i="3"/>
  <c r="O1282" i="3"/>
  <c r="O243" i="3"/>
  <c r="O619" i="3"/>
  <c r="O553" i="3"/>
  <c r="O663" i="3"/>
  <c r="O597" i="3"/>
  <c r="O690" i="3"/>
  <c r="O325" i="3"/>
  <c r="O610" i="3"/>
  <c r="O506" i="3"/>
  <c r="O996" i="3"/>
  <c r="O473" i="3"/>
  <c r="O1108" i="3"/>
  <c r="O513" i="3"/>
  <c r="O785" i="3"/>
  <c r="O1234" i="3"/>
  <c r="O113" i="3"/>
  <c r="O525" i="3"/>
  <c r="O960" i="3"/>
  <c r="O1120" i="3"/>
  <c r="O797" i="3"/>
  <c r="O262" i="3"/>
  <c r="O626" i="3"/>
  <c r="O1102" i="3"/>
  <c r="O827" i="3"/>
  <c r="O413" i="3"/>
  <c r="O330" i="3"/>
  <c r="O447" i="3"/>
  <c r="O337" i="3"/>
  <c r="O711" i="3"/>
  <c r="O108" i="3"/>
  <c r="O678" i="3"/>
  <c r="O978" i="3"/>
  <c r="O435" i="3"/>
  <c r="O531" i="3"/>
  <c r="O673" i="3"/>
  <c r="O590" i="3"/>
  <c r="O779" i="3"/>
  <c r="O286" i="3"/>
  <c r="O777" i="3"/>
  <c r="O1002" i="3"/>
  <c r="O1294" i="3"/>
  <c r="O674" i="3"/>
  <c r="O853" i="3"/>
  <c r="O530" i="3"/>
  <c r="O924" i="3"/>
  <c r="O537" i="3"/>
  <c r="O623" i="3"/>
  <c r="O1272" i="3"/>
  <c r="O851" i="3"/>
  <c r="O468" i="3"/>
  <c r="O948" i="3"/>
  <c r="O651" i="3"/>
  <c r="O1130" i="3"/>
  <c r="O114" i="3"/>
  <c r="O744" i="3"/>
  <c r="O625" i="3"/>
  <c r="O637" i="3"/>
  <c r="O585" i="3"/>
  <c r="O477" i="3"/>
  <c r="O363" i="3"/>
  <c r="O781" i="3"/>
  <c r="O747" i="3"/>
  <c r="O1308" i="3"/>
  <c r="O667" i="3"/>
  <c r="O62" i="3"/>
  <c r="O377" i="3"/>
  <c r="O699" i="3"/>
  <c r="O666" i="3"/>
  <c r="O642" i="3"/>
  <c r="O1160" i="3"/>
  <c r="O297" i="3"/>
  <c r="O425" i="3"/>
  <c r="O423" i="3"/>
  <c r="O578" i="3"/>
  <c r="O710" i="3"/>
  <c r="O116" i="3"/>
  <c r="O836" i="3"/>
  <c r="O833" i="3"/>
  <c r="O261" i="3"/>
  <c r="O482" i="3"/>
  <c r="O1082" i="3"/>
  <c r="O267" i="3"/>
  <c r="O119" i="3"/>
  <c r="O1094" i="3"/>
  <c r="O285" i="3"/>
  <c r="O1112" i="3"/>
  <c r="O1303" i="3"/>
  <c r="O471" i="3"/>
  <c r="O401" i="3"/>
  <c r="O638" i="3"/>
  <c r="O858" i="3"/>
  <c r="O727" i="3"/>
  <c r="O821" i="3"/>
  <c r="O399" i="3"/>
  <c r="O354" i="3"/>
  <c r="O709" i="3"/>
  <c r="O734" i="3"/>
  <c r="O800" i="3"/>
  <c r="O618" i="3"/>
  <c r="O329" i="3"/>
  <c r="O698" i="3"/>
  <c r="O723" i="3"/>
  <c r="O389" i="3"/>
  <c r="O1278" i="3"/>
  <c r="O1240" i="3"/>
  <c r="O733" i="3"/>
  <c r="O315" i="3"/>
  <c r="O565" i="3"/>
  <c r="O331" i="3"/>
  <c r="O739" i="3"/>
  <c r="O342" i="3"/>
  <c r="O757" i="3"/>
  <c r="O646" i="3"/>
  <c r="O613" i="3"/>
  <c r="O1138" i="3"/>
  <c r="O883" i="3"/>
  <c r="O1100" i="3"/>
  <c r="O396" i="3"/>
  <c r="O1144" i="3"/>
  <c r="O1124" i="3"/>
  <c r="O954" i="3"/>
  <c r="O408" i="3"/>
  <c r="O675" i="3"/>
  <c r="O803" i="3"/>
  <c r="O495" i="3"/>
  <c r="O577" i="3"/>
  <c r="O769" i="3"/>
  <c r="O1486" i="3" l="1"/>
</calcChain>
</file>

<file path=xl/sharedStrings.xml><?xml version="1.0" encoding="utf-8"?>
<sst xmlns="http://schemas.openxmlformats.org/spreadsheetml/2006/main" count="3168" uniqueCount="1005">
  <si>
    <t>a465</t>
  </si>
  <si>
    <t>266122-21</t>
  </si>
  <si>
    <t>266122-21 A465</t>
  </si>
  <si>
    <t>Closed</t>
  </si>
  <si>
    <t>a465 updates</t>
  </si>
  <si>
    <t>266122-24</t>
  </si>
  <si>
    <t>266122-24 A465 updates</t>
  </si>
  <si>
    <t>updates</t>
  </si>
  <si>
    <t>ams support</t>
  </si>
  <si>
    <t>000000-00</t>
  </si>
  <si>
    <t>000000-00 AMS Support</t>
  </si>
  <si>
    <t>bank holiday</t>
  </si>
  <si>
    <t>BANK HOLIDAY</t>
  </si>
  <si>
    <t>Open</t>
  </si>
  <si>
    <t>bcs-digital-start-up</t>
  </si>
  <si>
    <t>079082-60</t>
  </si>
  <si>
    <t>bcst</t>
  </si>
  <si>
    <t>000000-00 bcst</t>
  </si>
  <si>
    <t>bcst-appraisal</t>
  </si>
  <si>
    <t>074097-29</t>
  </si>
  <si>
    <t>074097-29 STAFF APPRAISAL CC124 (01-124)</t>
  </si>
  <si>
    <t>bcst_man</t>
  </si>
  <si>
    <t>071945-07</t>
  </si>
  <si>
    <t>071945-07 BCS - management (01-124)</t>
  </si>
  <si>
    <t>bcst_management</t>
  </si>
  <si>
    <t>074097-30</t>
  </si>
  <si>
    <t>074097-30 LEADERSHIP &amp; MANAGEMENT CC124 (01-124)</t>
  </si>
  <si>
    <t>bcst_promotional</t>
  </si>
  <si>
    <t>071945-07 BCS - promotional</t>
  </si>
  <si>
    <t>bcst_recruitment</t>
  </si>
  <si>
    <t>077204-30</t>
  </si>
  <si>
    <t>077204-30 EARLY CAREERS SELECTION (01-742)</t>
  </si>
  <si>
    <t>bcst_resource</t>
  </si>
  <si>
    <t>074097-30 BCS - resource 2019</t>
  </si>
  <si>
    <t>brisa</t>
  </si>
  <si>
    <t>268268-00</t>
  </si>
  <si>
    <t>268268-00 Brisa</t>
  </si>
  <si>
    <t>cafa</t>
  </si>
  <si>
    <t>262218-08</t>
  </si>
  <si>
    <t>262218-08 CAFA</t>
  </si>
  <si>
    <t>CIV Span 31 Level 2 assessment quote.</t>
  </si>
  <si>
    <t>cp - assessment</t>
  </si>
  <si>
    <t>215526-27</t>
  </si>
  <si>
    <t>215526-27 CP - Assessment (01-124)</t>
  </si>
  <si>
    <t>dawlish</t>
  </si>
  <si>
    <t>281868-12</t>
  </si>
  <si>
    <t>281868-12 STRUCTURES (01-189)</t>
  </si>
  <si>
    <t>Structures [design]</t>
  </si>
  <si>
    <t>281868-19</t>
  </si>
  <si>
    <t>Structures [Cat III Check]</t>
  </si>
  <si>
    <t>de locht</t>
  </si>
  <si>
    <t>265675-00</t>
  </si>
  <si>
    <t>265675-00 de Locht</t>
  </si>
  <si>
    <t>dip-training</t>
  </si>
  <si>
    <t>074103-75</t>
  </si>
  <si>
    <t>074103-75 MIDLANDS DIGITAL INIATIVE (01-758)</t>
  </si>
  <si>
    <t xml:space="preserve">edmonton </t>
  </si>
  <si>
    <t>249980-13</t>
  </si>
  <si>
    <t xml:space="preserve">249980-13 Edmonton </t>
  </si>
  <si>
    <t>CJVRFI-03821</t>
  </si>
  <si>
    <t>engagement cohort</t>
  </si>
  <si>
    <t>074103-30</t>
  </si>
  <si>
    <t>074103-30 Engagement cohort</t>
  </si>
  <si>
    <t>galecopper</t>
  </si>
  <si>
    <t>260258-47</t>
  </si>
  <si>
    <t>260258-47 Galecopper</t>
  </si>
  <si>
    <t>galecopper - joints and b</t>
  </si>
  <si>
    <t>260258-41</t>
  </si>
  <si>
    <t>260258-41 Galecopper - joints and bearings</t>
  </si>
  <si>
    <t>gatwick</t>
  </si>
  <si>
    <t>264520-00</t>
  </si>
  <si>
    <t>264520-00 Gatwick</t>
  </si>
  <si>
    <t>hatta</t>
  </si>
  <si>
    <t>77616-41</t>
  </si>
  <si>
    <t>77616-41 Hatta</t>
  </si>
  <si>
    <t>hcc - asset management</t>
  </si>
  <si>
    <t>254304-44</t>
  </si>
  <si>
    <t>254304-44 HCC - Asset management (01-382)</t>
  </si>
  <si>
    <t>hcc - lower kings rd</t>
  </si>
  <si>
    <t>255670-17</t>
  </si>
  <si>
    <t>255670-17 LOWER KINGS ROAD ASSESSMENT (01-382)</t>
  </si>
  <si>
    <t>62253553-10L</t>
  </si>
  <si>
    <t>hcc - nazeing</t>
  </si>
  <si>
    <t>236808-69</t>
  </si>
  <si>
    <t>236808-69 HCC - Nazeing (01-382)</t>
  </si>
  <si>
    <t>assessment check</t>
  </si>
  <si>
    <t>hcc - nursery ln</t>
  </si>
  <si>
    <t>254304-79</t>
  </si>
  <si>
    <t>254304-79 HCC - Nursery Ln (01-382)</t>
  </si>
  <si>
    <t xml:space="preserve">70050041-20R </t>
  </si>
  <si>
    <t>hcc - paul cully</t>
  </si>
  <si>
    <t>254304-96</t>
  </si>
  <si>
    <t>254304-96 HCC - Paul Cully (01-382)</t>
  </si>
  <si>
    <t xml:space="preserve">70050943-10L </t>
  </si>
  <si>
    <t>hcc - weston hills tunnel</t>
  </si>
  <si>
    <t>246233-56</t>
  </si>
  <si>
    <t>246233-56 HCC - Weston Hills Tunnel (01-382)</t>
  </si>
  <si>
    <t>hcc-framework</t>
  </si>
  <si>
    <t>066403-82</t>
  </si>
  <si>
    <t>066403-82 HCC FRAMEWORK SUPPORT SPENCER (01-124)</t>
  </si>
  <si>
    <t>holiday</t>
  </si>
  <si>
    <t>HOLIDAY</t>
  </si>
  <si>
    <t>hs2 ph2b</t>
  </si>
  <si>
    <t>254841-07</t>
  </si>
  <si>
    <t>254841-07 HS2 Ph2b</t>
  </si>
  <si>
    <t>hs2-n1n2</t>
  </si>
  <si>
    <t>272212-84</t>
  </si>
  <si>
    <t>272212-84 N1N2 - M42MARSTONBOX - CIV STR (01-124)</t>
  </si>
  <si>
    <t>illness</t>
  </si>
  <si>
    <t>ILLNESS</t>
  </si>
  <si>
    <t>infra bim</t>
  </si>
  <si>
    <t>077616-63</t>
  </si>
  <si>
    <t>077616-63 Infra BIM</t>
  </si>
  <si>
    <t>infra meetings (infra mee</t>
  </si>
  <si>
    <t>074764-02</t>
  </si>
  <si>
    <t>074764-02 Infra Meetings (infra meeting, group meeting)</t>
  </si>
  <si>
    <t>technical support</t>
  </si>
  <si>
    <t>infra-automation</t>
  </si>
  <si>
    <t>077616-65</t>
  </si>
  <si>
    <t>077616-65 UPSKILLING TRAINING AND DEVELO (01-748)</t>
  </si>
  <si>
    <t>interview</t>
  </si>
  <si>
    <t>Interview</t>
  </si>
  <si>
    <t>interviews_2021</t>
  </si>
  <si>
    <t>077204-30 graduate interviews (01-124)</t>
  </si>
  <si>
    <t>intro to bridges</t>
  </si>
  <si>
    <t>252076-05</t>
  </si>
  <si>
    <t>252076-05 Intro to bridges</t>
  </si>
  <si>
    <t>irsdc</t>
  </si>
  <si>
    <t>284197-00</t>
  </si>
  <si>
    <t>284197-00 IRSDC MODULAR STATIONS (55-120)</t>
  </si>
  <si>
    <t>irsdc-bcs</t>
  </si>
  <si>
    <t>284197-02</t>
  </si>
  <si>
    <t>284197-02 BRIDGES AND CIVIL STRUCTURES (55-120)</t>
  </si>
  <si>
    <t>ksc - pm</t>
  </si>
  <si>
    <t>268017-10</t>
  </si>
  <si>
    <t>268017-10 KSC - PM</t>
  </si>
  <si>
    <t>ksc - tunnel</t>
  </si>
  <si>
    <t xml:space="preserve">268017-25 </t>
  </si>
  <si>
    <t>268017-25  KSC - Tunnel</t>
  </si>
  <si>
    <t>tunnels</t>
  </si>
  <si>
    <t>m25 west msa</t>
  </si>
  <si>
    <t>255375-00</t>
  </si>
  <si>
    <t>m42-msa</t>
  </si>
  <si>
    <t>223839-00</t>
  </si>
  <si>
    <t>223839-00 M42 SOLIHULL MSA (01-122)</t>
  </si>
  <si>
    <t xml:space="preserve">M42 SOLIHULL MSA </t>
  </si>
  <si>
    <t>melbourne metro - latrobe</t>
  </si>
  <si>
    <t xml:space="preserve">257677-59 </t>
  </si>
  <si>
    <t>257677-59  Melbourne Metro - Latrobe</t>
  </si>
  <si>
    <t>P74 check</t>
  </si>
  <si>
    <t>others</t>
  </si>
  <si>
    <t>OTHERS</t>
  </si>
  <si>
    <t>shb - existing</t>
  </si>
  <si>
    <t>239230-42</t>
  </si>
  <si>
    <t>239230-42 SHB - Existing</t>
  </si>
  <si>
    <t>skytran</t>
  </si>
  <si>
    <t>282803-00</t>
  </si>
  <si>
    <t>282803-00 SKYTRAN (5019-124)</t>
  </si>
  <si>
    <t>smp</t>
  </si>
  <si>
    <t>261723-02</t>
  </si>
  <si>
    <t>261723-02 SMP</t>
  </si>
  <si>
    <t>spats-168</t>
  </si>
  <si>
    <t>601694-26</t>
  </si>
  <si>
    <t>601694-26 T0168 STRUCTURES MCHW UPDATE (01-151)</t>
  </si>
  <si>
    <t>spats-261</t>
  </si>
  <si>
    <t>602913-22</t>
  </si>
  <si>
    <t>602913-22 T0261 MGT FATIGUE STEEL BRIDGE (01-151)</t>
  </si>
  <si>
    <t>suurhoffbrug</t>
  </si>
  <si>
    <t>239230-40</t>
  </si>
  <si>
    <t>239230-40 Suurhoffbrug</t>
  </si>
  <si>
    <t>swindon d&amp;b</t>
  </si>
  <si>
    <t>601701-23</t>
  </si>
  <si>
    <t>601701-23 swindon d&amp;b</t>
  </si>
  <si>
    <t>training</t>
  </si>
  <si>
    <t>TRAINING (In-house training)</t>
  </si>
  <si>
    <t>tru-calder</t>
  </si>
  <si>
    <t>277658-36</t>
  </si>
  <si>
    <t>277658-36 W3-GRIP4-3036-CIV (01-432)</t>
  </si>
  <si>
    <t>tru-kirow</t>
  </si>
  <si>
    <t>277658-38</t>
  </si>
  <si>
    <t>277658-38 W3-GRIP4-3038-CIV (01-432)</t>
  </si>
  <si>
    <t>tru-mirfield</t>
  </si>
  <si>
    <t>vbb -  extra fatgiue work</t>
  </si>
  <si>
    <t>265720-01</t>
  </si>
  <si>
    <t>265720-01 VBB -  extra fatgiue work</t>
  </si>
  <si>
    <t>vbb - assessment</t>
  </si>
  <si>
    <t>265720-20</t>
  </si>
  <si>
    <t>265720-20 VBB - Assessment</t>
  </si>
  <si>
    <t>vbb - design basis</t>
  </si>
  <si>
    <t>265720-10</t>
  </si>
  <si>
    <t>265720-10 VBB - Design Basis</t>
  </si>
  <si>
    <t>vbb 3rd - new bridge</t>
  </si>
  <si>
    <t>210035-51</t>
  </si>
  <si>
    <t>210035-51 VBB 3rd - new bridge</t>
  </si>
  <si>
    <t>vbb 3rd - new bridge vo</t>
  </si>
  <si>
    <t>210035-64</t>
  </si>
  <si>
    <t>210035-64 VBB 3rd - new bridge VO</t>
  </si>
  <si>
    <t>vbb afkeurmemo oostbrug</t>
  </si>
  <si>
    <t xml:space="preserve">210035-58 </t>
  </si>
  <si>
    <t>210035-58  VBB Afkeurmemo Oostbrug</t>
  </si>
  <si>
    <t>vbb-do</t>
  </si>
  <si>
    <t>210035-65</t>
  </si>
  <si>
    <t>210035-65 MC VBB WP1: DO-nota West (25-050)</t>
  </si>
  <si>
    <t>waalbrug</t>
  </si>
  <si>
    <t>259933-00</t>
  </si>
  <si>
    <t>259933-00 Waalbrug</t>
  </si>
  <si>
    <t>structural safety support system</t>
  </si>
  <si>
    <t>wlw</t>
  </si>
  <si>
    <t>264744-00</t>
  </si>
  <si>
    <t>264744-00 WLW</t>
  </si>
  <si>
    <t>wmre lot 6</t>
  </si>
  <si>
    <t>601593-72</t>
  </si>
  <si>
    <t>601593-72 WMRE lot 6</t>
  </si>
  <si>
    <t>Project_ID</t>
  </si>
  <si>
    <t>job number</t>
  </si>
  <si>
    <t>Charge_Code</t>
  </si>
  <si>
    <t>narrative</t>
  </si>
  <si>
    <t>Status</t>
  </si>
  <si>
    <t>Column2</t>
  </si>
  <si>
    <t>Timestamp</t>
  </si>
  <si>
    <t>Day</t>
  </si>
  <si>
    <t>Date</t>
  </si>
  <si>
    <t>Project_Name</t>
  </si>
  <si>
    <t>Journal</t>
  </si>
  <si>
    <t>Thu</t>
  </si>
  <si>
    <t>Fri</t>
  </si>
  <si>
    <t>Wed</t>
  </si>
  <si>
    <t>demo of course</t>
  </si>
  <si>
    <t>Mon</t>
  </si>
  <si>
    <t>digital</t>
  </si>
  <si>
    <t>Focus this week has been on completing the design prior to re-running. Particular effort has been laced on optimising the sturture. We have reduced the MG by 7%, CG by 50t, and internal diaphragms .
Some effort was also placed on completing and progressing the local models, namely the arch springing and hanger connections. The arch springing seems to be possible to optimise, particularly with a reduction in web thicknesses. For the hanger connection focus has been on reducing the model, hich ash been optimised to 80k elements compared to 400k previously.</t>
  </si>
  <si>
    <t>VBB | this week the focus was on completing the main static design. Ying helped with cross girder checks and Andrea worke on diaphragm design | There was also progress on the local models. Maureen developed and complete the arch sprining, whilst ROnan and Charlotte focused on the design of the hanger to MG connections. | THe FE local models are very refined. Too much in my view, and we are now struggling with interogating results. A lesson for the future....</t>
  </si>
  <si>
    <t>progress this week has focussed on | closing out wind bracing connection design | start of the arch sprining design with Maureen and Andrea | discussion with Richard Hornby on the construction staging. Especially around abtaining the final geometry, and how to specify the constrction tolerances and fabrication and assembly details.</t>
  </si>
  <si>
    <t>Worked primarilly this week on the checking of the structure for hanger loss. Started with a simplified targeted analysis, which indicates that the structure will be ok for hanger loss. Also considered the impact of hanger loss. Seems like the structure will need to be protected to top of portal level and the arch springing and hanger connections.</t>
  </si>
  <si>
    <t>Worked today on improving the mathcad optimisation script | discussion with Andrea regarding how to assess the stress in the welds on the wind bracing | Also discussed construction method for the wind bacing, in particular around the intersection</t>
  </si>
  <si>
    <t>started verification of sections following final run. Andrea is working on Arch and Main Girders. I am working on other sections. Ying is looking into hanger loss. A new engineer, Maureen Klomp has joined the team to work on the design of the arch springing. Looking forward to the next few weeks.</t>
  </si>
  <si>
    <t>Completed ox runs following modifications for DO design basis | Started verifications for detailed design</t>
  </si>
  <si>
    <t>VBB | WP1/WP2 updae | Main Girder model update
Investigated why OX results showing increases in stress when sections increased. Found that some load cases were being counted twice, so doublecounting some results.</t>
  </si>
  <si>
    <t>VBB | main girder and arch sizing
Still encoutering problems with the level of stres in the arches and main girder. Especially close to the springing. To revise sections an re-rerun</t>
  </si>
  <si>
    <t>VBB | Model rerun
reruning model for updated main girder and ach sections. Also investigated docx complier script, can't get docx module to work....</t>
  </si>
  <si>
    <t>Tue</t>
  </si>
  <si>
    <t>VBB | Postprocessing
Investigation into postprocessing results. MG stresses approx. 400MPa. Trying to determine why such an increase since VO. Seems the VO results were incorrect.</t>
  </si>
  <si>
    <t>VBB | verifications | fire CFD meeting
preparation for fire CFD analysis update, highlighted main issues - wind, scenarios, structural assessment, protection measure specification
IM Digital</t>
  </si>
  <si>
    <t>VBB | Construction staging model
Reviwed staging model prepared by Ying. Deck restrained when on temporary supports. Don't think this is correct. Will need to Review</t>
  </si>
  <si>
    <t>VBB | update of verification sheets
worked on updating all sheets. added required spreadsheets and scripts. discussed with andrea to ensure the latest are considered</t>
  </si>
  <si>
    <t>VBB | Verification sheets
Updated verification sheets from VO&gt; COllected all latest ones, to start from a clean position. Recorded in verification sheet list</t>
  </si>
  <si>
    <t>VBB | Arch geometry. Decided to vary middle span segment to match point cloud. If per asbuilt drg, arch would e higher than WBBb. | Movement WBBbO at P10 cross girder C in the middle. Using Node IE instead of BIE</t>
  </si>
  <si>
    <t>VBB | catch up WP1/WP2 | catch up for WP1 |  meeting to discuss arch geometry - whether to consider final situation after permanenet loads or fabrication levels</t>
  </si>
  <si>
    <t>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t>
  </si>
  <si>
    <t>VBB fire and corrosion protection meeting. RWS Agreed with proceeding with intermuscent coatings as an option as long as durability and performance equivalent to thermal sprayed mettallic paints</t>
  </si>
  <si>
    <t>VBB DEsign Basis update | Fire section updated to remove design suggestions and focus on design basis assumptions - decided with Daan not to include numbers</t>
  </si>
  <si>
    <t>VBB architecture meeting | started revewing staging note
BCS Management meeting | architecture meeting - decided to consider option with a straigth into a single curve at the portal locations</t>
  </si>
  <si>
    <t>VBB Design basis | Completed hanger loss note and sent for review - conclusion that arch can be designed for accidental situations assuming afkeur and 6 lanes with reductions.</t>
  </si>
  <si>
    <t>VBB modelling changes list update | Discussion with Andrea regaring construction staging and how to simplify following meeting with Richard| VBB Fire note review - file updated by graham to include both fire and corrosion protection. Next step to discuss with RWS</t>
  </si>
  <si>
    <t>VBB planning spreadsheet update | meeting with team to discuss current tasks and next prioities | next steps to develop stagig, write up hanger loss study and conclude cross stiffness check</t>
  </si>
  <si>
    <t>VBB Task list | Arch geometry - discussed with Andrea changing to a catenary or parabola, instead of a series of segments with different radii</t>
  </si>
  <si>
    <t xml:space="preserve">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t>
  </si>
  <si>
    <t>Defined nomenclature for elements too be used in Master_Sheet of inputs and outputs. Andrea to develop naming of connections. Then need to communicate with Daan and Joost,. | Main Girder Note - Review of draft prepared by Andrea | Initial review of updated comments from RWS</t>
  </si>
  <si>
    <t>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t>
  </si>
  <si>
    <t>Reviewed model expansion joint note. Discused format with Liana, agreed that it needs to become a design note, rather than a transitional VO-DO note.  |  Reviewed Arch springing note with Andrea - Updated to consider Daan's comments.  |  WP1 update meeting - reviwed all actions with the team</t>
  </si>
  <si>
    <t>Fire Note - Discussed scope with Clare. Agreed that the note should be ready in two weeks. Agreed to provide her with a table to show section geometry</t>
  </si>
  <si>
    <t>HCC - Lower Kings Rd</t>
  </si>
  <si>
    <t>Discusion with Fran, Keith and Andy on options for adding a stiffener. Concern raised by Keith on how the new stiffener would be connected to the bottom flange. | Agree to run a 2d non linear material model to try to better understand flow of forces from the abutment.</t>
  </si>
  <si>
    <t>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t>
  </si>
  <si>
    <t xml:space="preserve">Systems engineering meeting | Hanger scenarios with Ying | Discussed with Felix possibility of presenting results using a database, supplementing OX </t>
  </si>
  <si>
    <t xml:space="preserve">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t>
  </si>
  <si>
    <t>reponse to comments by RWS | Progress meeting - Liana working with EJ note, Andrea completed arch verification, Ying working construction sequence note</t>
  </si>
  <si>
    <t>meeting with Fran to discuss method for stiffening the bearings at the end of the girders | Space not sufficient in two corners. Discussed excavating fill locally, but will need to consider restraint to girder. Fran to prepare sketch and set up meetingt to confirm appoach.</t>
  </si>
  <si>
    <t>Melbourne Metro - Latrobe</t>
  </si>
  <si>
    <t>Meeting with Hether and Alex to discuss finding and compare notes - generally agreed and Alex found similar issues. Concern with how sensitive the model seems to be and that boundary condition checks aren’t being carried out</t>
  </si>
  <si>
    <t>presentation to management team (Andrew and Elena) - discussed possible impacts of findings and noted additional actions to complete by end of week | Meeting with Heather and Alastair to discuss how to complete actions identified during the meeting</t>
  </si>
  <si>
    <t>CoG Checks, discussion with Daan and Andrea. Found that hanger anchorages had not been added to WBBn model. Once added results comparable to WBBbO | Reviewed comments</t>
  </si>
  <si>
    <t>modelling checks - comparison between Neil and Dax | Convergence checks - added sub steps and modified non-linear curves to improve convergence, all load cases converged | Prepared presentation to management team (Andrew and Elena)</t>
  </si>
  <si>
    <t>modified Neil's models to recreate what Dax did, then compared results   //  Models seem to all have small differences which would explain the differences in results. Differences in no. of adit supports, LC55, invert properties</t>
  </si>
  <si>
    <t>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t>
  </si>
  <si>
    <t>HCC - Paul Cully</t>
  </si>
  <si>
    <t>Discussion with Keith regarding requirements for posts if use changed to a bridleway. Concluded that difficult to strenghten due to lack of space restrictions. Also not easy to connect to existing structure which is made with hollow setions, Welding not considered an option.</t>
  </si>
  <si>
    <t>meeting with Heather to agree models to review and next steps // problem definition, reviewed emails and communitcations. // added to technical note summary of previous correspondance. // Ran Dax and Neil's models to compare with results provided</t>
  </si>
  <si>
    <t>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t>
  </si>
  <si>
    <t>format</t>
  </si>
  <si>
    <t>WkEnd</t>
  </si>
  <si>
    <t>Charge Code</t>
  </si>
  <si>
    <t>Hours</t>
  </si>
  <si>
    <t>Charge Type</t>
  </si>
  <si>
    <t>Narrative</t>
  </si>
  <si>
    <t>Job No2</t>
  </si>
  <si>
    <t>DayNo</t>
  </si>
  <si>
    <t>Year</t>
  </si>
  <si>
    <t>WkNo</t>
  </si>
  <si>
    <t>WkRef</t>
  </si>
  <si>
    <t>fri</t>
  </si>
  <si>
    <t>design handbook outline, review setup</t>
  </si>
  <si>
    <t>IR meeting and presentation, fob piers and drawings</t>
  </si>
  <si>
    <t>thr</t>
  </si>
  <si>
    <t>design handbook outline, fob drgs</t>
  </si>
  <si>
    <t>reviews</t>
  </si>
  <si>
    <t>wed</t>
  </si>
  <si>
    <t>workssop in london</t>
  </si>
  <si>
    <t>day 18</t>
  </si>
  <si>
    <t>tue</t>
  </si>
  <si>
    <t>minister presentation</t>
  </si>
  <si>
    <t>options report comments</t>
  </si>
  <si>
    <t>prep for meeting with mr sood and rishav</t>
  </si>
  <si>
    <t>final prep for submission</t>
  </si>
  <si>
    <t>meeting with rishav and mr sood</t>
  </si>
  <si>
    <t>prep for client meeting</t>
  </si>
  <si>
    <t>drawing list</t>
  </si>
  <si>
    <t>internal meeting catch-up and options report</t>
  </si>
  <si>
    <t>footbridge revit</t>
  </si>
  <si>
    <t>day 17</t>
  </si>
  <si>
    <t>calder and mirfield updates</t>
  </si>
  <si>
    <t>internal update</t>
  </si>
  <si>
    <t>footbridge options update</t>
  </si>
  <si>
    <t>update to options report</t>
  </si>
  <si>
    <t>re-organised options report</t>
  </si>
  <si>
    <t>catch-up with mr sood</t>
  </si>
  <si>
    <t>draft handbook layout</t>
  </si>
  <si>
    <t>footbridge integration</t>
  </si>
  <si>
    <t>design handbook development</t>
  </si>
  <si>
    <t>design handbook discussion with rishav</t>
  </si>
  <si>
    <t>day 16 - group exercises</t>
  </si>
  <si>
    <t>set up drfat handbook as separate documents</t>
  </si>
  <si>
    <t>footbridge options development - piers</t>
  </si>
  <si>
    <t>planning and BEP / discussion with Mr Sood</t>
  </si>
  <si>
    <t>issue of report</t>
  </si>
  <si>
    <t>meeting with mr sood - end blocks</t>
  </si>
  <si>
    <t>footbridge options</t>
  </si>
  <si>
    <t>update repor - review of geo section</t>
  </si>
  <si>
    <t>catch-up with paul and dasha on options report and BIM</t>
  </si>
  <si>
    <t>briefing with andrea</t>
  </si>
  <si>
    <t>leading health and safety</t>
  </si>
  <si>
    <t>day 15 - group project</t>
  </si>
  <si>
    <t>meeting with mr sood - entry and exit blocks</t>
  </si>
  <si>
    <t>footbridge update and catch-up</t>
  </si>
  <si>
    <t>meeting w/ mr sood</t>
  </si>
  <si>
    <t>grasshoper - rhino</t>
  </si>
  <si>
    <t>report update / week plannning</t>
  </si>
  <si>
    <t>update of report - option selection sections</t>
  </si>
  <si>
    <t>report update</t>
  </si>
  <si>
    <t>meeting with mr sood to discuss options report</t>
  </si>
  <si>
    <t>drawings update</t>
  </si>
  <si>
    <t>planning for stage 3 - review of scope and aubmission</t>
  </si>
  <si>
    <t>Thr</t>
  </si>
  <si>
    <t>option selection report - final review and compilation</t>
  </si>
  <si>
    <t>day 14 - individual projects</t>
  </si>
  <si>
    <t>options selection slide pack preparation - station review section</t>
  </si>
  <si>
    <t>day 13</t>
  </si>
  <si>
    <t>presentation prep | discussion with Kim and Francis</t>
  </si>
  <si>
    <t>day 12</t>
  </si>
  <si>
    <t>geotechnic reactions</t>
  </si>
  <si>
    <t>preparation for minister presentation</t>
  </si>
  <si>
    <t>option selection report</t>
  </si>
  <si>
    <t>evaluation matrix</t>
  </si>
  <si>
    <t>design handbook - geo | design handbook - options header section</t>
  </si>
  <si>
    <t>design options development and irsdc meeting prep</t>
  </si>
  <si>
    <t xml:space="preserve">design handbook layout | format of options report </t>
  </si>
  <si>
    <t>foot over bridge deisgn options reporting</t>
  </si>
  <si>
    <t>day 11 - gh</t>
  </si>
  <si>
    <t>concourse review</t>
  </si>
  <si>
    <t>options summary | re-ssue design brief</t>
  </si>
  <si>
    <t>computers in design</t>
  </si>
  <si>
    <t>design handbook</t>
  </si>
  <si>
    <t>footbridge design options reporting</t>
  </si>
  <si>
    <t>discussion with DJ and Kulvinder</t>
  </si>
  <si>
    <t>design brief update</t>
  </si>
  <si>
    <t>mark de melo</t>
  </si>
  <si>
    <t>design hanbook initial outline</t>
  </si>
  <si>
    <t>workshop minutes and issue information</t>
  </si>
  <si>
    <t>footbridge options | discussion with richard on construction</t>
  </si>
  <si>
    <t>grids and relation to concourses and footbridge</t>
  </si>
  <si>
    <t>lindsey</t>
  </si>
  <si>
    <t>follow-up from wrokshop with aisath and christian</t>
  </si>
  <si>
    <t>extra day 10</t>
  </si>
  <si>
    <t>worshop 3</t>
  </si>
  <si>
    <t>preparation for workshop</t>
  </si>
  <si>
    <t>alastairs appraisal</t>
  </si>
  <si>
    <t>workshop 3 presentation preparation - FoB</t>
  </si>
  <si>
    <t>workshop 3 presentation preparation</t>
  </si>
  <si>
    <t>team workshop</t>
  </si>
  <si>
    <t>prepration for meeting</t>
  </si>
  <si>
    <t>design handbook discussions with dasha/kim/jessica</t>
  </si>
  <si>
    <t>day 9</t>
  </si>
  <si>
    <t>workshop planning</t>
  </si>
  <si>
    <t>day 09</t>
  </si>
  <si>
    <t>footbridge note</t>
  </si>
  <si>
    <t>footbridge sketches</t>
  </si>
  <si>
    <t>staff appraisal with Andy</t>
  </si>
  <si>
    <t>preparation meeting for footbridge options</t>
  </si>
  <si>
    <t>workshop notes</t>
  </si>
  <si>
    <t>functional cross sections</t>
  </si>
  <si>
    <t>gbbs</t>
  </si>
  <si>
    <t>footbridge development - trusses with aisath | construction with christian</t>
  </si>
  <si>
    <t>storyboarding design handbook</t>
  </si>
  <si>
    <t>column grid discussions</t>
  </si>
  <si>
    <t>footbridge gh model</t>
  </si>
  <si>
    <t>day 8</t>
  </si>
  <si>
    <t>workshop 2</t>
  </si>
  <si>
    <t>close-out</t>
  </si>
  <si>
    <t>denis shapley</t>
  </si>
  <si>
    <t>footbridge options and discussion with Aishath</t>
  </si>
  <si>
    <t>workshop 2 prep</t>
  </si>
  <si>
    <t>checking close out</t>
  </si>
  <si>
    <t>client catch-up</t>
  </si>
  <si>
    <t>planning week | scheduling meetings</t>
  </si>
  <si>
    <t>client check-in</t>
  </si>
  <si>
    <t>internal catch-up</t>
  </si>
  <si>
    <t>footbridge workshop</t>
  </si>
  <si>
    <t>cad and projectwise setup</t>
  </si>
  <si>
    <t>footbridge workshop prep</t>
  </si>
  <si>
    <t>rebekah lee</t>
  </si>
  <si>
    <t>CAV and Hyperloop presentations</t>
  </si>
  <si>
    <t>day 07</t>
  </si>
  <si>
    <t>workshop 1  with IR</t>
  </si>
  <si>
    <t>stakeholder note review</t>
  </si>
  <si>
    <t>update with Mr Sood</t>
  </si>
  <si>
    <t>workshop preparation</t>
  </si>
  <si>
    <t>bim / PW setup</t>
  </si>
  <si>
    <t>design brief - final changes</t>
  </si>
  <si>
    <t>workshop preparation - discussion with ASMEP on options to present</t>
  </si>
  <si>
    <t xml:space="preserve">taylor woodrow agreement / de-brief </t>
  </si>
  <si>
    <t>design brief comment</t>
  </si>
  <si>
    <t>design brief</t>
  </si>
  <si>
    <t>tw workshop</t>
  </si>
  <si>
    <t>london workshop</t>
  </si>
  <si>
    <t>test</t>
  </si>
  <si>
    <t>presentation</t>
  </si>
  <si>
    <t>thursday meeting planning</t>
  </si>
  <si>
    <t>design brief comments</t>
  </si>
  <si>
    <t>discussion with rachel and tom regarding MEP</t>
  </si>
  <si>
    <t>desig brief</t>
  </si>
  <si>
    <t>meeting with kulvinder, sachin, kim, dj</t>
  </si>
  <si>
    <t>catch-up meeting / bim360 setup</t>
  </si>
  <si>
    <t>catch-up with kulvinder and plan for week</t>
  </si>
  <si>
    <t>progress meeting / cad set up - PW</t>
  </si>
  <si>
    <t>Structures [Cat III Check] progress meeting and check-in with fernando and oras</t>
  </si>
  <si>
    <t>footbridge update / options / issues</t>
  </si>
  <si>
    <t>catch-up with DJ / de-brief</t>
  </si>
  <si>
    <t>rlda meeting</t>
  </si>
  <si>
    <t>presentationwith rlda - in meeting for 1 hr, then called off</t>
  </si>
  <si>
    <t>prep for rlda presentation</t>
  </si>
  <si>
    <t>briefing aishath and christian</t>
  </si>
  <si>
    <t>weekly sync and reporting</t>
  </si>
  <si>
    <t>rlda presentation</t>
  </si>
  <si>
    <t>day 05</t>
  </si>
  <si>
    <t>ped flow and concourse capacities</t>
  </si>
  <si>
    <t>presentation to rlda</t>
  </si>
  <si>
    <t>presentation to RLDA / grashopper script of footbridge</t>
  </si>
  <si>
    <t>design brief - structure design basis</t>
  </si>
  <si>
    <t>design brief / regular catch-up</t>
  </si>
  <si>
    <t>MoR presentation</t>
  </si>
  <si>
    <t>footbridge summary</t>
  </si>
  <si>
    <t>day 04</t>
  </si>
  <si>
    <t>day 03</t>
  </si>
  <si>
    <t>design brief preparation - discussipon with KR on progress.</t>
  </si>
  <si>
    <t>presentation to IRSDC</t>
  </si>
  <si>
    <t>briefing diane on cad / design brief draft</t>
  </si>
  <si>
    <t>abs for all disciplines</t>
  </si>
  <si>
    <t>decision long | fob scheme | design brief</t>
  </si>
  <si>
    <t>day 2</t>
  </si>
  <si>
    <t>design brief presentation to irsdc - prep time and presentation</t>
  </si>
  <si>
    <t>hazid / taylor woodrow / stakeholder engagement</t>
  </si>
  <si>
    <t>day 1</t>
  </si>
  <si>
    <t>TW and stakeholder engagement</t>
  </si>
  <si>
    <t>design brief discussion / client meeting</t>
  </si>
  <si>
    <t>review of stations information for FOB</t>
  </si>
  <si>
    <t>ABS</t>
  </si>
  <si>
    <t>habibganj presentation</t>
  </si>
  <si>
    <t>design brief brainstorm with kulvinder</t>
  </si>
  <si>
    <t>design brief - contents</t>
  </si>
  <si>
    <t>weekly meetings</t>
  </si>
  <si>
    <t>digital servides monthly meeting</t>
  </si>
  <si>
    <t>station briefing workshop</t>
  </si>
  <si>
    <t>mirfield report - updates with infor from NR</t>
  </si>
  <si>
    <t>forecast update</t>
  </si>
  <si>
    <t>project set-up | internal kick off</t>
  </si>
  <si>
    <t>project-setup | discussion with abhinav | kick-off meeting mintes</t>
  </si>
  <si>
    <t>city economics</t>
  </si>
  <si>
    <t>review of terms of reference and station  documents</t>
  </si>
  <si>
    <t>kick-off meeting</t>
  </si>
  <si>
    <t>project setup | agenda and meeting | CRM</t>
  </si>
  <si>
    <t>digital innovation - presentations</t>
  </si>
  <si>
    <t>update of costs | plan for stage 3</t>
  </si>
  <si>
    <t>digital innovation labs</t>
  </si>
  <si>
    <t>mock discussion</t>
  </si>
  <si>
    <t>digital innovation lab - data</t>
  </si>
  <si>
    <t>regulations and legislation | requirments review of spreadsheet</t>
  </si>
  <si>
    <t>digital innovation lab - commercial</t>
  </si>
  <si>
    <t>requirements | tw  engagement</t>
  </si>
  <si>
    <t>requirements - bridge and structures | meeting</t>
  </si>
  <si>
    <t>ballast levels</t>
  </si>
  <si>
    <t>curtailment points and trellis</t>
  </si>
  <si>
    <t>india stations</t>
  </si>
  <si>
    <t>hazid workshop | progress report</t>
  </si>
  <si>
    <t>innovation lab</t>
  </si>
  <si>
    <t>update meetings</t>
  </si>
  <si>
    <t>bid submission</t>
  </si>
  <si>
    <t>bid text</t>
  </si>
  <si>
    <t>discussion and cvs</t>
  </si>
  <si>
    <t>bid review</t>
  </si>
  <si>
    <t>india regs discussion | workshop prep</t>
  </si>
  <si>
    <t>india regs discussion | workshop prep | issue context diagram</t>
  </si>
  <si>
    <t>status update meeting</t>
  </si>
  <si>
    <t>update of assessment</t>
  </si>
  <si>
    <t>update of assessment - list of tasks to complete</t>
  </si>
  <si>
    <t>DIP facilitator training</t>
  </si>
  <si>
    <t>mirfield - review of inspection</t>
  </si>
  <si>
    <t>emergency and degraded workshop</t>
  </si>
  <si>
    <t>update of assessment following meeting</t>
  </si>
  <si>
    <t>innovation lab - miro</t>
  </si>
  <si>
    <t>us reg scenarios session</t>
  </si>
  <si>
    <t>checklist</t>
  </si>
  <si>
    <t>emergency and degraded scenarios prep</t>
  </si>
  <si>
    <t>update</t>
  </si>
  <si>
    <t>mirfield - review of assessment</t>
  </si>
  <si>
    <t>planning and project set-up</t>
  </si>
  <si>
    <t>conops meeting and text review | workshops planning 2</t>
  </si>
  <si>
    <t>update to results meeting with Alex T</t>
  </si>
  <si>
    <t>conops meeting and text review | workshops planning</t>
  </si>
  <si>
    <t>scope | proposal preparation | briefing with Oliver</t>
  </si>
  <si>
    <t>conops meeting and text</t>
  </si>
  <si>
    <t>Structures [Cat III Check] progress update | review of modelling with Oras</t>
  </si>
  <si>
    <t>calder - review of progress with CRE | mirfield - briefing for mirfield review</t>
  </si>
  <si>
    <t>invoicing | review of context diuagrams | session to agree plan for con ops</t>
  </si>
  <si>
    <t>review of context diagrams</t>
  </si>
  <si>
    <t>work on context diagram deliverable and planning for issue</t>
  </si>
  <si>
    <t>review of available information</t>
  </si>
  <si>
    <t>initial review of information</t>
  </si>
  <si>
    <t>work on context diagram deliverable</t>
  </si>
  <si>
    <t>presntation summary of results</t>
  </si>
  <si>
    <t>week sync - management</t>
  </si>
  <si>
    <t>Structures [Cat III Check] review of available information, meeting to discuss plan ahead - itwin and drawings</t>
  </si>
  <si>
    <t>spats briefings</t>
  </si>
  <si>
    <t xml:space="preserve">week sync - technical. Session with simo to plan work for coming weeks </t>
  </si>
  <si>
    <t>checked check comparison spreasheets</t>
  </si>
  <si>
    <t>workshop</t>
  </si>
  <si>
    <t>kirow - discussion with aishath</t>
  </si>
  <si>
    <t>report, connection checks,</t>
  </si>
  <si>
    <t>additional work</t>
  </si>
  <si>
    <t>resolved model tension  | discussed report and results with ab</t>
  </si>
  <si>
    <t>strcutures proposal | update of schedule | preparation for technical meeting</t>
  </si>
  <si>
    <t>structural checks, estiamte of udl</t>
  </si>
  <si>
    <t>meeting with simon to plan workshop</t>
  </si>
  <si>
    <t xml:space="preserve">additional work packages scope definition | wrokshop 3 | meeting with simon </t>
  </si>
  <si>
    <t>project site setup</t>
  </si>
  <si>
    <t>section checks</t>
  </si>
  <si>
    <t>workshop prep and attendance</t>
  </si>
  <si>
    <t>to g5</t>
  </si>
  <si>
    <t>workshop prep</t>
  </si>
  <si>
    <t>review of model - forces distribution</t>
  </si>
  <si>
    <t>additional work packages scope definition</t>
  </si>
  <si>
    <t>techncial sync</t>
  </si>
  <si>
    <t xml:space="preserve">to g3 </t>
  </si>
  <si>
    <t>checking package, model review, section checks</t>
  </si>
  <si>
    <t>close out of existing work</t>
  </si>
  <si>
    <t>checking plan | live loads</t>
  </si>
  <si>
    <t>reinforcement checks</t>
  </si>
  <si>
    <t>first internal workshop</t>
  </si>
  <si>
    <t>invoicing and meeting setup</t>
  </si>
  <si>
    <t>inception review</t>
  </si>
  <si>
    <t>weekly sync</t>
  </si>
  <si>
    <t>section checks , report</t>
  </si>
  <si>
    <t>presentation prep</t>
  </si>
  <si>
    <t>review of aishaths calcs</t>
  </si>
  <si>
    <t>review reinforcement</t>
  </si>
  <si>
    <t>report assembly and issue</t>
  </si>
  <si>
    <t>reporting - hanger loss</t>
  </si>
  <si>
    <t>reporting - appendices and hanger connection</t>
  </si>
  <si>
    <t>reporting</t>
  </si>
  <si>
    <t>fire</t>
  </si>
  <si>
    <t>reporting - bearings, joints, cross girders, fatigue</t>
  </si>
  <si>
    <t>reporting -fire | internaml review presentation</t>
  </si>
  <si>
    <t>report - bearings, joints, fire | arch springing | check of ox results</t>
  </si>
  <si>
    <t>fire report | wp4 coordintion | jacking stiffener calcs</t>
  </si>
  <si>
    <t>reporting - bearing and joints</t>
  </si>
  <si>
    <t>arch sprining | cross girders</t>
  </si>
  <si>
    <t>arch springing | reporting bearings and joints</t>
  </si>
  <si>
    <t>draft note | traffic loading</t>
  </si>
  <si>
    <t>bearing and jacking forces and dsiplacements</t>
  </si>
  <si>
    <t>traffic loading</t>
  </si>
  <si>
    <t>meeting with nr and prep</t>
  </si>
  <si>
    <t>wp1/wp2 catch-up | arch springing | fatigue</t>
  </si>
  <si>
    <t>report - sections 1-6, design basis | fire | springing | ox | hangers</t>
  </si>
  <si>
    <t>draft note</t>
  </si>
  <si>
    <t>report - arch sprining, | rws meeting</t>
  </si>
  <si>
    <t>report - sections 1-6, design basis | fire</t>
  </si>
  <si>
    <t>drawings review | wp1-wp2 coordination</t>
  </si>
  <si>
    <t>drawings discussion | fire analysis</t>
  </si>
  <si>
    <t>drawings discussion | report appendices</t>
  </si>
  <si>
    <t>prepartion for meeting</t>
  </si>
  <si>
    <t>Review of J4 bridge proposals.</t>
  </si>
  <si>
    <t>drawing plan | report</t>
  </si>
  <si>
    <t>meeting and discussions</t>
  </si>
  <si>
    <t>report, model</t>
  </si>
  <si>
    <t>mobilisation</t>
  </si>
  <si>
    <t>review of temperature loads</t>
  </si>
  <si>
    <t>cat-up meeting | drawings update with michel</t>
  </si>
  <si>
    <t>update report - review of all sections constrasting with wp2</t>
  </si>
  <si>
    <t>drawings | arch springing | report</t>
  </si>
  <si>
    <t>tru-kirow | review of existing codes and reports</t>
  </si>
  <si>
    <t>calc plan | section porperties, existing assessments</t>
  </si>
  <si>
    <t>calc plan | materials and geometry</t>
  </si>
  <si>
    <t>calder calc plan</t>
  </si>
  <si>
    <t>catch-ups</t>
  </si>
  <si>
    <t>tru-calder | design calc plan</t>
  </si>
  <si>
    <t>review of cross girders results</t>
  </si>
  <si>
    <t>vbb - drawings intermediate review</t>
  </si>
  <si>
    <t>tru-calder | start-up discussion with Aishath | initial review of docs</t>
  </si>
  <si>
    <t>checking meeting and prep</t>
  </si>
  <si>
    <t>drawings - close out of old comments</t>
  </si>
  <si>
    <t>drawings planning</t>
  </si>
  <si>
    <t>drawings - layout, arches</t>
  </si>
  <si>
    <t>updated arch springing</t>
  </si>
  <si>
    <t>joints and drawings</t>
  </si>
  <si>
    <t>drawings - layouts</t>
  </si>
  <si>
    <t>rws meeting | joints | drawings plan with michel/tania</t>
  </si>
  <si>
    <t>check influence effects | report assumptions</t>
  </si>
  <si>
    <t>report - updated deck</t>
  </si>
  <si>
    <t>check influence effects</t>
  </si>
  <si>
    <t>arch splices</t>
  </si>
  <si>
    <t>3d repo demo | modelling of train loads</t>
  </si>
  <si>
    <t>catch-up | joints | re-run for wp4 changes</t>
  </si>
  <si>
    <t>box pressures</t>
  </si>
  <si>
    <t>wp1/wp2 ctach-up</t>
  </si>
  <si>
    <t>joint discussion</t>
  </si>
  <si>
    <t>rws meeting | weight and cog update</t>
  </si>
  <si>
    <t>loading</t>
  </si>
  <si>
    <t>fire discussion with wai kwok and pascal | swap coordination with WP4</t>
  </si>
  <si>
    <t>catch-up</t>
  </si>
  <si>
    <t>joint detail</t>
  </si>
  <si>
    <t>influence effects</t>
  </si>
  <si>
    <t>modelling - temperature</t>
  </si>
  <si>
    <t>wp1/wp2 meeting | hanger loss | deck drawing with tania</t>
  </si>
  <si>
    <t>model set-up \ weekly meeting</t>
  </si>
  <si>
    <t>rws catch up</t>
  </si>
  <si>
    <t>expansion joints</t>
  </si>
  <si>
    <t>main girder checks | hanger loss</t>
  </si>
  <si>
    <t>aip</t>
  </si>
  <si>
    <t>wp1/wp2 catch-ups</t>
  </si>
  <si>
    <t>expansion joint checks (movements) | main girder</t>
  </si>
  <si>
    <t>review of aip | initial setup</t>
  </si>
  <si>
    <t>wp1/wp2 catch-up meeting | maoin girder optimisation | bearings</t>
  </si>
  <si>
    <t>aip and discussion with ashleigh</t>
  </si>
  <si>
    <t>main girder and arch optimisation | arch springing drgs</t>
  </si>
  <si>
    <t>main girder and arch optimisation | reporting</t>
  </si>
  <si>
    <t>jacking drawings set up | arch optimisation | springing | wind bracing drawings</t>
  </si>
  <si>
    <t>rws meeting | model re-run | arch springing</t>
  </si>
  <si>
    <t>rws meeting | model re-run | arch springing | update fire report</t>
  </si>
  <si>
    <t>fire presentation | reporting | arch springing</t>
  </si>
  <si>
    <t>wp1/wp2 meeting | task list | fire reporting| arch springing</t>
  </si>
  <si>
    <t>wp1/wp2 | arch springing update | update task list</t>
  </si>
  <si>
    <t>ukimea_automation</t>
  </si>
  <si>
    <t>ukimea</t>
  </si>
  <si>
    <t>ukimea automation</t>
  </si>
  <si>
    <t>wp1/wp2 | fire - stiffness reductions calc,| reporting</t>
  </si>
  <si>
    <t>report | fire analysis | cross girder</t>
  </si>
  <si>
    <t>report | fire analysis</t>
  </si>
  <si>
    <t>rws meeting | drawings catch-up | cross girder modelling | report update</t>
  </si>
  <si>
    <t>wp1/wp2 ctach-up | portal</t>
  </si>
  <si>
    <t>wp1/wp2 catch up | jacking | cross girder checks</t>
  </si>
  <si>
    <t>reporting | SE</t>
  </si>
  <si>
    <t>reporting | jacking stiffeners | Cross girder</t>
  </si>
  <si>
    <t>report | Main girder</t>
  </si>
  <si>
    <t>rws meeting | main girder checking | jacking</t>
  </si>
  <si>
    <t>wp1 catch-up meeting</t>
  </si>
  <si>
    <t>wp1/wp2 meeting | arch springing update</t>
  </si>
  <si>
    <t>catch-up mtg | cross girder and hanger connection checking</t>
  </si>
  <si>
    <t>wind bracing report</t>
  </si>
  <si>
    <t>hanger connection note</t>
  </si>
  <si>
    <t>rws meeting | drg details - hanger connection | wind bracing report and checks</t>
  </si>
  <si>
    <t>windbracing report</t>
  </si>
  <si>
    <t>catch-up | cross girder sketches | bearing schdeule</t>
  </si>
  <si>
    <t>catch-up meeting</t>
  </si>
  <si>
    <t>hanger connections | arch report package | cross girder connection</t>
  </si>
  <si>
    <t>bridge conferece</t>
  </si>
  <si>
    <t>cross girder checking</t>
  </si>
  <si>
    <t>arch stiffening | reports</t>
  </si>
  <si>
    <t>checking packages</t>
  </si>
  <si>
    <t>report</t>
  </si>
  <si>
    <t>wp1/wp2 catch-up</t>
  </si>
  <si>
    <t>hanger loss and arch stiffening</t>
  </si>
  <si>
    <t>main girder/arch drawings</t>
  </si>
  <si>
    <t>report: hanger loss</t>
  </si>
  <si>
    <t>bearing report</t>
  </si>
  <si>
    <t>systems engineering</t>
  </si>
  <si>
    <t>apprentice interviews</t>
  </si>
  <si>
    <t>rws meeting | main girder checking package</t>
  </si>
  <si>
    <t>software development apprenticeship</t>
  </si>
  <si>
    <t>arch springing model</t>
  </si>
  <si>
    <t>checking packages - mg, cg, hanger connections</t>
  </si>
  <si>
    <t>bearing schedules</t>
  </si>
  <si>
    <t>report - main girder, structural decisions | drawings - cross girders</t>
  </si>
  <si>
    <t>cross girder connection check and package</t>
  </si>
  <si>
    <t>report - updated sections on verifications | drawings - ark-up and workflow discussion with ronan, michel and andrea</t>
  </si>
  <si>
    <t>wp1/wp2 meeting</t>
  </si>
  <si>
    <t>report and drawings</t>
  </si>
  <si>
    <t>discussion with denis on lfiting requirements</t>
  </si>
  <si>
    <t>centre of gravity and total reaction summary | drawings | reporting |</t>
  </si>
  <si>
    <t>LM1 fix, hanger loss, rws meeeting</t>
  </si>
  <si>
    <t>bearings and joints</t>
  </si>
  <si>
    <t>drawings | drg list | arch mark-up</t>
  </si>
  <si>
    <t>wp1/wp2 catch_up</t>
  </si>
  <si>
    <t>drawings - arch detailing</t>
  </si>
  <si>
    <t>cov uni</t>
  </si>
  <si>
    <t>drawing list | local arch model</t>
  </si>
  <si>
    <t>rws update</t>
  </si>
  <si>
    <t>drawings | general details and process</t>
  </si>
  <si>
    <t>drawings - cross gider and hangers</t>
  </si>
  <si>
    <t>temperature loads check | cross girder drawings mark-up</t>
  </si>
  <si>
    <t>progress meeting | drawing mark-ups</t>
  </si>
  <si>
    <t>catch-up | hanger connection constructability | systms engineering</t>
  </si>
  <si>
    <t>OX re-run and model re-run</t>
  </si>
  <si>
    <t>re-run</t>
  </si>
  <si>
    <t>main girder and arch | drawings</t>
  </si>
  <si>
    <t>interviews</t>
  </si>
  <si>
    <t>fire design verifications | hanger connections | sketches</t>
  </si>
  <si>
    <t>drawings | hanger connection</t>
  </si>
  <si>
    <t>fire design verifications | hanger connections</t>
  </si>
  <si>
    <t>drawings and joints</t>
  </si>
  <si>
    <t>wp1/wp2 update</t>
  </si>
  <si>
    <t>design summary</t>
  </si>
  <si>
    <t>verification sheets and drawings</t>
  </si>
  <si>
    <t>model re-run | arch and main girders</t>
  </si>
  <si>
    <t>arch and main girder runs</t>
  </si>
  <si>
    <t>checking sheets | update  | re-run</t>
  </si>
  <si>
    <t>drawings | arch jacking</t>
  </si>
  <si>
    <t>ox</t>
  </si>
  <si>
    <t>bearings</t>
  </si>
  <si>
    <t>wp1/wp2</t>
  </si>
  <si>
    <t>model re-run update</t>
  </si>
  <si>
    <t>weekly catch-up</t>
  </si>
  <si>
    <t>bearings | model  update</t>
  </si>
  <si>
    <t>model update</t>
  </si>
  <si>
    <t>ukimea_automation training</t>
  </si>
  <si>
    <t>wp1 catch-up | repainting | detailing of cross girders | re-run</t>
  </si>
  <si>
    <t>annual appriasal</t>
  </si>
  <si>
    <t>cross girder and drgs</t>
  </si>
  <si>
    <t>progress metting and checking planning</t>
  </si>
  <si>
    <t>main girder optimisation</t>
  </si>
  <si>
    <t>kirstin</t>
  </si>
  <si>
    <t>cross girder rereun and sketches</t>
  </si>
  <si>
    <t>cross girder checks | arch sprining</t>
  </si>
  <si>
    <t>rws meeting</t>
  </si>
  <si>
    <t>section sumary</t>
  </si>
  <si>
    <t>strategy | technical group</t>
  </si>
  <si>
    <t>asrch springing | Main girder stiffening | drawings</t>
  </si>
  <si>
    <t>local models methodoogy | diaphragms design session | cross girder</t>
  </si>
  <si>
    <t>asp</t>
  </si>
  <si>
    <t>wp1/wp2 cacth-up</t>
  </si>
  <si>
    <t>cross girders</t>
  </si>
  <si>
    <t>asp model</t>
  </si>
  <si>
    <t>cross girder | diaphragms</t>
  </si>
  <si>
    <t>fire areas and temepratures | diaphragms</t>
  </si>
  <si>
    <t>cross grder | deck geometry</t>
  </si>
  <si>
    <t>bearing checks | deck level</t>
  </si>
  <si>
    <t>cross girder runs</t>
  </si>
  <si>
    <t>joe bloor mock</t>
  </si>
  <si>
    <t>wp1/wp2 and bim catch-up</t>
  </si>
  <si>
    <t>cross girders | catch-up meeting | drafting discussion |</t>
  </si>
  <si>
    <t>management meeting</t>
  </si>
  <si>
    <t>report on hanger conections</t>
  </si>
  <si>
    <t>notes on construction staging | cross girder checks from ox run with new LM1 factors</t>
  </si>
  <si>
    <t>staging presentation and arch sprining</t>
  </si>
  <si>
    <t>staging with ying</t>
  </si>
  <si>
    <t>wind bracing</t>
  </si>
  <si>
    <t>wind bracing | construction staging | wp1/wp2 catch-up</t>
  </si>
  <si>
    <t>cross girder fatigue checks and reporting</t>
  </si>
  <si>
    <t>resources meetin</t>
  </si>
  <si>
    <t>portal checks, openng | hanger loss summary plots</t>
  </si>
  <si>
    <t>cross bracing fatigue |  report update - hanger connection</t>
  </si>
  <si>
    <t>engaement</t>
  </si>
  <si>
    <t>wind bracing and portal</t>
  </si>
  <si>
    <t>team catch-up | LM1 loading</t>
  </si>
  <si>
    <t>hanger connection discussion | meeting with ronan to discuss apporach to stagging</t>
  </si>
  <si>
    <t>fatigue details | cross girder design</t>
  </si>
  <si>
    <t>construction staging presentation</t>
  </si>
  <si>
    <t>wp1/wp2 catch-up meeting</t>
  </si>
  <si>
    <t>staging presentation</t>
  </si>
  <si>
    <t>appraisal guidance</t>
  </si>
  <si>
    <t>engagement</t>
  </si>
  <si>
    <t>wind bracing | catch-up</t>
  </si>
  <si>
    <t>staging | portal checks | catch up with andrea about wind bracing and portal model</t>
  </si>
  <si>
    <t>fire analysis presentation and rws meeting</t>
  </si>
  <si>
    <t>rws meeting | arch springing | fire | verification sheets</t>
  </si>
  <si>
    <t>portal and wind bracing design and discussion</t>
  </si>
  <si>
    <t>architecture meeting</t>
  </si>
  <si>
    <t>update to verification sheets | planing</t>
  </si>
  <si>
    <t>fire and wp1/wp2 meetings</t>
  </si>
  <si>
    <t>hanger loss, portal local model, portal verifications</t>
  </si>
  <si>
    <t>wp1/wp2 actch-up</t>
  </si>
  <si>
    <t>resources meeting</t>
  </si>
  <si>
    <t>set up of hanger loss models</t>
  </si>
  <si>
    <t>fire results review</t>
  </si>
  <si>
    <t>hanger loss presentation</t>
  </si>
  <si>
    <t>wind bracing welds check</t>
  </si>
  <si>
    <t>hanger connection meeting</t>
  </si>
  <si>
    <t>portal C checks</t>
  </si>
  <si>
    <t>hanger loss</t>
  </si>
  <si>
    <t>wp1 update meeting</t>
  </si>
  <si>
    <t>covid test</t>
  </si>
  <si>
    <t>cross-girder design | weld design wind bracing</t>
  </si>
  <si>
    <t>meeting to discuss check comments</t>
  </si>
  <si>
    <t>leadership meeting</t>
  </si>
  <si>
    <t>oppotunities meeting</t>
  </si>
  <si>
    <t>cross girder verifications | mathcad runs</t>
  </si>
  <si>
    <t>architect meeting</t>
  </si>
  <si>
    <t>cross girder verification</t>
  </si>
  <si>
    <t>rws technical meeting</t>
  </si>
  <si>
    <t>wind bracing verifications</t>
  </si>
  <si>
    <t>wp1/wp2 update meetings</t>
  </si>
  <si>
    <t>cross girder verifications</t>
  </si>
  <si>
    <t>management meeting and digital</t>
  </si>
  <si>
    <t>ox results</t>
  </si>
  <si>
    <t>bearing reactions for wp3</t>
  </si>
  <si>
    <t>processing ox results</t>
  </si>
  <si>
    <t>new ox run | buckling</t>
  </si>
  <si>
    <t>rws weekly meeting</t>
  </si>
  <si>
    <t>new ox run processing</t>
  </si>
  <si>
    <t>CoG | staging | ox results</t>
  </si>
  <si>
    <t>verifications plan</t>
  </si>
  <si>
    <t>ox results - error in GSA</t>
  </si>
  <si>
    <t>wp1-wp2 meeting</t>
  </si>
  <si>
    <t>Ox results</t>
  </si>
  <si>
    <t>Joint spreadsheet</t>
  </si>
  <si>
    <t>model rerun</t>
  </si>
  <si>
    <t>model re-run</t>
  </si>
  <si>
    <t>bearing schedule update</t>
  </si>
  <si>
    <t>update to bearing and joint tools | model update</t>
  </si>
  <si>
    <t>model update | lists and section properties</t>
  </si>
  <si>
    <t>joe bloor mock | technical strategy update</t>
  </si>
  <si>
    <t>WP1/WP2 meeting</t>
  </si>
  <si>
    <t>update of model | bearing reactions check</t>
  </si>
  <si>
    <t>VBB | model updates following reactions | tools update</t>
  </si>
  <si>
    <t>VBB | bearing reaction summary | model checks</t>
  </si>
  <si>
    <t>VBB | self weight summary
BCST | Startegy meeting</t>
  </si>
  <si>
    <t>VBB | self weight verifications</t>
  </si>
  <si>
    <t>VBB | self weight checks</t>
  </si>
  <si>
    <t>VBB | RWS progress meeting | plan meeting | arch stiffening</t>
  </si>
  <si>
    <t>VBB | portal verifications | arch stiffening</t>
  </si>
  <si>
    <t>VBB | portal verification</t>
  </si>
  <si>
    <t>VBB | wind bracing verifications | meeting to discuss verification process</t>
  </si>
  <si>
    <t>VBB | cross girder and wind bracing verifications</t>
  </si>
  <si>
    <t>VBB | Cross girder verifications</t>
  </si>
  <si>
    <t>VBB | cross girders</t>
  </si>
  <si>
    <t>BCST | Management meeting</t>
  </si>
  <si>
    <t>VBB | arch verifications</t>
  </si>
  <si>
    <t xml:space="preserve">ICE | James Walley mock
</t>
  </si>
  <si>
    <t>VBB | arh main girder optimisation</t>
  </si>
  <si>
    <t>VBB | report | arch and MG design | arch verifiaction</t>
  </si>
  <si>
    <t>VBB | review of OX results
Improved results for arch and main girder. Will begin review of other sections.</t>
  </si>
  <si>
    <t>VBB | Verifications for checking | report update to include DB</t>
  </si>
  <si>
    <t>VBB | MG initial rerun</t>
  </si>
  <si>
    <t>BCST | Liana meeting | Engagement meeting</t>
  </si>
  <si>
    <t>VBB | design basis (final time...)</t>
  </si>
  <si>
    <t>VBB | postprocessing results
BCST | management meeting</t>
  </si>
  <si>
    <t>VBB | ox run | arch verification - stiffener</t>
  </si>
  <si>
    <t>VBB | postprocessing
Running of BIE for second run of VBB. Main girder and arch sizes modified.
BCST | resource management meeting</t>
  </si>
  <si>
    <t>VBB | systems engineering update | fire note | main girder optimisation</t>
  </si>
  <si>
    <t>VBB | post processing results
main girders not working</t>
  </si>
  <si>
    <t>VBB | verification sheets | ox run influence effects</t>
  </si>
  <si>
    <t>VBB | report update | verifications planning
BCST | human factors meeting about team morale</t>
  </si>
  <si>
    <t>VBB | deisgn report and verifications
Copied technical notes on joints, construction staging and hanger loss ito report.</t>
  </si>
  <si>
    <t>VBB | Design Report
Seeting up of design report structure. Appendix Layout</t>
  </si>
  <si>
    <t>BIM MM meeting
VBB | BIM Scrum | arch geometry | construction sequence model with ying</t>
  </si>
  <si>
    <t>VBB | verifications update | arch geometry meeting
completed verification register. started plan for verification following first ox run</t>
  </si>
  <si>
    <t>VBB | Update of verification sheets
Arch verification sheet
Other | first day back in the office.</t>
  </si>
  <si>
    <t>VBB | verification sheets update | amsterdam serveer outage | arch geometry update</t>
  </si>
  <si>
    <t>personal 
VBB | verifications</t>
  </si>
  <si>
    <t>VBB | design basis | verifications</t>
  </si>
  <si>
    <t>VBB | design basis updates</t>
  </si>
  <si>
    <t>VBB | design basis update | verification sheets update</t>
  </si>
  <si>
    <t>VBB | design basis - update to hanger loads and verification parts. Added friction chapter</t>
  </si>
  <si>
    <t>VBB | design basis update - connections and hanger | wp1 meeting and plan for week</t>
  </si>
  <si>
    <t>VBB | wp1/wp2 update meeting | arch geometry discussion with Andrea</t>
  </si>
  <si>
    <t>VBB | design basis update</t>
  </si>
  <si>
    <t>VBB | | fire note update | WP1 catch-up on arch geometry</t>
  </si>
  <si>
    <t>VBB | model review responses | report update | verifications</t>
  </si>
  <si>
    <t>appraisal catch-up</t>
  </si>
  <si>
    <t>VBB | Expansion joint meeting. Agreed to use FLM1 and limit the angle to 7.6deg | Catch up meeting for WP1</t>
  </si>
  <si>
    <t>VBB | expansion joint review of results and requirements. preparation for meeting with Frank van Beek.</t>
  </si>
  <si>
    <t>VBB | general catch-up
BCST Digital | catch-up with DJ and Andy</t>
  </si>
  <si>
    <t>VBB design basis updates | post processing results</t>
  </si>
  <si>
    <t>VBB design basis updates | post processing results | meeting with RWS</t>
  </si>
  <si>
    <t>Melbourne review of seismic loads cases with alastair</t>
  </si>
  <si>
    <t>VBB post processing preparation</t>
  </si>
  <si>
    <t xml:space="preserve">VBB wp1/wp2 meetings | internal review documents | base model </t>
  </si>
  <si>
    <t>Leave</t>
  </si>
  <si>
    <t>VBB p-d analysis | Influence effetcs</t>
  </si>
  <si>
    <t>VBB construction staging | buckling models methodology</t>
  </si>
  <si>
    <t>VBB model checks | geometry update</t>
  </si>
  <si>
    <t>VBB Model of staging | combinations</t>
  </si>
  <si>
    <t>load combinations and model runs</t>
  </si>
  <si>
    <t>VBB effects comparison</t>
  </si>
  <si>
    <t>VBB WP1/WP2 meeting | comparison of effects for ach, MG, CG</t>
  </si>
  <si>
    <t>VBB model results review prior to ox run</t>
  </si>
  <si>
    <t>VBB model comparison with vo</t>
  </si>
  <si>
    <t xml:space="preserve">vbb  modeling checklist | review of model </t>
  </si>
  <si>
    <t>MM verification of fe model loading</t>
  </si>
  <si>
    <t>Melbourne metro model initial review of loads</t>
  </si>
  <si>
    <t>VBB modelling| construction staging</t>
  </si>
  <si>
    <t>VBB construction staging | added revised DB to DO report</t>
  </si>
  <si>
    <t>VBB WP1/WP2 progress meeting | WP1 meeting focussing on tasks for the week, particularly design bssis changes and construction staging.</t>
  </si>
  <si>
    <t>VBB Design basis update | review of fire section</t>
  </si>
  <si>
    <t>BCST management meeting</t>
  </si>
  <si>
    <t>VBB Design basis update, synchronising with WP2 changes and updates</t>
  </si>
  <si>
    <t>VBB fire pre-meeting with graham and claire | Design basis updates | construction stagging models with ying</t>
  </si>
  <si>
    <t>ICE Annual Review with Kirstin</t>
  </si>
  <si>
    <t>VBB arch comparison with architect | design basis updates</t>
  </si>
  <si>
    <t>VBB VO report update</t>
  </si>
  <si>
    <t>MM Latrobe: Download of files sent by Nick</t>
  </si>
  <si>
    <t>VBB: WP1/2 update | Design Basis review</t>
  </si>
  <si>
    <t>VBB RWS design basis comments - agreed actions with Frank. Design basis to be updated next week</t>
  </si>
  <si>
    <t>mm latrobe briefing</t>
  </si>
  <si>
    <t>VBB RWS responses and preparation for the meeting</t>
  </si>
  <si>
    <t>Personal development plan</t>
  </si>
  <si>
    <t>VBB RWS Comments | work an staging and arch geometry | wind loads</t>
  </si>
  <si>
    <t>VBB RWS comments | catch-up meeting with WP1 - decision to review cross girder diaphragms. Likely remove on Type A</t>
  </si>
  <si>
    <t>WBBn hanger loss note | architects meeting - decision to modify connections, remove first hor. cross bracing</t>
  </si>
  <si>
    <t>VBB WP1/WP2 progress meeting</t>
  </si>
  <si>
    <t>VBB review of wind loads</t>
  </si>
  <si>
    <t>VBB Hanger loads, speak to kevin, modelling update</t>
  </si>
  <si>
    <t>VBB Hanger connection | staging models and note</t>
  </si>
  <si>
    <t xml:space="preserve">
MM | north adits redesign briefing</t>
  </si>
  <si>
    <t>WBBn rws weekly design meeting | construction staging | hanger loss note</t>
  </si>
  <si>
    <t>VBB RWS weekly design meeting | hanger loss note</t>
  </si>
  <si>
    <t>VBB wp1 update meeting | discussion about incorporating architects arch geometry into model and construction stage.</t>
  </si>
  <si>
    <t>IM Digital | bi-weekly catch-up</t>
  </si>
  <si>
    <t>BCS - management</t>
  </si>
  <si>
    <t>fatigue of bearing deck connection studs</t>
  </si>
  <si>
    <t>design basis | Modelling meeting</t>
  </si>
  <si>
    <t>main girder design w/ andrea | drawings list</t>
  </si>
  <si>
    <t>update and review of models | correction of alpha factors for live load | fire discussion with graham and claire</t>
  </si>
  <si>
    <t>wp1/wp2 meeting | update of Liana's expansion joint note and calcs</t>
  </si>
  <si>
    <t>drawing list | review of models and model reviewing tool</t>
  </si>
  <si>
    <t>Review of springing  point note by Andrea</t>
  </si>
  <si>
    <t xml:space="preserve">arch model review with andrea. </t>
  </si>
  <si>
    <t>rws comments - fire wp2. wp1 team updates</t>
  </si>
  <si>
    <t>FE Non linear Model - Imported GSA model into Strand 7, geometry and restraints checked. Loads next.</t>
  </si>
  <si>
    <t>BCST Digial skills matrix draft   |   Digital Learning links</t>
  </si>
  <si>
    <t>Expansion Joint note | Hanger scenarios | RWS Comments with Daan | Fire email to graham asking for note</t>
  </si>
  <si>
    <t xml:space="preserve">meeting with fran to agree stiffener sketch </t>
  </si>
  <si>
    <t>response to RWS Comments - comments impacting Andreas work | worked thorugh arch checks with Andrea | Geometry</t>
  </si>
  <si>
    <t>update further investigation report - review of structural and geotechnical parametrs and further analysis</t>
  </si>
  <si>
    <t>preparation of updated progress report addressing comments from meeting earlier in the week | Meeting with Heather to finilise</t>
  </si>
  <si>
    <t>update further investigation report</t>
  </si>
  <si>
    <t xml:space="preserve">leadership meeting |  digital survey resent | technical </t>
  </si>
  <si>
    <t>Responding to RWS Commnets  on VO Report</t>
  </si>
  <si>
    <t>Total</t>
  </si>
  <si>
    <t>internal technical review</t>
  </si>
  <si>
    <t>update with mr sood</t>
  </si>
  <si>
    <t>catch-up with andrea, aishath</t>
  </si>
  <si>
    <t>review follow-up</t>
  </si>
  <si>
    <t>No</t>
  </si>
  <si>
    <t>fob catch-up and update</t>
  </si>
  <si>
    <t>day 20</t>
  </si>
  <si>
    <t>architecture review</t>
  </si>
  <si>
    <t>review prep</t>
  </si>
  <si>
    <t>column interface details</t>
  </si>
  <si>
    <t>prep for architecture review / multi-disc discussion on fob interface</t>
  </si>
  <si>
    <t>outline and diagrams</t>
  </si>
  <si>
    <t>catch-up with irsdc - end blocks</t>
  </si>
  <si>
    <t>service strategy, design basis</t>
  </si>
  <si>
    <t>options note</t>
  </si>
  <si>
    <t>suconsultant agreement brief</t>
  </si>
  <si>
    <t>note</t>
  </si>
  <si>
    <t>options review</t>
  </si>
  <si>
    <t>consultant briefing, geo discussion</t>
  </si>
  <si>
    <t>update agreement</t>
  </si>
  <si>
    <t>review of submission to HRS</t>
  </si>
  <si>
    <t>calder form a</t>
  </si>
  <si>
    <t>irsdc design handbook sotryboarding</t>
  </si>
  <si>
    <t>Row Labels</t>
  </si>
  <si>
    <t>#REF!</t>
  </si>
  <si>
    <t>Grand Total</t>
  </si>
  <si>
    <t>Sum of Hours</t>
  </si>
  <si>
    <t>(blank)</t>
  </si>
  <si>
    <t>storyboard</t>
  </si>
  <si>
    <t>pier layouts - truss form - columns integration</t>
  </si>
  <si>
    <t>drawings and meeting notes</t>
  </si>
  <si>
    <t>pier options</t>
  </si>
  <si>
    <t>255375-00 M25 WARREN FARM SERVICES (01-122)</t>
  </si>
  <si>
    <t>catch-up with andrea to address lukasz review comments</t>
  </si>
  <si>
    <t>preparation for indian railways presentation</t>
  </si>
  <si>
    <t>catch-up with team</t>
  </si>
  <si>
    <t>handbook</t>
  </si>
  <si>
    <t>discussion with kulvinder</t>
  </si>
  <si>
    <t>design handbook  - combining jess and dashsa's outlines</t>
  </si>
  <si>
    <t>ped flow and concourse sizing review</t>
  </si>
  <si>
    <t>dlt engagement letter</t>
  </si>
  <si>
    <t>digital tool development</t>
  </si>
  <si>
    <t>ctch-up with andrea</t>
  </si>
  <si>
    <t>concourse sizing</t>
  </si>
  <si>
    <t>propjet plan update</t>
  </si>
  <si>
    <t>handbook update</t>
  </si>
  <si>
    <t>india station concourse sizing and exit block session with mr sood and rishav</t>
  </si>
  <si>
    <t>gift of time</t>
  </si>
  <si>
    <t>WELLNESS</t>
  </si>
  <si>
    <t>handbook draft layout and content</t>
  </si>
  <si>
    <t>Woodford Lane</t>
  </si>
  <si>
    <t>handbook - outline</t>
  </si>
  <si>
    <t>internal update - handbook finalisation</t>
  </si>
  <si>
    <t>catch-up w/ mr sood</t>
  </si>
  <si>
    <t>footbridge handbook section</t>
  </si>
  <si>
    <t>drawings and handbook content</t>
  </si>
  <si>
    <t>bridge details for handbook</t>
  </si>
  <si>
    <t>team catch-up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</si>
</sst>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
    <numFmt numFmtId="165" formatCode="ddd"/>
    <numFmt numFmtId="166" formatCode="dd\-mmm\-yyyy"/>
    <numFmt numFmtId="167" formatCode="0.0"/>
  </numFmts>
  <fonts count="6" x14ac:knownFonts="1">
    <font>
      <sz val="11"/>
      <color theme="1"/>
      <name val="Calibri"/>
      <family val="2"/>
      <scheme val="minor"/>
    </font>
    <font>
      <sz val="11"/>
      <color theme="0"/>
      <name val="Calibri"/>
      <family val="2"/>
      <scheme val="minor"/>
    </font>
    <font>
      <sz val="10"/>
      <color rgb="FF000000"/>
      <name val="Calibri"/>
      <family val="2"/>
      <scheme val="minor"/>
    </font>
    <font>
      <sz val="11"/>
      <color theme="2" tint="-0.249977111117893"/>
      <name val="Calibri"/>
      <family val="2"/>
      <scheme val="minor"/>
    </font>
    <font>
      <sz val="11"/>
      <name val="Calibri"/>
      <family val="2"/>
      <scheme val="minor"/>
    </font>
    <font>
      <sz val="11"/>
      <color rgb="FF1F497D"/>
      <name val="Calibri"/>
      <family val="2"/>
      <scheme val="minor"/>
    </font>
  </fonts>
  <fills count="7">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4"/>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45">
    <xf numFmtId="0" fontId="0" fillId="0" borderId="0" xfId="0"/>
    <xf numFmtId="0" fontId="0" fillId="0" borderId="0" xfId="0" quotePrefix="1"/>
    <xf numFmtId="0" fontId="0" fillId="0" borderId="0" xfId="0" applyAlignment="1">
      <alignment vertical="center" wrapText="1"/>
    </xf>
    <xf numFmtId="0" fontId="2" fillId="0" borderId="0" xfId="0" applyFont="1" applyAlignment="1">
      <alignment vertical="center"/>
    </xf>
    <xf numFmtId="0" fontId="2" fillId="0" borderId="0" xfId="0" applyFont="1"/>
    <xf numFmtId="0" fontId="0" fillId="0" borderId="0" xfId="0" applyAlignment="1">
      <alignment wrapText="1"/>
    </xf>
    <xf numFmtId="164" fontId="0" fillId="0" borderId="0" xfId="0" applyNumberFormat="1" applyAlignment="1">
      <alignment horizontal="left" vertical="top"/>
    </xf>
    <xf numFmtId="15"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0" borderId="0" xfId="0" applyFont="1"/>
    <xf numFmtId="0" fontId="1" fillId="4" borderId="0" xfId="3" applyAlignment="1"/>
    <xf numFmtId="0" fontId="1" fillId="4" borderId="0" xfId="3"/>
    <xf numFmtId="0" fontId="1" fillId="3" borderId="0" xfId="2"/>
    <xf numFmtId="0" fontId="1" fillId="3" borderId="0" xfId="2" applyNumberFormat="1" applyAlignment="1">
      <alignment horizontal="left"/>
    </xf>
    <xf numFmtId="0" fontId="1" fillId="2" borderId="0" xfId="1" applyAlignment="1"/>
    <xf numFmtId="0" fontId="0" fillId="5" borderId="0" xfId="0" applyFill="1"/>
    <xf numFmtId="1" fontId="0" fillId="5" borderId="0" xfId="0" applyNumberFormat="1" applyFill="1"/>
    <xf numFmtId="0" fontId="4" fillId="0" borderId="0" xfId="0" applyFont="1" applyAlignment="1">
      <alignment horizontal="left" vertical="top"/>
    </xf>
    <xf numFmtId="164" fontId="4" fillId="0" borderId="0" xfId="0" applyNumberFormat="1" applyFont="1" applyAlignment="1">
      <alignment horizontal="left" vertical="top"/>
    </xf>
    <xf numFmtId="165" fontId="0" fillId="0" borderId="0" xfId="0" applyNumberFormat="1" applyAlignment="1">
      <alignment horizontal="left" vertical="top"/>
    </xf>
    <xf numFmtId="15" fontId="4" fillId="0" borderId="0" xfId="0" applyNumberFormat="1" applyFont="1" applyAlignment="1">
      <alignment horizontal="left" vertical="top"/>
    </xf>
    <xf numFmtId="166" fontId="4" fillId="0" borderId="0" xfId="0" applyNumberFormat="1" applyFont="1" applyAlignment="1">
      <alignment horizontal="left" vertical="top"/>
    </xf>
    <xf numFmtId="0" fontId="0" fillId="0" borderId="0" xfId="0" applyAlignment="1">
      <alignment horizontal="left"/>
    </xf>
    <xf numFmtId="167" fontId="4" fillId="0" borderId="0" xfId="0" applyNumberFormat="1" applyFont="1" applyAlignment="1">
      <alignment horizontal="left" vertical="top"/>
    </xf>
    <xf numFmtId="1" fontId="4" fillId="0" borderId="0" xfId="0" applyNumberFormat="1" applyFont="1" applyAlignment="1">
      <alignment horizontal="left" vertical="top"/>
    </xf>
    <xf numFmtId="0" fontId="3" fillId="0" borderId="0" xfId="0" applyFont="1" applyAlignment="1">
      <alignment horizontal="left" vertical="top"/>
    </xf>
    <xf numFmtId="166" fontId="0" fillId="0" borderId="0" xfId="0" applyNumberFormat="1" applyAlignment="1">
      <alignment horizontal="left" vertical="top"/>
    </xf>
    <xf numFmtId="1" fontId="0" fillId="0" borderId="0" xfId="0" applyNumberFormat="1" applyAlignment="1">
      <alignment horizontal="left" vertical="top"/>
    </xf>
    <xf numFmtId="164" fontId="0" fillId="6" borderId="0" xfId="0" applyNumberFormat="1" applyFill="1" applyAlignment="1">
      <alignment horizontal="left" vertical="top"/>
    </xf>
    <xf numFmtId="0" fontId="0" fillId="6" borderId="0" xfId="0" applyFill="1" applyAlignment="1">
      <alignment horizontal="left" vertical="top"/>
    </xf>
    <xf numFmtId="1" fontId="0" fillId="6" borderId="0" xfId="0" applyNumberFormat="1" applyFill="1" applyAlignment="1">
      <alignment horizontal="left" vertical="top"/>
    </xf>
    <xf numFmtId="164" fontId="0" fillId="0" borderId="0" xfId="0" quotePrefix="1" applyNumberFormat="1" applyAlignment="1">
      <alignment horizontal="left" vertical="top"/>
    </xf>
    <xf numFmtId="15" fontId="0" fillId="0" borderId="0" xfId="0" quotePrefix="1" applyNumberFormat="1" applyAlignment="1">
      <alignment horizontal="left" vertical="top"/>
    </xf>
    <xf numFmtId="164" fontId="5" fillId="0" borderId="0" xfId="0" applyNumberFormat="1" applyFont="1" applyAlignment="1">
      <alignment horizontal="left" vertical="top"/>
    </xf>
    <xf numFmtId="15" fontId="5" fillId="0" borderId="0" xfId="0" applyNumberFormat="1" applyFont="1" applyAlignment="1">
      <alignment horizontal="left" vertical="top"/>
    </xf>
    <xf numFmtId="0" fontId="4" fillId="0" borderId="0" xfId="0" applyNumberFormat="1" applyFont="1" applyAlignment="1">
      <alignment horizontal="left" vertical="top"/>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indent="1"/>
    </xf>
    <xf numFmtId="22" fontId="0" fillId="0" borderId="0" xfId="0" applyNumberFormat="1" applyAlignment="1">
      <alignment horizontal="left" indent="1"/>
    </xf>
    <xf numFmtId="14" fontId="0" fillId="0" borderId="0" xfId="0" applyNumberFormat="1" applyAlignment="1">
      <alignment horizontal="left" indent="1"/>
    </xf>
    <xf numFmtId="0" fontId="0" fillId="0" borderId="0" xfId="0" applyAlignment="1"/>
    <xf numFmtId="0" fontId="0" fillId="0" borderId="0" xfId="0" applyNumberFormat="1" applyAlignment="1"/>
  </cellXfs>
  <cellStyles count="4">
    <cellStyle name="Accent1" xfId="1" builtinId="29"/>
    <cellStyle name="Accent2" xfId="2" builtinId="33"/>
    <cellStyle name="Accent3" xfId="3" builtinId="37"/>
    <cellStyle name="Normal" xfId="0" builtinId="0"/>
  </cellStyles>
  <dxfs count="63">
    <dxf>
      <alignment horizontal="left" vertical="bottom" textRotation="0" wrapText="0" indent="0" justifyLastLine="0" shrinkToFit="0" readingOrder="0"/>
    </dxf>
    <dxf>
      <font>
        <b val="0"/>
        <i val="0"/>
        <strike val="0"/>
        <condense val="0"/>
        <extend val="0"/>
        <outline val="0"/>
        <shadow val="0"/>
        <u val="none"/>
        <vertAlign val="baseline"/>
        <sz val="11"/>
        <color theme="2" tint="-0.249977111117893"/>
        <name val="Calibri"/>
        <family val="2"/>
        <scheme val="minor"/>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167" formatCode="0.0"/>
      <alignment horizontal="left" vertical="top" textRotation="0" wrapText="0" indent="0" justifyLastLine="0" shrinkToFit="0" readingOrder="0"/>
    </dxf>
    <dxf>
      <numFmt numFmtId="20" formatCode="dd\-mmm\-yy"/>
      <alignment horizontal="left" vertical="top" textRotation="0" wrapText="0" indent="0" justifyLastLine="0" shrinkToFit="0" readingOrder="0"/>
    </dxf>
    <dxf>
      <font>
        <color auto="1"/>
      </font>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color auto="1"/>
      </font>
      <numFmt numFmtId="166" formatCode="dd\-mmm\-yyyy"/>
      <alignment horizontal="left" vertical="top" textRotation="0" wrapText="0" indent="0" justifyLastLine="0" shrinkToFit="0" readingOrder="0"/>
    </dxf>
    <dxf>
      <font>
        <strike val="0"/>
        <outline val="0"/>
        <shadow val="0"/>
        <u val="none"/>
        <vertAlign val="baseline"/>
        <sz val="11"/>
        <color auto="1"/>
        <name val="Calibri"/>
        <family val="2"/>
        <scheme val="minor"/>
      </font>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20" formatCode="dd\-mmm\-yy"/>
      <alignment horizontal="left" vertical="top" textRotation="0" wrapText="0" indent="0" justifyLastLine="0" shrinkToFit="0" readingOrder="0"/>
    </dxf>
    <dxf>
      <numFmt numFmtId="164" formatCode="yyyy\-mm\-dd\ hh:mm:ss\ "/>
      <alignment horizontal="left" vertical="top" textRotation="0" wrapText="0" indent="0" justifyLastLine="0" shrinkToFit="0" readingOrder="0"/>
    </dxf>
    <dxf>
      <font>
        <strike val="0"/>
        <outline val="0"/>
        <shadow val="0"/>
        <u val="none"/>
        <vertAlign val="baseline"/>
        <sz val="11"/>
        <color theme="2" tint="-0.249977111117893"/>
        <name val="Calibri"/>
        <family val="2"/>
        <scheme val="minor"/>
      </font>
      <numFmt numFmtId="0" formatCode="General"/>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alignment horizontal="general" vertical="bottom"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20" formatCode="dd\-mmm\-yy"/>
      <alignment horizontal="left" vertical="top" textRotation="0" wrapText="0" indent="0" justifyLastLine="0" shrinkToFit="0" readingOrder="0"/>
    </dxf>
    <dxf>
      <alignment horizontal="general" vertical="bottom" textRotation="0" wrapText="0" indent="0" justifyLastLine="0" shrinkToFit="0" readingOrder="0"/>
    </dxf>
    <dxf>
      <numFmt numFmtId="164" formatCode="yyyy\-mm\-dd\ hh:mm:ss\ "/>
      <alignment horizontal="left" vertical="top" textRotation="0" wrapText="0" indent="0" justifyLastLine="0" shrinkToFit="0" readingOrder="0"/>
    </dxf>
    <dxf>
      <alignment textRotation="0" wrapText="0" indent="0" justifyLastLine="0" shrinkToFit="0" readingOrder="0"/>
    </dxf>
    <dxf>
      <alignment horizontal="left" vertical="top"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e-Melo" refreshedDate="44610.712413541667" createdVersion="7" refreshedVersion="7" minRefreshableVersion="3" recordCount="1457" xr:uid="{594B78B4-1296-4B66-89DC-3999B592BFC0}">
  <cacheSource type="worksheet">
    <worksheetSource name="TimeEntry2"/>
  </cacheSource>
  <cacheFields count="19">
    <cacheField name="format" numFmtId="0">
      <sharedItems containsMixedTypes="1" containsNumber="1" minValue="0.1" maxValue="1.1000000000000001"/>
    </cacheField>
    <cacheField name="Timestamp" numFmtId="164">
      <sharedItems containsNonDate="0" containsDate="1" containsString="0" containsBlank="1" minDate="2020-07-02T13:31:31" maxDate="2022-02-18T15:01:22" count="591">
        <d v="2021-01-01T00:00:00"/>
        <d v="2022-02-18T15:01:22"/>
        <d v="2022-02-18T13:00:39"/>
        <d v="2022-02-18T11:00:42"/>
        <d v="2022-02-17T15:07:27"/>
        <d v="2022-02-17T13:14:01"/>
        <d v="2022-02-17T11:27:38"/>
        <d v="2022-02-16T15:00:25"/>
        <d v="2022-02-16T13:00:33"/>
        <d v="2022-02-16T11:00:40"/>
        <d v="2022-02-15T17:00:27"/>
        <d v="2022-02-15T15:06:32"/>
        <d v="2022-02-15T13:00:48"/>
        <d v="2022-02-14T15:02:56"/>
        <d v="2022-02-14T13:27:44"/>
        <d v="2022-02-11T15:01:08"/>
        <d v="2022-02-11T13:01:00"/>
        <d v="2022-02-11T11:26:41"/>
        <d v="2022-02-04T00:00:00"/>
        <d v="2022-02-03T00:00:00"/>
        <d v="2022-02-02T00:00:00"/>
        <d v="2022-02-01T00:00:00"/>
        <d v="2022-01-31T12:00:30"/>
        <d v="2022-01-31T10:00:27"/>
        <d v="2022-01-28T14:00:29"/>
        <d v="2022-01-28T12:00:37"/>
        <d v="2022-01-28T10:46:30"/>
        <d v="2022-01-27T16:03:41"/>
        <d v="2022-01-26T12:01:05"/>
        <d v="2022-01-25T16:00:23"/>
        <d v="2022-01-25T14:01:56"/>
        <d v="2022-01-25T10:00:30"/>
        <d v="2022-01-24T16:00:43"/>
        <d v="2022-01-24T12:00:25"/>
        <d v="2022-01-21T12:00:31"/>
        <d v="2022-01-21T10:00:32"/>
        <d v="2022-01-20T16:00:39"/>
        <d v="2022-01-20T13:00:15"/>
        <d v="2022-01-19T10:00:41"/>
        <d v="2022-01-18T16:00:44"/>
        <d v="2022-01-18T10:00:30"/>
        <d v="2022-01-17T16:11:04"/>
        <d v="2022-01-17T12:05:15"/>
        <d v="2022-01-14T10:00:47"/>
        <d v="2022-01-14T12:00:52"/>
        <d v="2022-01-13T12:36:44"/>
        <d v="2022-01-13T10:00:47"/>
        <d v="2022-01-12T10:00:43"/>
        <d v="2022-01-11T12:03:42"/>
        <d v="2022-01-11T10:53:08"/>
        <d v="2022-01-10T16:00:27"/>
        <d v="2022-01-10T14:04:52"/>
        <d v="2022-01-10T12:00:56"/>
        <d v="2022-01-10T10:03:59"/>
        <d v="2022-01-07T13:35:48"/>
        <d v="2022-01-06T14:02:43"/>
        <d v="2022-01-05T14:02:43"/>
        <d v="2022-01-04T14:02:43"/>
        <d v="2022-01-03T14:02:43"/>
        <d v="2021-12-31T00:00:00"/>
        <d v="2021-12-30T00:00:00"/>
        <d v="2021-12-29T00:00:00"/>
        <d v="2021-12-28T00:00:00"/>
        <d v="2021-12-27T00:00:00"/>
        <d v="2021-12-24T00:00:00"/>
        <d v="2021-12-23T00:00:00"/>
        <d v="2021-12-22T00:00:00"/>
        <d v="2021-12-21T00:00:00"/>
        <d v="2021-12-20T00:00:00"/>
        <d v="2021-12-17T12:00:55"/>
        <d v="2021-12-16T14:00:51"/>
        <d v="2021-12-16T10:00:42"/>
        <d v="2021-12-15T14:05:28"/>
        <d v="2021-12-14T14:01:54"/>
        <d v="2021-12-14T12:00:30"/>
        <d v="2021-12-14T10:02:09"/>
        <d v="2021-12-13T16:29:49"/>
        <d v="2021-12-13T14:00:41"/>
        <d v="2021-12-13T10:00:21"/>
        <d v="2021-12-10T16:00:36"/>
        <d v="2021-12-10T12:06:01"/>
        <d v="2021-12-09T12:00:35"/>
        <d v="2021-12-08T13:52:29"/>
        <d v="2021-12-08T10:08:33"/>
        <d v="2021-12-07T16:00:56"/>
        <d v="2021-12-07T14:07:46"/>
        <d v="2021-12-07T12:00:27"/>
        <d v="2021-12-07T10:00:21"/>
        <d v="2021-12-06T20:15:43"/>
        <d v="2021-12-06T16:01:23"/>
        <d v="2021-12-06T14:01:29"/>
        <d v="2021-12-06T10:01:05"/>
        <d v="2021-12-03T17:13:54"/>
        <d v="2021-12-02T17:13:54"/>
        <d v="2021-12-02T11:35:49"/>
        <d v="2021-12-01T16:00:47"/>
        <d v="2021-12-01T14:00:28"/>
        <d v="2021-12-01T12:00:23"/>
        <d v="2021-12-01T10:00:27"/>
        <d v="2021-11-30T12:00:25"/>
        <d v="2021-11-30T10:01:06"/>
        <d v="2021-11-29T14:07:49"/>
        <d v="2021-11-29T12:00:19"/>
        <d v="2021-11-29T10:17:51"/>
        <d v="2021-11-26T10:14:56"/>
        <d v="2021-11-25T00:00:00"/>
        <d v="2021-11-24T00:00:00"/>
        <d v="2021-11-23T16:00:52"/>
        <d v="2021-11-23T14:01:04"/>
        <d v="2021-11-23T09:04:13"/>
        <d v="2021-11-22T16:00:25"/>
        <d v="2021-11-22T14:51:55"/>
        <d v="2021-11-22T12:00:51"/>
        <d v="2021-11-19T16:00:38"/>
        <d v="2021-11-18T12:00:27"/>
        <d v="2021-11-18T10:00:20"/>
        <d v="2021-11-17T12:00:38"/>
        <d v="2021-11-17T10:00:25"/>
        <d v="2021-11-16T18:00:20"/>
        <d v="2021-11-16T16:01:05"/>
        <d v="2021-11-16T11:37:45"/>
        <d v="2021-11-15T14:04:33"/>
        <d v="2021-11-15T10:07:44"/>
        <d v="2021-11-12T12:00:46"/>
        <d v="2021-11-12T10:06:46"/>
        <d v="2021-11-11T00:00:00"/>
        <d v="2021-11-10T14:12:40"/>
        <d v="2021-11-10T12:36:30"/>
        <d v="2021-11-09T16:00:31"/>
        <d v="2021-11-09T12:07:47"/>
        <d v="2021-11-08T14:00:41"/>
        <d v="2021-11-08T12:22:01"/>
        <d v="2021-11-08T10:23:51"/>
        <d v="2021-11-05T12:00:52"/>
        <d v="2021-11-04T18:00:36"/>
        <d v="2021-11-04T10:00:27"/>
        <d v="2021-11-03T10:18:26"/>
        <d v="2021-11-03T10:00:51"/>
        <d v="2021-11-02T16:00:45"/>
        <d v="2021-11-02T14:01:14"/>
        <d v="2021-11-02T12:01:59"/>
        <d v="2021-11-01T15:23:45"/>
        <d v="2021-11-01T11:00:35"/>
        <d v="2021-10-29T12:00:41"/>
        <d v="2021-10-29T10:25:46"/>
        <d v="2021-10-28T14:00:35"/>
        <d v="2021-10-28T12:00:47"/>
        <d v="2021-10-28T10:03:33"/>
        <d v="2021-10-27T13:22:39"/>
        <d v="2021-10-27T10:01:05"/>
        <d v="2021-10-26T14:01:17"/>
        <d v="2021-10-26T12:00:55"/>
        <d v="2021-10-26T10:00:38"/>
        <d v="2021-10-25T16:43:06"/>
        <d v="2021-10-22T00:00:00"/>
        <d v="2021-10-21T00:00:00"/>
        <d v="2021-10-20T00:00:00"/>
        <d v="2021-10-19T10:28:09"/>
        <d v="2021-10-18T16:01:54"/>
        <d v="2021-10-18T12:01:56"/>
        <d v="2021-10-15T16:01:09"/>
        <d v="2021-10-14T16:01:08"/>
        <d v="2021-10-13T12:18:06"/>
        <d v="2021-10-12T00:00:00"/>
        <d v="2021-10-12T12:00:50"/>
        <d v="2021-10-11T20:22:31"/>
        <d v="2021-10-11T12:01:03"/>
        <d v="2021-10-08T16:01:21"/>
        <d v="2021-10-08T12:02:36"/>
        <d v="2021-10-07T16:00:56"/>
        <d v="2021-10-07T12:00:34"/>
        <d v="2021-10-06T16:01:53"/>
        <d v="2021-10-06T12:00:37"/>
        <d v="2021-10-05T12:01:25"/>
        <d v="2021-10-04T12:01:25"/>
        <d v="2021-10-01T16:19:20"/>
        <d v="2021-10-01T12:00:59"/>
        <d v="2021-09-30T16:06:13"/>
        <d v="2021-09-29T16:05:55"/>
        <d v="2021-09-29T12:20:09"/>
        <d v="2021-09-28T12:00:58"/>
        <d v="2021-09-28T09:32:52"/>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m/>
      </sharedItems>
      <fieldGroup par="16" base="1">
        <rangePr groupBy="months" startDate="2020-07-02T13:31:31" endDate="2022-02-18T15:01:22"/>
        <groupItems count="14">
          <s v="(blank)"/>
          <s v="Jan"/>
          <s v="Feb"/>
          <s v="Mar"/>
          <s v="Apr"/>
          <s v="May"/>
          <s v="Jun"/>
          <s v="Jul"/>
          <s v="Aug"/>
          <s v="Sep"/>
          <s v="Oct"/>
          <s v="Nov"/>
          <s v="Dec"/>
          <s v="&gt;18/02/2022"/>
        </groupItems>
      </fieldGroup>
    </cacheField>
    <cacheField name="Day" numFmtId="0">
      <sharedItems containsDate="1" containsBlank="1" containsMixedTypes="1" minDate="1900-01-01T00:00:00" maxDate="2021-09-24T16:00:27" count="421">
        <d v="1900-01-05T00:00:00"/>
        <s v="Fri"/>
        <s v="Thu"/>
        <s v="Wed"/>
        <s v="Tue"/>
        <s v="Mon"/>
        <s v="thr"/>
        <d v="1900-01-03T00:00:00"/>
        <d v="1900-01-04T00:00:00"/>
        <d v="1900-01-02T00:00:00"/>
        <d v="1900-01-01T00:00:00"/>
        <d v="2021-09-24T16:00:27"/>
        <d v="2021-09-24T09:43:21"/>
        <d v="2021-09-23T00:00:00"/>
        <d v="2021-09-22T00:00:00"/>
        <d v="2021-09-21T00:00:00"/>
        <d v="2021-09-20T00:00:00"/>
        <d v="2021-09-17T11:58:36"/>
        <d v="2021-09-16T11:58:36"/>
        <d v="2021-09-15T11:58:36"/>
        <d v="2021-09-14T11:58:36"/>
        <d v="2021-09-13T11:58:36"/>
        <d v="2021-09-10T11:58:36"/>
        <d v="2021-09-09T11:58:36"/>
        <d v="2021-09-08T11:58:36"/>
        <d v="2021-09-07T11:58:36"/>
        <d v="2021-09-06T11:58:36"/>
        <d v="2021-09-03T00:00:00"/>
        <d v="2021-09-02T00:00:00"/>
        <d v="2021-09-01T00:00:00"/>
        <d v="2021-08-31T16:00:39"/>
        <d v="2021-08-31T12:00:43"/>
        <d v="2021-08-30T00:00:00"/>
        <d v="2021-08-27T12:01:04"/>
        <d v="2021-08-27T09:44:44"/>
        <d v="2021-08-26T12:01:04"/>
        <d v="2021-08-25T12:01:04"/>
        <d v="2021-08-24T12:01:04"/>
        <d v="2021-08-23T12:01:04"/>
        <d v="2021-08-20T12:01:04"/>
        <d v="2021-08-19T12:01:04"/>
        <d v="2021-08-18T12:01:04"/>
        <d v="2021-08-17T12:01:04"/>
        <d v="2021-08-16T12:01:04"/>
        <d v="2021-08-13T12:01:04"/>
        <d v="2021-08-12T12:01:04"/>
        <d v="2021-08-11T12:01:04"/>
        <m/>
        <d v="2021-08-10T12:01:04"/>
        <d v="2021-08-09T12:01:04"/>
        <d v="2021-07-29T16:03:28"/>
        <d v="2021-07-28T16:00:43"/>
        <d v="2021-07-28T12:00:30"/>
        <d v="2021-07-27T12:01:04"/>
        <d v="2021-07-26T12:01:04"/>
        <d v="2021-07-16T16:00:42"/>
        <d v="2021-07-15T16:03:25"/>
        <d v="2021-07-14T16:00:42"/>
        <d v="2021-07-13T16:03:25"/>
        <d v="2021-07-12T12:12:16"/>
        <d v="2021-07-07T16:00:42"/>
        <d v="2021-07-06T16:03:25"/>
        <d v="2021-07-06T12:00:43"/>
        <d v="2021-07-05T12:12:16"/>
        <d v="2021-07-02T12:01:03"/>
        <d v="2021-07-01T16:00:50"/>
        <d v="2021-07-01T12:00:22"/>
        <d v="2021-06-30T12:00:22"/>
        <d v="2021-06-29T21:13:07"/>
        <d v="2021-06-28T12:00:31"/>
        <d v="2021-06-25T12:04:08"/>
        <d v="2021-06-24T12:04:08"/>
        <d v="2021-06-23T16:00:32"/>
        <d v="2021-06-22T12:04:08"/>
        <d v="2021-06-21T20:05:19"/>
        <d v="2021-06-18T16:02:36"/>
        <d v="2021-06-17T16:09:28"/>
        <d v="2021-06-16T16:00:34"/>
        <d v="2021-06-15T16:00:34"/>
        <d v="2021-06-14T16:00:34"/>
        <d v="2021-06-11T12:00:59"/>
        <d v="2021-06-10T12:00:38"/>
        <d v="2021-06-09T12:19:29"/>
        <d v="2021-06-08T12:19:29"/>
        <d v="2021-06-07T12:10:02"/>
        <d v="2021-06-04T12:00:29"/>
        <d v="2021-06-03T12:00:29"/>
        <d v="2021-06-02T12:38:40"/>
        <d v="2021-06-01T16:53:00"/>
        <d v="2021-06-01T12:00:31"/>
        <d v="2021-05-31T16:00:25"/>
        <d v="2021-05-31T12:01:23"/>
        <d v="2021-05-21T12:57:43"/>
        <d v="2021-05-20T12:57:43"/>
        <d v="2021-05-19T16:03:48"/>
        <d v="2021-05-19T12:08:15"/>
        <d v="2021-05-18T16:38:49"/>
        <d v="2021-05-18T12:14:43"/>
        <d v="2021-05-17T16:08:24"/>
        <d v="2021-05-17T12:00:48"/>
        <d v="2021-05-14T16:02:33"/>
        <d v="2021-05-14T12:01:05"/>
        <d v="2021-05-13T12:14:25"/>
        <d v="2021-05-12T12:12:28"/>
        <d v="2021-05-11T12:12:28"/>
        <d v="2021-05-10T16:04:18"/>
        <d v="2021-05-10T12:04:56"/>
        <d v="2021-05-07T16:03:48"/>
        <d v="2021-05-07T12:45:46"/>
        <d v="2021-05-06T16:03:13"/>
        <d v="2021-05-06T12:01:10"/>
        <d v="2021-05-05T17:09:28"/>
        <d v="2021-05-05T12:03:46"/>
        <d v="2021-05-04T12:20:17"/>
        <d v="2021-04-30T16:00:38"/>
        <d v="2021-04-30T13:18:53"/>
        <d v="2021-04-29T16:00:32"/>
        <d v="2021-04-28T12:00:27"/>
        <d v="2021-04-27T16:04:08"/>
        <d v="2021-04-27T12:30:45"/>
        <d v="2021-04-26T13:04:58"/>
        <d v="2021-04-23T16:04:40"/>
        <d v="2021-04-23T12:03:01"/>
        <d v="2021-04-22T12:15:00"/>
        <d v="2021-04-21T12:06:30"/>
        <d v="2021-04-20T16:00:53"/>
        <d v="2021-04-20T12:01:34"/>
        <d v="2021-04-19T16:01:21"/>
        <d v="2021-04-19T12:31:27"/>
        <d v="2021-04-16T16:00:33"/>
        <d v="2021-04-15T16:00:33"/>
        <d v="2021-04-14T16:00:33"/>
        <d v="2021-04-14T12:00:38"/>
        <d v="2021-04-13T12:00:38"/>
        <d v="2021-04-13T16:00:33"/>
        <d v="2021-04-12T16:01:17"/>
        <d v="2021-04-09T12:06:46"/>
        <d v="2021-04-08T16:01:51"/>
        <d v="2021-04-07T16:00:50"/>
        <d v="2021-04-06T16:17:35"/>
        <d v="2021-04-01T16:00:47"/>
        <d v="2021-03-31T16:00:47"/>
        <d v="2021-03-30T12:05:34"/>
        <d v="2021-03-29T20:39:59"/>
        <d v="2021-03-26T12:04:25"/>
        <d v="2021-03-25T12:04:06"/>
        <d v="2021-03-24T21:42:13"/>
        <d v="2021-03-24T12:01:30"/>
        <d v="2021-03-23T12:00:23"/>
        <d v="2021-03-19T12:00:46"/>
        <d v="2021-03-18T16:00:30"/>
        <d v="2021-03-17T12:01:16"/>
        <d v="2021-03-16T12:01:03"/>
        <d v="2021-03-15T12:01:01"/>
        <d v="2021-03-12T12:00:46"/>
        <d v="2021-03-11T16:02:56"/>
        <d v="2021-03-11T12:06:58"/>
        <d v="2021-03-10T16:08:07"/>
        <d v="2021-03-10T12:19:36"/>
        <d v="2021-03-09T12:00:29"/>
        <d v="2021-03-08T16:02:04"/>
        <d v="2021-03-08T12:04:33"/>
        <d v="2021-03-05T16:01:32"/>
        <d v="2021-03-04T16:01:32"/>
        <d v="2021-03-04T12:08:47"/>
        <d v="2021-03-03T12:04:54"/>
        <d v="2021-03-02T12:04:54"/>
        <d v="2021-03-01T16:00:28"/>
        <d v="2021-03-01T12:00:40"/>
        <d v="2021-02-26T16:03:14"/>
        <d v="2021-02-26T12:10:45"/>
        <d v="2021-02-25T12:03:02"/>
        <d v="2021-02-24T12:03:02"/>
        <d v="2021-02-24T12:03:53"/>
        <d v="2021-02-23T12:03:02"/>
        <d v="2021-02-19T19:10:06"/>
        <d v="2021-02-18T19:10:06"/>
        <d v="2021-02-17T19:10:06"/>
        <d v="2021-02-16T12:19:56"/>
        <d v="2021-02-15T12:27:14"/>
        <d v="2021-02-12T12:12:26"/>
        <d v="2021-02-11T16:17:17"/>
        <d v="2021-02-11T12:04:44"/>
        <d v="2021-02-10T13:03:25"/>
        <d v="2021-02-09T13:00:50"/>
        <d v="2021-02-08T12:42:31"/>
        <d v="2021-02-05T12:00:59"/>
        <d v="2021-02-03T16:25:24"/>
        <d v="2021-02-03T12:00:36"/>
        <d v="2021-02-02T12:00:23"/>
        <d v="2021-02-01T12:01:46"/>
        <d v="2021-01-29T16:04:21"/>
        <d v="2021-01-29T12:02:11"/>
        <d v="2021-01-28T16:07:40"/>
        <d v="2021-01-27T13:37:44"/>
        <d v="2021-01-26T12:16:58"/>
        <d v="2021-01-25T16:30:07"/>
        <d v="2021-01-25T12:03:35"/>
        <d v="2021-01-22T16:00:37"/>
        <d v="2021-01-22T12:00:34"/>
        <d v="2021-01-21T16:00:51"/>
        <d v="2021-01-21T12:09:47"/>
        <d v="2021-01-20T12:11:08"/>
        <d v="2021-01-19T12:15:40"/>
        <d v="2021-01-18T12:01:31"/>
        <d v="2021-01-15T16:03:09"/>
        <d v="2021-01-15T12:00:30"/>
        <d v="2021-01-14T16:00:52"/>
        <d v="2021-01-14T12:02:05"/>
        <d v="2021-01-13T12:00:26"/>
        <d v="2021-01-12T12:16:51"/>
        <d v="2021-01-11T14:53:46"/>
        <d v="2021-01-08T12:00:25"/>
        <d v="2021-01-08T16:00:57"/>
        <d v="2021-01-07T12:00:25"/>
        <d v="2021-01-06T16:00:57"/>
        <d v="2021-01-05T12:01:50"/>
        <d v="2021-01-04T12:01:09"/>
        <d v="2021-01-01T00:00:00"/>
        <d v="2020-12-31T00:00:00"/>
        <d v="2020-12-30T00:00:00"/>
        <d v="2020-12-29T00:00:00"/>
        <d v="2020-12-28T00:00:00"/>
        <d v="2020-12-25T00:00:00"/>
        <d v="2020-12-24T00:00:00"/>
        <d v="2020-12-23T12:09:44"/>
        <d v="2020-12-22T12:00:58"/>
        <d v="2020-12-21T12:01:12"/>
        <d v="2020-12-18T16:00:30"/>
        <d v="2020-12-18T12:01:16"/>
        <d v="2020-12-17T09:34:56"/>
        <d v="2020-12-16T12:02:04"/>
        <d v="2020-12-15T12:16:01"/>
        <d v="2020-12-14T16:00:28"/>
        <d v="2020-12-14T12:16:32"/>
        <d v="2020-12-11T16:00:27"/>
        <d v="2020-12-11T12:01:25"/>
        <d v="2020-12-10T12:00:36"/>
        <d v="2020-12-09T16:02:55"/>
        <d v="2020-12-09T12:00:42"/>
        <d v="2020-12-08T12:00:39"/>
        <d v="2020-12-07T16:01:55"/>
        <d v="2020-12-04T16:06:29"/>
        <d v="2020-12-04T12:01:53"/>
        <d v="2020-12-03T16:01:59"/>
        <d v="2020-12-03T12:02:38"/>
        <d v="2020-12-02T16:00:33"/>
        <d v="2020-12-02T12:00:55"/>
        <d v="2020-12-01T16:01:19"/>
        <d v="2020-11-30T13:49:06"/>
        <d v="2020-11-27T16:16:03"/>
        <d v="2020-11-27T12:02:18"/>
        <d v="2020-11-26T16:15:47"/>
        <d v="2020-11-26T12:03:35"/>
        <d v="2020-11-25T16:01:26"/>
        <d v="2020-11-25T12:00:41"/>
        <d v="2020-11-24T16:24:14"/>
        <d v="2020-11-24T12:06:52"/>
        <d v="2020-11-23T16:05:37"/>
        <d v="2020-11-23T12:40:38"/>
        <d v="2020-11-20T14:01:38"/>
        <d v="2020-11-19T16:00:39"/>
        <d v="2020-11-19T12:00:48"/>
        <d v="2020-11-18T12:20:28"/>
        <d v="2020-11-16T16:07:08"/>
        <d v="2020-11-16T12:00:48"/>
        <d v="2020-11-13T16:03:33"/>
        <d v="2020-11-13T12:01:10"/>
        <d v="2020-11-12T16:04:24"/>
        <d v="2020-11-12T12:31:52"/>
        <d v="2020-11-11T16:47:21"/>
        <d v="2020-11-11T12:01:56"/>
        <d v="2020-11-10T16:04:27"/>
        <d v="2020-11-10T12:09:10"/>
        <d v="2020-11-09T12:01:05"/>
        <d v="2020-11-06T16:01:31"/>
        <d v="2020-11-06T12:01:58"/>
        <d v="2020-11-05T16:00:52"/>
        <d v="2020-11-05T12:00:28"/>
        <d v="2020-11-04T16:28:19"/>
        <d v="2020-11-03T16:28:19"/>
        <d v="2020-11-03T13:00:20"/>
        <d v="2020-11-02T16:00:49"/>
        <d v="2020-10-30T16:03:44"/>
        <d v="2020-10-30T12:01:01"/>
        <d v="2020-10-29T16:00:54"/>
        <d v="2020-10-29T12:36:24"/>
        <d v="2020-10-28T12:00:27"/>
        <d v="2020-10-27T16:00:48"/>
        <d v="2020-10-27T12:00:40"/>
        <d v="2020-10-26T16:00:34"/>
        <d v="2020-10-26T12:00:48"/>
        <d v="2020-10-23T12:00:50"/>
        <d v="2020-10-22T16:02:29"/>
        <d v="2020-10-22T12:00:37"/>
        <d v="2020-10-21T16:06:56"/>
        <d v="2020-10-21T12:00:50"/>
        <d v="2020-10-20T12:11:53"/>
        <d v="2020-10-19T12:01:42"/>
        <d v="2020-10-16T16:04:07"/>
        <d v="2020-10-16T12:00:56"/>
        <d v="2020-10-15T16:00:31"/>
        <d v="2020-10-15T12:11:07"/>
        <d v="2020-10-14T12:01:40"/>
        <d v="2020-10-13T16:00:46"/>
        <d v="2020-10-13T12:00:51"/>
        <d v="2020-10-12T16:20:40"/>
        <d v="2020-10-12T12:02:52"/>
        <d v="2020-10-09T16:00:31"/>
        <d v="2020-10-09T12:07:03"/>
        <d v="2020-10-08T13:25:42"/>
        <d v="2020-10-07T16:00:37"/>
        <d v="2020-10-07T12:21:27"/>
        <d v="2020-10-06T16:31:18"/>
        <d v="2020-10-06T12:24:23"/>
        <d v="2020-10-05T16:13:29"/>
        <d v="2020-10-02T16:00:30"/>
        <d v="2020-10-02T12:15:17"/>
        <d v="2020-10-01T16:01:54"/>
        <d v="2020-10-01T12:56:47"/>
        <d v="2020-09-30T16:01:53"/>
        <d v="2020-09-30T12:02:59"/>
        <d v="2020-09-29T16:09:59"/>
        <d v="2020-09-29T12:04:21"/>
        <d v="2020-09-28T16:01:16"/>
        <d v="2020-09-28T12:00:30"/>
        <d v="2020-09-25T16:53:07"/>
        <d v="2020-09-25T13:13:37"/>
        <d v="2020-09-24T16:00:31"/>
        <d v="2020-09-24T12:01:28"/>
        <d v="2020-09-23T16:00:57"/>
        <d v="2020-09-23T12:00:47"/>
        <d v="2020-09-22T16:01:25"/>
        <d v="2020-09-22T12:01:25"/>
        <d v="2020-09-21T16:04:14"/>
        <d v="2020-09-21T12:05:36"/>
        <d v="2020-09-18T16:18:38"/>
        <d v="2020-09-18T12:04:33"/>
        <d v="2020-09-17T16:05:38"/>
        <d v="2020-09-17T12:06:51"/>
        <d v="2020-09-16T16:17:13"/>
        <d v="2020-09-16T12:01:15"/>
        <d v="2020-09-15T16:57:37"/>
        <d v="2020-09-15T12:01:30"/>
        <d v="2020-09-14T16:11:16"/>
        <d v="2020-09-14T12:58:46"/>
        <d v="2020-09-11T16:00:37"/>
        <d v="2020-09-11T12:02:16"/>
        <d v="2020-09-10T16:02:01"/>
        <d v="2020-09-10T12:11:42"/>
        <d v="2020-09-09T16:08:09"/>
        <d v="2020-09-09T12:06:18"/>
        <d v="2020-09-08T16:13:17"/>
        <d v="2020-09-08T12:00:50"/>
        <d v="2020-09-07T16:20:50"/>
        <d v="2020-09-07T12:02:43"/>
        <d v="2020-09-04T16:01:35"/>
        <d v="2020-09-04T12:01:41"/>
        <d v="2020-09-03T16:00:48"/>
        <d v="2020-09-03T12:02:13"/>
        <d v="2020-09-02T16:23:59"/>
        <d v="2020-09-02T12:02:18"/>
        <d v="2020-09-01T16:24:32"/>
        <d v="2020-09-01T12:03:55"/>
        <d v="2020-08-31T00:00:00"/>
        <d v="2020-08-28T16:00:27"/>
        <d v="2020-08-27T16:04:25"/>
        <d v="2020-08-27T12:00:46"/>
        <d v="2020-08-26T16:12:44"/>
        <d v="2020-08-26T12:00:59"/>
        <d v="2020-08-25T16:05:31"/>
        <d v="2020-08-25T12:09:15"/>
        <d v="2020-08-24T16:41:48"/>
        <d v="2020-08-24T12:01:33"/>
        <d v="2020-08-14T18:34:37"/>
        <d v="2020-08-13T18:34:37"/>
        <d v="2020-08-12T18:34:37"/>
        <d v="2020-08-11T18:34:37"/>
        <d v="2020-08-10T12:00:44"/>
        <d v="2020-08-07T12:00:44"/>
        <d v="2020-08-06T16:04:14"/>
        <d v="2020-08-06T12:25:45"/>
        <d v="2020-08-05T16:05:40"/>
        <d v="2020-08-05T13:40:56"/>
        <d v="2020-08-04T16:00:50"/>
        <d v="2020-08-04T12:02:09"/>
        <d v="2020-08-03T16:28:48"/>
        <d v="2020-08-03T12:00:27"/>
        <d v="2020-07-31T00:00:00"/>
        <d v="2020-07-30T16:19:56"/>
        <d v="2020-07-30T16:08:02"/>
        <d v="2020-07-29T16:13:22"/>
        <d v="2020-07-28T12:04:10"/>
        <d v="2020-07-27T12:07:51"/>
        <d v="2020-07-24T16:01:59"/>
        <d v="2020-07-23T16:02:38"/>
        <d v="2020-07-23T12:00:42"/>
        <d v="2020-07-22T16:00:52"/>
        <d v="2020-07-22T12:01:19"/>
        <d v="2020-07-21T16:17:08"/>
        <d v="2020-07-21T12:00:31"/>
        <d v="2020-07-20T12:01:32"/>
        <d v="2020-07-17T12:00:56"/>
        <d v="2020-07-16T16:34:58"/>
        <d v="2020-07-16T12:00:36"/>
        <d v="2020-07-15T12:00:32"/>
        <d v="2020-07-14T16:50:52"/>
        <d v="2020-07-14T12:03:23"/>
        <d v="2020-07-13T16:03:37"/>
        <d v="2020-07-13T12:00:37"/>
        <d v="2020-07-10T16:03:28"/>
        <d v="2020-07-10T12:03:28"/>
        <d v="2020-07-09T14:03:36"/>
        <d v="2020-07-09T12:30:25"/>
        <d v="2020-07-08T19:28:44"/>
        <d v="2020-07-07T16:30:30"/>
        <d v="2020-07-06T10:33:23"/>
        <d v="2020-07-03T10:32:53"/>
        <d v="2020-07-02T20:21:23"/>
        <d v="2020-07-02T16:30:12"/>
        <d v="2020-07-02T13:31:31"/>
      </sharedItems>
    </cacheField>
    <cacheField name="Project_ID" numFmtId="0">
      <sharedItems containsBlank="1"/>
    </cacheField>
    <cacheField name="WkEnd" numFmtId="15">
      <sharedItems containsDate="1" containsMixedTypes="1" minDate="2020-07-05T00:00:00" maxDate="2022-02-21T00:00:00" count="83">
        <d v="2021-01-03T00:00:00"/>
        <d v="2022-02-20T00:00:00"/>
        <d v="2022-02-13T00:00:00"/>
        <d v="2022-02-06T00:00:00"/>
        <d v="2022-01-30T00:00:00"/>
        <d v="2022-01-23T00:00:00"/>
        <d v="2022-01-16T00:00:00"/>
        <d v="2022-01-09T00:00:00"/>
        <d v="2022-01-02T00:00:00"/>
        <d v="2021-12-26T00:00:00"/>
        <d v="2021-12-19T00:00:00"/>
        <d v="2021-12-12T00:00:00"/>
        <d v="2021-12-05T00:00:00"/>
        <d v="2021-11-28T00:00:00"/>
        <d v="2021-11-21T00:00:00"/>
        <d v="2021-11-14T00:00:00"/>
        <d v="2021-11-07T00:00:00"/>
        <d v="2021-10-31T00:00:00"/>
        <d v="2021-10-24T00:00:00"/>
        <d v="2021-10-17T00:00:00"/>
        <d v="2021-10-10T00:00:00"/>
        <d v="2021-10-03T00:00:00"/>
        <d v="2021-09-26T00:00:00"/>
        <d v="2021-09-19T00:00:00"/>
        <d v="2021-09-12T00:00:00"/>
        <d v="2021-09-05T00:00:00"/>
        <d v="2021-08-29T00:00:00"/>
        <d v="2021-08-22T00:00:00"/>
        <d v="2021-08-15T00:00:00"/>
        <d v="2021-08-01T00:00:00"/>
        <d v="2021-07-18T00:00:00"/>
        <d v="2021-07-11T00:00:00"/>
        <d v="2021-07-04T00:00:00"/>
        <d v="2021-06-27T00:00:00"/>
        <d v="2021-06-20T00:00:00"/>
        <d v="2021-06-13T00:00:00"/>
        <d v="2021-06-06T00:00:00"/>
        <d v="2021-05-23T00:00:00"/>
        <d v="2021-05-16T00:00:00"/>
        <d v="2021-05-09T00:00:00"/>
        <d v="2021-05-02T00:00:00"/>
        <d v="2021-04-25T00:00:00"/>
        <d v="2021-04-18T00:00:00"/>
        <d v="2021-04-11T00:00:00"/>
        <d v="2021-04-04T00:00:00"/>
        <d v="2021-03-28T00:00:00"/>
        <d v="2021-03-21T00:00:00"/>
        <d v="2021-03-14T00:00:00"/>
        <d v="2021-03-07T00:00:00"/>
        <d v="2021-02-28T00:00:00"/>
        <d v="2021-02-21T00:00:00"/>
        <d v="2021-02-14T00:00:00"/>
        <d v="2021-02-07T00:00:00"/>
        <d v="2021-01-31T00:00:00"/>
        <d v="2021-01-24T00:00:00"/>
        <d v="2021-01-17T00:00:00"/>
        <d v="2021-01-10T00:00:00"/>
        <d v="2020-12-27T00:00:00"/>
        <d v="2020-12-20T00:00:00"/>
        <d v="2020-12-13T00:00:00"/>
        <d v="2020-12-06T00:00:00"/>
        <d v="2020-11-29T00:00:00"/>
        <d v="2020-11-22T00:00:00"/>
        <d v="2020-11-15T00:00:00"/>
        <d v="2020-11-08T00:00:00"/>
        <d v="2020-11-01T00:00:00"/>
        <d v="2020-10-25T00:00:00"/>
        <d v="2020-10-18T00:00:00"/>
        <d v="2020-10-11T00:00:00"/>
        <d v="2020-10-04T00:00:00"/>
        <d v="2020-09-27T00:00:00"/>
        <d v="2020-09-20T00:00:00"/>
        <d v="2020-09-13T00:00:00"/>
        <d v="2020-09-06T00:00:00"/>
        <d v="2020-08-30T00:00:00"/>
        <d v="2020-08-16T00:00:00"/>
        <d v="2020-08-09T00:00:00"/>
        <d v="2020-08-02T00:00:00"/>
        <d v="2020-07-26T00:00:00"/>
        <d v="2020-07-19T00:00:00"/>
        <d v="2020-07-12T00:00:00"/>
        <d v="2020-07-05T00:00:00"/>
        <e v="#REF!"/>
      </sharedItems>
    </cacheField>
    <cacheField name="Charge Code" numFmtId="15">
      <sharedItems/>
    </cacheField>
    <cacheField name="Date" numFmtId="166">
      <sharedItems containsSemiMixedTypes="0" containsNonDate="0" containsDate="1" containsString="0" minDate="1899-12-30T00:00:00" maxDate="2022-02-19T00:00:00" count="397">
        <d v="2021-01-01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7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5T00:00:00"/>
        <d v="2021-11-24T00:00:00"/>
        <d v="2021-11-23T00:00:00"/>
        <d v="2021-11-22T00:00:00"/>
        <d v="2021-11-19T00:00:00"/>
        <d v="2021-11-18T00:00:00"/>
        <d v="2021-11-17T00:00:00"/>
        <d v="2021-11-16T00:00:00"/>
        <d v="2021-11-15T00:00:00"/>
        <d v="2021-11-12T00:00:00"/>
        <d v="2021-11-11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11T00:00:00"/>
        <d v="2021-10-08T00:00:00"/>
        <d v="2021-10-07T00:00:00"/>
        <d v="2021-10-06T00:00:00"/>
        <d v="2021-10-05T00:00:00"/>
        <d v="2021-10-04T00:00:00"/>
        <d v="2021-10-01T00:00:00"/>
        <d v="2021-09-30T00:00:00"/>
        <d v="2021-09-29T00:00:00"/>
        <d v="2021-09-28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6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7-29T00:00:00"/>
        <d v="2021-07-28T00:00:00"/>
        <d v="2021-07-27T00:00:00"/>
        <d v="2021-07-26T00:00:00"/>
        <d v="2021-07-16T00:00:00"/>
        <d v="2021-07-15T00:00:00"/>
        <d v="2021-07-14T00:00:00"/>
        <d v="2021-07-13T00:00:00"/>
        <d v="2021-07-12T00:00:00"/>
        <d v="2021-07-07T00:00:00"/>
        <d v="2021-07-06T00:00:00"/>
        <d v="2021-07-05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31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1T00:00:00"/>
        <d v="2021-03-31T00:00:00"/>
        <d v="2021-03-30T00:00:00"/>
        <d v="2021-03-29T00:00:00"/>
        <d v="2021-03-26T00:00:00"/>
        <d v="2021-03-25T00:00:00"/>
        <d v="2021-03-24T00:00:00"/>
        <d v="2021-03-23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19T00:00:00"/>
        <d v="2021-02-18T00:00:00"/>
        <d v="2021-02-17T00:00:00"/>
        <d v="2021-02-16T00:00:00"/>
        <d v="2021-02-15T00:00:00"/>
        <d v="2021-02-12T00:00:00"/>
        <d v="2021-02-11T00:00:00"/>
        <d v="2021-02-10T00:00:00"/>
        <d v="2021-02-09T00:00:00"/>
        <d v="2021-02-08T00:00:00"/>
        <d v="2021-02-05T00:00:00"/>
        <d v="2021-02-03T00:00:00"/>
        <d v="2021-02-02T00:00:00"/>
        <d v="2021-02-01T00:00:00"/>
        <d v="2021-01-29T00:00:00"/>
        <d v="2021-01-28T00:00:00"/>
        <d v="2021-01-27T00:00:00"/>
        <d v="2021-01-26T00:00:00"/>
        <d v="2021-01-25T00:00:00"/>
        <d v="2021-01-22T00:00:00"/>
        <d v="2021-01-21T00:00:00"/>
        <d v="2021-01-20T00:00:00"/>
        <d v="2021-01-19T00:00:00"/>
        <d v="2021-01-18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5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6T00:00:00"/>
        <d v="2020-11-25T00:00:00"/>
        <d v="2020-11-24T00:00:00"/>
        <d v="2020-11-23T00:00:00"/>
        <d v="2020-11-20T00:00:00"/>
        <d v="2020-11-19T00:00:00"/>
        <d v="2020-11-18T00:00:00"/>
        <d v="2020-11-16T00:00:00"/>
        <d v="2020-11-13T00:00:00"/>
        <d v="2020-11-12T00:00:00"/>
        <d v="2020-11-11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12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7T00:00:00"/>
        <d v="2020-09-04T00:00:00"/>
        <d v="2020-09-03T00:00:00"/>
        <d v="2020-09-02T00:00:00"/>
        <d v="2020-09-01T00:00:00"/>
        <d v="2020-08-31T00:00:00"/>
        <d v="2020-08-28T00:00:00"/>
        <d v="2020-08-27T00:00:00"/>
        <d v="2020-08-26T00:00:00"/>
        <d v="2020-08-25T00:00:00"/>
        <d v="2020-08-24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1899-12-30T00:00:00"/>
      </sharedItems>
      <fieldGroup par="18" base="6">
        <rangePr groupBy="months" startDate="1899-12-30T00:00:00" endDate="2022-02-19T00:00:00"/>
        <groupItems count="14">
          <s v="&lt;00/01/1900"/>
          <s v="Jan"/>
          <s v="Feb"/>
          <s v="Mar"/>
          <s v="Apr"/>
          <s v="May"/>
          <s v="Jun"/>
          <s v="Jul"/>
          <s v="Aug"/>
          <s v="Sep"/>
          <s v="Oct"/>
          <s v="Nov"/>
          <s v="Dec"/>
          <s v="&gt;19/02/2022"/>
        </groupItems>
      </fieldGroup>
    </cacheField>
    <cacheField name="Hours" numFmtId="0">
      <sharedItems containsSemiMixedTypes="0" containsString="0" containsNumber="1" minValue="0" maxValue="11.25"/>
    </cacheField>
    <cacheField name="Charge Type" numFmtId="0">
      <sharedItems/>
    </cacheField>
    <cacheField name="Narrative" numFmtId="0">
      <sharedItems containsBlank="1" longText="1"/>
    </cacheField>
    <cacheField name="Job No2" numFmtId="167">
      <sharedItems containsMixedTypes="1" containsNumber="1" containsInteger="1" minValue="0" maxValue="0"/>
    </cacheField>
    <cacheField name="DayNo" numFmtId="0">
      <sharedItems containsMixedTypes="1" containsNumber="1" containsInteger="1" minValue="1" maxValue="5"/>
    </cacheField>
    <cacheField name="Year" numFmtId="1">
      <sharedItems containsMixedTypes="1" containsNumber="1" containsInteger="1" minValue="2020" maxValue="2022"/>
    </cacheField>
    <cacheField name="WkNo" numFmtId="1">
      <sharedItems containsMixedTypes="1" containsNumber="1" containsInteger="1" minValue="2" maxValue="53"/>
    </cacheField>
    <cacheField name="WkRef" numFmtId="1">
      <sharedItems/>
    </cacheField>
    <cacheField name="Quarters" numFmtId="0" databaseField="0">
      <fieldGroup base="1">
        <rangePr groupBy="quarters" startDate="2020-07-02T13:31:31" endDate="2022-02-18T15:01:22"/>
        <groupItems count="6">
          <s v="&lt;02/07/2020"/>
          <s v="Qtr1"/>
          <s v="Qtr2"/>
          <s v="Qtr3"/>
          <s v="Qtr4"/>
          <s v="&gt;18/02/2022"/>
        </groupItems>
      </fieldGroup>
    </cacheField>
    <cacheField name="Years" numFmtId="0" databaseField="0">
      <fieldGroup base="1">
        <rangePr groupBy="years" startDate="2020-07-02T13:31:31" endDate="2022-02-18T15:01:22"/>
        <groupItems count="5">
          <s v="&lt;02/07/2020"/>
          <s v="2020"/>
          <s v="2021"/>
          <s v="2022"/>
          <s v="&gt;18/02/2022"/>
        </groupItems>
      </fieldGroup>
    </cacheField>
    <cacheField name="Quarters2" numFmtId="0" databaseField="0">
      <fieldGroup base="6">
        <rangePr groupBy="quarters" startDate="1899-12-30T00:00:00" endDate="2022-02-19T00:00:00"/>
        <groupItems count="6">
          <s v="&lt;00/01/1900"/>
          <s v="Qtr1"/>
          <s v="Qtr2"/>
          <s v="Qtr3"/>
          <s v="Qtr4"/>
          <s v="&gt;19/02/2022"/>
        </groupItems>
      </fieldGroup>
    </cacheField>
    <cacheField name="Years2" numFmtId="0" databaseField="0">
      <fieldGroup base="6">
        <rangePr groupBy="years" startDate="1899-12-30T00:00:00" endDate="2022-02-19T00:00:00"/>
        <groupItems count="125">
          <s v="&lt;00/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gt;19/0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7">
  <r>
    <n v="0.1"/>
    <x v="0"/>
    <x v="0"/>
    <m/>
    <x v="0"/>
    <e v="#N/A"/>
    <x v="0"/>
    <n v="0"/>
    <s v="Normal Time"/>
    <m/>
    <e v="#N/A"/>
    <n v="5"/>
    <n v="2021"/>
    <n v="2"/>
    <s v="2021-2"/>
  </r>
  <r>
    <n v="1.1000000000000001"/>
    <x v="1"/>
    <x v="1"/>
    <s v="irsdc-bcs"/>
    <x v="1"/>
    <s v="284197-02 BRIDGES AND CIVIL STRUCTURES (55-120)"/>
    <x v="1"/>
    <n v="2"/>
    <s v="Normal Time"/>
    <s v="pier options"/>
    <s v="No"/>
    <n v="5"/>
    <n v="2022"/>
    <n v="9"/>
    <s v="2022-9"/>
  </r>
  <r>
    <n v="1.1000000000000001"/>
    <x v="1"/>
    <x v="1"/>
    <s v="irsdc"/>
    <x v="1"/>
    <s v="284197-00 IRSDC MODULAR STATIONS (55-120)"/>
    <x v="1"/>
    <n v="1.5"/>
    <s v="Normal Time"/>
    <s v="drawings and meeting notes"/>
    <s v="No"/>
    <n v="5"/>
    <n v="2022"/>
    <n v="9"/>
    <s v="2022-9"/>
  </r>
  <r>
    <n v="1.1000000000000001"/>
    <x v="2"/>
    <x v="1"/>
    <s v="irsdc-bcs"/>
    <x v="1"/>
    <s v="284197-02 BRIDGES AND CIVIL STRUCTURES (55-120)"/>
    <x v="1"/>
    <n v="2"/>
    <s v="Normal Time"/>
    <s v="pier layouts - truss form - columns integration"/>
    <s v="No"/>
    <n v="5"/>
    <n v="2022"/>
    <n v="9"/>
    <s v="2022-9"/>
  </r>
  <r>
    <n v="1.1000000000000001"/>
    <x v="3"/>
    <x v="1"/>
    <s v="irsdc"/>
    <x v="1"/>
    <s v="284197-00 IRSDC MODULAR STATIONS (55-120)"/>
    <x v="1"/>
    <n v="2"/>
    <s v="Normal Time"/>
    <s v="storyboard"/>
    <s v="No"/>
    <n v="5"/>
    <n v="2022"/>
    <n v="9"/>
    <s v="2022-9"/>
  </r>
  <r>
    <n v="1.1000000000000001"/>
    <x v="4"/>
    <x v="2"/>
    <s v="irsdc"/>
    <x v="1"/>
    <s v="284197-00 IRSDC MODULAR STATIONS (55-120)"/>
    <x v="2"/>
    <n v="2.5"/>
    <s v="Normal Time"/>
    <s v="irsdc design handbook sotryboarding"/>
    <s v="No"/>
    <n v="4"/>
    <n v="2022"/>
    <n v="9"/>
    <s v="2022-9"/>
  </r>
  <r>
    <n v="1.1000000000000001"/>
    <x v="5"/>
    <x v="2"/>
    <s v="tru-calder"/>
    <x v="1"/>
    <s v="277658-36 W3-GRIP4-3036-CIV (01-432)"/>
    <x v="2"/>
    <n v="2"/>
    <s v="Normal Time"/>
    <s v="calder form a"/>
    <s v="No"/>
    <n v="4"/>
    <n v="2022"/>
    <n v="9"/>
    <s v="2022-9"/>
  </r>
  <r>
    <n v="1.1000000000000001"/>
    <x v="6"/>
    <x v="2"/>
    <s v="tru-calder"/>
    <x v="1"/>
    <s v="277658-36 W3-GRIP4-3036-CIV (01-432)"/>
    <x v="2"/>
    <n v="2"/>
    <s v="Normal Time"/>
    <s v="review of submission to HRS"/>
    <s v="No"/>
    <n v="4"/>
    <n v="2022"/>
    <n v="9"/>
    <s v="2022-9"/>
  </r>
  <r>
    <n v="1.1000000000000001"/>
    <x v="6"/>
    <x v="2"/>
    <s v="irsdc"/>
    <x v="1"/>
    <s v="284197-00 IRSDC MODULAR STATIONS (55-120)"/>
    <x v="2"/>
    <n v="1"/>
    <s v="Normal Time"/>
    <s v="update agreement"/>
    <s v="No"/>
    <n v="4"/>
    <n v="2022"/>
    <n v="9"/>
    <s v="2022-9"/>
  </r>
  <r>
    <n v="1.1000000000000001"/>
    <x v="7"/>
    <x v="3"/>
    <s v="irsdc"/>
    <x v="1"/>
    <s v="284197-00 IRSDC MODULAR STATIONS (55-120)"/>
    <x v="3"/>
    <n v="2"/>
    <s v="Normal Time"/>
    <s v="consultant briefing, geo discussion"/>
    <s v="No"/>
    <n v="3"/>
    <n v="2022"/>
    <n v="9"/>
    <s v="2022-9"/>
  </r>
  <r>
    <n v="1.1000000000000001"/>
    <x v="8"/>
    <x v="3"/>
    <s v="m25 west msa"/>
    <x v="1"/>
    <s v="255375-00 M25 West MSA (01-122)"/>
    <x v="3"/>
    <n v="1"/>
    <s v="Normal Time"/>
    <s v="options review"/>
    <s v="No"/>
    <n v="3"/>
    <n v="2022"/>
    <n v="9"/>
    <s v="2022-9"/>
  </r>
  <r>
    <n v="1.1000000000000001"/>
    <x v="9"/>
    <x v="3"/>
    <s v="m25 west msa"/>
    <x v="1"/>
    <s v="255375-00 M25 West MSA (01-122)"/>
    <x v="3"/>
    <n v="2"/>
    <s v="Normal Time"/>
    <s v="note"/>
    <s v="No"/>
    <n v="3"/>
    <n v="2022"/>
    <n v="9"/>
    <s v="2022-9"/>
  </r>
  <r>
    <n v="1.1000000000000001"/>
    <x v="9"/>
    <x v="3"/>
    <s v="irsdc"/>
    <x v="1"/>
    <s v="284197-00 IRSDC MODULAR STATIONS (55-120)"/>
    <x v="3"/>
    <n v="2.5"/>
    <s v="Normal Time"/>
    <s v="suconsultant agreement brief"/>
    <s v="No"/>
    <n v="3"/>
    <n v="2022"/>
    <n v="9"/>
    <s v="2022-9"/>
  </r>
  <r>
    <n v="1.1000000000000001"/>
    <x v="10"/>
    <x v="4"/>
    <s v="m25 west msa"/>
    <x v="1"/>
    <s v="255375-00 M25 West MSA (01-122)"/>
    <x v="4"/>
    <n v="1.5"/>
    <s v="Normal Time"/>
    <s v="options note"/>
    <s v="No"/>
    <n v="2"/>
    <n v="2022"/>
    <n v="9"/>
    <s v="2022-9"/>
  </r>
  <r>
    <n v="1.1000000000000001"/>
    <x v="11"/>
    <x v="4"/>
    <s v="irsdc"/>
    <x v="1"/>
    <s v="284197-00 IRSDC MODULAR STATIONS (55-120)"/>
    <x v="4"/>
    <n v="2"/>
    <s v="Normal Time"/>
    <s v="internal update"/>
    <s v="No"/>
    <n v="2"/>
    <n v="2022"/>
    <n v="9"/>
    <s v="2022-9"/>
  </r>
  <r>
    <n v="1.1000000000000001"/>
    <x v="12"/>
    <x v="4"/>
    <s v="irsdc-bcs"/>
    <x v="1"/>
    <s v="284197-02 BRIDGES AND CIVIL STRUCTURES (55-120)"/>
    <x v="4"/>
    <n v="2"/>
    <s v="Normal Time"/>
    <s v="service strategy, design basis"/>
    <s v="No"/>
    <n v="2"/>
    <n v="2022"/>
    <n v="9"/>
    <s v="2022-9"/>
  </r>
  <r>
    <n v="1.1000000000000001"/>
    <x v="12"/>
    <x v="4"/>
    <s v="irsdc"/>
    <x v="1"/>
    <s v="284197-00 IRSDC MODULAR STATIONS (55-120)"/>
    <x v="4"/>
    <n v="2"/>
    <s v="Normal Time"/>
    <s v="catch-up with irsdc - end blocks"/>
    <s v="No"/>
    <n v="2"/>
    <n v="2022"/>
    <n v="9"/>
    <s v="2022-9"/>
  </r>
  <r>
    <n v="1.1000000000000001"/>
    <x v="13"/>
    <x v="5"/>
    <s v="irsdc-bcs"/>
    <x v="1"/>
    <s v="284197-02 BRIDGES AND CIVIL STRUCTURES (55-120)"/>
    <x v="5"/>
    <n v="1.5"/>
    <s v="Normal Time"/>
    <s v="outline and diagrams"/>
    <s v="No"/>
    <n v="1"/>
    <n v="2022"/>
    <n v="9"/>
    <s v="2022-9"/>
  </r>
  <r>
    <n v="1.1000000000000001"/>
    <x v="14"/>
    <x v="5"/>
    <s v="irsdc-bcs"/>
    <x v="1"/>
    <s v="284197-02 BRIDGES AND CIVIL STRUCTURES (55-120)"/>
    <x v="5"/>
    <n v="2"/>
    <s v="Normal Time"/>
    <s v="fob catch-up and update"/>
    <s v="No"/>
    <n v="1"/>
    <n v="2022"/>
    <n v="9"/>
    <s v="2022-9"/>
  </r>
  <r>
    <n v="1.1000000000000001"/>
    <x v="14"/>
    <x v="5"/>
    <s v="irsdc"/>
    <x v="1"/>
    <s v="284197-00 IRSDC MODULAR STATIONS (55-120)"/>
    <x v="5"/>
    <n v="4"/>
    <s v="Normal Time"/>
    <s v="review follow-up"/>
    <s v="No"/>
    <n v="1"/>
    <n v="2022"/>
    <n v="9"/>
    <s v="2022-9"/>
  </r>
  <r>
    <n v="0.10000000000000009"/>
    <x v="15"/>
    <x v="1"/>
    <s v="irsdc-bcs"/>
    <x v="2"/>
    <s v="284197-02 BRIDGES AND CIVIL STRUCTURES (55-120)"/>
    <x v="6"/>
    <n v="3"/>
    <s v="Normal Time"/>
    <s v="catch-up with andrea, aishath"/>
    <s v="284197-02"/>
    <n v="5"/>
    <n v="2022"/>
    <n v="8"/>
    <s v="2022-8"/>
  </r>
  <r>
    <n v="0.10000000000000009"/>
    <x v="16"/>
    <x v="1"/>
    <s v="irsdc"/>
    <x v="2"/>
    <s v="284197-00 IRSDC MODULAR STATIONS (55-120)"/>
    <x v="6"/>
    <n v="2"/>
    <s v="Normal Time"/>
    <s v="update with mr sood"/>
    <s v="284197-00"/>
    <n v="5"/>
    <n v="2022"/>
    <n v="8"/>
    <s v="2022-8"/>
  </r>
  <r>
    <n v="0.10000000000000009"/>
    <x v="16"/>
    <x v="1"/>
    <s v="irsdc-bcs"/>
    <x v="2"/>
    <s v="284197-02 BRIDGES AND CIVIL STRUCTURES (55-120)"/>
    <x v="6"/>
    <n v="2.5"/>
    <s v="Normal Time"/>
    <s v="internal technical review"/>
    <s v="284197-02"/>
    <n v="5"/>
    <n v="2022"/>
    <n v="8"/>
    <s v="2022-8"/>
  </r>
  <r>
    <n v="0.10000000000000009"/>
    <x v="17"/>
    <x v="6"/>
    <s v="infra-automation"/>
    <x v="2"/>
    <s v="077616-65 UPSKILLING TRAINING AND DEVELO (01-748)"/>
    <x v="7"/>
    <n v="5"/>
    <s v="Normal Time"/>
    <s v="day 20"/>
    <s v="077616-65"/>
    <n v="4"/>
    <n v="2022"/>
    <n v="8"/>
    <s v="2022-8"/>
  </r>
  <r>
    <n v="0.10000000000000009"/>
    <x v="17"/>
    <x v="6"/>
    <s v="irsdc"/>
    <x v="2"/>
    <s v="284197-00 IRSDC MODULAR STATIONS (55-120)"/>
    <x v="7"/>
    <n v="2.5"/>
    <s v="Normal Time"/>
    <s v="architecture review"/>
    <s v="284197-00"/>
    <n v="4"/>
    <n v="2022"/>
    <n v="8"/>
    <s v="2022-8"/>
  </r>
  <r>
    <n v="0.10000000000000009"/>
    <x v="17"/>
    <x v="3"/>
    <s v="irsdc-bcs"/>
    <x v="2"/>
    <s v="284197-02 BRIDGES AND CIVIL STRUCTURES (55-120)"/>
    <x v="8"/>
    <n v="2"/>
    <s v="Normal Time"/>
    <s v="prep for architecture review / multi-disc discussion on fob interface"/>
    <s v="284197-02"/>
    <n v="3"/>
    <n v="2022"/>
    <n v="8"/>
    <s v="2022-8"/>
  </r>
  <r>
    <n v="0.10000000000000009"/>
    <x v="17"/>
    <x v="3"/>
    <s v="infra-automation"/>
    <x v="2"/>
    <s v="077616-65 UPSKILLING TRAINING AND DEVELO (01-748)"/>
    <x v="8"/>
    <n v="5.5"/>
    <s v="Normal Time"/>
    <s v="day 18"/>
    <s v="077616-65"/>
    <n v="3"/>
    <n v="2022"/>
    <n v="8"/>
    <s v="2022-8"/>
  </r>
  <r>
    <n v="0.10000000000000009"/>
    <x v="17"/>
    <x v="4"/>
    <s v="irsdc"/>
    <x v="2"/>
    <s v="284197-00 IRSDC MODULAR STATIONS (55-120)"/>
    <x v="9"/>
    <n v="3.75"/>
    <s v="Normal Time"/>
    <s v="minister presentation"/>
    <s v="284197-00"/>
    <n v="2"/>
    <n v="2022"/>
    <n v="8"/>
    <s v="2022-8"/>
  </r>
  <r>
    <n v="0.10000000000000009"/>
    <x v="17"/>
    <x v="4"/>
    <s v="irsdc-bcs"/>
    <x v="2"/>
    <s v="284197-02 BRIDGES AND CIVIL STRUCTURES (55-120)"/>
    <x v="9"/>
    <n v="3.75"/>
    <s v="Normal Time"/>
    <s v="review prep"/>
    <s v="284197-02"/>
    <n v="2"/>
    <n v="2022"/>
    <n v="8"/>
    <s v="2022-8"/>
  </r>
  <r>
    <n v="0.10000000000000009"/>
    <x v="17"/>
    <x v="5"/>
    <s v="irsdc"/>
    <x v="2"/>
    <s v="284197-00 IRSDC MODULAR STATIONS (55-120)"/>
    <x v="10"/>
    <n v="3.75"/>
    <s v="Normal Time"/>
    <s v="prep for meeting with mr sood and rishav"/>
    <s v="284197-00"/>
    <n v="1"/>
    <n v="2022"/>
    <n v="8"/>
    <s v="2022-8"/>
  </r>
  <r>
    <n v="0.10000000000000009"/>
    <x v="17"/>
    <x v="5"/>
    <s v="irsdc-bcs"/>
    <x v="2"/>
    <s v="284197-02 BRIDGES AND CIVIL STRUCTURES (55-120)"/>
    <x v="10"/>
    <n v="3.75"/>
    <s v="Normal Time"/>
    <s v="column interface details"/>
    <s v="284197-02"/>
    <n v="1"/>
    <n v="2022"/>
    <n v="8"/>
    <s v="2022-8"/>
  </r>
  <r>
    <n v="1.1000000000000001"/>
    <x v="18"/>
    <x v="1"/>
    <s v="irsdc"/>
    <x v="3"/>
    <s v="284197-00 IRSDC MODULAR STATIONS (55-120)"/>
    <x v="11"/>
    <n v="3.75"/>
    <s v="Normal Time"/>
    <s v="design handbook outline, review setup"/>
    <s v="284197-00"/>
    <n v="5"/>
    <n v="2022"/>
    <n v="7"/>
    <s v="2022-7"/>
  </r>
  <r>
    <n v="1.1000000000000001"/>
    <x v="18"/>
    <x v="1"/>
    <s v="irsdc"/>
    <x v="3"/>
    <s v="284197-00 IRSDC MODULAR STATIONS (55-120)"/>
    <x v="11"/>
    <n v="3.75"/>
    <s v="Normal Time"/>
    <s v="IR meeting and presentation, fob piers and drawings"/>
    <s v="284197-00"/>
    <n v="5"/>
    <n v="2022"/>
    <n v="7"/>
    <s v="2022-7"/>
  </r>
  <r>
    <n v="1.1000000000000001"/>
    <x v="19"/>
    <x v="6"/>
    <s v="irsdc-bcs"/>
    <x v="3"/>
    <s v="284197-02 BRIDGES AND CIVIL STRUCTURES (55-120)"/>
    <x v="12"/>
    <n v="3.75"/>
    <s v="Normal Time"/>
    <s v="design handbook outline, fob drgs"/>
    <s v="284197-02"/>
    <n v="4"/>
    <n v="2022"/>
    <n v="7"/>
    <s v="2022-7"/>
  </r>
  <r>
    <n v="1.1000000000000001"/>
    <x v="19"/>
    <x v="6"/>
    <s v="irsdc"/>
    <x v="3"/>
    <s v="284197-00 IRSDC MODULAR STATIONS (55-120)"/>
    <x v="12"/>
    <n v="3.75"/>
    <s v="Normal Time"/>
    <s v="reviews"/>
    <s v="284197-00"/>
    <n v="4"/>
    <n v="2022"/>
    <n v="7"/>
    <s v="2022-7"/>
  </r>
  <r>
    <n v="1.1000000000000001"/>
    <x v="20"/>
    <x v="3"/>
    <s v="irsdc"/>
    <x v="3"/>
    <s v="284197-00 IRSDC MODULAR STATIONS (55-120)"/>
    <x v="13"/>
    <n v="3.75"/>
    <s v="Normal Time"/>
    <s v="workssop in london"/>
    <s v="284197-00"/>
    <n v="3"/>
    <n v="2022"/>
    <n v="7"/>
    <s v="2022-7"/>
  </r>
  <r>
    <n v="1.1000000000000001"/>
    <x v="20"/>
    <x v="3"/>
    <s v="infra-automation"/>
    <x v="3"/>
    <s v="077616-65 UPSKILLING TRAINING AND DEVELO (01-748)"/>
    <x v="13"/>
    <n v="3.75"/>
    <s v="Normal Time"/>
    <s v="day 18"/>
    <s v="077616-65"/>
    <n v="3"/>
    <n v="2022"/>
    <n v="7"/>
    <s v="2022-7"/>
  </r>
  <r>
    <n v="1.1000000000000001"/>
    <x v="21"/>
    <x v="4"/>
    <s v="irsdc"/>
    <x v="3"/>
    <s v="284197-00 IRSDC MODULAR STATIONS (55-120)"/>
    <x v="14"/>
    <n v="3.75"/>
    <s v="Normal Time"/>
    <s v="minister presentation"/>
    <s v="284197-00"/>
    <n v="2"/>
    <n v="2022"/>
    <n v="7"/>
    <s v="2022-7"/>
  </r>
  <r>
    <n v="1.1000000000000001"/>
    <x v="21"/>
    <x v="4"/>
    <s v="irsdc-bcs"/>
    <x v="3"/>
    <s v="284197-02 BRIDGES AND CIVIL STRUCTURES (55-120)"/>
    <x v="14"/>
    <n v="3.75"/>
    <s v="Normal Time"/>
    <s v="options report comments"/>
    <s v="284197-02"/>
    <n v="2"/>
    <n v="2022"/>
    <n v="7"/>
    <s v="2022-7"/>
  </r>
  <r>
    <n v="1.1000000000000001"/>
    <x v="22"/>
    <x v="5"/>
    <s v="irsdc"/>
    <x v="3"/>
    <s v="284197-00 IRSDC MODULAR STATIONS (55-120)"/>
    <x v="15"/>
    <n v="3.75"/>
    <s v="Normal Time"/>
    <s v="prep for meeting with mr sood and rishav"/>
    <s v="284197-00"/>
    <n v="1"/>
    <n v="2022"/>
    <n v="7"/>
    <s v="2022-7"/>
  </r>
  <r>
    <n v="1.1000000000000001"/>
    <x v="23"/>
    <x v="5"/>
    <s v="spats-261"/>
    <x v="3"/>
    <s v="602913-22 T0261 MGT FATIGUE STEEL BRIDGE (01-151)"/>
    <x v="15"/>
    <n v="3.75"/>
    <s v="Normal Time"/>
    <s v="final prep for submission"/>
    <s v="602913-22"/>
    <n v="1"/>
    <n v="2022"/>
    <n v="7"/>
    <s v="2022-7"/>
  </r>
  <r>
    <n v="0.10000000000000009"/>
    <x v="24"/>
    <x v="1"/>
    <s v="irsdc"/>
    <x v="4"/>
    <s v="284197-00 IRSDC MODULAR STATIONS (55-120)"/>
    <x v="16"/>
    <n v="2.5"/>
    <s v="Normal Time"/>
    <s v="meeting with rishav and mr sood"/>
    <s v="284197-00"/>
    <n v="5"/>
    <n v="2022"/>
    <n v="6"/>
    <s v="2022-6"/>
  </r>
  <r>
    <n v="0.10000000000000009"/>
    <x v="25"/>
    <x v="1"/>
    <s v="irsdc"/>
    <x v="4"/>
    <s v="284197-00 IRSDC MODULAR STATIONS (55-120)"/>
    <x v="16"/>
    <n v="2.5"/>
    <s v="Normal Time"/>
    <s v="prep for client meeting"/>
    <s v="284197-00"/>
    <n v="5"/>
    <n v="2022"/>
    <n v="6"/>
    <s v="2022-6"/>
  </r>
  <r>
    <n v="0.10000000000000009"/>
    <x v="26"/>
    <x v="1"/>
    <s v="irsdc"/>
    <x v="4"/>
    <s v="284197-00 IRSDC MODULAR STATIONS (55-120)"/>
    <x v="16"/>
    <n v="2.5"/>
    <s v="Normal Time"/>
    <s v="drawing list"/>
    <s v="284197-00"/>
    <n v="5"/>
    <n v="2022"/>
    <n v="6"/>
    <s v="2022-6"/>
  </r>
  <r>
    <n v="0.10000000000000009"/>
    <x v="27"/>
    <x v="2"/>
    <s v="irsdc"/>
    <x v="4"/>
    <s v="284197-00 IRSDC MODULAR STATIONS (55-120)"/>
    <x v="17"/>
    <n v="4.5"/>
    <s v="Normal Time"/>
    <s v="internal meeting catch-up and options report"/>
    <s v="284197-00"/>
    <n v="4"/>
    <n v="2022"/>
    <n v="6"/>
    <s v="2022-6"/>
  </r>
  <r>
    <n v="0.10000000000000009"/>
    <x v="27"/>
    <x v="2"/>
    <s v="irsdc-bcs"/>
    <x v="4"/>
    <s v="284197-02 BRIDGES AND CIVIL STRUCTURES (55-120)"/>
    <x v="17"/>
    <n v="3"/>
    <s v="Normal Time"/>
    <s v="footbridge revit"/>
    <s v="284197-02"/>
    <n v="4"/>
    <n v="2022"/>
    <n v="6"/>
    <s v="2022-6"/>
  </r>
  <r>
    <n v="0.10000000000000009"/>
    <x v="28"/>
    <x v="3"/>
    <s v="infra-automation"/>
    <x v="4"/>
    <s v="077616-65 UPSKILLING TRAINING AND DEVELO (01-748)"/>
    <x v="18"/>
    <n v="7.5"/>
    <s v="Normal Time"/>
    <s v="day 17"/>
    <s v="077616-65"/>
    <n v="3"/>
    <n v="2022"/>
    <n v="6"/>
    <s v="2022-6"/>
  </r>
  <r>
    <n v="0.10000000000000009"/>
    <x v="29"/>
    <x v="4"/>
    <s v="tru-calder"/>
    <x v="4"/>
    <s v="277658-36 W3-GRIP4-3036-CIV (01-432)"/>
    <x v="19"/>
    <n v="2"/>
    <s v="Normal Time"/>
    <s v="calder and mirfield updates"/>
    <s v="277658-36"/>
    <n v="2"/>
    <n v="2022"/>
    <n v="6"/>
    <s v="2022-6"/>
  </r>
  <r>
    <n v="0.10000000000000009"/>
    <x v="30"/>
    <x v="4"/>
    <s v="irsdc"/>
    <x v="4"/>
    <s v="284197-00 IRSDC MODULAR STATIONS (55-120)"/>
    <x v="19"/>
    <n v="1.5"/>
    <s v="Normal Time"/>
    <s v="internal update"/>
    <s v="284197-00"/>
    <n v="2"/>
    <n v="2022"/>
    <n v="6"/>
    <s v="2022-6"/>
  </r>
  <r>
    <n v="0.10000000000000009"/>
    <x v="31"/>
    <x v="4"/>
    <s v="irsdc-bcs"/>
    <x v="4"/>
    <s v="284197-02 BRIDGES AND CIVIL STRUCTURES (55-120)"/>
    <x v="19"/>
    <n v="4"/>
    <s v="Normal Time"/>
    <s v="options report comments"/>
    <s v="284197-02"/>
    <n v="2"/>
    <n v="2022"/>
    <n v="6"/>
    <s v="2022-6"/>
  </r>
  <r>
    <n v="0.10000000000000009"/>
    <x v="32"/>
    <x v="5"/>
    <s v="irsdc-bcs"/>
    <x v="4"/>
    <s v="284197-02 BRIDGES AND CIVIL STRUCTURES (55-120)"/>
    <x v="20"/>
    <n v="4"/>
    <s v="Normal Time"/>
    <s v="footbridge options update"/>
    <s v="284197-02"/>
    <n v="1"/>
    <n v="2022"/>
    <n v="6"/>
    <s v="2022-6"/>
  </r>
  <r>
    <n v="0.10000000000000009"/>
    <x v="33"/>
    <x v="5"/>
    <s v="irsdc"/>
    <x v="4"/>
    <s v="284197-00 IRSDC MODULAR STATIONS (55-120)"/>
    <x v="20"/>
    <n v="3.5"/>
    <s v="Normal Time"/>
    <s v="update to options report"/>
    <s v="284197-00"/>
    <n v="1"/>
    <n v="2022"/>
    <n v="6"/>
    <s v="2022-6"/>
  </r>
  <r>
    <n v="1.1000000000000001"/>
    <x v="34"/>
    <x v="1"/>
    <s v="irsdc"/>
    <x v="5"/>
    <s v="284197-00 IRSDC MODULAR STATIONS (55-120)"/>
    <x v="21"/>
    <n v="2.5"/>
    <s v="Normal Time"/>
    <s v="re-organised options report"/>
    <s v="284197-00"/>
    <n v="5"/>
    <n v="2022"/>
    <n v="5"/>
    <s v="2022-5"/>
  </r>
  <r>
    <n v="1.1000000000000001"/>
    <x v="34"/>
    <x v="1"/>
    <s v="irsdc"/>
    <x v="5"/>
    <s v="284197-00 IRSDC MODULAR STATIONS (55-120)"/>
    <x v="21"/>
    <n v="1"/>
    <s v="Normal Time"/>
    <s v="catch-up with mr sood"/>
    <s v="284197-00"/>
    <n v="5"/>
    <n v="2022"/>
    <n v="5"/>
    <s v="2022-5"/>
  </r>
  <r>
    <n v="1.1000000000000001"/>
    <x v="35"/>
    <x v="1"/>
    <s v="irsdc"/>
    <x v="5"/>
    <s v="284197-00 IRSDC MODULAR STATIONS (55-120)"/>
    <x v="21"/>
    <n v="4"/>
    <s v="Normal Time"/>
    <s v="draft handbook layout"/>
    <s v="284197-00"/>
    <n v="5"/>
    <n v="2022"/>
    <n v="5"/>
    <s v="2022-5"/>
  </r>
  <r>
    <n v="1.1000000000000001"/>
    <x v="36"/>
    <x v="2"/>
    <s v="irsdc-bcs"/>
    <x v="5"/>
    <s v="284197-02 BRIDGES AND CIVIL STRUCTURES (55-120)"/>
    <x v="22"/>
    <n v="4"/>
    <s v="Normal Time"/>
    <s v="footbridge integration"/>
    <s v="284197-02"/>
    <n v="4"/>
    <n v="2022"/>
    <n v="5"/>
    <s v="2022-5"/>
  </r>
  <r>
    <n v="1.1000000000000001"/>
    <x v="36"/>
    <x v="2"/>
    <s v="irsdc"/>
    <x v="5"/>
    <s v="284197-00 IRSDC MODULAR STATIONS (55-120)"/>
    <x v="22"/>
    <n v="2.5"/>
    <s v="Normal Time"/>
    <s v="design handbook development"/>
    <s v="284197-00"/>
    <n v="4"/>
    <n v="2022"/>
    <n v="5"/>
    <s v="2022-5"/>
  </r>
  <r>
    <n v="1.1000000000000001"/>
    <x v="37"/>
    <x v="2"/>
    <s v="irsdc"/>
    <x v="5"/>
    <s v="284197-00 IRSDC MODULAR STATIONS (55-120)"/>
    <x v="22"/>
    <n v="1"/>
    <s v="Normal Time"/>
    <s v="design handbook discussion with rishav"/>
    <s v="284197-00"/>
    <n v="4"/>
    <n v="2022"/>
    <n v="5"/>
    <s v="2022-5"/>
  </r>
  <r>
    <n v="1.1000000000000001"/>
    <x v="38"/>
    <x v="3"/>
    <s v="infra-automation"/>
    <x v="5"/>
    <s v="077616-65 UPSKILLING TRAINING AND DEVELO (01-748)"/>
    <x v="23"/>
    <n v="7.5"/>
    <s v="Normal Time"/>
    <s v="day 16 - group exercises"/>
    <s v="077616-65"/>
    <n v="3"/>
    <n v="2022"/>
    <n v="5"/>
    <s v="2022-5"/>
  </r>
  <r>
    <n v="1.1000000000000001"/>
    <x v="39"/>
    <x v="4"/>
    <s v="irsdc"/>
    <x v="5"/>
    <s v="284197-00 IRSDC MODULAR STATIONS (55-120)"/>
    <x v="24"/>
    <n v="5"/>
    <s v="Normal Time"/>
    <s v="set up drfat handbook as separate documents"/>
    <s v="284197-00"/>
    <n v="2"/>
    <n v="2022"/>
    <n v="5"/>
    <s v="2022-5"/>
  </r>
  <r>
    <n v="1.1000000000000001"/>
    <x v="40"/>
    <x v="4"/>
    <s v="irsdc"/>
    <x v="5"/>
    <s v="284197-00 IRSDC MODULAR STATIONS (55-120)"/>
    <x v="24"/>
    <n v="2.5"/>
    <s v="Normal Time"/>
    <s v="internal update"/>
    <s v="284197-00"/>
    <n v="2"/>
    <n v="2022"/>
    <n v="5"/>
    <s v="2022-5"/>
  </r>
  <r>
    <n v="1.1000000000000001"/>
    <x v="41"/>
    <x v="5"/>
    <s v="irsdc-bcs"/>
    <x v="5"/>
    <s v="284197-02 BRIDGES AND CIVIL STRUCTURES (55-120)"/>
    <x v="25"/>
    <n v="3"/>
    <s v="Normal Time"/>
    <s v="footbridge options development - piers"/>
    <s v="284197-02"/>
    <n v="1"/>
    <n v="2022"/>
    <n v="5"/>
    <s v="2022-5"/>
  </r>
  <r>
    <n v="1.1000000000000001"/>
    <x v="42"/>
    <x v="5"/>
    <s v="irsdc"/>
    <x v="5"/>
    <s v="284197-00 IRSDC MODULAR STATIONS (55-120)"/>
    <x v="25"/>
    <n v="2"/>
    <s v="Normal Time"/>
    <s v="planning and BEP / discussion with Mr Sood"/>
    <s v="284197-00"/>
    <n v="1"/>
    <n v="2022"/>
    <n v="5"/>
    <s v="2022-5"/>
  </r>
  <r>
    <n v="1.1000000000000001"/>
    <x v="42"/>
    <x v="5"/>
    <s v="irsdc"/>
    <x v="5"/>
    <s v="284197-00 IRSDC MODULAR STATIONS (55-120)"/>
    <x v="25"/>
    <n v="2.5"/>
    <s v="Normal Time"/>
    <s v="issue of report"/>
    <s v="284197-00"/>
    <n v="1"/>
    <n v="2022"/>
    <n v="5"/>
    <s v="2022-5"/>
  </r>
  <r>
    <n v="0.10000000000000009"/>
    <x v="43"/>
    <x v="1"/>
    <s v="irsdc"/>
    <x v="6"/>
    <s v="284197-00 IRSDC MODULAR STATIONS (55-120)"/>
    <x v="26"/>
    <n v="2.5"/>
    <s v="Normal Time"/>
    <s v="meeting with mr sood - end blocks"/>
    <s v="284197-00"/>
    <n v="5"/>
    <n v="2022"/>
    <n v="4"/>
    <s v="2022-4"/>
  </r>
  <r>
    <n v="0.10000000000000009"/>
    <x v="44"/>
    <x v="1"/>
    <s v="irsdc-bcs"/>
    <x v="6"/>
    <s v="284197-02 BRIDGES AND CIVIL STRUCTURES (55-120)"/>
    <x v="26"/>
    <n v="2.5"/>
    <s v="Normal Time"/>
    <s v="footbridge options"/>
    <s v="284197-02"/>
    <n v="5"/>
    <n v="2022"/>
    <n v="4"/>
    <s v="2022-4"/>
  </r>
  <r>
    <n v="0.10000000000000009"/>
    <x v="43"/>
    <x v="1"/>
    <s v="irsdc"/>
    <x v="6"/>
    <s v="284197-00 IRSDC MODULAR STATIONS (55-120)"/>
    <x v="26"/>
    <n v="2.5"/>
    <s v="Normal Time"/>
    <s v="update repor - review of geo section"/>
    <s v="284197-00"/>
    <n v="5"/>
    <n v="2022"/>
    <n v="4"/>
    <s v="2022-4"/>
  </r>
  <r>
    <n v="0.10000000000000009"/>
    <x v="45"/>
    <x v="2"/>
    <s v="irsdc"/>
    <x v="6"/>
    <s v="284197-00 IRSDC MODULAR STATIONS (55-120)"/>
    <x v="27"/>
    <n v="2"/>
    <s v="Normal Time"/>
    <s v="internal update"/>
    <s v="284197-00"/>
    <n v="4"/>
    <n v="2022"/>
    <n v="4"/>
    <s v="2022-4"/>
  </r>
  <r>
    <n v="0.10000000000000009"/>
    <x v="45"/>
    <x v="2"/>
    <s v="irsdc"/>
    <x v="6"/>
    <s v="284197-00 IRSDC MODULAR STATIONS (55-120)"/>
    <x v="27"/>
    <n v="2"/>
    <s v="Normal Time"/>
    <s v="catch-up with paul and dasha on options report and BIM"/>
    <s v="284197-00"/>
    <n v="4"/>
    <n v="2022"/>
    <n v="4"/>
    <s v="2022-4"/>
  </r>
  <r>
    <n v="0.10000000000000009"/>
    <x v="45"/>
    <x v="2"/>
    <s v="irsdc-bcs"/>
    <x v="6"/>
    <s v="284197-02 BRIDGES AND CIVIL STRUCTURES (55-120)"/>
    <x v="27"/>
    <n v="1.5"/>
    <s v="Normal Time"/>
    <s v="briefing with andrea"/>
    <s v="284197-02"/>
    <n v="4"/>
    <n v="2022"/>
    <n v="4"/>
    <s v="2022-4"/>
  </r>
  <r>
    <n v="0.10000000000000009"/>
    <x v="46"/>
    <x v="2"/>
    <s v="training"/>
    <x v="6"/>
    <s v="TRAINING (In-house training)"/>
    <x v="27"/>
    <n v="2"/>
    <s v="Normal Time"/>
    <s v="leading health and safety"/>
    <n v="0"/>
    <n v="4"/>
    <n v="2022"/>
    <n v="4"/>
    <s v="2022-4"/>
  </r>
  <r>
    <n v="0.10000000000000009"/>
    <x v="47"/>
    <x v="3"/>
    <s v="infra-automation"/>
    <x v="6"/>
    <s v="077616-65 UPSKILLING TRAINING AND DEVELO (01-748)"/>
    <x v="28"/>
    <n v="7.5"/>
    <s v="Normal Time"/>
    <s v="day 15 - group project"/>
    <s v="077616-65"/>
    <n v="3"/>
    <n v="2022"/>
    <n v="4"/>
    <s v="2022-4"/>
  </r>
  <r>
    <n v="0.10000000000000009"/>
    <x v="48"/>
    <x v="4"/>
    <s v="irsdc"/>
    <x v="6"/>
    <s v="284197-00 IRSDC MODULAR STATIONS (55-120)"/>
    <x v="29"/>
    <n v="4.5"/>
    <s v="Normal Time"/>
    <s v="meeting with mr sood - entry and exit blocks"/>
    <s v="284197-00"/>
    <n v="2"/>
    <n v="2022"/>
    <n v="4"/>
    <s v="2022-4"/>
  </r>
  <r>
    <n v="0.10000000000000009"/>
    <x v="49"/>
    <x v="4"/>
    <s v="irsdc-bcs"/>
    <x v="6"/>
    <s v="284197-02 BRIDGES AND CIVIL STRUCTURES (55-120)"/>
    <x v="29"/>
    <n v="3"/>
    <s v="Normal Time"/>
    <s v="footbridge update and catch-up"/>
    <s v="284197-02"/>
    <n v="2"/>
    <n v="2022"/>
    <n v="4"/>
    <s v="2022-4"/>
  </r>
  <r>
    <n v="0.10000000000000009"/>
    <x v="50"/>
    <x v="5"/>
    <s v="irsdc-bcs"/>
    <x v="6"/>
    <s v="284197-02 BRIDGES AND CIVIL STRUCTURES (55-120)"/>
    <x v="30"/>
    <n v="1.5"/>
    <s v="Normal Time"/>
    <s v="briefing with andrea"/>
    <s v="284197-02"/>
    <n v="1"/>
    <n v="2022"/>
    <n v="4"/>
    <s v="2022-4"/>
  </r>
  <r>
    <n v="0.10000000000000009"/>
    <x v="51"/>
    <x v="5"/>
    <s v="irsdc"/>
    <x v="6"/>
    <s v="284197-00 IRSDC MODULAR STATIONS (55-120)"/>
    <x v="30"/>
    <n v="2"/>
    <s v="Normal Time"/>
    <s v="meeting w/ mr sood"/>
    <s v="284197-00"/>
    <n v="1"/>
    <n v="2022"/>
    <n v="4"/>
    <s v="2022-4"/>
  </r>
  <r>
    <n v="0.10000000000000009"/>
    <x v="52"/>
    <x v="5"/>
    <s v="irsdc-bcs"/>
    <x v="6"/>
    <s v="284197-02 BRIDGES AND CIVIL STRUCTURES (55-120)"/>
    <x v="30"/>
    <n v="2"/>
    <s v="Normal Time"/>
    <s v="grasshoper - rhino"/>
    <s v="284197-02"/>
    <n v="1"/>
    <n v="2022"/>
    <n v="4"/>
    <s v="2022-4"/>
  </r>
  <r>
    <n v="0.10000000000000009"/>
    <x v="53"/>
    <x v="5"/>
    <s v="irsdc"/>
    <x v="6"/>
    <s v="284197-00 IRSDC MODULAR STATIONS (55-120)"/>
    <x v="30"/>
    <n v="2"/>
    <s v="Normal Time"/>
    <s v="report update / week plannning"/>
    <s v="284197-00"/>
    <n v="1"/>
    <n v="2022"/>
    <n v="4"/>
    <s v="2022-4"/>
  </r>
  <r>
    <n v="1.1000000000000001"/>
    <x v="54"/>
    <x v="1"/>
    <s v="irsdc"/>
    <x v="7"/>
    <s v="284197-00 IRSDC MODULAR STATIONS (55-120)"/>
    <x v="31"/>
    <n v="7.5"/>
    <s v="Normal Time"/>
    <s v="update of report - option selection sections"/>
    <s v="284197-00"/>
    <n v="5"/>
    <n v="2022"/>
    <n v="3"/>
    <s v="2022-3"/>
  </r>
  <r>
    <n v="1.1000000000000001"/>
    <x v="55"/>
    <x v="2"/>
    <s v="irsdc"/>
    <x v="7"/>
    <s v="284197-00 IRSDC MODULAR STATIONS (55-120)"/>
    <x v="32"/>
    <n v="6"/>
    <s v="Normal Time"/>
    <s v="report update"/>
    <s v="284197-00"/>
    <n v="4"/>
    <n v="2022"/>
    <n v="3"/>
    <s v="2022-3"/>
  </r>
  <r>
    <n v="1.1000000000000001"/>
    <x v="55"/>
    <x v="2"/>
    <s v="irsdc"/>
    <x v="7"/>
    <s v="284197-00 IRSDC MODULAR STATIONS (55-120)"/>
    <x v="32"/>
    <n v="1.5"/>
    <s v="Normal Time"/>
    <s v="meeting with mr sood to discuss options report"/>
    <s v="284197-00"/>
    <n v="4"/>
    <n v="2022"/>
    <n v="3"/>
    <s v="2022-3"/>
  </r>
  <r>
    <n v="1.1000000000000001"/>
    <x v="56"/>
    <x v="3"/>
    <s v="irsdc"/>
    <x v="7"/>
    <s v="284197-00 IRSDC MODULAR STATIONS (55-120)"/>
    <x v="33"/>
    <n v="4.5"/>
    <s v="Normal Time"/>
    <s v="drawings update"/>
    <s v="284197-00"/>
    <n v="3"/>
    <n v="2022"/>
    <n v="3"/>
    <s v="2022-3"/>
  </r>
  <r>
    <n v="1.1000000000000001"/>
    <x v="56"/>
    <x v="3"/>
    <s v="irsdc"/>
    <x v="7"/>
    <s v="284197-00 IRSDC MODULAR STATIONS (55-120)"/>
    <x v="33"/>
    <n v="3"/>
    <s v="Normal Time"/>
    <s v="planning for stage 3 - review of scope and aubmission"/>
    <s v="284197-00"/>
    <n v="3"/>
    <n v="2022"/>
    <n v="3"/>
    <s v="2022-3"/>
  </r>
  <r>
    <n v="1.1000000000000001"/>
    <x v="57"/>
    <x v="4"/>
    <s v="irsdc-bcs"/>
    <x v="7"/>
    <s v="284197-02 BRIDGES AND CIVIL STRUCTURES (55-120)"/>
    <x v="34"/>
    <n v="7.5"/>
    <s v="Normal Time"/>
    <s v="planning for stage 3 - review of scope and aubmission"/>
    <s v="284197-02"/>
    <n v="2"/>
    <n v="2022"/>
    <n v="3"/>
    <s v="2022-3"/>
  </r>
  <r>
    <n v="1.1000000000000001"/>
    <x v="58"/>
    <x v="5"/>
    <s v="bank holiday"/>
    <x v="7"/>
    <s v="BANK HOLIDAY"/>
    <x v="35"/>
    <n v="7.5"/>
    <s v="Normal Time"/>
    <s v="planning for stage 3 - review of scope and aubmission"/>
    <s v="BANK HOLIDAY"/>
    <n v="1"/>
    <n v="2022"/>
    <n v="3"/>
    <s v="2022-3"/>
  </r>
  <r>
    <n v="0.10000000000000009"/>
    <x v="59"/>
    <x v="1"/>
    <s v="holiday"/>
    <x v="8"/>
    <s v="HOLIDAY"/>
    <x v="36"/>
    <n v="7.5"/>
    <s v="Normal Time"/>
    <m/>
    <s v="HOLIDAY"/>
    <n v="5"/>
    <n v="2022"/>
    <n v="2"/>
    <s v="2022-2"/>
  </r>
  <r>
    <n v="0.10000000000000009"/>
    <x v="60"/>
    <x v="6"/>
    <s v="holiday"/>
    <x v="8"/>
    <s v="HOLIDAY"/>
    <x v="37"/>
    <n v="7.5"/>
    <s v="Normal Time"/>
    <m/>
    <s v="HOLIDAY"/>
    <n v="4"/>
    <n v="2022"/>
    <n v="2"/>
    <s v="2022-2"/>
  </r>
  <r>
    <n v="0.10000000000000009"/>
    <x v="61"/>
    <x v="3"/>
    <s v="holiday"/>
    <x v="8"/>
    <s v="HOLIDAY"/>
    <x v="38"/>
    <n v="7.5"/>
    <s v="Normal Time"/>
    <m/>
    <s v="HOLIDAY"/>
    <n v="3"/>
    <n v="2022"/>
    <n v="2"/>
    <s v="2022-2"/>
  </r>
  <r>
    <n v="0.10000000000000009"/>
    <x v="62"/>
    <x v="4"/>
    <s v="bank holiday"/>
    <x v="8"/>
    <s v="BANK HOLIDAY"/>
    <x v="39"/>
    <n v="7.5"/>
    <s v="Normal Time"/>
    <m/>
    <s v="BANK HOLIDAY"/>
    <n v="2"/>
    <n v="2022"/>
    <n v="2"/>
    <s v="2022-2"/>
  </r>
  <r>
    <n v="0.10000000000000009"/>
    <x v="63"/>
    <x v="5"/>
    <s v="bank holiday"/>
    <x v="8"/>
    <s v="BANK HOLIDAY"/>
    <x v="40"/>
    <n v="7.5"/>
    <s v="Normal Time"/>
    <m/>
    <s v="BANK HOLIDAY"/>
    <n v="1"/>
    <n v="2022"/>
    <n v="2"/>
    <s v="2022-2"/>
  </r>
  <r>
    <n v="1.1000000000000001"/>
    <x v="64"/>
    <x v="1"/>
    <s v="holiday"/>
    <x v="9"/>
    <s v="HOLIDAY"/>
    <x v="41"/>
    <n v="7.5"/>
    <s v="Normal Time"/>
    <m/>
    <s v="HOLIDAY"/>
    <n v="5"/>
    <n v="2021"/>
    <n v="53"/>
    <s v="2021-53"/>
  </r>
  <r>
    <n v="1.1000000000000001"/>
    <x v="65"/>
    <x v="6"/>
    <s v="holiday"/>
    <x v="9"/>
    <s v="HOLIDAY"/>
    <x v="42"/>
    <n v="7.5"/>
    <s v="Normal Time"/>
    <m/>
    <s v="HOLIDAY"/>
    <n v="4"/>
    <n v="2021"/>
    <n v="53"/>
    <s v="2021-53"/>
  </r>
  <r>
    <n v="1.1000000000000001"/>
    <x v="66"/>
    <x v="3"/>
    <s v="holiday"/>
    <x v="9"/>
    <s v="HOLIDAY"/>
    <x v="43"/>
    <n v="7.5"/>
    <s v="Normal Time"/>
    <m/>
    <s v="HOLIDAY"/>
    <n v="3"/>
    <n v="2021"/>
    <n v="53"/>
    <s v="2021-53"/>
  </r>
  <r>
    <n v="1.1000000000000001"/>
    <x v="67"/>
    <x v="4"/>
    <s v="holiday"/>
    <x v="9"/>
    <s v="HOLIDAY"/>
    <x v="44"/>
    <n v="7.5"/>
    <s v="Normal Time"/>
    <m/>
    <s v="HOLIDAY"/>
    <n v="2"/>
    <n v="2021"/>
    <n v="53"/>
    <s v="2021-53"/>
  </r>
  <r>
    <n v="1.1000000000000001"/>
    <x v="68"/>
    <x v="5"/>
    <s v="holiday"/>
    <x v="9"/>
    <s v="HOLIDAY"/>
    <x v="45"/>
    <n v="7.5"/>
    <s v="Normal Time"/>
    <m/>
    <s v="HOLIDAY"/>
    <n v="1"/>
    <n v="2021"/>
    <n v="53"/>
    <s v="2021-53"/>
  </r>
  <r>
    <n v="0.10000000000000009"/>
    <x v="69"/>
    <x v="1"/>
    <s v="irsdc-bcs"/>
    <x v="10"/>
    <s v="284197-02 BRIDGES AND CIVIL STRUCTURES (55-120)"/>
    <x v="46"/>
    <n v="3.5"/>
    <s v="Normal Time"/>
    <s v="option selection report - final review and compilation"/>
    <s v="284197-02"/>
    <n v="5"/>
    <n v="2021"/>
    <n v="52"/>
    <s v="2021-52"/>
  </r>
  <r>
    <n v="0.10000000000000009"/>
    <x v="69"/>
    <x v="1"/>
    <s v="irsdc"/>
    <x v="10"/>
    <s v="284197-00 IRSDC MODULAR STATIONS (55-120)"/>
    <x v="46"/>
    <n v="4"/>
    <s v="Normal Time"/>
    <s v="option selection report - final review and compilation"/>
    <s v="284197-00"/>
    <n v="5"/>
    <n v="2021"/>
    <n v="52"/>
    <s v="2021-52"/>
  </r>
  <r>
    <n v="0.10000000000000009"/>
    <x v="70"/>
    <x v="2"/>
    <s v="infra-automation"/>
    <x v="10"/>
    <s v="077616-65 UPSKILLING TRAINING AND DEVELO (01-748)"/>
    <x v="47"/>
    <n v="3.75"/>
    <s v="Normal Time"/>
    <s v="day 14 - individual projects"/>
    <s v="077616-65"/>
    <n v="4"/>
    <n v="2021"/>
    <n v="52"/>
    <s v="2021-52"/>
  </r>
  <r>
    <n v="0.10000000000000009"/>
    <x v="71"/>
    <x v="2"/>
    <s v="irsdc"/>
    <x v="10"/>
    <s v="284197-00 IRSDC MODULAR STATIONS (55-120)"/>
    <x v="47"/>
    <n v="3.75"/>
    <s v="Normal Time"/>
    <s v="options selection slide pack preparation - station review section"/>
    <s v="284197-00"/>
    <n v="4"/>
    <n v="2021"/>
    <n v="52"/>
    <s v="2021-52"/>
  </r>
  <r>
    <n v="0.10000000000000009"/>
    <x v="72"/>
    <x v="3"/>
    <s v="infra-automation"/>
    <x v="10"/>
    <s v="077616-65 UPSKILLING TRAINING AND DEVELO (01-748)"/>
    <x v="48"/>
    <n v="3.75"/>
    <s v="Normal Time"/>
    <s v="day 13"/>
    <s v="077616-65"/>
    <n v="3"/>
    <n v="2021"/>
    <n v="52"/>
    <s v="2021-52"/>
  </r>
  <r>
    <n v="0.10000000000000009"/>
    <x v="72"/>
    <x v="3"/>
    <s v="irsdc"/>
    <x v="10"/>
    <s v="284197-00 IRSDC MODULAR STATIONS (55-120)"/>
    <x v="48"/>
    <n v="3.75"/>
    <s v="Normal Time"/>
    <s v="presentation prep | discussion with Kim and Francis"/>
    <s v="284197-00"/>
    <n v="3"/>
    <n v="2021"/>
    <n v="52"/>
    <s v="2021-52"/>
  </r>
  <r>
    <n v="0.10000000000000009"/>
    <x v="73"/>
    <x v="4"/>
    <s v="infra-automation"/>
    <x v="10"/>
    <s v="077616-65 UPSKILLING TRAINING AND DEVELO (01-748)"/>
    <x v="49"/>
    <n v="3.75"/>
    <s v="Normal Time"/>
    <s v="day 12"/>
    <s v="077616-65"/>
    <n v="2"/>
    <n v="2021"/>
    <n v="52"/>
    <s v="2021-52"/>
  </r>
  <r>
    <n v="0.10000000000000009"/>
    <x v="74"/>
    <x v="4"/>
    <s v="irsdc"/>
    <x v="10"/>
    <s v="284197-00 IRSDC MODULAR STATIONS (55-120)"/>
    <x v="49"/>
    <n v="1.75"/>
    <s v="Normal Time"/>
    <s v="presentation prep | discussion with Kim and Francis"/>
    <s v="284197-00"/>
    <n v="2"/>
    <n v="2021"/>
    <n v="52"/>
    <s v="2021-52"/>
  </r>
  <r>
    <n v="0.10000000000000009"/>
    <x v="75"/>
    <x v="4"/>
    <s v="irsdc"/>
    <x v="10"/>
    <s v="284197-00 IRSDC MODULAR STATIONS (55-120)"/>
    <x v="49"/>
    <n v="2"/>
    <s v="Normal Time"/>
    <s v="geotechnic reactions"/>
    <s v="284197-00"/>
    <n v="2"/>
    <n v="2021"/>
    <n v="52"/>
    <s v="2021-52"/>
  </r>
  <r>
    <n v="0.10000000000000009"/>
    <x v="76"/>
    <x v="5"/>
    <s v="irsdc"/>
    <x v="10"/>
    <s v="284197-00 IRSDC MODULAR STATIONS (55-120)"/>
    <x v="50"/>
    <n v="1.5"/>
    <s v="Normal Time"/>
    <s v="preparation for minister presentation"/>
    <s v="284197-00"/>
    <n v="1"/>
    <n v="2021"/>
    <n v="52"/>
    <s v="2021-52"/>
  </r>
  <r>
    <n v="0.10000000000000009"/>
    <x v="77"/>
    <x v="5"/>
    <s v="irsdc-bcs"/>
    <x v="10"/>
    <s v="284197-02 BRIDGES AND CIVIL STRUCTURES (55-120)"/>
    <x v="50"/>
    <n v="3"/>
    <s v="Normal Time"/>
    <s v="option selection report"/>
    <s v="284197-02"/>
    <n v="1"/>
    <n v="2021"/>
    <n v="52"/>
    <s v="2021-52"/>
  </r>
  <r>
    <n v="0.10000000000000009"/>
    <x v="78"/>
    <x v="5"/>
    <s v="irsdc"/>
    <x v="10"/>
    <s v="284197-00 IRSDC MODULAR STATIONS (55-120)"/>
    <x v="50"/>
    <n v="3"/>
    <s v="Normal Time"/>
    <s v="evaluation matrix"/>
    <s v="284197-00"/>
    <n v="1"/>
    <n v="2021"/>
    <n v="52"/>
    <s v="2021-52"/>
  </r>
  <r>
    <n v="1.1000000000000001"/>
    <x v="79"/>
    <x v="1"/>
    <s v="irsdc"/>
    <x v="11"/>
    <s v="284197-00 IRSDC MODULAR STATIONS (55-120)"/>
    <x v="51"/>
    <n v="2.5"/>
    <s v="Normal Time"/>
    <s v="design handbook - geo | design handbook - options header section"/>
    <s v="284197-00"/>
    <n v="5"/>
    <n v="2021"/>
    <n v="51"/>
    <s v="2021-51"/>
  </r>
  <r>
    <n v="1.1000000000000001"/>
    <x v="80"/>
    <x v="1"/>
    <s v="irsdc"/>
    <x v="11"/>
    <s v="284197-00 IRSDC MODULAR STATIONS (55-120)"/>
    <x v="51"/>
    <n v="5"/>
    <s v="Normal Time"/>
    <s v="design options development and irsdc meeting prep"/>
    <s v="284197-00"/>
    <n v="5"/>
    <n v="2021"/>
    <n v="51"/>
    <s v="2021-51"/>
  </r>
  <r>
    <n v="1.1000000000000001"/>
    <x v="81"/>
    <x v="2"/>
    <s v="irsdc-bcs"/>
    <x v="11"/>
    <s v="284197-02 BRIDGES AND CIVIL STRUCTURES (55-120)"/>
    <x v="52"/>
    <n v="3.5"/>
    <s v="Normal Time"/>
    <s v="design handbook layout | format of options report "/>
    <s v="284197-02"/>
    <n v="4"/>
    <n v="2021"/>
    <n v="51"/>
    <s v="2021-51"/>
  </r>
  <r>
    <n v="1.1000000000000001"/>
    <x v="81"/>
    <x v="2"/>
    <s v="irsdc-bcs"/>
    <x v="11"/>
    <s v="284197-02 BRIDGES AND CIVIL STRUCTURES (55-120)"/>
    <x v="52"/>
    <n v="4"/>
    <s v="Normal Time"/>
    <s v="foot over bridge deisgn options reporting"/>
    <s v="284197-02"/>
    <n v="4"/>
    <n v="2021"/>
    <n v="51"/>
    <s v="2021-51"/>
  </r>
  <r>
    <n v="1.1000000000000001"/>
    <x v="82"/>
    <x v="3"/>
    <s v="infra-automation"/>
    <x v="11"/>
    <s v="077616-65 UPSKILLING TRAINING AND DEVELO (01-748)"/>
    <x v="53"/>
    <n v="3.75"/>
    <s v="Normal Time"/>
    <s v="day 11 - gh"/>
    <s v="077616-65"/>
    <n v="3"/>
    <n v="2021"/>
    <n v="51"/>
    <s v="2021-51"/>
  </r>
  <r>
    <n v="1.1000000000000001"/>
    <x v="83"/>
    <x v="3"/>
    <s v="irsdc"/>
    <x v="11"/>
    <s v="284197-00 IRSDC MODULAR STATIONS (55-120)"/>
    <x v="53"/>
    <n v="3.75"/>
    <s v="Normal Time"/>
    <s v="concourse review"/>
    <s v="284197-00"/>
    <n v="3"/>
    <n v="2021"/>
    <n v="51"/>
    <s v="2021-51"/>
  </r>
  <r>
    <n v="1.1000000000000001"/>
    <x v="84"/>
    <x v="4"/>
    <s v="irsdc-bcs"/>
    <x v="11"/>
    <s v="284197-02 BRIDGES AND CIVIL STRUCTURES (55-120)"/>
    <x v="54"/>
    <n v="1.5"/>
    <s v="Normal Time"/>
    <s v="options summary | re-ssue design brief"/>
    <s v="284197-02"/>
    <n v="2"/>
    <n v="2021"/>
    <n v="51"/>
    <s v="2021-51"/>
  </r>
  <r>
    <n v="1.1000000000000001"/>
    <x v="85"/>
    <x v="4"/>
    <s v="training"/>
    <x v="11"/>
    <s v="TRAINING (In-house training)"/>
    <x v="54"/>
    <n v="2"/>
    <s v="Normal Time"/>
    <s v="computers in design"/>
    <n v="0"/>
    <n v="2"/>
    <n v="2021"/>
    <n v="51"/>
    <s v="2021-51"/>
  </r>
  <r>
    <n v="1.1000000000000001"/>
    <x v="86"/>
    <x v="4"/>
    <s v="irsdc"/>
    <x v="11"/>
    <s v="284197-00 IRSDC MODULAR STATIONS (55-120)"/>
    <x v="54"/>
    <n v="2"/>
    <s v="Normal Time"/>
    <s v="design handbook"/>
    <s v="284197-00"/>
    <n v="2"/>
    <n v="2021"/>
    <n v="51"/>
    <s v="2021-51"/>
  </r>
  <r>
    <n v="1.1000000000000001"/>
    <x v="87"/>
    <x v="4"/>
    <s v="irsdc-bcs"/>
    <x v="11"/>
    <s v="284197-02 BRIDGES AND CIVIL STRUCTURES (55-120)"/>
    <x v="54"/>
    <n v="2"/>
    <s v="Normal Time"/>
    <s v="footbridge design options reporting"/>
    <s v="284197-02"/>
    <n v="2"/>
    <n v="2021"/>
    <n v="51"/>
    <s v="2021-51"/>
  </r>
  <r>
    <n v="1.1000000000000001"/>
    <x v="88"/>
    <x v="5"/>
    <s v="irsdc"/>
    <x v="11"/>
    <s v="284197-00 IRSDC MODULAR STATIONS (55-120)"/>
    <x v="55"/>
    <n v="1.5"/>
    <s v="Normal Time"/>
    <s v="discussion with DJ and Kulvinder"/>
    <s v="284197-00"/>
    <n v="1"/>
    <n v="2021"/>
    <n v="51"/>
    <s v="2021-51"/>
  </r>
  <r>
    <n v="1.1000000000000001"/>
    <x v="89"/>
    <x v="5"/>
    <s v="irsdc"/>
    <x v="11"/>
    <s v="284197-00 IRSDC MODULAR STATIONS (55-120)"/>
    <x v="55"/>
    <n v="2"/>
    <s v="Normal Time"/>
    <s v="design brief update"/>
    <s v="284197-00"/>
    <n v="1"/>
    <n v="2021"/>
    <n v="51"/>
    <s v="2021-51"/>
  </r>
  <r>
    <n v="1.1000000000000001"/>
    <x v="90"/>
    <x v="5"/>
    <s v="bcst-appraisal"/>
    <x v="11"/>
    <s v="074097-29 STAFF APPRAISAL CC124 (01-124)"/>
    <x v="55"/>
    <n v="2"/>
    <s v="Normal Time"/>
    <s v="mark de melo"/>
    <s v="074097-29"/>
    <n v="1"/>
    <n v="2021"/>
    <n v="51"/>
    <s v="2021-51"/>
  </r>
  <r>
    <n v="1.1000000000000001"/>
    <x v="91"/>
    <x v="5"/>
    <s v="irsdc"/>
    <x v="11"/>
    <s v="284197-00 IRSDC MODULAR STATIONS (55-120)"/>
    <x v="55"/>
    <n v="2"/>
    <s v="Normal Time"/>
    <s v="design hanbook initial outline"/>
    <s v="284197-00"/>
    <n v="1"/>
    <n v="2021"/>
    <n v="51"/>
    <s v="2021-51"/>
  </r>
  <r>
    <n v="0.10000000000000009"/>
    <x v="92"/>
    <x v="1"/>
    <s v="irsdc"/>
    <x v="12"/>
    <s v="284197-00 IRSDC MODULAR STATIONS (55-120)"/>
    <x v="56"/>
    <n v="3.75"/>
    <s v="Normal Time"/>
    <s v="workshop minutes and issue information"/>
    <s v="284197-00"/>
    <n v="5"/>
    <n v="2021"/>
    <n v="50"/>
    <s v="2021-50"/>
  </r>
  <r>
    <n v="0.10000000000000009"/>
    <x v="92"/>
    <x v="1"/>
    <s v="irsdc-bcs"/>
    <x v="12"/>
    <s v="284197-02 BRIDGES AND CIVIL STRUCTURES (55-120)"/>
    <x v="56"/>
    <n v="3.75"/>
    <s v="Normal Time"/>
    <s v="footbridge options | discussion with richard on construction"/>
    <s v="284197-02"/>
    <n v="5"/>
    <n v="2021"/>
    <n v="50"/>
    <s v="2021-50"/>
  </r>
  <r>
    <n v="0.10000000000000009"/>
    <x v="93"/>
    <x v="2"/>
    <s v="irsdc-bcs"/>
    <x v="12"/>
    <s v="284197-02 BRIDGES AND CIVIL STRUCTURES (55-120)"/>
    <x v="57"/>
    <n v="3.5"/>
    <s v="Normal Time"/>
    <s v="footbridge options | discussion with richard on construction"/>
    <s v="284197-02"/>
    <n v="4"/>
    <n v="2021"/>
    <n v="50"/>
    <s v="2021-50"/>
  </r>
  <r>
    <n v="0.10000000000000009"/>
    <x v="93"/>
    <x v="2"/>
    <s v="irsdc"/>
    <x v="12"/>
    <s v="284197-00 IRSDC MODULAR STATIONS (55-120)"/>
    <x v="57"/>
    <n v="2"/>
    <s v="Normal Time"/>
    <s v="grids and relation to concourses and footbridge"/>
    <s v="284197-00"/>
    <n v="4"/>
    <n v="2021"/>
    <n v="50"/>
    <s v="2021-50"/>
  </r>
  <r>
    <n v="0.10000000000000009"/>
    <x v="94"/>
    <x v="2"/>
    <s v="bcst-appraisal"/>
    <x v="12"/>
    <s v="074097-29 STAFF APPRAISAL CC124 (01-124)"/>
    <x v="57"/>
    <n v="2"/>
    <s v="Normal Time"/>
    <s v="lindsey"/>
    <s v="074097-29"/>
    <n v="4"/>
    <n v="2021"/>
    <n v="50"/>
    <s v="2021-50"/>
  </r>
  <r>
    <n v="0.10000000000000009"/>
    <x v="95"/>
    <x v="3"/>
    <s v="irsdc-bcs"/>
    <x v="12"/>
    <s v="284197-02 BRIDGES AND CIVIL STRUCTURES (55-120)"/>
    <x v="58"/>
    <n v="1.5"/>
    <s v="Normal Time"/>
    <s v="follow-up from wrokshop with aisath and christian"/>
    <s v="284197-02"/>
    <n v="3"/>
    <n v="2021"/>
    <n v="50"/>
    <s v="2021-50"/>
  </r>
  <r>
    <n v="0.10000000000000009"/>
    <x v="96"/>
    <x v="3"/>
    <s v="infra-automation"/>
    <x v="12"/>
    <s v="077616-65 UPSKILLING TRAINING AND DEVELO (01-748)"/>
    <x v="58"/>
    <n v="2"/>
    <s v="Normal Time"/>
    <s v="extra day 10"/>
    <s v="077616-65"/>
    <n v="3"/>
    <n v="2021"/>
    <n v="50"/>
    <s v="2021-50"/>
  </r>
  <r>
    <n v="0.10000000000000009"/>
    <x v="97"/>
    <x v="3"/>
    <s v="irsdc"/>
    <x v="12"/>
    <s v="284197-00 IRSDC MODULAR STATIONS (55-120)"/>
    <x v="58"/>
    <n v="2"/>
    <s v="Normal Time"/>
    <s v="worshop 3"/>
    <s v="284197-00"/>
    <n v="3"/>
    <n v="2021"/>
    <n v="50"/>
    <s v="2021-50"/>
  </r>
  <r>
    <n v="0.10000000000000009"/>
    <x v="98"/>
    <x v="3"/>
    <s v="irsdc"/>
    <x v="12"/>
    <s v="284197-00 IRSDC MODULAR STATIONS (55-120)"/>
    <x v="58"/>
    <n v="2"/>
    <s v="Normal Time"/>
    <s v="preparation for workshop"/>
    <s v="284197-00"/>
    <n v="3"/>
    <n v="2021"/>
    <n v="50"/>
    <s v="2021-50"/>
  </r>
  <r>
    <n v="0.10000000000000009"/>
    <x v="99"/>
    <x v="4"/>
    <s v="bcst-appraisal"/>
    <x v="12"/>
    <s v="074097-29 STAFF APPRAISAL CC124 (01-124)"/>
    <x v="59"/>
    <n v="2"/>
    <s v="Normal Time"/>
    <s v="alastairs appraisal"/>
    <s v="074097-29"/>
    <n v="2"/>
    <n v="2021"/>
    <n v="50"/>
    <s v="2021-50"/>
  </r>
  <r>
    <n v="0.10000000000000009"/>
    <x v="100"/>
    <x v="4"/>
    <s v="irsdc-bcs"/>
    <x v="12"/>
    <s v="284197-02 BRIDGES AND CIVIL STRUCTURES (55-120)"/>
    <x v="59"/>
    <n v="2.5"/>
    <s v="Normal Time"/>
    <s v="workshop 3 presentation preparation - FoB"/>
    <s v="284197-02"/>
    <n v="2"/>
    <n v="2021"/>
    <n v="50"/>
    <s v="2021-50"/>
  </r>
  <r>
    <n v="0.10000000000000009"/>
    <x v="100"/>
    <x v="4"/>
    <s v="irsdc"/>
    <x v="12"/>
    <s v="284197-00 IRSDC MODULAR STATIONS (55-120)"/>
    <x v="59"/>
    <n v="3"/>
    <s v="Normal Time"/>
    <s v="workshop 3 presentation preparation"/>
    <s v="284197-00"/>
    <n v="2"/>
    <n v="2021"/>
    <n v="50"/>
    <s v="2021-50"/>
  </r>
  <r>
    <n v="0.10000000000000009"/>
    <x v="101"/>
    <x v="5"/>
    <s v="irsdc"/>
    <x v="12"/>
    <s v="284197-00 IRSDC MODULAR STATIONS (55-120)"/>
    <x v="60"/>
    <n v="2.5"/>
    <s v="Normal Time"/>
    <s v="team workshop"/>
    <s v="284197-00"/>
    <n v="1"/>
    <n v="2021"/>
    <n v="50"/>
    <s v="2021-50"/>
  </r>
  <r>
    <n v="0.10000000000000009"/>
    <x v="102"/>
    <x v="5"/>
    <s v="irsdc"/>
    <x v="12"/>
    <s v="284197-00 IRSDC MODULAR STATIONS (55-120)"/>
    <x v="60"/>
    <n v="2.5"/>
    <s v="Normal Time"/>
    <s v="team workshop"/>
    <s v="284197-00"/>
    <n v="1"/>
    <n v="2021"/>
    <n v="50"/>
    <s v="2021-50"/>
  </r>
  <r>
    <n v="0.10000000000000009"/>
    <x v="103"/>
    <x v="5"/>
    <s v="irsdc"/>
    <x v="12"/>
    <s v="284197-00 IRSDC MODULAR STATIONS (55-120)"/>
    <x v="60"/>
    <n v="2.5"/>
    <s v="Normal Time"/>
    <s v="prepration for meeting"/>
    <s v="284197-00"/>
    <n v="1"/>
    <n v="2021"/>
    <n v="50"/>
    <s v="2021-50"/>
  </r>
  <r>
    <n v="1.1000000000000001"/>
    <x v="104"/>
    <x v="1"/>
    <s v="irsdc-bcs"/>
    <x v="13"/>
    <s v="284197-02 BRIDGES AND CIVIL STRUCTURES (55-120)"/>
    <x v="61"/>
    <n v="3.75"/>
    <s v="Normal Time"/>
    <s v="footbridge options"/>
    <s v="284197-02"/>
    <n v="5"/>
    <n v="2021"/>
    <n v="49"/>
    <s v="2021-49"/>
  </r>
  <r>
    <n v="1.1000000000000001"/>
    <x v="104"/>
    <x v="1"/>
    <s v="irsdc"/>
    <x v="13"/>
    <s v="284197-00 IRSDC MODULAR STATIONS (55-120)"/>
    <x v="61"/>
    <n v="3.75"/>
    <s v="Normal Time"/>
    <s v="design handbook discussions with dasha/kim/jessica"/>
    <s v="284197-00"/>
    <n v="5"/>
    <n v="2021"/>
    <n v="49"/>
    <s v="2021-49"/>
  </r>
  <r>
    <n v="1.1000000000000001"/>
    <x v="105"/>
    <x v="6"/>
    <s v="infra-automation"/>
    <x v="13"/>
    <s v="077616-65 UPSKILLING TRAINING AND DEVELO (01-748)"/>
    <x v="62"/>
    <n v="3.75"/>
    <s v="Normal Time"/>
    <s v="day 9"/>
    <s v="077616-65"/>
    <n v="4"/>
    <n v="2021"/>
    <n v="49"/>
    <s v="2021-49"/>
  </r>
  <r>
    <n v="1.1000000000000001"/>
    <x v="105"/>
    <x v="6"/>
    <s v="irsdc"/>
    <x v="13"/>
    <s v="284197-00 IRSDC MODULAR STATIONS (55-120)"/>
    <x v="62"/>
    <n v="3.75"/>
    <s v="Normal Time"/>
    <s v="workshop planning"/>
    <s v="284197-00"/>
    <n v="4"/>
    <n v="2021"/>
    <n v="49"/>
    <s v="2021-49"/>
  </r>
  <r>
    <n v="1.1000000000000001"/>
    <x v="106"/>
    <x v="3"/>
    <s v="infra-automation"/>
    <x v="13"/>
    <s v="077616-65 UPSKILLING TRAINING AND DEVELO (01-748)"/>
    <x v="63"/>
    <n v="3.75"/>
    <s v="Normal Time"/>
    <s v="day 09"/>
    <s v="077616-65"/>
    <n v="3"/>
    <n v="2021"/>
    <n v="49"/>
    <s v="2021-49"/>
  </r>
  <r>
    <n v="1.1000000000000001"/>
    <x v="106"/>
    <x v="3"/>
    <s v="irsdc-bcs"/>
    <x v="13"/>
    <s v="284197-02 BRIDGES AND CIVIL STRUCTURES (55-120)"/>
    <x v="63"/>
    <n v="3.75"/>
    <s v="Normal Time"/>
    <s v="footbridge note"/>
    <s v="284197-02"/>
    <n v="3"/>
    <n v="2021"/>
    <n v="49"/>
    <s v="2021-49"/>
  </r>
  <r>
    <n v="1.1000000000000001"/>
    <x v="107"/>
    <x v="4"/>
    <s v="irsdc-bcs"/>
    <x v="13"/>
    <s v="284197-02 BRIDGES AND CIVIL STRUCTURES (55-120)"/>
    <x v="64"/>
    <n v="1.5"/>
    <s v="Normal Time"/>
    <s v="footbridge sketches"/>
    <s v="284197-02"/>
    <n v="2"/>
    <n v="2021"/>
    <n v="49"/>
    <s v="2021-49"/>
  </r>
  <r>
    <n v="1.1000000000000001"/>
    <x v="108"/>
    <x v="4"/>
    <s v="bcst-appraisal"/>
    <x v="13"/>
    <s v="074097-29 STAFF APPRAISAL CC124 (01-124)"/>
    <x v="64"/>
    <n v="2"/>
    <s v="Normal Time"/>
    <s v="staff appraisal with Andy"/>
    <s v="074097-29"/>
    <n v="2"/>
    <n v="2021"/>
    <n v="49"/>
    <s v="2021-49"/>
  </r>
  <r>
    <n v="1.1000000000000001"/>
    <x v="108"/>
    <x v="4"/>
    <s v="irsdc-bcs"/>
    <x v="13"/>
    <s v="284197-02 BRIDGES AND CIVIL STRUCTURES (55-120)"/>
    <x v="64"/>
    <n v="2"/>
    <s v="Normal Time"/>
    <s v="preparation meeting for footbridge options"/>
    <s v="284197-02"/>
    <n v="2"/>
    <n v="2021"/>
    <n v="49"/>
    <s v="2021-49"/>
  </r>
  <r>
    <n v="1.1000000000000001"/>
    <x v="109"/>
    <x v="4"/>
    <s v="irsdc"/>
    <x v="13"/>
    <s v="284197-00 IRSDC MODULAR STATIONS (55-120)"/>
    <x v="64"/>
    <n v="2"/>
    <s v="Normal Time"/>
    <s v="reviews"/>
    <s v="284197-00"/>
    <n v="2"/>
    <n v="2021"/>
    <n v="49"/>
    <s v="2021-49"/>
  </r>
  <r>
    <n v="1.1000000000000001"/>
    <x v="110"/>
    <x v="5"/>
    <s v="irsdc"/>
    <x v="13"/>
    <s v="284197-00 IRSDC MODULAR STATIONS (55-120)"/>
    <x v="65"/>
    <n v="2"/>
    <s v="Normal Time"/>
    <s v="workshop notes"/>
    <s v="284197-00"/>
    <n v="1"/>
    <n v="2021"/>
    <n v="49"/>
    <s v="2021-49"/>
  </r>
  <r>
    <n v="1.1000000000000001"/>
    <x v="111"/>
    <x v="5"/>
    <s v="irsdc-bcs"/>
    <x v="13"/>
    <s v="284197-02 BRIDGES AND CIVIL STRUCTURES (55-120)"/>
    <x v="65"/>
    <n v="2"/>
    <s v="Normal Time"/>
    <s v="functional cross sections"/>
    <s v="284197-02"/>
    <n v="1"/>
    <n v="2021"/>
    <n v="49"/>
    <s v="2021-49"/>
  </r>
  <r>
    <n v="1.1000000000000001"/>
    <x v="112"/>
    <x v="5"/>
    <s v="irsdc"/>
    <x v="13"/>
    <s v="284197-00 IRSDC MODULAR STATIONS (55-120)"/>
    <x v="65"/>
    <n v="2.5"/>
    <s v="Normal Time"/>
    <s v="workshop notes"/>
    <s v="284197-00"/>
    <n v="1"/>
    <n v="2021"/>
    <n v="49"/>
    <s v="2021-49"/>
  </r>
  <r>
    <n v="1.1000000000000001"/>
    <x v="112"/>
    <x v="5"/>
    <s v="training"/>
    <x v="13"/>
    <s v="TRAINING (In-house training)"/>
    <x v="65"/>
    <n v="1"/>
    <s v="Normal Time"/>
    <s v="gbbs"/>
    <n v="0"/>
    <n v="1"/>
    <n v="2021"/>
    <n v="49"/>
    <s v="2021-49"/>
  </r>
  <r>
    <n v="0.10000000000000009"/>
    <x v="113"/>
    <x v="1"/>
    <s v="irsdc-bcs"/>
    <x v="14"/>
    <s v="284197-02 BRIDGES AND CIVIL STRUCTURES (55-120)"/>
    <x v="66"/>
    <n v="7.5"/>
    <s v="Normal Time"/>
    <s v="footbridge development - trusses with aisath | construction with christian"/>
    <s v="284197-02"/>
    <n v="5"/>
    <n v="2021"/>
    <n v="48"/>
    <s v="2021-48"/>
  </r>
  <r>
    <n v="0.10000000000000009"/>
    <x v="114"/>
    <x v="2"/>
    <s v="irsdc"/>
    <x v="14"/>
    <s v="284197-00 IRSDC MODULAR STATIONS (55-120)"/>
    <x v="67"/>
    <n v="2.5"/>
    <s v="Normal Time"/>
    <s v="storyboarding design handbook"/>
    <s v="284197-00"/>
    <n v="4"/>
    <n v="2021"/>
    <n v="48"/>
    <s v="2021-48"/>
  </r>
  <r>
    <n v="0.10000000000000009"/>
    <x v="115"/>
    <x v="2"/>
    <s v="irsdc"/>
    <x v="14"/>
    <s v="284197-00 IRSDC MODULAR STATIONS (55-120)"/>
    <x v="67"/>
    <n v="2.5"/>
    <s v="Normal Time"/>
    <s v="column grid discussions"/>
    <s v="284197-00"/>
    <n v="4"/>
    <n v="2021"/>
    <n v="48"/>
    <s v="2021-48"/>
  </r>
  <r>
    <n v="0.10000000000000009"/>
    <x v="115"/>
    <x v="2"/>
    <s v="infra-automation"/>
    <x v="14"/>
    <s v="077616-65 UPSKILLING TRAINING AND DEVELO (01-748)"/>
    <x v="68"/>
    <n v="2.5"/>
    <s v="Normal Time"/>
    <s v="footbridge gh model"/>
    <s v="077616-65"/>
    <n v="3"/>
    <n v="2021"/>
    <n v="48"/>
    <s v="2021-48"/>
  </r>
  <r>
    <n v="0.10000000000000009"/>
    <x v="116"/>
    <x v="3"/>
    <s v="infra-automation"/>
    <x v="14"/>
    <s v="077616-65 UPSKILLING TRAINING AND DEVELO (01-748)"/>
    <x v="68"/>
    <n v="3.75"/>
    <s v="Normal Time"/>
    <s v="day 8"/>
    <s v="077616-65"/>
    <n v="3"/>
    <n v="2021"/>
    <n v="48"/>
    <s v="2021-48"/>
  </r>
  <r>
    <n v="0.10000000000000009"/>
    <x v="117"/>
    <x v="3"/>
    <s v="irsdc"/>
    <x v="14"/>
    <s v="284197-00 IRSDC MODULAR STATIONS (55-120)"/>
    <x v="68"/>
    <n v="3.75"/>
    <s v="Normal Time"/>
    <s v="workshop 2"/>
    <s v="284197-00"/>
    <n v="3"/>
    <n v="2021"/>
    <n v="48"/>
    <s v="2021-48"/>
  </r>
  <r>
    <n v="0.10000000000000009"/>
    <x v="118"/>
    <x v="4"/>
    <s v="skytran"/>
    <x v="14"/>
    <s v="282803-00 SKYTRAN (5019-124)"/>
    <x v="69"/>
    <n v="1.5"/>
    <s v="Normal Time"/>
    <s v="close-out"/>
    <s v="282803-00"/>
    <n v="2"/>
    <n v="2021"/>
    <n v="48"/>
    <s v="2021-48"/>
  </r>
  <r>
    <n v="0.10000000000000009"/>
    <x v="119"/>
    <x v="4"/>
    <s v="bcst-appraisal"/>
    <x v="14"/>
    <s v="074097-29 STAFF APPRAISAL CC124 (01-124)"/>
    <x v="69"/>
    <n v="2"/>
    <s v="Normal Time"/>
    <s v="denis shapley"/>
    <s v="074097-29"/>
    <n v="2"/>
    <n v="2021"/>
    <n v="48"/>
    <s v="2021-48"/>
  </r>
  <r>
    <n v="0.10000000000000009"/>
    <x v="120"/>
    <x v="4"/>
    <s v="irsdc-bcs"/>
    <x v="14"/>
    <s v="284197-02 BRIDGES AND CIVIL STRUCTURES (55-120)"/>
    <x v="69"/>
    <n v="2"/>
    <s v="Normal Time"/>
    <s v="footbridge options and discussion with Aishath"/>
    <s v="284197-02"/>
    <n v="2"/>
    <n v="2021"/>
    <n v="48"/>
    <s v="2021-48"/>
  </r>
  <r>
    <n v="0.10000000000000009"/>
    <x v="120"/>
    <x v="4"/>
    <s v="irsdc"/>
    <x v="14"/>
    <s v="284197-00 IRSDC MODULAR STATIONS (55-120)"/>
    <x v="69"/>
    <n v="2"/>
    <s v="Normal Time"/>
    <s v="workshop 2 prep"/>
    <s v="284197-00"/>
    <n v="2"/>
    <n v="2021"/>
    <n v="48"/>
    <s v="2021-48"/>
  </r>
  <r>
    <n v="0.10000000000000009"/>
    <x v="121"/>
    <x v="5"/>
    <s v="dawlish"/>
    <x v="14"/>
    <s v="281868-12 STRUCTURES (01-189)"/>
    <x v="70"/>
    <n v="2.5"/>
    <s v="Normal Time"/>
    <s v="checking close out"/>
    <s v="281868-12"/>
    <n v="1"/>
    <n v="2021"/>
    <n v="48"/>
    <s v="2021-48"/>
  </r>
  <r>
    <n v="0.10000000000000009"/>
    <x v="121"/>
    <x v="5"/>
    <s v="irsdc"/>
    <x v="14"/>
    <s v="284197-00 IRSDC MODULAR STATIONS (55-120)"/>
    <x v="70"/>
    <n v="1"/>
    <s v="Normal Time"/>
    <s v="client catch-up"/>
    <s v="284197-00"/>
    <n v="1"/>
    <n v="2021"/>
    <n v="48"/>
    <s v="2021-48"/>
  </r>
  <r>
    <n v="0.10000000000000009"/>
    <x v="121"/>
    <x v="5"/>
    <s v="irsdc"/>
    <x v="14"/>
    <s v="284197-00 IRSDC MODULAR STATIONS (55-120)"/>
    <x v="70"/>
    <n v="1.5"/>
    <s v="Normal Time"/>
    <s v="client catch-up"/>
    <s v="284197-00"/>
    <n v="1"/>
    <n v="2021"/>
    <n v="48"/>
    <s v="2021-48"/>
  </r>
  <r>
    <n v="0.10000000000000009"/>
    <x v="122"/>
    <x v="5"/>
    <s v="irsdc"/>
    <x v="14"/>
    <s v="284197-00 IRSDC MODULAR STATIONS (55-120)"/>
    <x v="70"/>
    <n v="2.5"/>
    <s v="Normal Time"/>
    <s v="planning week | scheduling meetings"/>
    <s v="284197-00"/>
    <n v="1"/>
    <n v="2021"/>
    <n v="48"/>
    <s v="2021-48"/>
  </r>
  <r>
    <n v="1.1000000000000001"/>
    <x v="123"/>
    <x v="1"/>
    <s v="irsdc"/>
    <x v="15"/>
    <s v="284197-00 IRSDC MODULAR STATIONS (55-120)"/>
    <x v="71"/>
    <n v="1"/>
    <s v="Normal Time"/>
    <s v="client check-in"/>
    <s v="284197-00"/>
    <n v="5"/>
    <n v="2021"/>
    <n v="47"/>
    <s v="2021-47"/>
  </r>
  <r>
    <n v="1.1000000000000001"/>
    <x v="123"/>
    <x v="1"/>
    <s v="irsdc"/>
    <x v="15"/>
    <s v="284197-00 IRSDC MODULAR STATIONS (55-120)"/>
    <x v="71"/>
    <n v="1"/>
    <s v="Normal Time"/>
    <s v="internal catch-up"/>
    <s v="284197-00"/>
    <n v="5"/>
    <n v="2021"/>
    <n v="47"/>
    <s v="2021-47"/>
  </r>
  <r>
    <n v="1.1000000000000001"/>
    <x v="124"/>
    <x v="1"/>
    <s v="irsdc-bcs"/>
    <x v="15"/>
    <s v="284197-02 BRIDGES AND CIVIL STRUCTURES (55-120)"/>
    <x v="71"/>
    <n v="5.5"/>
    <s v="Normal Time"/>
    <s v="footbridge workshop"/>
    <s v="284197-02"/>
    <n v="5"/>
    <n v="2021"/>
    <n v="47"/>
    <s v="2021-47"/>
  </r>
  <r>
    <n v="1.1000000000000001"/>
    <x v="125"/>
    <x v="2"/>
    <s v="irsdc"/>
    <x v="15"/>
    <s v="284197-00 IRSDC MODULAR STATIONS (55-120)"/>
    <x v="72"/>
    <n v="2.5"/>
    <s v="Normal Time"/>
    <s v="cad and projectwise setup"/>
    <s v="284197-00"/>
    <n v="4"/>
    <n v="2021"/>
    <n v="47"/>
    <s v="2021-47"/>
  </r>
  <r>
    <n v="1.1000000000000001"/>
    <x v="125"/>
    <x v="2"/>
    <s v="irsdc-bcs"/>
    <x v="15"/>
    <s v="284197-02 BRIDGES AND CIVIL STRUCTURES (55-120)"/>
    <x v="72"/>
    <n v="3"/>
    <s v="Normal Time"/>
    <s v="footbridge workshop prep"/>
    <s v="284197-02"/>
    <n v="4"/>
    <n v="2021"/>
    <n v="47"/>
    <s v="2021-47"/>
  </r>
  <r>
    <n v="1.1000000000000001"/>
    <x v="125"/>
    <x v="2"/>
    <s v="bcst-appraisal"/>
    <x v="15"/>
    <s v="074097-29 STAFF APPRAISAL CC124 (01-124)"/>
    <x v="72"/>
    <n v="2"/>
    <s v="Normal Time"/>
    <s v="rebekah lee"/>
    <s v="074097-29"/>
    <n v="4"/>
    <n v="2021"/>
    <n v="47"/>
    <s v="2021-47"/>
  </r>
  <r>
    <n v="1.1000000000000001"/>
    <x v="126"/>
    <x v="3"/>
    <s v="skytran"/>
    <x v="15"/>
    <s v="282803-00 SKYTRAN (5019-124)"/>
    <x v="73"/>
    <n v="2"/>
    <s v="Normal Time"/>
    <s v="CAV and Hyperloop presentations"/>
    <s v="282803-00"/>
    <n v="3"/>
    <n v="2021"/>
    <n v="47"/>
    <s v="2021-47"/>
  </r>
  <r>
    <n v="1.1000000000000001"/>
    <x v="126"/>
    <x v="3"/>
    <s v="infra-automation"/>
    <x v="15"/>
    <s v="077616-65 UPSKILLING TRAINING AND DEVELO (01-748)"/>
    <x v="73"/>
    <n v="3.75"/>
    <s v="Normal Time"/>
    <s v="day 07"/>
    <s v="077616-65"/>
    <n v="3"/>
    <n v="2021"/>
    <n v="47"/>
    <s v="2021-47"/>
  </r>
  <r>
    <n v="1.1000000000000001"/>
    <x v="127"/>
    <x v="3"/>
    <s v="irsdc"/>
    <x v="15"/>
    <s v="284197-00 IRSDC MODULAR STATIONS (55-120)"/>
    <x v="73"/>
    <n v="1.75"/>
    <s v="Normal Time"/>
    <s v="workshop 1  with IR"/>
    <s v="284197-00"/>
    <n v="3"/>
    <n v="2021"/>
    <n v="47"/>
    <s v="2021-47"/>
  </r>
  <r>
    <n v="1.1000000000000001"/>
    <x v="128"/>
    <x v="4"/>
    <s v="skytran"/>
    <x v="15"/>
    <s v="282803-00 SKYTRAN (5019-124)"/>
    <x v="74"/>
    <n v="2"/>
    <s v="Normal Time"/>
    <s v="stakeholder note review"/>
    <s v="282803-00"/>
    <n v="2"/>
    <n v="2021"/>
    <n v="47"/>
    <s v="2021-47"/>
  </r>
  <r>
    <n v="1.1000000000000001"/>
    <x v="129"/>
    <x v="4"/>
    <s v="irsdc"/>
    <x v="15"/>
    <s v="284197-00 IRSDC MODULAR STATIONS (55-120)"/>
    <x v="74"/>
    <n v="2"/>
    <s v="Normal Time"/>
    <s v="update with Mr Sood"/>
    <s v="284197-00"/>
    <n v="2"/>
    <n v="2021"/>
    <n v="47"/>
    <s v="2021-47"/>
  </r>
  <r>
    <n v="1.1000000000000001"/>
    <x v="129"/>
    <x v="4"/>
    <s v="irsdc"/>
    <x v="15"/>
    <s v="284197-00 IRSDC MODULAR STATIONS (55-120)"/>
    <x v="74"/>
    <n v="3.5"/>
    <s v="Normal Time"/>
    <s v="workshop preparation"/>
    <s v="284197-00"/>
    <n v="2"/>
    <n v="2021"/>
    <n v="47"/>
    <s v="2021-47"/>
  </r>
  <r>
    <n v="1.1000000000000001"/>
    <x v="130"/>
    <x v="5"/>
    <s v="irsdc"/>
    <x v="15"/>
    <s v="284197-00 IRSDC MODULAR STATIONS (55-120)"/>
    <x v="75"/>
    <n v="1"/>
    <s v="Normal Time"/>
    <s v="bim / PW setup"/>
    <s v="284197-00"/>
    <n v="1"/>
    <n v="2021"/>
    <n v="47"/>
    <s v="2021-47"/>
  </r>
  <r>
    <n v="1.1000000000000001"/>
    <x v="130"/>
    <x v="5"/>
    <s v="irsdc"/>
    <x v="15"/>
    <s v="284197-00 IRSDC MODULAR STATIONS (55-120)"/>
    <x v="75"/>
    <n v="2"/>
    <s v="Normal Time"/>
    <s v="design brief - final changes"/>
    <s v="284197-00"/>
    <n v="1"/>
    <n v="2021"/>
    <n v="47"/>
    <s v="2021-47"/>
  </r>
  <r>
    <n v="1.1000000000000001"/>
    <x v="131"/>
    <x v="5"/>
    <s v="irsdc"/>
    <x v="15"/>
    <s v="284197-00 IRSDC MODULAR STATIONS (55-120)"/>
    <x v="75"/>
    <n v="1.5"/>
    <s v="Normal Time"/>
    <s v="workshop preparation - discussion with ASMEP on options to present"/>
    <s v="284197-00"/>
    <n v="1"/>
    <n v="2021"/>
    <n v="47"/>
    <s v="2021-47"/>
  </r>
  <r>
    <n v="1.1000000000000001"/>
    <x v="132"/>
    <x v="5"/>
    <s v="skytran"/>
    <x v="15"/>
    <s v="282803-00 SKYTRAN (5019-124)"/>
    <x v="75"/>
    <n v="1"/>
    <s v="Normal Time"/>
    <s v="taylor woodrow agreement / de-brief "/>
    <s v="282803-00"/>
    <n v="1"/>
    <n v="2021"/>
    <n v="47"/>
    <s v="2021-47"/>
  </r>
  <r>
    <n v="1.1000000000000001"/>
    <x v="132"/>
    <x v="5"/>
    <s v="irsdc"/>
    <x v="15"/>
    <s v="284197-00 IRSDC MODULAR STATIONS (55-120)"/>
    <x v="75"/>
    <n v="2"/>
    <s v="Normal Time"/>
    <s v="design brief comment"/>
    <s v="284197-00"/>
    <n v="1"/>
    <n v="2021"/>
    <n v="47"/>
    <s v="2021-47"/>
  </r>
  <r>
    <n v="0.10000000000000009"/>
    <x v="133"/>
    <x v="1"/>
    <s v="irsdc"/>
    <x v="16"/>
    <s v="284197-00 IRSDC MODULAR STATIONS (55-120)"/>
    <x v="76"/>
    <n v="7.5"/>
    <s v="Normal Time"/>
    <s v="design brief"/>
    <s v="284197-00"/>
    <n v="5"/>
    <n v="2021"/>
    <n v="46"/>
    <s v="2021-46"/>
  </r>
  <r>
    <n v="0.10000000000000009"/>
    <x v="134"/>
    <x v="2"/>
    <s v="skytran"/>
    <x v="16"/>
    <s v="282803-00 SKYTRAN (5019-124)"/>
    <x v="77"/>
    <n v="2"/>
    <s v="Normal Time"/>
    <s v="tw workshop"/>
    <s v="282803-00"/>
    <n v="4"/>
    <n v="2021"/>
    <n v="46"/>
    <s v="2021-46"/>
  </r>
  <r>
    <n v="0.10000000000000009"/>
    <x v="135"/>
    <x v="2"/>
    <s v="irsdc"/>
    <x v="16"/>
    <s v="284197-00 IRSDC MODULAR STATIONS (55-120)"/>
    <x v="77"/>
    <n v="5.5"/>
    <s v="Normal Time"/>
    <s v="london workshop"/>
    <s v="284197-00"/>
    <n v="4"/>
    <n v="2021"/>
    <n v="46"/>
    <s v="2021-46"/>
  </r>
  <r>
    <n v="0.10000000000000009"/>
    <x v="136"/>
    <x v="3"/>
    <s v="infra-automation"/>
    <x v="16"/>
    <s v="077616-65 UPSKILLING TRAINING AND DEVELO (01-748)"/>
    <x v="78"/>
    <n v="3.75"/>
    <s v="Normal Time"/>
    <s v="test"/>
    <s v="077616-65"/>
    <n v="3"/>
    <n v="2021"/>
    <n v="46"/>
    <s v="2021-46"/>
  </r>
  <r>
    <n v="0.10000000000000009"/>
    <x v="137"/>
    <x v="3"/>
    <s v="irsdc"/>
    <x v="16"/>
    <s v="284197-00 IRSDC MODULAR STATIONS (55-120)"/>
    <x v="78"/>
    <n v="3.75"/>
    <s v="Normal Time"/>
    <s v="presentation"/>
    <s v="284197-00"/>
    <n v="3"/>
    <n v="2021"/>
    <n v="46"/>
    <s v="2021-46"/>
  </r>
  <r>
    <n v="0.10000000000000009"/>
    <x v="138"/>
    <x v="4"/>
    <s v="irsdc"/>
    <x v="16"/>
    <s v="284197-00 IRSDC MODULAR STATIONS (55-120)"/>
    <x v="79"/>
    <n v="2.5"/>
    <s v="Normal Time"/>
    <s v="workshop planning"/>
    <s v="284197-00"/>
    <n v="2"/>
    <n v="2021"/>
    <n v="46"/>
    <s v="2021-46"/>
  </r>
  <r>
    <n v="0.10000000000000009"/>
    <x v="139"/>
    <x v="4"/>
    <s v="irsdc"/>
    <x v="16"/>
    <s v="284197-00 IRSDC MODULAR STATIONS (55-120)"/>
    <x v="79"/>
    <n v="1.5"/>
    <s v="Normal Time"/>
    <s v="thursday meeting planning"/>
    <s v="284197-00"/>
    <n v="2"/>
    <n v="2021"/>
    <n v="46"/>
    <s v="2021-46"/>
  </r>
  <r>
    <n v="0.10000000000000009"/>
    <x v="139"/>
    <x v="4"/>
    <s v="irsdc"/>
    <x v="16"/>
    <s v="284197-00 IRSDC MODULAR STATIONS (55-120)"/>
    <x v="79"/>
    <n v="2"/>
    <s v="Normal Time"/>
    <s v="design brief comments"/>
    <s v="284197-00"/>
    <n v="2"/>
    <n v="2021"/>
    <n v="46"/>
    <s v="2021-46"/>
  </r>
  <r>
    <n v="0.10000000000000009"/>
    <x v="140"/>
    <x v="4"/>
    <s v="irsdc"/>
    <x v="16"/>
    <s v="284197-00 IRSDC MODULAR STATIONS (55-120)"/>
    <x v="79"/>
    <n v="1.5"/>
    <s v="Normal Time"/>
    <s v="discussion with rachel and tom regarding MEP"/>
    <s v="284197-00"/>
    <n v="2"/>
    <n v="2021"/>
    <n v="46"/>
    <s v="2021-46"/>
  </r>
  <r>
    <n v="0.10000000000000009"/>
    <x v="141"/>
    <x v="5"/>
    <s v="irsdc"/>
    <x v="16"/>
    <s v="284197-00 IRSDC MODULAR STATIONS (55-120)"/>
    <x v="80"/>
    <n v="2"/>
    <s v="Normal Time"/>
    <s v="desig brief"/>
    <s v="284197-00"/>
    <n v="1"/>
    <n v="2021"/>
    <n v="46"/>
    <s v="2021-46"/>
  </r>
  <r>
    <n v="0.10000000000000009"/>
    <x v="141"/>
    <x v="5"/>
    <s v="irsdc"/>
    <x v="16"/>
    <s v="284197-00 IRSDC MODULAR STATIONS (55-120)"/>
    <x v="80"/>
    <n v="2"/>
    <s v="Normal Time"/>
    <s v="meeting with kulvinder, sachin, kim, dj"/>
    <s v="284197-00"/>
    <n v="1"/>
    <n v="2021"/>
    <n v="46"/>
    <s v="2021-46"/>
  </r>
  <r>
    <n v="0.10000000000000009"/>
    <x v="141"/>
    <x v="5"/>
    <s v="irsdc"/>
    <x v="16"/>
    <s v="284197-00 IRSDC MODULAR STATIONS (55-120)"/>
    <x v="80"/>
    <n v="1.5"/>
    <s v="Normal Time"/>
    <s v="catch-up meeting / bim360 setup"/>
    <s v="284197-00"/>
    <n v="1"/>
    <n v="2021"/>
    <n v="46"/>
    <s v="2021-46"/>
  </r>
  <r>
    <n v="0.10000000000000009"/>
    <x v="142"/>
    <x v="5"/>
    <s v="irsdc-bcs"/>
    <x v="16"/>
    <s v="284197-02 BRIDGES AND CIVIL STRUCTURES (55-120)"/>
    <x v="80"/>
    <n v="2"/>
    <s v="Normal Time"/>
    <s v="catch-up with kulvinder and plan for week"/>
    <s v="284197-02"/>
    <n v="1"/>
    <n v="2021"/>
    <n v="46"/>
    <s v="2021-46"/>
  </r>
  <r>
    <n v="1.1000000000000001"/>
    <x v="143"/>
    <x v="1"/>
    <s v="irsdc"/>
    <x v="17"/>
    <s v="284197-00 IRSDC MODULAR STATIONS (55-120)"/>
    <x v="81"/>
    <n v="1.75"/>
    <s v="Normal Time"/>
    <s v="progress meeting / cad set up - PW"/>
    <s v="284197-00"/>
    <n v="5"/>
    <n v="2021"/>
    <n v="45"/>
    <s v="2021-45"/>
  </r>
  <r>
    <n v="1.1000000000000001"/>
    <x v="143"/>
    <x v="0"/>
    <s v="dawlish"/>
    <x v="17"/>
    <s v="281868-12 STRUCTURES (01-189)"/>
    <x v="81"/>
    <n v="2"/>
    <s v="Normal Time"/>
    <s v="Structures [Cat III Check] progress meeting and check-in with fernando and oras"/>
    <s v="281868-12"/>
    <n v="5"/>
    <n v="2021"/>
    <n v="45"/>
    <s v="2021-45"/>
  </r>
  <r>
    <n v="1.1000000000000001"/>
    <x v="143"/>
    <x v="1"/>
    <s v="irsdc-bcs"/>
    <x v="17"/>
    <s v="284197-02 BRIDGES AND CIVIL STRUCTURES (55-120)"/>
    <x v="81"/>
    <n v="1.75"/>
    <s v="Normal Time"/>
    <s v="footbridge update / options / issues"/>
    <s v="284197-02"/>
    <n v="5"/>
    <n v="2021"/>
    <n v="45"/>
    <s v="2021-45"/>
  </r>
  <r>
    <n v="1.1000000000000001"/>
    <x v="144"/>
    <x v="1"/>
    <s v="irsdc-bcs"/>
    <x v="17"/>
    <s v="284197-02 BRIDGES AND CIVIL STRUCTURES (55-120)"/>
    <x v="81"/>
    <n v="2"/>
    <s v="Normal Time"/>
    <s v="catch-up with DJ / de-brief"/>
    <s v="284197-02"/>
    <n v="5"/>
    <n v="2021"/>
    <n v="45"/>
    <s v="2021-45"/>
  </r>
  <r>
    <n v="1.1000000000000001"/>
    <x v="145"/>
    <x v="2"/>
    <s v="irsdc"/>
    <x v="17"/>
    <s v="284197-00 IRSDC MODULAR STATIONS (55-120)"/>
    <x v="82"/>
    <n v="3.5"/>
    <s v="Normal Time"/>
    <s v="rlda meeting"/>
    <s v="284197-00"/>
    <n v="4"/>
    <n v="2021"/>
    <n v="45"/>
    <s v="2021-45"/>
  </r>
  <r>
    <n v="1.1000000000000001"/>
    <x v="146"/>
    <x v="2"/>
    <s v="irsdc"/>
    <x v="17"/>
    <s v="284197-00 IRSDC MODULAR STATIONS (55-120)"/>
    <x v="82"/>
    <n v="2"/>
    <s v="Normal Time"/>
    <s v="presentationwith rlda - in meeting for 1 hr, then called off"/>
    <s v="284197-00"/>
    <n v="4"/>
    <n v="2021"/>
    <n v="45"/>
    <s v="2021-45"/>
  </r>
  <r>
    <n v="1.1000000000000001"/>
    <x v="147"/>
    <x v="2"/>
    <s v="irsdc"/>
    <x v="17"/>
    <s v="284197-00 IRSDC MODULAR STATIONS (55-120)"/>
    <x v="82"/>
    <n v="2"/>
    <s v="Normal Time"/>
    <s v="prep for rlda presentation"/>
    <s v="284197-00"/>
    <n v="4"/>
    <n v="2021"/>
    <n v="45"/>
    <s v="2021-45"/>
  </r>
  <r>
    <n v="1.1000000000000001"/>
    <x v="148"/>
    <x v="3"/>
    <s v="irsdc-bcs"/>
    <x v="17"/>
    <s v="284197-02 BRIDGES AND CIVIL STRUCTURES (55-120)"/>
    <x v="83"/>
    <n v="2"/>
    <s v="Normal Time"/>
    <s v="briefing aishath and christian"/>
    <s v="284197-02"/>
    <n v="3"/>
    <n v="2021"/>
    <n v="45"/>
    <s v="2021-45"/>
  </r>
  <r>
    <n v="1.1000000000000001"/>
    <x v="148"/>
    <x v="7"/>
    <s v="skytran"/>
    <x v="17"/>
    <s v="282803-00 SKYTRAN (5019-124)"/>
    <x v="83"/>
    <n v="2"/>
    <s v="Normal Time"/>
    <s v="weekly sync and reporting"/>
    <s v="282803-00"/>
    <n v="3"/>
    <n v="2021"/>
    <n v="45"/>
    <s v="2021-45"/>
  </r>
  <r>
    <n v="1.1000000000000001"/>
    <x v="149"/>
    <x v="3"/>
    <s v="irsdc"/>
    <x v="17"/>
    <s v="284197-00 IRSDC MODULAR STATIONS (55-120)"/>
    <x v="83"/>
    <n v="1.75"/>
    <s v="Normal Time"/>
    <s v="rlda presentation"/>
    <s v="284197-00"/>
    <n v="3"/>
    <n v="2021"/>
    <n v="45"/>
    <s v="2021-45"/>
  </r>
  <r>
    <n v="1.1000000000000001"/>
    <x v="149"/>
    <x v="3"/>
    <s v="infra-automation"/>
    <x v="17"/>
    <s v="077616-65 UPSKILLING TRAINING AND DEVELO (01-748)"/>
    <x v="83"/>
    <n v="3.75"/>
    <s v="Normal Time"/>
    <s v="day 05"/>
    <s v="077616-65"/>
    <n v="3"/>
    <n v="2021"/>
    <n v="45"/>
    <s v="2021-45"/>
  </r>
  <r>
    <n v="1.1000000000000001"/>
    <x v="150"/>
    <x v="4"/>
    <s v="irsdc-bcs"/>
    <x v="17"/>
    <s v="284197-02 BRIDGES AND CIVIL STRUCTURES (55-120)"/>
    <x v="84"/>
    <n v="1.5"/>
    <s v="Normal Time"/>
    <s v="ped flow and concourse capacities"/>
    <s v="284197-02"/>
    <n v="2"/>
    <n v="2021"/>
    <n v="45"/>
    <s v="2021-45"/>
  </r>
  <r>
    <n v="1.1000000000000001"/>
    <x v="151"/>
    <x v="4"/>
    <s v="irsdc"/>
    <x v="17"/>
    <s v="284197-00 IRSDC MODULAR STATIONS (55-120)"/>
    <x v="84"/>
    <n v="3.5"/>
    <s v="Normal Time"/>
    <s v="rlda presentation"/>
    <s v="284197-00"/>
    <n v="2"/>
    <n v="2021"/>
    <n v="45"/>
    <s v="2021-45"/>
  </r>
  <r>
    <n v="1.1000000000000001"/>
    <x v="152"/>
    <x v="4"/>
    <s v="irsdc"/>
    <x v="17"/>
    <s v="284197-00 IRSDC MODULAR STATIONS (55-120)"/>
    <x v="84"/>
    <n v="2.5"/>
    <s v="Normal Time"/>
    <s v="presentation to rlda"/>
    <s v="284197-00"/>
    <n v="2"/>
    <n v="2021"/>
    <n v="45"/>
    <s v="2021-45"/>
  </r>
  <r>
    <n v="1.1000000000000001"/>
    <x v="153"/>
    <x v="5"/>
    <s v="irsdc-bcs"/>
    <x v="17"/>
    <s v="284197-02 BRIDGES AND CIVIL STRUCTURES (55-120)"/>
    <x v="85"/>
    <n v="3.75"/>
    <s v="Normal Time"/>
    <s v="presentation to RLDA / grashopper script of footbridge"/>
    <s v="284197-02"/>
    <n v="1"/>
    <n v="2021"/>
    <n v="45"/>
    <s v="2021-45"/>
  </r>
  <r>
    <n v="1.1000000000000001"/>
    <x v="153"/>
    <x v="5"/>
    <s v="irsdc-bcs"/>
    <x v="17"/>
    <s v="284197-02 BRIDGES AND CIVIL STRUCTURES (55-120)"/>
    <x v="85"/>
    <n v="3.75"/>
    <s v="Normal Time"/>
    <s v="design brief - structure design basis"/>
    <s v="284197-02"/>
    <n v="1"/>
    <n v="2021"/>
    <n v="45"/>
    <s v="2021-45"/>
  </r>
  <r>
    <n v="0.10000000000000009"/>
    <x v="154"/>
    <x v="0"/>
    <s v="irsdc-bcs"/>
    <x v="18"/>
    <s v="284197-02 BRIDGES AND CIVIL STRUCTURES (55-120)"/>
    <x v="86"/>
    <n v="5"/>
    <s v="Normal Time"/>
    <s v="design brief"/>
    <s v="284197-02"/>
    <n v="5"/>
    <n v="2021"/>
    <n v="44"/>
    <s v="2021-44"/>
  </r>
  <r>
    <n v="0.10000000000000009"/>
    <x v="154"/>
    <x v="0"/>
    <s v="dawlish"/>
    <x v="18"/>
    <s v="281868-12 STRUCTURES (01-189)"/>
    <x v="86"/>
    <n v="2.5"/>
    <s v="Normal Time"/>
    <s v="Structures [Cat III Check] progress meeting and check-in with fernando and oras"/>
    <s v="281868-12"/>
    <n v="5"/>
    <n v="2021"/>
    <n v="44"/>
    <s v="2021-44"/>
  </r>
  <r>
    <n v="0.10000000000000009"/>
    <x v="155"/>
    <x v="8"/>
    <s v="irsdc-bcs"/>
    <x v="18"/>
    <s v="284197-02 BRIDGES AND CIVIL STRUCTURES (55-120)"/>
    <x v="87"/>
    <n v="2"/>
    <s v="Normal Time"/>
    <s v="design brief / regular catch-up"/>
    <s v="284197-02"/>
    <n v="4"/>
    <n v="2021"/>
    <n v="44"/>
    <s v="2021-44"/>
  </r>
  <r>
    <n v="0.10000000000000009"/>
    <x v="155"/>
    <x v="8"/>
    <s v="irsdc-bcs"/>
    <x v="18"/>
    <s v="284197-02 BRIDGES AND CIVIL STRUCTURES (55-120)"/>
    <x v="87"/>
    <n v="3.5"/>
    <s v="Normal Time"/>
    <s v="MoR presentation"/>
    <s v="284197-02"/>
    <n v="4"/>
    <n v="2021"/>
    <n v="44"/>
    <s v="2021-44"/>
  </r>
  <r>
    <n v="0.10000000000000009"/>
    <x v="155"/>
    <x v="8"/>
    <s v="skytran"/>
    <x v="18"/>
    <s v="282803-00 SKYTRAN (5019-124)"/>
    <x v="87"/>
    <n v="2"/>
    <s v="Normal Time"/>
    <s v="weekly sync and reporting"/>
    <s v="282803-00"/>
    <n v="4"/>
    <n v="2021"/>
    <n v="44"/>
    <s v="2021-44"/>
  </r>
  <r>
    <n v="0.10000000000000009"/>
    <x v="156"/>
    <x v="7"/>
    <s v="irsdc-bcs"/>
    <x v="18"/>
    <s v="284197-02 BRIDGES AND CIVIL STRUCTURES (55-120)"/>
    <x v="88"/>
    <n v="1.75"/>
    <s v="Normal Time"/>
    <s v="footbridge summary"/>
    <s v="284197-02"/>
    <n v="3"/>
    <n v="2021"/>
    <n v="44"/>
    <s v="2021-44"/>
  </r>
  <r>
    <n v="0.10000000000000009"/>
    <x v="156"/>
    <x v="7"/>
    <s v="irsdc-bcs"/>
    <x v="18"/>
    <s v="284197-02 BRIDGES AND CIVIL STRUCTURES (55-120)"/>
    <x v="88"/>
    <n v="2"/>
    <s v="Normal Time"/>
    <s v="design brief / regular catch-up"/>
    <s v="284197-02"/>
    <n v="3"/>
    <n v="2021"/>
    <n v="44"/>
    <s v="2021-44"/>
  </r>
  <r>
    <n v="0.10000000000000009"/>
    <x v="156"/>
    <x v="7"/>
    <s v="infra-automation"/>
    <x v="18"/>
    <s v="077616-65 UPSKILLING TRAINING AND DEVELO (01-748)"/>
    <x v="88"/>
    <n v="3.75"/>
    <s v="Normal Time"/>
    <s v="day 04"/>
    <s v="077616-65"/>
    <n v="3"/>
    <n v="2021"/>
    <n v="44"/>
    <s v="2021-44"/>
  </r>
  <r>
    <n v="0.10000000000000009"/>
    <x v="157"/>
    <x v="9"/>
    <s v="infra-automation"/>
    <x v="18"/>
    <s v="077616-65 UPSKILLING TRAINING AND DEVELO (01-748)"/>
    <x v="89"/>
    <n v="3.75"/>
    <s v="Normal Time"/>
    <s v="day 03"/>
    <s v="077616-65"/>
    <n v="2"/>
    <n v="2021"/>
    <n v="44"/>
    <s v="2021-44"/>
  </r>
  <r>
    <n v="0.10000000000000009"/>
    <x v="157"/>
    <x v="9"/>
    <s v="irsdc-bcs"/>
    <x v="18"/>
    <s v="284197-02 BRIDGES AND CIVIL STRUCTURES (55-120)"/>
    <x v="89"/>
    <n v="3.75"/>
    <s v="Normal Time"/>
    <s v="design brief preparation - discussipon with KR on progress."/>
    <s v="284197-02"/>
    <n v="2"/>
    <n v="2021"/>
    <n v="44"/>
    <s v="2021-44"/>
  </r>
  <r>
    <n v="0.10000000000000009"/>
    <x v="158"/>
    <x v="10"/>
    <s v="irsdc-bcs"/>
    <x v="18"/>
    <s v="284197-02 BRIDGES AND CIVIL STRUCTURES (55-120)"/>
    <x v="90"/>
    <n v="1.5"/>
    <s v="Normal Time"/>
    <s v="presentation to IRSDC"/>
    <s v="284197-02"/>
    <n v="1"/>
    <n v="2021"/>
    <n v="44"/>
    <s v="2021-44"/>
  </r>
  <r>
    <n v="0.10000000000000009"/>
    <x v="158"/>
    <x v="10"/>
    <s v="irsdc-bcs"/>
    <x v="18"/>
    <s v="284197-02 BRIDGES AND CIVIL STRUCTURES (55-120)"/>
    <x v="90"/>
    <n v="2.5"/>
    <s v="Normal Time"/>
    <s v="briefing diane on cad / design brief draft"/>
    <s v="284197-02"/>
    <n v="1"/>
    <n v="2021"/>
    <n v="44"/>
    <s v="2021-44"/>
  </r>
  <r>
    <n v="0.10000000000000009"/>
    <x v="159"/>
    <x v="10"/>
    <s v="irsdc-bcs"/>
    <x v="18"/>
    <s v="284197-02 BRIDGES AND CIVIL STRUCTURES (55-120)"/>
    <x v="90"/>
    <n v="3.75"/>
    <s v="Normal Time"/>
    <s v="design brief / regular catch-up"/>
    <s v="284197-02"/>
    <n v="1"/>
    <n v="2021"/>
    <n v="44"/>
    <s v="2021-44"/>
  </r>
  <r>
    <n v="1.1000000000000001"/>
    <x v="160"/>
    <x v="0"/>
    <s v="irsdc"/>
    <x v="19"/>
    <s v="284197-00 IRSDC MODULAR STATIONS (55-120)"/>
    <x v="91"/>
    <n v="3.75"/>
    <s v="Normal Time"/>
    <s v="abs for all disciplines"/>
    <s v="284197-00"/>
    <n v="5"/>
    <n v="2021"/>
    <n v="43"/>
    <s v="2021-43"/>
  </r>
  <r>
    <n v="1.1000000000000001"/>
    <x v="160"/>
    <x v="0"/>
    <s v="irsdc-bcs"/>
    <x v="19"/>
    <s v="284197-02 BRIDGES AND CIVIL STRUCTURES (55-120)"/>
    <x v="91"/>
    <n v="3.75"/>
    <s v="Normal Time"/>
    <s v="design brief"/>
    <s v="284197-02"/>
    <n v="5"/>
    <n v="2021"/>
    <n v="43"/>
    <s v="2021-43"/>
  </r>
  <r>
    <n v="1.1000000000000001"/>
    <x v="161"/>
    <x v="8"/>
    <s v="irsdc"/>
    <x v="19"/>
    <s v="284197-00 IRSDC MODULAR STATIONS (55-120)"/>
    <x v="92"/>
    <n v="7.5"/>
    <s v="Normal Time"/>
    <s v="decision long | fob scheme | design brief"/>
    <s v="284197-00"/>
    <n v="4"/>
    <n v="2021"/>
    <n v="43"/>
    <s v="2021-43"/>
  </r>
  <r>
    <n v="1.1000000000000001"/>
    <x v="162"/>
    <x v="7"/>
    <s v="infra-automation"/>
    <x v="19"/>
    <s v="077616-65 UPSKILLING TRAINING AND DEVELO (01-748)"/>
    <x v="93"/>
    <n v="3.75"/>
    <s v="Normal Time"/>
    <s v="day 2"/>
    <s v="077616-65"/>
    <n v="3"/>
    <n v="2021"/>
    <n v="43"/>
    <s v="2021-43"/>
  </r>
  <r>
    <n v="1.1000000000000001"/>
    <x v="162"/>
    <x v="7"/>
    <s v="irsdc-bcs"/>
    <x v="19"/>
    <s v="284197-02 BRIDGES AND CIVIL STRUCTURES (55-120)"/>
    <x v="93"/>
    <n v="3.75"/>
    <s v="Normal Time"/>
    <s v="design brief presentation to irsdc - prep time and presentation"/>
    <s v="284197-02"/>
    <n v="3"/>
    <n v="2021"/>
    <n v="43"/>
    <s v="2021-43"/>
  </r>
  <r>
    <n v="1.1000000000000001"/>
    <x v="163"/>
    <x v="9"/>
    <s v="skytran"/>
    <x v="19"/>
    <s v="282803-00 SKYTRAN (5019-124)"/>
    <x v="94"/>
    <n v="3.75"/>
    <s v="Normal Time"/>
    <s v="hazid / taylor woodrow / stakeholder engagement"/>
    <s v="282803-00"/>
    <n v="2"/>
    <n v="2021"/>
    <n v="43"/>
    <s v="2021-43"/>
  </r>
  <r>
    <n v="1.1000000000000001"/>
    <x v="164"/>
    <x v="9"/>
    <s v="infra-automation"/>
    <x v="19"/>
    <s v="077616-65 UPSKILLING TRAINING AND DEVELO (01-748)"/>
    <x v="94"/>
    <n v="3.75"/>
    <s v="Normal Time"/>
    <s v="day 1"/>
    <s v="077616-65"/>
    <n v="2"/>
    <n v="2021"/>
    <n v="43"/>
    <s v="2021-43"/>
  </r>
  <r>
    <n v="1.1000000000000001"/>
    <x v="165"/>
    <x v="10"/>
    <s v="skytran"/>
    <x v="19"/>
    <s v="282803-00 SKYTRAN (5019-124)"/>
    <x v="95"/>
    <n v="1"/>
    <s v="Normal Time"/>
    <s v="TW and stakeholder engagement"/>
    <s v="282803-00"/>
    <n v="1"/>
    <n v="2021"/>
    <n v="43"/>
    <s v="2021-43"/>
  </r>
  <r>
    <n v="1.1000000000000001"/>
    <x v="165"/>
    <x v="10"/>
    <s v="irsdc-bcs"/>
    <x v="19"/>
    <s v="284197-02 BRIDGES AND CIVIL STRUCTURES (55-120)"/>
    <x v="95"/>
    <n v="3"/>
    <s v="Normal Time"/>
    <s v="design brief discussion / client meeting"/>
    <s v="284197-02"/>
    <n v="1"/>
    <n v="2021"/>
    <n v="43"/>
    <s v="2021-43"/>
  </r>
  <r>
    <n v="1.1000000000000001"/>
    <x v="166"/>
    <x v="10"/>
    <s v="irsdc-bcs"/>
    <x v="19"/>
    <s v="284197-02 BRIDGES AND CIVIL STRUCTURES (55-120)"/>
    <x v="95"/>
    <n v="3.5"/>
    <s v="Normal Time"/>
    <s v="review of stations information for FOB"/>
    <s v="284197-02"/>
    <n v="1"/>
    <n v="2021"/>
    <n v="43"/>
    <s v="2021-43"/>
  </r>
  <r>
    <n v="0.10000000000000009"/>
    <x v="167"/>
    <x v="0"/>
    <s v="dawlish"/>
    <x v="20"/>
    <s v="281868-12 STRUCTURES (01-189)"/>
    <x v="96"/>
    <n v="2"/>
    <s v="Normal Time"/>
    <s v="Structures [Cat III Check] progress meeting and check-in with fernando and oras"/>
    <s v="281868-12"/>
    <n v="5"/>
    <n v="2021"/>
    <n v="42"/>
    <s v="2021-42"/>
  </r>
  <r>
    <n v="0.10000000000000009"/>
    <x v="167"/>
    <x v="0"/>
    <s v="irsdc"/>
    <x v="20"/>
    <s v="284197-00 IRSDC MODULAR STATIONS (55-120)"/>
    <x v="96"/>
    <n v="3"/>
    <s v="Normal Time"/>
    <s v="ABS"/>
    <s v="284197-00"/>
    <n v="5"/>
    <n v="2021"/>
    <n v="42"/>
    <s v="2021-42"/>
  </r>
  <r>
    <n v="0.10000000000000009"/>
    <x v="168"/>
    <x v="0"/>
    <s v="irsdc"/>
    <x v="20"/>
    <s v="284197-00 IRSDC MODULAR STATIONS (55-120)"/>
    <x v="96"/>
    <n v="2.5"/>
    <s v="Normal Time"/>
    <s v="habibganj presentation"/>
    <s v="284197-00"/>
    <n v="5"/>
    <n v="2021"/>
    <n v="42"/>
    <s v="2021-42"/>
  </r>
  <r>
    <n v="0.10000000000000009"/>
    <x v="169"/>
    <x v="8"/>
    <s v="irsdc"/>
    <x v="20"/>
    <s v="284197-00 IRSDC MODULAR STATIONS (55-120)"/>
    <x v="97"/>
    <n v="3"/>
    <s v="Normal Time"/>
    <s v="design brief brainstorm with kulvinder"/>
    <s v="284197-00"/>
    <n v="4"/>
    <n v="2021"/>
    <n v="42"/>
    <s v="2021-42"/>
  </r>
  <r>
    <n v="0.10000000000000009"/>
    <x v="170"/>
    <x v="8"/>
    <s v="irsdc"/>
    <x v="20"/>
    <s v="284197-00 IRSDC MODULAR STATIONS (55-120)"/>
    <x v="97"/>
    <n v="4.5"/>
    <s v="Normal Time"/>
    <s v="design brief - contents"/>
    <s v="284197-00"/>
    <n v="4"/>
    <n v="2021"/>
    <n v="42"/>
    <s v="2021-42"/>
  </r>
  <r>
    <n v="0.10000000000000009"/>
    <x v="171"/>
    <x v="7"/>
    <s v="irsdc"/>
    <x v="20"/>
    <s v="284197-00 IRSDC MODULAR STATIONS (55-120)"/>
    <x v="98"/>
    <n v="3.75"/>
    <s v="Normal Time"/>
    <s v="weekly meetings"/>
    <s v="284197-00"/>
    <n v="3"/>
    <n v="2021"/>
    <n v="42"/>
    <s v="2021-42"/>
  </r>
  <r>
    <n v="0.10000000000000009"/>
    <x v="171"/>
    <x v="7"/>
    <s v="bcs-digital-start-up"/>
    <x v="20"/>
    <s v="079082-60"/>
    <x v="98"/>
    <n v="1"/>
    <s v="Normal Time"/>
    <s v="digital servides monthly meeting"/>
    <s v="079082-60"/>
    <n v="3"/>
    <n v="2021"/>
    <n v="42"/>
    <s v="2021-42"/>
  </r>
  <r>
    <n v="0.10000000000000009"/>
    <x v="172"/>
    <x v="7"/>
    <s v="irsdc"/>
    <x v="20"/>
    <s v="284197-00 IRSDC MODULAR STATIONS (55-120)"/>
    <x v="98"/>
    <n v="2.5"/>
    <s v="Normal Time"/>
    <s v="station briefing workshop"/>
    <s v="284197-00"/>
    <n v="3"/>
    <n v="2021"/>
    <n v="42"/>
    <s v="2021-42"/>
  </r>
  <r>
    <n v="0.10000000000000009"/>
    <x v="173"/>
    <x v="9"/>
    <s v="tru-mirfield"/>
    <x v="20"/>
    <s v="277658-36 W3-GRIP4-3036-CIV (01-432)"/>
    <x v="99"/>
    <n v="3"/>
    <s v="Normal Time"/>
    <s v="mirfield report - updates with infor from NR"/>
    <s v="277658-36"/>
    <n v="2"/>
    <n v="2021"/>
    <n v="42"/>
    <s v="2021-42"/>
  </r>
  <r>
    <n v="0.10000000000000009"/>
    <x v="173"/>
    <x v="9"/>
    <s v="irsdc"/>
    <x v="20"/>
    <s v="284197-00 IRSDC MODULAR STATIONS (55-120)"/>
    <x v="99"/>
    <n v="4.5"/>
    <s v="Normal Time"/>
    <s v="station briefing workshop"/>
    <s v="284197-00"/>
    <n v="2"/>
    <n v="2021"/>
    <n v="42"/>
    <s v="2021-42"/>
  </r>
  <r>
    <n v="0.10000000000000009"/>
    <x v="174"/>
    <x v="10"/>
    <s v="irsdc"/>
    <x v="20"/>
    <s v="284197-00 IRSDC MODULAR STATIONS (55-120)"/>
    <x v="100"/>
    <n v="3.75"/>
    <s v="Normal Time"/>
    <s v="forecast update"/>
    <s v="284197-00"/>
    <n v="1"/>
    <n v="2021"/>
    <n v="42"/>
    <s v="2021-42"/>
  </r>
  <r>
    <n v="0.10000000000000009"/>
    <x v="174"/>
    <x v="10"/>
    <s v="irsdc"/>
    <x v="20"/>
    <s v="284197-00 IRSDC MODULAR STATIONS (55-120)"/>
    <x v="100"/>
    <n v="4"/>
    <s v="Normal Time"/>
    <s v="project set-up | internal kick off"/>
    <s v="284197-00"/>
    <n v="1"/>
    <n v="2021"/>
    <n v="42"/>
    <s v="2021-42"/>
  </r>
  <r>
    <n v="1.1000000000000001"/>
    <x v="175"/>
    <x v="0"/>
    <s v="irsdc"/>
    <x v="21"/>
    <s v="284197-00 IRSDC MODULAR STATIONS (55-120)"/>
    <x v="101"/>
    <n v="4"/>
    <s v="Normal Time"/>
    <s v="design brief"/>
    <s v="284197-00"/>
    <n v="5"/>
    <n v="2021"/>
    <n v="41"/>
    <s v="2021-41"/>
  </r>
  <r>
    <n v="1.1000000000000001"/>
    <x v="176"/>
    <x v="0"/>
    <s v="irsdc"/>
    <x v="21"/>
    <s v="284197-00 IRSDC MODULAR STATIONS (55-120)"/>
    <x v="101"/>
    <n v="3.5"/>
    <s v="Normal Time"/>
    <s v="project-setup | discussion with abhinav | kick-off meeting mintes"/>
    <s v="284197-00"/>
    <n v="5"/>
    <n v="2021"/>
    <n v="41"/>
    <s v="2021-41"/>
  </r>
  <r>
    <n v="1.1000000000000001"/>
    <x v="177"/>
    <x v="8"/>
    <s v="skytran"/>
    <x v="21"/>
    <s v="282803-00 SKYTRAN (5019-124)"/>
    <x v="102"/>
    <n v="1.5"/>
    <s v="Normal Time"/>
    <s v="city economics"/>
    <s v="282803-00"/>
    <n v="4"/>
    <n v="2021"/>
    <n v="41"/>
    <s v="2021-41"/>
  </r>
  <r>
    <n v="1.1000000000000001"/>
    <x v="177"/>
    <x v="8"/>
    <s v="irsdc"/>
    <x v="21"/>
    <s v="284197-00 IRSDC MODULAR STATIONS (55-120)"/>
    <x v="102"/>
    <n v="6"/>
    <s v="Normal Time"/>
    <s v="review of terms of reference and station  documents"/>
    <s v="284197-00"/>
    <n v="4"/>
    <n v="2021"/>
    <n v="41"/>
    <s v="2021-41"/>
  </r>
  <r>
    <n v="1.1000000000000001"/>
    <x v="178"/>
    <x v="7"/>
    <s v="irsdc"/>
    <x v="21"/>
    <s v="284197-00 IRSDC MODULAR STATIONS (55-120)"/>
    <x v="103"/>
    <n v="3.5"/>
    <s v="Normal Time"/>
    <s v="kick-off meeting"/>
    <s v="284197-00"/>
    <n v="3"/>
    <n v="2021"/>
    <n v="41"/>
    <s v="2021-41"/>
  </r>
  <r>
    <n v="1.1000000000000001"/>
    <x v="179"/>
    <x v="7"/>
    <s v="irsdc"/>
    <x v="21"/>
    <s v="284197-00 IRSDC MODULAR STATIONS (55-120)"/>
    <x v="103"/>
    <n v="4"/>
    <s v="Normal Time"/>
    <s v="project setup | agenda and meeting | CRM"/>
    <s v="284197-00"/>
    <n v="3"/>
    <n v="2021"/>
    <n v="41"/>
    <s v="2021-41"/>
  </r>
  <r>
    <n v="1.1000000000000001"/>
    <x v="180"/>
    <x v="9"/>
    <s v="training"/>
    <x v="21"/>
    <s v="TRAINING (In-house training)"/>
    <x v="104"/>
    <n v="2"/>
    <s v="Normal Time"/>
    <s v="digital innovation - presentations"/>
    <n v="0"/>
    <n v="2"/>
    <n v="2021"/>
    <n v="41"/>
    <s v="2021-41"/>
  </r>
  <r>
    <n v="1.1000000000000001"/>
    <x v="180"/>
    <x v="9"/>
    <s v="skytran"/>
    <x v="21"/>
    <s v="282803-00 SKYTRAN (5019-124)"/>
    <x v="104"/>
    <n v="2"/>
    <s v="Normal Time"/>
    <s v="update of costs | plan for stage 3"/>
    <s v="282803-00"/>
    <n v="2"/>
    <n v="2021"/>
    <n v="41"/>
    <s v="2021-41"/>
  </r>
  <r>
    <n v="1.1000000000000001"/>
    <x v="181"/>
    <x v="9"/>
    <s v="training"/>
    <x v="21"/>
    <s v="TRAINING (In-house training)"/>
    <x v="104"/>
    <n v="11"/>
    <s v="Normal Time"/>
    <s v="digital innovation labs"/>
    <n v="0"/>
    <n v="2"/>
    <n v="2021"/>
    <n v="41"/>
    <s v="2021-41"/>
  </r>
  <r>
    <n v="0.10000000000000009"/>
    <x v="182"/>
    <x v="11"/>
    <s v="bcst_management"/>
    <x v="22"/>
    <s v="074097-30 LEADERSHIP &amp; MANAGEMENT CC124 (01-124)"/>
    <x v="105"/>
    <n v="4.5"/>
    <s v="Normal Time"/>
    <s v="mock discussion"/>
    <s v="074097-30"/>
    <n v="5"/>
    <n v="2021"/>
    <n v="40"/>
    <s v="2021-40"/>
  </r>
  <r>
    <n v="0.10000000000000009"/>
    <x v="183"/>
    <x v="12"/>
    <s v="dawlish"/>
    <x v="22"/>
    <s v="281868-12 STRUCTURES (01-189)"/>
    <x v="105"/>
    <n v="3"/>
    <s v="Normal Time"/>
    <s v="digital innovation lab - data"/>
    <s v="281868-12"/>
    <n v="5"/>
    <n v="2021"/>
    <n v="40"/>
    <s v="2021-40"/>
  </r>
  <r>
    <n v="0.10000000000000009"/>
    <x v="184"/>
    <x v="13"/>
    <s v="skytran"/>
    <x v="22"/>
    <s v="282803-00 SKYTRAN (5019-124)"/>
    <x v="106"/>
    <n v="2"/>
    <s v="Normal Time"/>
    <s v="regulations and legislation | requirments review of spreadsheet"/>
    <s v="282803-00"/>
    <n v="4"/>
    <n v="2021"/>
    <n v="40"/>
    <s v="2021-40"/>
  </r>
  <r>
    <n v="0.10000000000000009"/>
    <x v="184"/>
    <x v="13"/>
    <s v="training"/>
    <x v="22"/>
    <s v="TRAINING (In-house training)"/>
    <x v="106"/>
    <n v="5.5"/>
    <s v="Normal Time"/>
    <s v="digital innovation lab - commercial"/>
    <n v="0"/>
    <n v="4"/>
    <n v="2021"/>
    <n v="40"/>
    <s v="2021-40"/>
  </r>
  <r>
    <n v="0.10000000000000009"/>
    <x v="185"/>
    <x v="14"/>
    <s v="skytran"/>
    <x v="22"/>
    <s v="282803-00 SKYTRAN (5019-124)"/>
    <x v="107"/>
    <n v="2"/>
    <s v="Normal Time"/>
    <s v="requirements | tw  engagement"/>
    <s v="282803-00"/>
    <n v="3"/>
    <n v="2021"/>
    <n v="40"/>
    <s v="2021-40"/>
  </r>
  <r>
    <n v="0.10000000000000009"/>
    <x v="185"/>
    <x v="14"/>
    <s v="training"/>
    <x v="22"/>
    <s v="TRAINING (In-house training)"/>
    <x v="107"/>
    <n v="5.5"/>
    <s v="Normal Time"/>
    <s v="digital innovation lab - commercial"/>
    <n v="0"/>
    <n v="3"/>
    <n v="2021"/>
    <n v="40"/>
    <s v="2021-40"/>
  </r>
  <r>
    <n v="0.10000000000000009"/>
    <x v="186"/>
    <x v="15"/>
    <s v="tru-mirfield"/>
    <x v="22"/>
    <s v="277658-36 W3-GRIP4-3036-CIV (01-432)"/>
    <x v="108"/>
    <n v="3"/>
    <s v="Normal Time"/>
    <s v="digital innovation lab - commercial"/>
    <s v="277658-36"/>
    <n v="2"/>
    <n v="2021"/>
    <n v="40"/>
    <s v="2021-40"/>
  </r>
  <r>
    <n v="0.10000000000000009"/>
    <x v="186"/>
    <x v="15"/>
    <s v="skytran"/>
    <x v="22"/>
    <s v="282803-00 SKYTRAN (5019-124)"/>
    <x v="108"/>
    <n v="4.5"/>
    <s v="Normal Time"/>
    <s v="requirements - bridge and structures | meeting"/>
    <s v="282803-00"/>
    <n v="2"/>
    <n v="2021"/>
    <n v="40"/>
    <s v="2021-40"/>
  </r>
  <r>
    <n v="0.10000000000000009"/>
    <x v="187"/>
    <x v="16"/>
    <s v="tru-mirfield"/>
    <x v="22"/>
    <s v="277658-36 W3-GRIP4-3036-CIV (01-432)"/>
    <x v="109"/>
    <n v="2"/>
    <s v="Normal Time"/>
    <s v="ballast levels"/>
    <s v="277658-36"/>
    <n v="1"/>
    <n v="2021"/>
    <n v="40"/>
    <s v="2021-40"/>
  </r>
  <r>
    <n v="0.10000000000000009"/>
    <x v="187"/>
    <x v="16"/>
    <s v="training"/>
    <x v="22"/>
    <s v="TRAINING (In-house training)"/>
    <x v="109"/>
    <n v="5.5"/>
    <s v="Normal Time"/>
    <s v="digital innovation lab - commercial"/>
    <n v="0"/>
    <n v="1"/>
    <n v="2021"/>
    <n v="40"/>
    <s v="2021-40"/>
  </r>
  <r>
    <n v="1.1000000000000001"/>
    <x v="188"/>
    <x v="17"/>
    <s v="tru-mirfield"/>
    <x v="23"/>
    <s v="277658-36 W3-GRIP4-3036-CIV (01-432)"/>
    <x v="110"/>
    <n v="3.75"/>
    <s v="Normal Time"/>
    <s v="curtailment points and trellis"/>
    <s v="277658-36"/>
    <n v="5"/>
    <n v="2021"/>
    <n v="39"/>
    <s v="2021-39"/>
  </r>
  <r>
    <n v="1.1000000000000001"/>
    <x v="188"/>
    <x v="17"/>
    <s v="bcst_management"/>
    <x v="23"/>
    <s v="074097-30 LEADERSHIP &amp; MANAGEMENT CC124 (01-124)"/>
    <x v="110"/>
    <n v="3.75"/>
    <s v="Normal Time"/>
    <s v="india stations"/>
    <s v="074097-30"/>
    <n v="5"/>
    <n v="2021"/>
    <n v="39"/>
    <s v="2021-39"/>
  </r>
  <r>
    <n v="1.1000000000000001"/>
    <x v="189"/>
    <x v="18"/>
    <s v="skytran"/>
    <x v="23"/>
    <s v="282803-00 SKYTRAN (5019-124)"/>
    <x v="111"/>
    <n v="7.5"/>
    <s v="Normal Time"/>
    <s v="hazid workshop | progress report"/>
    <s v="282803-00"/>
    <n v="4"/>
    <n v="2021"/>
    <n v="39"/>
    <s v="2021-39"/>
  </r>
  <r>
    <n v="1.1000000000000001"/>
    <x v="190"/>
    <x v="19"/>
    <s v="dawlish"/>
    <x v="23"/>
    <s v="281868-12 STRUCTURES (01-189)"/>
    <x v="112"/>
    <n v="2"/>
    <s v="Normal Time"/>
    <s v="Structures [Cat III Check] progress meeting and check-in with fernando and oras"/>
    <s v="281868-12"/>
    <n v="3"/>
    <n v="2021"/>
    <n v="39"/>
    <s v="2021-39"/>
  </r>
  <r>
    <n v="1.1000000000000001"/>
    <x v="190"/>
    <x v="19"/>
    <s v="training"/>
    <x v="23"/>
    <s v="TRAINING (In-house training)"/>
    <x v="112"/>
    <n v="5.5"/>
    <s v="Normal Time"/>
    <s v="innovation lab"/>
    <n v="0"/>
    <n v="3"/>
    <n v="2021"/>
    <n v="39"/>
    <s v="2021-39"/>
  </r>
  <r>
    <n v="1.1000000000000001"/>
    <x v="191"/>
    <x v="20"/>
    <s v="dawlish"/>
    <x v="23"/>
    <s v="281868-12 STRUCTURES (01-189)"/>
    <x v="113"/>
    <n v="2"/>
    <s v="Normal Time"/>
    <s v="Structures [Cat III Check] progress meeting and check-in with fernando and oras"/>
    <s v="281868-12"/>
    <n v="2"/>
    <n v="2021"/>
    <n v="39"/>
    <s v="2021-39"/>
  </r>
  <r>
    <n v="1.1000000000000001"/>
    <x v="191"/>
    <x v="20"/>
    <s v="training"/>
    <x v="23"/>
    <s v="TRAINING (In-house training)"/>
    <x v="113"/>
    <n v="5.5"/>
    <s v="Normal Time"/>
    <s v="innovation lab"/>
    <n v="0"/>
    <n v="2"/>
    <n v="2021"/>
    <n v="39"/>
    <s v="2021-39"/>
  </r>
  <r>
    <n v="1.1000000000000001"/>
    <x v="192"/>
    <x v="21"/>
    <s v="tru-mirfield"/>
    <x v="23"/>
    <s v="277658-36 W3-GRIP4-3036-CIV (01-432)"/>
    <x v="114"/>
    <n v="2"/>
    <s v="Normal Time"/>
    <s v="update meetings"/>
    <s v="277658-36"/>
    <n v="1"/>
    <n v="2021"/>
    <n v="39"/>
    <s v="2021-39"/>
  </r>
  <r>
    <n v="1.1000000000000001"/>
    <x v="192"/>
    <x v="21"/>
    <s v="training"/>
    <x v="23"/>
    <s v="TRAINING (In-house training)"/>
    <x v="114"/>
    <n v="5.5"/>
    <s v="Normal Time"/>
    <s v="innovation lab"/>
    <n v="0"/>
    <n v="1"/>
    <n v="2021"/>
    <n v="39"/>
    <s v="2021-39"/>
  </r>
  <r>
    <n v="0.10000000000000009"/>
    <x v="193"/>
    <x v="22"/>
    <s v="spats-168"/>
    <x v="24"/>
    <s v="601694-26 T0168 STRUCTURES MCHW UPDATE (01-151)"/>
    <x v="115"/>
    <n v="5.5"/>
    <s v="Normal Time"/>
    <s v="bid submission"/>
    <s v="601694-26"/>
    <n v="5"/>
    <n v="2021"/>
    <n v="38"/>
    <s v="2021-38"/>
  </r>
  <r>
    <n v="0.10000000000000009"/>
    <x v="193"/>
    <x v="22"/>
    <s v="dawlish"/>
    <x v="24"/>
    <s v="281868-12 STRUCTURES (01-189)"/>
    <x v="115"/>
    <n v="2"/>
    <s v="Normal Time"/>
    <s v="Structures [Cat III Check] progress meeting and check-in with fernando and oras"/>
    <s v="281868-12"/>
    <n v="5"/>
    <n v="2021"/>
    <n v="38"/>
    <s v="2021-38"/>
  </r>
  <r>
    <n v="0.10000000000000009"/>
    <x v="194"/>
    <x v="23"/>
    <s v="spats-168"/>
    <x v="24"/>
    <s v="601694-26 T0168 STRUCTURES MCHW UPDATE (01-151)"/>
    <x v="116"/>
    <n v="5.5"/>
    <s v="Normal Time"/>
    <s v="bid text"/>
    <s v="601694-26"/>
    <n v="4"/>
    <n v="2021"/>
    <n v="38"/>
    <s v="2021-38"/>
  </r>
  <r>
    <n v="0.10000000000000009"/>
    <x v="194"/>
    <x v="23"/>
    <s v="dawlish"/>
    <x v="24"/>
    <s v="281868-12 STRUCTURES (01-189)"/>
    <x v="116"/>
    <n v="2"/>
    <s v="Normal Time"/>
    <s v="Structures [Cat III Check] progress meeting and check-in with fernando and oras"/>
    <s v="281868-12"/>
    <n v="4"/>
    <n v="2021"/>
    <n v="38"/>
    <s v="2021-38"/>
  </r>
  <r>
    <n v="0.10000000000000009"/>
    <x v="195"/>
    <x v="24"/>
    <s v="spats-168"/>
    <x v="24"/>
    <s v="601694-26 T0168 STRUCTURES MCHW UPDATE (01-151)"/>
    <x v="117"/>
    <n v="4.5"/>
    <s v="Normal Time"/>
    <s v="discussion and cvs"/>
    <s v="601694-26"/>
    <n v="3"/>
    <n v="2021"/>
    <n v="38"/>
    <s v="2021-38"/>
  </r>
  <r>
    <n v="0.10000000000000009"/>
    <x v="195"/>
    <x v="24"/>
    <s v="spats-168"/>
    <x v="24"/>
    <s v="601694-26 T0168 STRUCTURES MCHW UPDATE (01-151)"/>
    <x v="117"/>
    <n v="1"/>
    <s v="Normal Time"/>
    <s v="bid review"/>
    <s v="601694-26"/>
    <n v="3"/>
    <n v="2021"/>
    <n v="38"/>
    <s v="2021-38"/>
  </r>
  <r>
    <n v="0.10000000000000009"/>
    <x v="195"/>
    <x v="24"/>
    <s v="skytran"/>
    <x v="24"/>
    <s v="282803-00 SKYTRAN (5019-124)"/>
    <x v="117"/>
    <n v="2"/>
    <s v="Normal Time"/>
    <s v="india regs discussion | workshop prep"/>
    <s v="282803-00"/>
    <n v="3"/>
    <n v="2021"/>
    <n v="38"/>
    <s v="2021-38"/>
  </r>
  <r>
    <n v="0.10000000000000009"/>
    <x v="196"/>
    <x v="25"/>
    <s v="spats-168"/>
    <x v="24"/>
    <s v="601694-26 T0168 STRUCTURES MCHW UPDATE (01-151)"/>
    <x v="118"/>
    <n v="2"/>
    <s v="Normal Time"/>
    <s v="discussion and cvs"/>
    <s v="601694-26"/>
    <n v="2"/>
    <n v="2021"/>
    <n v="38"/>
    <s v="2021-38"/>
  </r>
  <r>
    <n v="0.10000000000000009"/>
    <x v="196"/>
    <x v="25"/>
    <s v="skytran"/>
    <x v="24"/>
    <s v="282803-00 SKYTRAN (5019-124)"/>
    <x v="118"/>
    <n v="3.5"/>
    <s v="Normal Time"/>
    <s v="india regs discussion | workshop prep | issue context diagram"/>
    <s v="282803-00"/>
    <n v="2"/>
    <n v="2021"/>
    <n v="38"/>
    <s v="2021-38"/>
  </r>
  <r>
    <n v="0.10000000000000009"/>
    <x v="196"/>
    <x v="25"/>
    <s v="tru-mirfield"/>
    <x v="24"/>
    <s v="277658-36 W3-GRIP4-3036-CIV (01-432)"/>
    <x v="118"/>
    <n v="2"/>
    <s v="Normal Time"/>
    <s v="status update meeting"/>
    <s v="277658-36"/>
    <n v="2"/>
    <n v="2021"/>
    <n v="38"/>
    <s v="2021-38"/>
  </r>
  <r>
    <n v="0.10000000000000009"/>
    <x v="197"/>
    <x v="26"/>
    <s v="tru-mirfield"/>
    <x v="24"/>
    <s v="277658-36 W3-GRIP4-3036-CIV (01-432)"/>
    <x v="119"/>
    <n v="5"/>
    <s v="Normal Time"/>
    <s v="update of assessment"/>
    <s v="277658-36"/>
    <n v="1"/>
    <n v="2021"/>
    <n v="38"/>
    <s v="2021-38"/>
  </r>
  <r>
    <n v="0.10000000000000009"/>
    <x v="197"/>
    <x v="26"/>
    <s v="training"/>
    <x v="24"/>
    <s v="TRAINING (In-house training)"/>
    <x v="119"/>
    <n v="1.5"/>
    <s v="Normal Time"/>
    <s v="innovation lab"/>
    <n v="0"/>
    <n v="1"/>
    <n v="2021"/>
    <n v="38"/>
    <s v="2021-38"/>
  </r>
  <r>
    <n v="0.10000000000000009"/>
    <x v="197"/>
    <x v="26"/>
    <s v="spats-168"/>
    <x v="24"/>
    <s v="601694-26 T0168 STRUCTURES MCHW UPDATE (01-151)"/>
    <x v="119"/>
    <n v="1"/>
    <s v="Normal Time"/>
    <s v="bid review"/>
    <s v="601694-26"/>
    <n v="1"/>
    <n v="2021"/>
    <n v="38"/>
    <s v="2021-38"/>
  </r>
  <r>
    <n v="1.1000000000000001"/>
    <x v="198"/>
    <x v="27"/>
    <s v="tru-mirfield"/>
    <x v="25"/>
    <s v="277658-36 W3-GRIP4-3036-CIV (01-432)"/>
    <x v="120"/>
    <n v="5.5"/>
    <s v="Normal Time"/>
    <s v="update of assessment - list of tasks to complete"/>
    <s v="277658-36"/>
    <n v="5"/>
    <n v="2021"/>
    <n v="37"/>
    <s v="2021-37"/>
  </r>
  <r>
    <n v="1.1000000000000001"/>
    <x v="198"/>
    <x v="27"/>
    <s v="dip-training"/>
    <x v="25"/>
    <s v="074103-75 MIDLANDS DIGITAL INIATIVE (01-758)"/>
    <x v="120"/>
    <n v="2"/>
    <s v="Normal Time"/>
    <s v="DIP facilitator training"/>
    <s v="074103-75"/>
    <n v="5"/>
    <n v="2021"/>
    <n v="37"/>
    <s v="2021-37"/>
  </r>
  <r>
    <n v="1.1000000000000001"/>
    <x v="198"/>
    <x v="27"/>
    <s v="tru-mirfield"/>
    <x v="25"/>
    <s v="277658-36 W3-GRIP4-3036-CIV (01-432)"/>
    <x v="120"/>
    <n v="3.5"/>
    <s v="Normal Time"/>
    <s v="mirfield - review of inspection"/>
    <s v="277658-36"/>
    <n v="5"/>
    <n v="2021"/>
    <n v="37"/>
    <s v="2021-37"/>
  </r>
  <r>
    <n v="1.1000000000000001"/>
    <x v="199"/>
    <x v="28"/>
    <s v="skytran"/>
    <x v="25"/>
    <s v="282803-00 SKYTRAN (5019-124)"/>
    <x v="121"/>
    <n v="4"/>
    <s v="Normal Time"/>
    <s v="emergency and degraded workshop"/>
    <s v="282803-00"/>
    <n v="4"/>
    <n v="2021"/>
    <n v="37"/>
    <s v="2021-37"/>
  </r>
  <r>
    <n v="1.1000000000000001"/>
    <x v="200"/>
    <x v="29"/>
    <s v="tru-calder"/>
    <x v="25"/>
    <s v="277658-36 W3-GRIP4-3036-CIV (01-432)"/>
    <x v="122"/>
    <n v="3.5"/>
    <s v="Normal Time"/>
    <s v="update of assessment following meeting"/>
    <s v="277658-36"/>
    <n v="3"/>
    <n v="2021"/>
    <n v="37"/>
    <s v="2021-37"/>
  </r>
  <r>
    <n v="1.1000000000000001"/>
    <x v="200"/>
    <x v="29"/>
    <s v="training"/>
    <x v="25"/>
    <s v="TRAINING (In-house training)"/>
    <x v="122"/>
    <n v="1"/>
    <s v="Normal Time"/>
    <s v="innovation lab - miro"/>
    <n v="0"/>
    <n v="3"/>
    <n v="2021"/>
    <n v="37"/>
    <s v="2021-37"/>
  </r>
  <r>
    <n v="1.1000000000000001"/>
    <x v="200"/>
    <x v="29"/>
    <s v="skytran"/>
    <x v="25"/>
    <s v="282803-00 SKYTRAN (5019-124)"/>
    <x v="122"/>
    <n v="2"/>
    <s v="Normal Time"/>
    <s v="us reg scenarios session"/>
    <s v="282803-00"/>
    <n v="3"/>
    <n v="2021"/>
    <n v="37"/>
    <s v="2021-37"/>
  </r>
  <r>
    <n v="1.1000000000000001"/>
    <x v="201"/>
    <x v="30"/>
    <s v="spats-168"/>
    <x v="25"/>
    <s v="601694-26 T0168 STRUCTURES MCHW UPDATE (01-151)"/>
    <x v="123"/>
    <n v="2.5"/>
    <s v="Normal Time"/>
    <s v="checklist"/>
    <s v="601694-26"/>
    <n v="2"/>
    <n v="2021"/>
    <n v="37"/>
    <s v="2021-37"/>
  </r>
  <r>
    <n v="1.1000000000000001"/>
    <x v="201"/>
    <x v="30"/>
    <s v="skytran"/>
    <x v="25"/>
    <s v="282803-00 SKYTRAN (5019-124)"/>
    <x v="123"/>
    <n v="3.5"/>
    <s v="Normal Time"/>
    <s v="emergency and degraded scenarios prep"/>
    <s v="282803-00"/>
    <n v="2"/>
    <n v="2021"/>
    <n v="37"/>
    <s v="2021-37"/>
  </r>
  <r>
    <n v="1.1000000000000001"/>
    <x v="202"/>
    <x v="31"/>
    <s v="dawlish"/>
    <x v="25"/>
    <s v="281868-12 STRUCTURES (01-189)"/>
    <x v="123"/>
    <n v="2.5"/>
    <s v="Normal Time"/>
    <s v="update"/>
    <s v="281868-12"/>
    <n v="2"/>
    <n v="2021"/>
    <n v="37"/>
    <s v="2021-37"/>
  </r>
  <r>
    <n v="1.1000000000000001"/>
    <x v="203"/>
    <x v="32"/>
    <s v="bank holiday"/>
    <x v="25"/>
    <s v="BANK HOLIDAY"/>
    <x v="124"/>
    <n v="7.5"/>
    <s v="Normal Time"/>
    <m/>
    <s v="BANK HOLIDAY"/>
    <n v="1"/>
    <n v="2021"/>
    <n v="37"/>
    <s v="2021-37"/>
  </r>
  <r>
    <n v="0.10000000000000009"/>
    <x v="204"/>
    <x v="33"/>
    <s v="tru-mirfield"/>
    <x v="26"/>
    <s v="277658-36 W3-GRIP4-3036-CIV (01-432)"/>
    <x v="125"/>
    <n v="5"/>
    <s v="Normal Time"/>
    <s v="mirfield - review of assessment"/>
    <s v="277658-36"/>
    <n v="5"/>
    <n v="2021"/>
    <n v="36"/>
    <s v="2021-36"/>
  </r>
  <r>
    <n v="0.10000000000000009"/>
    <x v="205"/>
    <x v="34"/>
    <s v="dawlish"/>
    <x v="26"/>
    <s v="281868-12 STRUCTURES (01-189)"/>
    <x v="125"/>
    <n v="2.5"/>
    <s v="Normal Time"/>
    <s v="Structures [Cat III Check] progress meeting and check-in with fernando and oras"/>
    <s v="281868-12"/>
    <n v="5"/>
    <n v="2021"/>
    <n v="36"/>
    <s v="2021-36"/>
  </r>
  <r>
    <n v="0.10000000000000009"/>
    <x v="206"/>
    <x v="35"/>
    <s v="tru-mirfield"/>
    <x v="26"/>
    <s v="277658-36 W3-GRIP4-3036-CIV (01-432)"/>
    <x v="126"/>
    <n v="2.5"/>
    <s v="Normal Time"/>
    <s v="mirfield - review of assessment"/>
    <s v="277658-36"/>
    <n v="4"/>
    <n v="2021"/>
    <n v="36"/>
    <s v="2021-36"/>
  </r>
  <r>
    <n v="0.10000000000000009"/>
    <x v="206"/>
    <x v="35"/>
    <s v="spats-168"/>
    <x v="26"/>
    <s v="601694-26 T0168 STRUCTURES MCHW UPDATE (01-151)"/>
    <x v="126"/>
    <n v="5"/>
    <s v="Normal Time"/>
    <s v="bid text"/>
    <s v="601694-26"/>
    <n v="4"/>
    <n v="2021"/>
    <n v="36"/>
    <s v="2021-36"/>
  </r>
  <r>
    <n v="0.10000000000000009"/>
    <x v="207"/>
    <x v="36"/>
    <s v="spats-168"/>
    <x v="26"/>
    <s v="601694-26 T0168 STRUCTURES MCHW UPDATE (01-151)"/>
    <x v="127"/>
    <n v="3.75"/>
    <s v="Normal Time"/>
    <s v="planning and project set-up"/>
    <s v="601694-26"/>
    <n v="3"/>
    <n v="2021"/>
    <n v="36"/>
    <s v="2021-36"/>
  </r>
  <r>
    <n v="0.10000000000000009"/>
    <x v="207"/>
    <x v="36"/>
    <s v="skytran"/>
    <x v="26"/>
    <s v="282803-00 SKYTRAN (5019-124)"/>
    <x v="127"/>
    <n v="3.75"/>
    <s v="Normal Time"/>
    <s v="conops meeting and text review | workshops planning 2"/>
    <s v="282803-00"/>
    <n v="3"/>
    <n v="2021"/>
    <n v="36"/>
    <s v="2021-36"/>
  </r>
  <r>
    <n v="0.10000000000000009"/>
    <x v="208"/>
    <x v="37"/>
    <s v="tru-calder"/>
    <x v="26"/>
    <s v="277658-36 W3-GRIP4-3036-CIV (01-432)"/>
    <x v="128"/>
    <n v="2.5"/>
    <s v="Normal Time"/>
    <s v="update to results meeting with Alex T"/>
    <s v="277658-36"/>
    <n v="2"/>
    <n v="2021"/>
    <n v="36"/>
    <s v="2021-36"/>
  </r>
  <r>
    <n v="0.10000000000000009"/>
    <x v="208"/>
    <x v="37"/>
    <s v="skytran"/>
    <x v="26"/>
    <s v="282803-00 SKYTRAN (5019-124)"/>
    <x v="128"/>
    <n v="2.5"/>
    <s v="Normal Time"/>
    <s v="conops meeting and text review | workshops planning"/>
    <s v="282803-00"/>
    <n v="2"/>
    <n v="2021"/>
    <n v="36"/>
    <s v="2021-36"/>
  </r>
  <r>
    <n v="0.10000000000000009"/>
    <x v="208"/>
    <x v="37"/>
    <s v="hcc-framework"/>
    <x v="26"/>
    <s v="066403-82 HCC FRAMEWORK SUPPORT SPENCER (01-124)"/>
    <x v="128"/>
    <n v="2.5"/>
    <s v="Normal Time"/>
    <s v="scope | proposal preparation | briefing with Oliver"/>
    <s v="066403-82"/>
    <n v="2"/>
    <n v="2021"/>
    <n v="36"/>
    <s v="2021-36"/>
  </r>
  <r>
    <n v="0.10000000000000009"/>
    <x v="209"/>
    <x v="38"/>
    <s v="hcc-framework"/>
    <x v="26"/>
    <s v="066403-82 HCC FRAMEWORK SUPPORT SPENCER (01-124)"/>
    <x v="129"/>
    <n v="2.5"/>
    <s v="Normal Time"/>
    <s v="scope | proposal preparation | briefing with Oliver"/>
    <s v="066403-82"/>
    <n v="1"/>
    <n v="2021"/>
    <n v="36"/>
    <s v="2021-36"/>
  </r>
  <r>
    <n v="0.10000000000000009"/>
    <x v="209"/>
    <x v="38"/>
    <s v="skytran"/>
    <x v="26"/>
    <s v="282803-00 SKYTRAN (5019-124)"/>
    <x v="129"/>
    <n v="2.5"/>
    <s v="Normal Time"/>
    <s v="conops meeting and text"/>
    <s v="282803-00"/>
    <n v="1"/>
    <n v="2021"/>
    <n v="36"/>
    <s v="2021-36"/>
  </r>
  <r>
    <n v="0.10000000000000009"/>
    <x v="209"/>
    <x v="38"/>
    <s v="dawlish"/>
    <x v="26"/>
    <s v="281868-12 STRUCTURES (01-189)"/>
    <x v="129"/>
    <n v="2.5"/>
    <s v="Normal Time"/>
    <s v="Structures [Cat III Check] progress update | review of modelling with Oras"/>
    <s v="281868-12"/>
    <n v="1"/>
    <n v="2021"/>
    <n v="36"/>
    <s v="2021-36"/>
  </r>
  <r>
    <n v="1.1000000000000001"/>
    <x v="210"/>
    <x v="39"/>
    <s v="tru-calder"/>
    <x v="27"/>
    <s v="277658-36 W3-GRIP4-3036-CIV (01-432)"/>
    <x v="130"/>
    <n v="5"/>
    <s v="Normal Time"/>
    <s v="calder - review of progress with CRE | mirfield - briefing for mirfield review"/>
    <s v="277658-36"/>
    <n v="5"/>
    <n v="2021"/>
    <n v="35"/>
    <s v="2021-35"/>
  </r>
  <r>
    <n v="1.1000000000000001"/>
    <x v="210"/>
    <x v="39"/>
    <s v="dawlish"/>
    <x v="27"/>
    <s v="281868-12 STRUCTURES (01-189)"/>
    <x v="130"/>
    <n v="2.5"/>
    <s v="Normal Time"/>
    <s v="Structures [Cat III Check] progress meeting and check-in with fernando and oras"/>
    <s v="281868-12"/>
    <n v="5"/>
    <n v="2021"/>
    <n v="35"/>
    <s v="2021-35"/>
  </r>
  <r>
    <n v="1.1000000000000001"/>
    <x v="211"/>
    <x v="40"/>
    <s v="hcc-framework"/>
    <x v="27"/>
    <s v="066403-82 HCC FRAMEWORK SUPPORT SPENCER (01-124)"/>
    <x v="131"/>
    <n v="7.5"/>
    <s v="Normal Time"/>
    <s v="bid text"/>
    <s v="066403-82"/>
    <n v="4"/>
    <n v="2021"/>
    <n v="35"/>
    <s v="2021-35"/>
  </r>
  <r>
    <n v="1.1000000000000001"/>
    <x v="212"/>
    <x v="41"/>
    <s v="hcc-framework"/>
    <x v="27"/>
    <s v="066403-82 HCC FRAMEWORK SUPPORT SPENCER (01-124)"/>
    <x v="132"/>
    <n v="3.75"/>
    <s v="Normal Time"/>
    <s v="bid text"/>
    <s v="066403-82"/>
    <n v="3"/>
    <n v="2021"/>
    <n v="35"/>
    <s v="2021-35"/>
  </r>
  <r>
    <n v="1.1000000000000001"/>
    <x v="212"/>
    <x v="41"/>
    <s v="skytran"/>
    <x v="27"/>
    <s v="282803-00 SKYTRAN (5019-124)"/>
    <x v="132"/>
    <n v="3.75"/>
    <s v="Normal Time"/>
    <s v="invoicing | review of context diuagrams | session to agree plan for con ops"/>
    <s v="282803-00"/>
    <n v="3"/>
    <n v="2021"/>
    <n v="35"/>
    <s v="2021-35"/>
  </r>
  <r>
    <n v="1.1000000000000001"/>
    <x v="213"/>
    <x v="42"/>
    <s v="holiday"/>
    <x v="27"/>
    <s v="HOLIDAY"/>
    <x v="133"/>
    <n v="7.5"/>
    <s v="Normal Time"/>
    <m/>
    <s v="HOLIDAY"/>
    <n v="2"/>
    <n v="2021"/>
    <n v="35"/>
    <s v="2021-35"/>
  </r>
  <r>
    <n v="1.1000000000000001"/>
    <x v="214"/>
    <x v="43"/>
    <s v="hcc-framework"/>
    <x v="27"/>
    <s v="066403-82 HCC FRAMEWORK SUPPORT SPENCER (01-124)"/>
    <x v="134"/>
    <n v="2"/>
    <s v="Normal Time"/>
    <s v="scope | proposal preparation | briefing with Oliver"/>
    <s v="066403-82"/>
    <n v="1"/>
    <n v="2021"/>
    <n v="35"/>
    <s v="2021-35"/>
  </r>
  <r>
    <n v="1.1000000000000001"/>
    <x v="214"/>
    <x v="43"/>
    <s v="skytran"/>
    <x v="27"/>
    <s v="282803-00 SKYTRAN (5019-124)"/>
    <x v="134"/>
    <n v="3"/>
    <s v="Normal Time"/>
    <s v="review of context diagrams"/>
    <s v="282803-00"/>
    <n v="1"/>
    <n v="2021"/>
    <n v="35"/>
    <s v="2021-35"/>
  </r>
  <r>
    <n v="1.1000000000000001"/>
    <x v="214"/>
    <x v="43"/>
    <s v="dawlish"/>
    <x v="27"/>
    <s v="281868-12 STRUCTURES (01-189)"/>
    <x v="134"/>
    <n v="2.5"/>
    <s v="Normal Time"/>
    <s v="Structures [Cat III Check] progress update | review of modelling with Oras"/>
    <s v="281868-12"/>
    <n v="1"/>
    <n v="2021"/>
    <n v="35"/>
    <s v="2021-35"/>
  </r>
  <r>
    <n v="0.10000000000000009"/>
    <x v="215"/>
    <x v="44"/>
    <s v="skytran"/>
    <x v="28"/>
    <s v="282803-00 SKYTRAN (5019-124)"/>
    <x v="135"/>
    <n v="2.5"/>
    <s v="Normal Time"/>
    <s v="work on context diagram deliverable and planning for issue"/>
    <s v="282803-00"/>
    <n v="5"/>
    <n v="2021"/>
    <n v="34"/>
    <s v="2021-34"/>
  </r>
  <r>
    <n v="0.10000000000000009"/>
    <x v="215"/>
    <x v="44"/>
    <s v="dawlish"/>
    <x v="28"/>
    <s v="281868-12 STRUCTURES (01-189)"/>
    <x v="135"/>
    <n v="5"/>
    <s v="Normal Time"/>
    <s v="review of available information"/>
    <s v="281868-12"/>
    <n v="5"/>
    <n v="2021"/>
    <n v="34"/>
    <s v="2021-34"/>
  </r>
  <r>
    <n v="0.10000000000000009"/>
    <x v="216"/>
    <x v="45"/>
    <s v="spats-168"/>
    <x v="28"/>
    <s v="601694-26 T0168 STRUCTURES MCHW UPDATE (01-151)"/>
    <x v="136"/>
    <n v="5"/>
    <s v="Normal Time"/>
    <s v="initial review of information"/>
    <s v="601694-26"/>
    <n v="4"/>
    <n v="2021"/>
    <n v="34"/>
    <s v="2021-34"/>
  </r>
  <r>
    <n v="0.10000000000000009"/>
    <x v="216"/>
    <x v="45"/>
    <s v="skytran"/>
    <x v="28"/>
    <s v="282803-00 SKYTRAN (5019-124)"/>
    <x v="136"/>
    <n v="2.5"/>
    <s v="Normal Time"/>
    <s v="work on context diagram deliverable"/>
    <s v="282803-00"/>
    <n v="4"/>
    <n v="2021"/>
    <n v="34"/>
    <s v="2021-34"/>
  </r>
  <r>
    <n v="0.10000000000000009"/>
    <x v="217"/>
    <x v="46"/>
    <s v="tru-calder"/>
    <x v="28"/>
    <s v="277658-36 W3-GRIP4-3036-CIV (01-432)"/>
    <x v="137"/>
    <n v="6.5"/>
    <s v="Normal Time"/>
    <s v="presntation summary of results"/>
    <s v="277658-36"/>
    <n v="3"/>
    <n v="2021"/>
    <n v="34"/>
    <s v="2021-34"/>
  </r>
  <r>
    <n v="0.10000000000000009"/>
    <x v="217"/>
    <x v="46"/>
    <s v="skytran"/>
    <x v="28"/>
    <s v="282803-00 SKYTRAN (5019-124)"/>
    <x v="137"/>
    <n v="1"/>
    <s v="Normal Time"/>
    <s v="week sync - management"/>
    <s v="282803-00"/>
    <n v="3"/>
    <n v="2021"/>
    <n v="34"/>
    <s v="2021-34"/>
  </r>
  <r>
    <n v="0.10000000000000009"/>
    <x v="218"/>
    <x v="47"/>
    <s v="dawlish"/>
    <x v="28"/>
    <s v="281868-12 STRUCTURES (01-189)"/>
    <x v="138"/>
    <n v="2.5"/>
    <s v="Normal Time"/>
    <s v="Structures [Cat III Check] review of available information, meeting to discuss plan ahead - itwin and drawings"/>
    <s v="281868-12"/>
    <n v="2"/>
    <n v="2021"/>
    <n v="34"/>
    <s v="2021-34"/>
  </r>
  <r>
    <n v="0.10000000000000009"/>
    <x v="218"/>
    <x v="48"/>
    <s v="spats-168"/>
    <x v="28"/>
    <s v="601694-26 T0168 STRUCTURES MCHW UPDATE (01-151)"/>
    <x v="138"/>
    <n v="2.5"/>
    <s v="Normal Time"/>
    <s v="spats briefings"/>
    <s v="601694-26"/>
    <n v="2"/>
    <n v="2021"/>
    <n v="34"/>
    <s v="2021-34"/>
  </r>
  <r>
    <n v="0.10000000000000009"/>
    <x v="218"/>
    <x v="48"/>
    <s v="skytran"/>
    <x v="28"/>
    <s v="282803-00 SKYTRAN (5019-124)"/>
    <x v="138"/>
    <n v="2.5"/>
    <s v="Normal Time"/>
    <s v="week sync - technical. Session with simo to plan work for coming weeks "/>
    <s v="282803-00"/>
    <n v="2"/>
    <n v="2021"/>
    <n v="34"/>
    <s v="2021-34"/>
  </r>
  <r>
    <n v="0.10000000000000009"/>
    <x v="219"/>
    <x v="49"/>
    <s v="tru-calder"/>
    <x v="28"/>
    <s v="277658-36 W3-GRIP4-3036-CIV (01-432)"/>
    <x v="139"/>
    <n v="5"/>
    <s v="Normal Time"/>
    <s v="checked check comparison spreasheets"/>
    <s v="277658-36"/>
    <n v="1"/>
    <n v="2021"/>
    <n v="34"/>
    <s v="2021-34"/>
  </r>
  <r>
    <n v="0.10000000000000009"/>
    <x v="219"/>
    <x v="49"/>
    <s v="dawlish"/>
    <x v="28"/>
    <s v="281868-12 STRUCTURES (01-189)"/>
    <x v="139"/>
    <n v="2.5"/>
    <s v="Normal Time"/>
    <s v="Structures [Cat III Check] review of available information, meeting to discuss plan ahead - itwin and drawings"/>
    <s v="281868-12"/>
    <n v="1"/>
    <n v="2021"/>
    <n v="34"/>
    <s v="2021-34"/>
  </r>
  <r>
    <n v="1.1000000000000001"/>
    <x v="220"/>
    <x v="50"/>
    <s v="skytran"/>
    <x v="29"/>
    <s v="282803-00 SKYTRAN (5019-124)"/>
    <x v="140"/>
    <n v="3"/>
    <s v="Normal Time"/>
    <s v="workshop"/>
    <s v="282803-00"/>
    <n v="4"/>
    <n v="2021"/>
    <n v="32"/>
    <s v="2021-32"/>
  </r>
  <r>
    <n v="1.1000000000000001"/>
    <x v="220"/>
    <x v="50"/>
    <s v="tru-calder"/>
    <x v="29"/>
    <s v="277658-36 W3-GRIP4-3036-CIV (01-432)"/>
    <x v="140"/>
    <n v="4.5"/>
    <s v="Normal Time"/>
    <s v="kirow - discussion with aishath"/>
    <s v="277658-36"/>
    <n v="4"/>
    <n v="2021"/>
    <n v="32"/>
    <s v="2021-32"/>
  </r>
  <r>
    <n v="1.1000000000000001"/>
    <x v="221"/>
    <x v="51"/>
    <s v="tru-calder"/>
    <x v="29"/>
    <s v="277658-36 W3-GRIP4-3036-CIV (01-432)"/>
    <x v="141"/>
    <n v="4.5"/>
    <s v="Normal Time"/>
    <s v="report, connection checks,"/>
    <s v="277658-36"/>
    <n v="3"/>
    <n v="2021"/>
    <n v="32"/>
    <s v="2021-32"/>
  </r>
  <r>
    <n v="1.1000000000000001"/>
    <x v="222"/>
    <x v="52"/>
    <s v="skytran"/>
    <x v="29"/>
    <s v="282803-00 SKYTRAN (5019-124)"/>
    <x v="141"/>
    <n v="1"/>
    <s v="Normal Time"/>
    <s v="forecast update"/>
    <s v="282803-00"/>
    <n v="3"/>
    <n v="2021"/>
    <n v="32"/>
    <s v="2021-32"/>
  </r>
  <r>
    <n v="1.1000000000000001"/>
    <x v="222"/>
    <x v="52"/>
    <s v="skytran"/>
    <x v="29"/>
    <s v="282803-00 SKYTRAN (5019-124)"/>
    <x v="141"/>
    <n v="2"/>
    <s v="Normal Time"/>
    <s v="additional work"/>
    <s v="282803-00"/>
    <n v="3"/>
    <n v="2021"/>
    <n v="32"/>
    <s v="2021-32"/>
  </r>
  <r>
    <n v="1.1000000000000001"/>
    <x v="223"/>
    <x v="53"/>
    <s v="tru-calder"/>
    <x v="29"/>
    <s v="277658-36 W3-GRIP4-3036-CIV (01-432)"/>
    <x v="142"/>
    <n v="3"/>
    <s v="Normal Time"/>
    <s v="resolved model tension  | discussed report and results with ab"/>
    <s v="277658-36"/>
    <n v="2"/>
    <n v="2021"/>
    <n v="32"/>
    <s v="2021-32"/>
  </r>
  <r>
    <n v="1.1000000000000001"/>
    <x v="223"/>
    <x v="53"/>
    <s v="skytran"/>
    <x v="29"/>
    <s v="282803-00 SKYTRAN (5019-124)"/>
    <x v="142"/>
    <n v="4.5"/>
    <s v="Normal Time"/>
    <s v="strcutures proposal | update of schedule | preparation for technical meeting"/>
    <s v="282803-00"/>
    <n v="2"/>
    <n v="2021"/>
    <n v="32"/>
    <s v="2021-32"/>
  </r>
  <r>
    <n v="1.1000000000000001"/>
    <x v="224"/>
    <x v="54"/>
    <s v="tru-calder"/>
    <x v="29"/>
    <s v="277658-36 W3-GRIP4-3036-CIV (01-432)"/>
    <x v="143"/>
    <n v="5.5"/>
    <s v="Normal Time"/>
    <s v="structural checks, estiamte of udl"/>
    <s v="277658-36"/>
    <n v="1"/>
    <n v="2021"/>
    <n v="32"/>
    <s v="2021-32"/>
  </r>
  <r>
    <n v="1.1000000000000001"/>
    <x v="224"/>
    <x v="54"/>
    <s v="skytran"/>
    <x v="29"/>
    <s v="282803-00 SKYTRAN (5019-124)"/>
    <x v="143"/>
    <n v="2"/>
    <s v="Normal Time"/>
    <s v="meeting with simon to plan workshop"/>
    <s v="282803-00"/>
    <n v="1"/>
    <n v="2021"/>
    <n v="32"/>
    <s v="2021-32"/>
  </r>
  <r>
    <n v="0.10000000000000009"/>
    <x v="225"/>
    <x v="55"/>
    <s v="skytran"/>
    <x v="30"/>
    <s v="282803-00 SKYTRAN (5019-124)"/>
    <x v="144"/>
    <n v="5"/>
    <s v="Normal Time"/>
    <s v="additional work packages scope definition | wrokshop 3 | meeting with simon "/>
    <s v="282803-00"/>
    <n v="5"/>
    <n v="2021"/>
    <n v="30"/>
    <s v="2021-30"/>
  </r>
  <r>
    <n v="0.10000000000000009"/>
    <x v="225"/>
    <x v="55"/>
    <s v="skytran"/>
    <x v="30"/>
    <s v="282803-00 SKYTRAN (5019-124)"/>
    <x v="144"/>
    <n v="2"/>
    <s v="Normal Time"/>
    <s v="project site setup"/>
    <s v="282803-00"/>
    <n v="5"/>
    <n v="2021"/>
    <n v="30"/>
    <s v="2021-30"/>
  </r>
  <r>
    <n v="0.10000000000000009"/>
    <x v="225"/>
    <x v="55"/>
    <s v="holiday"/>
    <x v="30"/>
    <s v="HOLIDAY"/>
    <x v="144"/>
    <n v="7.5"/>
    <s v="Normal Time"/>
    <s v="project site setup"/>
    <s v="HOLIDAY"/>
    <n v="5"/>
    <n v="2021"/>
    <n v="30"/>
    <s v="2021-30"/>
  </r>
  <r>
    <n v="0.10000000000000009"/>
    <x v="226"/>
    <x v="56"/>
    <s v="tru-calder"/>
    <x v="30"/>
    <s v="277658-36 W3-GRIP4-3036-CIV (01-432)"/>
    <x v="145"/>
    <n v="2.5"/>
    <s v="Normal Time"/>
    <s v="section checks"/>
    <s v="277658-36"/>
    <n v="4"/>
    <n v="2021"/>
    <n v="30"/>
    <s v="2021-30"/>
  </r>
  <r>
    <n v="0.10000000000000009"/>
    <x v="226"/>
    <x v="56"/>
    <s v="skytran"/>
    <x v="30"/>
    <s v="282803-00 SKYTRAN (5019-124)"/>
    <x v="145"/>
    <n v="5"/>
    <s v="Normal Time"/>
    <s v="workshop prep and attendance"/>
    <s v="282803-00"/>
    <n v="4"/>
    <n v="2021"/>
    <n v="30"/>
    <s v="2021-30"/>
  </r>
  <r>
    <n v="0.10000000000000009"/>
    <x v="226"/>
    <x v="56"/>
    <s v="holiday"/>
    <x v="30"/>
    <s v="HOLIDAY"/>
    <x v="145"/>
    <n v="7.5"/>
    <s v="Normal Time"/>
    <s v="to g5"/>
    <s v="HOLIDAY"/>
    <n v="4"/>
    <n v="2021"/>
    <n v="30"/>
    <s v="2021-30"/>
  </r>
  <r>
    <n v="0.10000000000000009"/>
    <x v="227"/>
    <x v="57"/>
    <s v="skytran"/>
    <x v="30"/>
    <s v="282803-00 SKYTRAN (5019-124)"/>
    <x v="146"/>
    <n v="4"/>
    <s v="Normal Time"/>
    <s v="workshop prep"/>
    <s v="282803-00"/>
    <n v="3"/>
    <n v="2021"/>
    <n v="30"/>
    <s v="2021-30"/>
  </r>
  <r>
    <n v="0.10000000000000009"/>
    <x v="227"/>
    <x v="57"/>
    <s v="tru-calder"/>
    <x v="30"/>
    <s v="277658-36 W3-GRIP4-3036-CIV (01-432)"/>
    <x v="146"/>
    <n v="4.5"/>
    <s v="Normal Time"/>
    <s v="review of model - forces distribution"/>
    <s v="277658-36"/>
    <n v="3"/>
    <n v="2021"/>
    <n v="30"/>
    <s v="2021-30"/>
  </r>
  <r>
    <n v="0.10000000000000009"/>
    <x v="227"/>
    <x v="57"/>
    <s v="skytran"/>
    <x v="30"/>
    <s v="282803-00 SKYTRAN (5019-124)"/>
    <x v="146"/>
    <n v="0"/>
    <s v="Normal Time"/>
    <s v="additional work packages scope definition"/>
    <s v="282803-00"/>
    <n v="3"/>
    <n v="2021"/>
    <n v="30"/>
    <s v="2021-30"/>
  </r>
  <r>
    <n v="0.10000000000000009"/>
    <x v="227"/>
    <x v="57"/>
    <s v="holiday"/>
    <x v="30"/>
    <s v="HOLIDAY"/>
    <x v="146"/>
    <n v="7.5"/>
    <s v="Normal Time"/>
    <s v="additional work packages scope definition"/>
    <s v="HOLIDAY"/>
    <n v="3"/>
    <n v="2021"/>
    <n v="30"/>
    <s v="2021-30"/>
  </r>
  <r>
    <n v="0.10000000000000009"/>
    <x v="228"/>
    <x v="58"/>
    <s v="skytran"/>
    <x v="30"/>
    <s v="282803-00 SKYTRAN (5019-124)"/>
    <x v="147"/>
    <n v="2"/>
    <s v="Normal Time"/>
    <s v="techncial sync"/>
    <s v="282803-00"/>
    <n v="2"/>
    <n v="2021"/>
    <n v="30"/>
    <s v="2021-30"/>
  </r>
  <r>
    <n v="0.10000000000000009"/>
    <x v="228"/>
    <x v="58"/>
    <s v="holiday"/>
    <x v="30"/>
    <s v="HOLIDAY"/>
    <x v="147"/>
    <n v="7.5"/>
    <s v="Normal Time"/>
    <s v="to g3 "/>
    <s v="HOLIDAY"/>
    <n v="2"/>
    <n v="2021"/>
    <n v="30"/>
    <s v="2021-30"/>
  </r>
  <r>
    <n v="0.10000000000000009"/>
    <x v="229"/>
    <x v="59"/>
    <s v="skytran"/>
    <x v="30"/>
    <s v="282803-00 SKYTRAN (5019-124)"/>
    <x v="148"/>
    <n v="4"/>
    <s v="Normal Time"/>
    <s v="planning and project set-up"/>
    <s v="282803-00"/>
    <n v="1"/>
    <n v="2021"/>
    <n v="30"/>
    <s v="2021-30"/>
  </r>
  <r>
    <n v="0.10000000000000009"/>
    <x v="229"/>
    <x v="59"/>
    <s v="tru-calder"/>
    <x v="30"/>
    <s v="277658-36 W3-GRIP4-3036-CIV (01-432)"/>
    <x v="148"/>
    <n v="3.5"/>
    <s v="Normal Time"/>
    <s v="checking package, model review, section checks"/>
    <s v="277658-36"/>
    <n v="1"/>
    <n v="2021"/>
    <n v="30"/>
    <s v="2021-30"/>
  </r>
  <r>
    <n v="0.10000000000000009"/>
    <x v="229"/>
    <x v="59"/>
    <s v="holiday"/>
    <x v="30"/>
    <s v="HOLIDAY"/>
    <x v="148"/>
    <n v="7.5"/>
    <s v="Normal Time"/>
    <s v="checking package, model review, section checks"/>
    <s v="HOLIDAY"/>
    <n v="1"/>
    <n v="2021"/>
    <n v="30"/>
    <s v="2021-30"/>
  </r>
  <r>
    <n v="1.1000000000000001"/>
    <x v="230"/>
    <x v="60"/>
    <s v="hs2-n1n2"/>
    <x v="31"/>
    <s v="272212-84 N1N2 - M42MARSTONBOX - CIV STR (01-124)"/>
    <x v="149"/>
    <n v="2.5"/>
    <s v="Normal Time"/>
    <s v="close out of existing work"/>
    <s v="272212-84"/>
    <n v="3"/>
    <n v="2021"/>
    <n v="29"/>
    <s v="2021-29"/>
  </r>
  <r>
    <n v="1.1000000000000001"/>
    <x v="230"/>
    <x v="60"/>
    <s v="tru-calder"/>
    <x v="31"/>
    <s v="277658-36 W3-GRIP4-3036-CIV (01-432)"/>
    <x v="149"/>
    <n v="2"/>
    <s v="Normal Time"/>
    <s v="checking plan | live loads"/>
    <s v="277658-36"/>
    <n v="3"/>
    <n v="2021"/>
    <n v="29"/>
    <s v="2021-29"/>
  </r>
  <r>
    <n v="1.1000000000000001"/>
    <x v="230"/>
    <x v="60"/>
    <s v="skytran"/>
    <x v="31"/>
    <s v="282803-00 SKYTRAN (5019-124)"/>
    <x v="149"/>
    <n v="3"/>
    <s v="Normal Time"/>
    <s v="project site setup"/>
    <s v="282803-00"/>
    <n v="3"/>
    <n v="2021"/>
    <n v="29"/>
    <s v="2021-29"/>
  </r>
  <r>
    <n v="1.1000000000000001"/>
    <x v="230"/>
    <x v="60"/>
    <s v="hs2-n1n2"/>
    <x v="31"/>
    <s v="272212-84 N1N2 - M42MARSTONBOX - CIV STR (01-124)"/>
    <x v="149"/>
    <n v="2"/>
    <s v="Normal Time"/>
    <s v="reinforcement checks"/>
    <s v="272212-84"/>
    <n v="3"/>
    <n v="2021"/>
    <n v="29"/>
    <s v="2021-29"/>
  </r>
  <r>
    <n v="1.1000000000000001"/>
    <x v="230"/>
    <x v="60"/>
    <s v="skytran"/>
    <x v="31"/>
    <s v="282803-00 SKYTRAN (5019-124)"/>
    <x v="149"/>
    <n v="2"/>
    <s v="Normal Time"/>
    <s v="first internal workshop"/>
    <s v="282803-00"/>
    <n v="3"/>
    <n v="2021"/>
    <n v="29"/>
    <s v="2021-29"/>
  </r>
  <r>
    <n v="1.1000000000000001"/>
    <x v="230"/>
    <x v="60"/>
    <s v="skytran"/>
    <x v="31"/>
    <s v="282803-00 SKYTRAN (5019-124)"/>
    <x v="149"/>
    <n v="1.5"/>
    <s v="Normal Time"/>
    <s v="invoicing and meeting setup"/>
    <s v="282803-00"/>
    <n v="3"/>
    <n v="2021"/>
    <n v="29"/>
    <s v="2021-29"/>
  </r>
  <r>
    <n v="1.1000000000000001"/>
    <x v="231"/>
    <x v="61"/>
    <s v="tru-calder"/>
    <x v="31"/>
    <s v="277658-36 W3-GRIP4-3036-CIV (01-432)"/>
    <x v="150"/>
    <n v="2.5"/>
    <s v="Normal Time"/>
    <s v="section checks"/>
    <s v="277658-36"/>
    <n v="2"/>
    <n v="2021"/>
    <n v="29"/>
    <s v="2021-29"/>
  </r>
  <r>
    <n v="1.1000000000000001"/>
    <x v="232"/>
    <x v="62"/>
    <s v="skytran"/>
    <x v="31"/>
    <s v="282803-00 SKYTRAN (5019-124)"/>
    <x v="150"/>
    <n v="3"/>
    <s v="Normal Time"/>
    <s v="inception review"/>
    <s v="282803-00"/>
    <n v="2"/>
    <n v="2021"/>
    <n v="29"/>
    <s v="2021-29"/>
  </r>
  <r>
    <n v="1.1000000000000001"/>
    <x v="232"/>
    <x v="62"/>
    <s v="skytran"/>
    <x v="31"/>
    <s v="282803-00 SKYTRAN (5019-124)"/>
    <x v="150"/>
    <n v="2"/>
    <s v="Normal Time"/>
    <s v="weekly sync"/>
    <s v="282803-00"/>
    <n v="2"/>
    <n v="2021"/>
    <n v="29"/>
    <s v="2021-29"/>
  </r>
  <r>
    <n v="1.1000000000000001"/>
    <x v="231"/>
    <x v="61"/>
    <s v="tru-calder"/>
    <x v="31"/>
    <s v="277658-36 W3-GRIP4-3036-CIV (01-432)"/>
    <x v="150"/>
    <n v="2"/>
    <s v="Normal Time"/>
    <s v="checking plan | live loads"/>
    <s v="277658-36"/>
    <n v="2"/>
    <n v="2021"/>
    <n v="29"/>
    <s v="2021-29"/>
  </r>
  <r>
    <n v="1.1000000000000001"/>
    <x v="231"/>
    <x v="61"/>
    <s v="tru-calder"/>
    <x v="31"/>
    <s v="277658-36 W3-GRIP4-3036-CIV (01-432)"/>
    <x v="150"/>
    <n v="4"/>
    <s v="Normal Time"/>
    <s v="section checks , report"/>
    <s v="277658-36"/>
    <n v="2"/>
    <n v="2021"/>
    <n v="29"/>
    <s v="2021-29"/>
  </r>
  <r>
    <n v="1.1000000000000001"/>
    <x v="232"/>
    <x v="62"/>
    <s v="skytran"/>
    <x v="31"/>
    <s v="282803-00 SKYTRAN (5019-124)"/>
    <x v="150"/>
    <n v="3.5"/>
    <s v="Normal Time"/>
    <s v="planning and project set-up"/>
    <s v="282803-00"/>
    <n v="2"/>
    <n v="2021"/>
    <n v="29"/>
    <s v="2021-29"/>
  </r>
  <r>
    <n v="1.1000000000000001"/>
    <x v="233"/>
    <x v="63"/>
    <s v="vbb-do"/>
    <x v="31"/>
    <s v="210035-65 MC VBB WP1: DO-nota West (25-050)"/>
    <x v="151"/>
    <n v="7.5"/>
    <s v="Normal Time"/>
    <s v="presentation"/>
    <s v="210035-65"/>
    <n v="1"/>
    <n v="2021"/>
    <n v="29"/>
    <s v="2021-29"/>
  </r>
  <r>
    <n v="0.10000000000000009"/>
    <x v="234"/>
    <x v="64"/>
    <s v="vbb-do"/>
    <x v="32"/>
    <s v="210035-65 MC VBB WP1: DO-nota West (25-050)"/>
    <x v="152"/>
    <n v="7.5"/>
    <s v="Normal Time"/>
    <s v="presentation prep"/>
    <s v="210035-65"/>
    <n v="5"/>
    <n v="2021"/>
    <n v="28"/>
    <s v="2021-28"/>
  </r>
  <r>
    <n v="0.10000000000000009"/>
    <x v="235"/>
    <x v="65"/>
    <s v="tru-calder"/>
    <x v="32"/>
    <s v="277658-36 W3-GRIP4-3036-CIV (01-432)"/>
    <x v="153"/>
    <n v="2.5"/>
    <s v="Normal Time"/>
    <s v="review of aishaths calcs"/>
    <s v="277658-36"/>
    <n v="4"/>
    <n v="2021"/>
    <n v="28"/>
    <s v="2021-28"/>
  </r>
  <r>
    <n v="0.10000000000000009"/>
    <x v="235"/>
    <x v="65"/>
    <s v="hs2-n1n2"/>
    <x v="32"/>
    <s v="272212-84 N1N2 - M42MARSTONBOX - CIV STR (01-124)"/>
    <x v="153"/>
    <n v="2.5"/>
    <s v="Normal Time"/>
    <s v="review reinforcement"/>
    <s v="272212-84"/>
    <n v="4"/>
    <n v="2021"/>
    <n v="28"/>
    <s v="2021-28"/>
  </r>
  <r>
    <n v="0.10000000000000009"/>
    <x v="236"/>
    <x v="66"/>
    <s v="vbb-do"/>
    <x v="32"/>
    <s v="210035-65 MC VBB WP1: DO-nota West (25-050)"/>
    <x v="153"/>
    <n v="2.5"/>
    <s v="Normal Time"/>
    <s v="presentation prep"/>
    <s v="210035-65"/>
    <n v="4"/>
    <n v="2021"/>
    <n v="28"/>
    <s v="2021-28"/>
  </r>
  <r>
    <n v="0.10000000000000009"/>
    <x v="237"/>
    <x v="67"/>
    <s v="vbb-do"/>
    <x v="32"/>
    <s v="210035-65 MC VBB WP1: DO-nota West (25-050)"/>
    <x v="154"/>
    <n v="7.5"/>
    <s v="Normal Time"/>
    <s v="report assembly and issue"/>
    <s v="210035-65"/>
    <n v="3"/>
    <n v="2021"/>
    <n v="28"/>
    <s v="2021-28"/>
  </r>
  <r>
    <n v="0.10000000000000009"/>
    <x v="238"/>
    <x v="68"/>
    <s v="vbb-do"/>
    <x v="32"/>
    <s v="210035-65 MC VBB WP1: DO-nota West (25-050)"/>
    <x v="155"/>
    <n v="7.5"/>
    <s v="Normal Time"/>
    <s v="reporting - hanger loss"/>
    <s v="210035-65"/>
    <n v="2"/>
    <n v="2021"/>
    <n v="28"/>
    <s v="2021-28"/>
  </r>
  <r>
    <n v="0.10000000000000009"/>
    <x v="239"/>
    <x v="69"/>
    <s v="vbb-do"/>
    <x v="32"/>
    <s v="210035-65 MC VBB WP1: DO-nota West (25-050)"/>
    <x v="156"/>
    <n v="7.5"/>
    <s v="Normal Time"/>
    <s v="reporting - appendices and hanger connection"/>
    <s v="210035-65"/>
    <n v="1"/>
    <n v="2021"/>
    <n v="28"/>
    <s v="2021-28"/>
  </r>
  <r>
    <n v="1.1000000000000001"/>
    <x v="240"/>
    <x v="70"/>
    <s v="vbb-do"/>
    <x v="33"/>
    <s v="210035-65 MC VBB WP1: DO-nota West (25-050)"/>
    <x v="157"/>
    <n v="7.5"/>
    <s v="Normal Time"/>
    <s v="reporting"/>
    <s v="210035-65"/>
    <n v="5"/>
    <n v="2021"/>
    <n v="27"/>
    <s v="2021-27"/>
  </r>
  <r>
    <n v="1.1000000000000001"/>
    <x v="241"/>
    <x v="71"/>
    <s v="vbb-do"/>
    <x v="33"/>
    <s v="210035-65 MC VBB WP1: DO-nota West (25-050)"/>
    <x v="158"/>
    <n v="7.5"/>
    <s v="Normal Time"/>
    <s v="fire"/>
    <s v="210035-65"/>
    <n v="4"/>
    <n v="2021"/>
    <n v="27"/>
    <s v="2021-27"/>
  </r>
  <r>
    <n v="1.1000000000000001"/>
    <x v="242"/>
    <x v="72"/>
    <s v="vbb-do"/>
    <x v="33"/>
    <s v="210035-65 MC VBB WP1: DO-nota West (25-050)"/>
    <x v="159"/>
    <n v="7.5"/>
    <s v="Normal Time"/>
    <s v="reporting - bearings, joints, cross girders, fatigue"/>
    <s v="210035-65"/>
    <n v="3"/>
    <n v="2021"/>
    <n v="27"/>
    <s v="2021-27"/>
  </r>
  <r>
    <n v="1.1000000000000001"/>
    <x v="243"/>
    <x v="73"/>
    <s v="vbb-do"/>
    <x v="33"/>
    <s v="210035-65 MC VBB WP1: DO-nota West (25-050)"/>
    <x v="160"/>
    <n v="7.5"/>
    <s v="Normal Time"/>
    <s v="reporting"/>
    <s v="210035-65"/>
    <n v="2"/>
    <n v="2021"/>
    <n v="27"/>
    <s v="2021-27"/>
  </r>
  <r>
    <n v="1.1000000000000001"/>
    <x v="244"/>
    <x v="74"/>
    <s v="vbb-do"/>
    <x v="33"/>
    <s v="210035-65 MC VBB WP1: DO-nota West (25-050)"/>
    <x v="161"/>
    <n v="7.5"/>
    <s v="Normal Time"/>
    <s v="reporting -fire | internaml review presentation"/>
    <s v="210035-65"/>
    <n v="1"/>
    <n v="2021"/>
    <n v="27"/>
    <s v="2021-27"/>
  </r>
  <r>
    <n v="0.10000000000000009"/>
    <x v="245"/>
    <x v="75"/>
    <s v="vbb-do"/>
    <x v="34"/>
    <s v="210035-65 MC VBB WP1: DO-nota West (25-050)"/>
    <x v="162"/>
    <n v="7.5"/>
    <s v="Normal Time"/>
    <s v="reporting"/>
    <s v="210035-65"/>
    <n v="5"/>
    <n v="2021"/>
    <n v="26"/>
    <s v="2021-26"/>
  </r>
  <r>
    <n v="0.10000000000000009"/>
    <x v="246"/>
    <x v="76"/>
    <s v="vbb-do"/>
    <x v="34"/>
    <s v="210035-65 MC VBB WP1: DO-nota West (25-050)"/>
    <x v="163"/>
    <n v="7.5"/>
    <s v="Normal Time"/>
    <s v="report - bearings, joints, fire | arch springing | check of ox results"/>
    <s v="210035-65"/>
    <n v="4"/>
    <n v="2021"/>
    <n v="26"/>
    <s v="2021-26"/>
  </r>
  <r>
    <n v="0.10000000000000009"/>
    <x v="247"/>
    <x v="77"/>
    <s v="vbb-do"/>
    <x v="34"/>
    <s v="210035-65 MC VBB WP1: DO-nota West (25-050)"/>
    <x v="164"/>
    <n v="7.5"/>
    <s v="Normal Time"/>
    <s v="fire report | wp4 coordintion | jacking stiffener calcs"/>
    <s v="210035-65"/>
    <n v="3"/>
    <n v="2021"/>
    <n v="26"/>
    <s v="2021-26"/>
  </r>
  <r>
    <n v="0.10000000000000009"/>
    <x v="248"/>
    <x v="78"/>
    <s v="vbb-do"/>
    <x v="34"/>
    <s v="210035-65 MC VBB WP1: DO-nota West (25-050)"/>
    <x v="165"/>
    <n v="7.5"/>
    <s v="Normal Time"/>
    <s v="reporting - bearing and joints"/>
    <s v="210035-65"/>
    <n v="2"/>
    <n v="2021"/>
    <n v="26"/>
    <s v="2021-26"/>
  </r>
  <r>
    <n v="0.10000000000000009"/>
    <x v="249"/>
    <x v="79"/>
    <s v="vbb-do"/>
    <x v="34"/>
    <s v="210035-65 MC VBB WP1: DO-nota West (25-050)"/>
    <x v="166"/>
    <n v="7.5"/>
    <s v="Normal Time"/>
    <s v="arch sprining | cross girders"/>
    <s v="210035-65"/>
    <n v="1"/>
    <n v="2021"/>
    <n v="26"/>
    <s v="2021-26"/>
  </r>
  <r>
    <n v="1.1000000000000001"/>
    <x v="250"/>
    <x v="80"/>
    <s v="vbb-do"/>
    <x v="35"/>
    <s v="210035-65 MC VBB WP1: DO-nota West (25-050)"/>
    <x v="167"/>
    <n v="7.5"/>
    <s v="Normal Time"/>
    <s v="arch sprining | cross girders"/>
    <s v="210035-65"/>
    <n v="5"/>
    <n v="2021"/>
    <n v="25"/>
    <s v="2021-25"/>
  </r>
  <r>
    <n v="1.1000000000000001"/>
    <x v="251"/>
    <x v="81"/>
    <s v="vbb-do"/>
    <x v="35"/>
    <s v="210035-65 MC VBB WP1: DO-nota West (25-050)"/>
    <x v="168"/>
    <n v="4"/>
    <s v="Normal Time"/>
    <s v="arch springing | reporting bearings and joints"/>
    <s v="210035-65"/>
    <n v="4"/>
    <n v="2021"/>
    <n v="25"/>
    <s v="2021-25"/>
  </r>
  <r>
    <n v="1.1000000000000001"/>
    <x v="251"/>
    <x v="81"/>
    <s v="tru-calder"/>
    <x v="35"/>
    <s v="277658-36 W3-GRIP4-3036-CIV (01-432)"/>
    <x v="168"/>
    <n v="3.5"/>
    <s v="Normal Time"/>
    <s v="draft note | traffic loading"/>
    <s v="277658-36"/>
    <n v="4"/>
    <n v="2021"/>
    <n v="25"/>
    <s v="2021-25"/>
  </r>
  <r>
    <n v="1.1000000000000001"/>
    <x v="252"/>
    <x v="82"/>
    <s v="vbb-do"/>
    <x v="35"/>
    <s v="210035-65 MC VBB WP1: DO-nota West (25-050)"/>
    <x v="169"/>
    <n v="7.5"/>
    <s v="Normal Time"/>
    <s v="bearing and jacking forces and dsiplacements"/>
    <s v="210035-65"/>
    <n v="3"/>
    <n v="2021"/>
    <n v="25"/>
    <s v="2021-25"/>
  </r>
  <r>
    <n v="1.1000000000000001"/>
    <x v="253"/>
    <x v="83"/>
    <s v="tru-calder"/>
    <x v="35"/>
    <s v="277658-36 W3-GRIP4-3036-CIV (01-432)"/>
    <x v="170"/>
    <n v="3.75"/>
    <s v="Normal Time"/>
    <s v="traffic loading"/>
    <s v="277658-36"/>
    <n v="2"/>
    <n v="2021"/>
    <n v="25"/>
    <s v="2021-25"/>
  </r>
  <r>
    <n v="1.1000000000000001"/>
    <x v="253"/>
    <x v="83"/>
    <s v="tru-kirow"/>
    <x v="35"/>
    <s v="277658-38 W3-GRIP4-3038-CIV (01-432)"/>
    <x v="170"/>
    <n v="3.75"/>
    <s v="Normal Time"/>
    <s v="meeting with nr and prep"/>
    <s v="277658-38"/>
    <n v="2"/>
    <n v="2021"/>
    <n v="25"/>
    <s v="2021-25"/>
  </r>
  <r>
    <n v="1.1000000000000001"/>
    <x v="254"/>
    <x v="84"/>
    <s v="vbb-do"/>
    <x v="35"/>
    <s v="210035-65 MC VBB WP1: DO-nota West (25-050)"/>
    <x v="171"/>
    <n v="7.5"/>
    <s v="Normal Time"/>
    <s v="wp1/wp2 catch-up | arch springing | fatigue"/>
    <s v="210035-65"/>
    <n v="1"/>
    <n v="2021"/>
    <n v="25"/>
    <s v="2021-25"/>
  </r>
  <r>
    <n v="0.10000000000000009"/>
    <x v="255"/>
    <x v="85"/>
    <s v="vbb-do"/>
    <x v="36"/>
    <s v="210035-65 MC VBB WP1: DO-nota West (25-050)"/>
    <x v="172"/>
    <n v="7.5"/>
    <s v="Normal Time"/>
    <s v="report - sections 1-6, design basis | fire | springing | ox | hangers"/>
    <s v="210035-65"/>
    <n v="5"/>
    <n v="2021"/>
    <n v="24"/>
    <s v="2021-24"/>
  </r>
  <r>
    <n v="0.10000000000000009"/>
    <x v="256"/>
    <x v="86"/>
    <s v="tru-calder"/>
    <x v="36"/>
    <s v="277658-36 W3-GRIP4-3036-CIV (01-432)"/>
    <x v="173"/>
    <n v="3.5"/>
    <s v="Normal Time"/>
    <s v="draft note"/>
    <s v="277658-36"/>
    <n v="4"/>
    <n v="2021"/>
    <n v="24"/>
    <s v="2021-24"/>
  </r>
  <r>
    <n v="0.10000000000000009"/>
    <x v="256"/>
    <x v="86"/>
    <s v="tru-kirow"/>
    <x v="36"/>
    <s v="277658-38 W3-GRIP4-3038-CIV (01-432)"/>
    <x v="173"/>
    <n v="4"/>
    <s v="Normal Time"/>
    <s v="draft note"/>
    <s v="277658-38"/>
    <n v="4"/>
    <n v="2021"/>
    <n v="24"/>
    <s v="2021-24"/>
  </r>
  <r>
    <n v="0.10000000000000009"/>
    <x v="257"/>
    <x v="87"/>
    <s v="vbb-do"/>
    <x v="36"/>
    <s v="210035-65 MC VBB WP1: DO-nota West (25-050)"/>
    <x v="174"/>
    <n v="7.5"/>
    <s v="Normal Time"/>
    <s v="report - arch sprining, | rws meeting"/>
    <s v="210035-65"/>
    <n v="3"/>
    <n v="2021"/>
    <n v="24"/>
    <s v="2021-24"/>
  </r>
  <r>
    <n v="0.10000000000000009"/>
    <x v="258"/>
    <x v="88"/>
    <s v="tru-calder"/>
    <x v="36"/>
    <s v="277658-36 W3-GRIP4-3036-CIV (01-432)"/>
    <x v="175"/>
    <n v="3"/>
    <s v="Normal Time"/>
    <s v="traffic loading"/>
    <s v="277658-36"/>
    <n v="2"/>
    <n v="2021"/>
    <n v="24"/>
    <s v="2021-24"/>
  </r>
  <r>
    <n v="0.10000000000000009"/>
    <x v="259"/>
    <x v="89"/>
    <s v="vbb-do"/>
    <x v="36"/>
    <s v="210035-65 MC VBB WP1: DO-nota West (25-050)"/>
    <x v="175"/>
    <n v="4.5"/>
    <s v="Normal Time"/>
    <s v="report - sections 1-6, design basis | fire"/>
    <s v="210035-65"/>
    <n v="2"/>
    <n v="2021"/>
    <n v="24"/>
    <s v="2021-24"/>
  </r>
  <r>
    <n v="0.10000000000000009"/>
    <x v="260"/>
    <x v="90"/>
    <s v="vbb-do"/>
    <x v="36"/>
    <s v="210035-65 MC VBB WP1: DO-nota West (25-050)"/>
    <x v="176"/>
    <n v="3.5"/>
    <s v="Normal Time"/>
    <s v="reporting"/>
    <s v="210035-65"/>
    <n v="1"/>
    <n v="2021"/>
    <n v="24"/>
    <s v="2021-24"/>
  </r>
  <r>
    <n v="0.10000000000000009"/>
    <x v="261"/>
    <x v="91"/>
    <s v="vbb-do"/>
    <x v="36"/>
    <s v="210035-65 MC VBB WP1: DO-nota West (25-050)"/>
    <x v="176"/>
    <n v="4"/>
    <s v="Normal Time"/>
    <s v="drawings review | wp1-wp2 coordination"/>
    <s v="210035-65"/>
    <n v="1"/>
    <n v="2021"/>
    <n v="24"/>
    <s v="2021-24"/>
  </r>
  <r>
    <n v="1.1000000000000001"/>
    <x v="262"/>
    <x v="92"/>
    <s v="holiday"/>
    <x v="37"/>
    <s v="HOLIDAY"/>
    <x v="177"/>
    <n v="3.75"/>
    <s v="Normal Time"/>
    <m/>
    <s v="HOLIDAY"/>
    <n v="5"/>
    <n v="2021"/>
    <n v="22"/>
    <s v="2021-22"/>
  </r>
  <r>
    <n v="1.1000000000000001"/>
    <x v="262"/>
    <x v="92"/>
    <s v="vbb-do"/>
    <x v="37"/>
    <s v="210035-65 MC VBB WP1: DO-nota West (25-050)"/>
    <x v="177"/>
    <n v="3.75"/>
    <s v="Normal Time"/>
    <s v="drawings discussion | fire analysis"/>
    <s v="210035-65"/>
    <n v="5"/>
    <n v="2021"/>
    <n v="22"/>
    <s v="2021-22"/>
  </r>
  <r>
    <n v="1.1000000000000001"/>
    <x v="263"/>
    <x v="93"/>
    <s v="vbb-do"/>
    <x v="37"/>
    <s v="210035-65 MC VBB WP1: DO-nota West (25-050)"/>
    <x v="178"/>
    <n v="4.5"/>
    <s v="Normal Time"/>
    <s v="drawings discussion | report appendices"/>
    <s v="210035-65"/>
    <n v="4"/>
    <n v="2021"/>
    <n v="22"/>
    <s v="2021-22"/>
  </r>
  <r>
    <n v="1.1000000000000001"/>
    <x v="264"/>
    <x v="94"/>
    <s v="tru-calder"/>
    <x v="37"/>
    <s v="277658-36 W3-GRIP4-3036-CIV (01-432)"/>
    <x v="179"/>
    <n v="3"/>
    <s v="Normal Time"/>
    <s v="prepartion for meeting"/>
    <s v="277658-36"/>
    <n v="3"/>
    <n v="2021"/>
    <n v="22"/>
    <s v="2021-22"/>
  </r>
  <r>
    <n v="1.1000000000000001"/>
    <x v="264"/>
    <x v="94"/>
    <s v="hs2-n1n2"/>
    <x v="37"/>
    <s v="272212-84 N1N2 - M42MARSTONBOX - CIV STR (01-124)"/>
    <x v="179"/>
    <n v="2"/>
    <s v="Normal Time"/>
    <s v="prepartion for meeting"/>
    <s v="272212-84"/>
    <n v="3"/>
    <n v="2021"/>
    <n v="22"/>
    <s v="2021-22"/>
  </r>
  <r>
    <n v="1.1000000000000001"/>
    <x v="264"/>
    <x v="94"/>
    <s v="hs2-n1n2"/>
    <x v="37"/>
    <s v="272212-84 N1N2 - M42MARSTONBOX - CIV STR (01-124)"/>
    <x v="179"/>
    <n v="2.5"/>
    <s v="Normal Time"/>
    <s v="Review of J4 bridge proposals."/>
    <s v="272212-84"/>
    <n v="3"/>
    <n v="2021"/>
    <n v="22"/>
    <s v="2021-22"/>
  </r>
  <r>
    <n v="1.1000000000000001"/>
    <x v="265"/>
    <x v="95"/>
    <s v="hs2-n1n2"/>
    <x v="37"/>
    <s v="272212-84 N1N2 - M42MARSTONBOX - CIV STR (01-124)"/>
    <x v="179"/>
    <n v="3"/>
    <s v="Normal Time"/>
    <s v="drawing plan | report"/>
    <s v="272212-84"/>
    <n v="3"/>
    <n v="2021"/>
    <n v="22"/>
    <s v="2021-22"/>
  </r>
  <r>
    <n v="1.1000000000000001"/>
    <x v="266"/>
    <x v="96"/>
    <s v="hs2-n1n2"/>
    <x v="37"/>
    <s v="272212-84 N1N2 - M42MARSTONBOX - CIV STR (01-124)"/>
    <x v="180"/>
    <n v="3"/>
    <s v="Normal Time"/>
    <s v="meeting and discussions"/>
    <s v="272212-84"/>
    <n v="2"/>
    <n v="2021"/>
    <n v="22"/>
    <s v="2021-22"/>
  </r>
  <r>
    <n v="1.1000000000000001"/>
    <x v="267"/>
    <x v="97"/>
    <s v="hs2-n1n2"/>
    <x v="37"/>
    <s v="272212-84 N1N2 - M42MARSTONBOX - CIV STR (01-124)"/>
    <x v="180"/>
    <n v="4.5"/>
    <s v="Normal Time"/>
    <s v="report, model"/>
    <s v="272212-84"/>
    <n v="2"/>
    <n v="2021"/>
    <n v="22"/>
    <s v="2021-22"/>
  </r>
  <r>
    <n v="1.1000000000000001"/>
    <x v="268"/>
    <x v="98"/>
    <s v="hs2-n1n2"/>
    <x v="37"/>
    <s v="272212-84 N1N2 - M42MARSTONBOX - CIV STR (01-124)"/>
    <x v="181"/>
    <n v="3"/>
    <s v="Normal Time"/>
    <s v="mobilisation"/>
    <s v="272212-84"/>
    <n v="1"/>
    <n v="2021"/>
    <n v="22"/>
    <s v="2021-22"/>
  </r>
  <r>
    <n v="1.1000000000000001"/>
    <x v="269"/>
    <x v="99"/>
    <s v="hs2-n1n2"/>
    <x v="37"/>
    <s v="272212-84 N1N2 - M42MARSTONBOX - CIV STR (01-124)"/>
    <x v="181"/>
    <n v="2"/>
    <s v="Normal Time"/>
    <s v="review of temperature loads"/>
    <s v="272212-84"/>
    <n v="1"/>
    <n v="2021"/>
    <n v="22"/>
    <s v="2021-22"/>
  </r>
  <r>
    <n v="1.1000000000000001"/>
    <x v="269"/>
    <x v="99"/>
    <s v="hs2-n1n2"/>
    <x v="37"/>
    <s v="272212-84 N1N2 - M42MARSTONBOX - CIV STR (01-124)"/>
    <x v="181"/>
    <n v="2.5"/>
    <s v="Normal Time"/>
    <s v="cat-up meeting | drawings update with michel"/>
    <s v="272212-84"/>
    <n v="1"/>
    <n v="2021"/>
    <n v="22"/>
    <s v="2021-22"/>
  </r>
  <r>
    <n v="0.10000000000000009"/>
    <x v="270"/>
    <x v="100"/>
    <s v="hs2-n1n2"/>
    <x v="38"/>
    <s v="272212-84 N1N2 - M42MARSTONBOX - CIV STR (01-124)"/>
    <x v="182"/>
    <n v="3.5"/>
    <s v="Normal Time"/>
    <s v="report update"/>
    <s v="272212-84"/>
    <n v="5"/>
    <n v="2021"/>
    <n v="21"/>
    <s v="2021-21"/>
  </r>
  <r>
    <n v="0.10000000000000009"/>
    <x v="271"/>
    <x v="101"/>
    <s v="hs2-n1n2"/>
    <x v="38"/>
    <s v="272212-84 N1N2 - M42MARSTONBOX - CIV STR (01-124)"/>
    <x v="182"/>
    <n v="4"/>
    <s v="Normal Time"/>
    <s v="update report - review of all sections constrasting with wp2"/>
    <s v="272212-84"/>
    <n v="5"/>
    <n v="2021"/>
    <n v="21"/>
    <s v="2021-21"/>
  </r>
  <r>
    <n v="0.10000000000000009"/>
    <x v="272"/>
    <x v="102"/>
    <s v="hs2-n1n2"/>
    <x v="38"/>
    <s v="272212-84 N1N2 - M42MARSTONBOX - CIV STR (01-124)"/>
    <x v="183"/>
    <n v="2.5"/>
    <s v="Normal Time"/>
    <s v="drawings | arch springing | report"/>
    <s v="272212-84"/>
    <n v="4"/>
    <n v="2021"/>
    <n v="21"/>
    <s v="2021-21"/>
  </r>
  <r>
    <n v="0.10000000000000009"/>
    <x v="272"/>
    <x v="102"/>
    <s v="hs2-n1n2"/>
    <x v="38"/>
    <s v="272212-84 N1N2 - M42MARSTONBOX - CIV STR (01-124)"/>
    <x v="183"/>
    <n v="5"/>
    <s v="Normal Time"/>
    <s v="tru-kirow | review of existing codes and reports"/>
    <s v="272212-84"/>
    <n v="4"/>
    <n v="2021"/>
    <n v="21"/>
    <s v="2021-21"/>
  </r>
  <r>
    <n v="0.10000000000000009"/>
    <x v="273"/>
    <x v="103"/>
    <s v="hs2-n1n2"/>
    <x v="38"/>
    <s v="272212-84 N1N2 - M42MARSTONBOX - CIV STR (01-124)"/>
    <x v="184"/>
    <n v="7.5"/>
    <s v="Normal Time"/>
    <s v="tru-kirow | review of existing codes and reports"/>
    <s v="272212-84"/>
    <n v="3"/>
    <n v="2021"/>
    <n v="21"/>
    <s v="2021-21"/>
  </r>
  <r>
    <n v="0.10000000000000009"/>
    <x v="274"/>
    <x v="104"/>
    <s v="hs2-n1n2"/>
    <x v="38"/>
    <s v="272212-84 N1N2 - M42MARSTONBOX - CIV STR (01-124)"/>
    <x v="185"/>
    <n v="7.5"/>
    <s v="Normal Time"/>
    <s v="calc plan | section porperties, existing assessments"/>
    <s v="272212-84"/>
    <n v="2"/>
    <n v="2021"/>
    <n v="21"/>
    <s v="2021-21"/>
  </r>
  <r>
    <n v="0.10000000000000009"/>
    <x v="275"/>
    <x v="105"/>
    <s v="hs2-n1n2"/>
    <x v="38"/>
    <s v="272212-84 N1N2 - M42MARSTONBOX - CIV STR (01-124)"/>
    <x v="186"/>
    <n v="2.5"/>
    <s v="Normal Time"/>
    <s v="calc plan | materials and geometry"/>
    <s v="272212-84"/>
    <n v="1"/>
    <n v="2021"/>
    <n v="21"/>
    <s v="2021-21"/>
  </r>
  <r>
    <n v="0.10000000000000009"/>
    <x v="276"/>
    <x v="106"/>
    <s v="hs2-n1n2"/>
    <x v="38"/>
    <s v="272212-84 N1N2 - M42MARSTONBOX - CIV STR (01-124)"/>
    <x v="186"/>
    <n v="2"/>
    <s v="Normal Time"/>
    <s v="calder calc plan"/>
    <s v="272212-84"/>
    <n v="1"/>
    <n v="2021"/>
    <n v="21"/>
    <s v="2021-21"/>
  </r>
  <r>
    <n v="0.10000000000000009"/>
    <x v="276"/>
    <x v="106"/>
    <s v="hs2-n1n2"/>
    <x v="38"/>
    <s v="272212-84 N1N2 - M42MARSTONBOX - CIV STR (01-124)"/>
    <x v="186"/>
    <n v="2.5"/>
    <s v="Normal Time"/>
    <s v="catch-ups"/>
    <s v="272212-84"/>
    <n v="1"/>
    <n v="2021"/>
    <n v="21"/>
    <s v="2021-21"/>
  </r>
  <r>
    <n v="1.1000000000000001"/>
    <x v="277"/>
    <x v="107"/>
    <s v="hs2-n1n2"/>
    <x v="39"/>
    <s v="272212-84 N1N2 - M42MARSTONBOX - CIV STR (01-124)"/>
    <x v="187"/>
    <n v="3"/>
    <s v="Normal Time"/>
    <s v="tru-calder | design calc plan"/>
    <s v="272212-84"/>
    <n v="5"/>
    <n v="2021"/>
    <n v="20"/>
    <s v="2021-20"/>
  </r>
  <r>
    <n v="1.1000000000000001"/>
    <x v="278"/>
    <x v="108"/>
    <s v="hs2-n1n2"/>
    <x v="39"/>
    <s v="272212-84 N1N2 - M42MARSTONBOX - CIV STR (01-124)"/>
    <x v="187"/>
    <n v="4.5"/>
    <s v="Normal Time"/>
    <s v="review of cross girders results"/>
    <s v="272212-84"/>
    <n v="5"/>
    <n v="2021"/>
    <n v="20"/>
    <s v="2021-20"/>
  </r>
  <r>
    <n v="1.1000000000000001"/>
    <x v="279"/>
    <x v="109"/>
    <s v="hs2-n1n2"/>
    <x v="39"/>
    <s v="272212-84 N1N2 - M42MARSTONBOX - CIV STR (01-124)"/>
    <x v="188"/>
    <n v="3.5"/>
    <s v="Normal Time"/>
    <s v="vbb - drawings intermediate review"/>
    <s v="272212-84"/>
    <n v="4"/>
    <n v="2021"/>
    <n v="20"/>
    <s v="2021-20"/>
  </r>
  <r>
    <n v="1.1000000000000001"/>
    <x v="280"/>
    <x v="110"/>
    <s v="hs2-n1n2"/>
    <x v="39"/>
    <s v="272212-84 N1N2 - M42MARSTONBOX - CIV STR (01-124)"/>
    <x v="188"/>
    <n v="4"/>
    <s v="Normal Time"/>
    <s v="tru-calder | start-up discussion with Aishath | initial review of docs"/>
    <s v="272212-84"/>
    <n v="4"/>
    <n v="2021"/>
    <n v="20"/>
    <s v="2021-20"/>
  </r>
  <r>
    <n v="1.1000000000000001"/>
    <x v="281"/>
    <x v="111"/>
    <s v="hs2-n1n2"/>
    <x v="39"/>
    <s v="272212-84 N1N2 - M42MARSTONBOX - CIV STR (01-124)"/>
    <x v="189"/>
    <n v="5.5"/>
    <s v="Normal Time"/>
    <s v="checking meeting and prep"/>
    <s v="272212-84"/>
    <n v="3"/>
    <n v="2021"/>
    <n v="20"/>
    <s v="2021-20"/>
  </r>
  <r>
    <n v="1.1000000000000001"/>
    <x v="281"/>
    <x v="111"/>
    <s v="hs2-n1n2"/>
    <x v="39"/>
    <s v="272212-84 N1N2 - M42MARSTONBOX - CIV STR (01-124)"/>
    <x v="189"/>
    <n v="2"/>
    <s v="Normal Time"/>
    <s v="drawings - close out of old comments"/>
    <s v="272212-84"/>
    <n v="3"/>
    <n v="2021"/>
    <n v="20"/>
    <s v="2021-20"/>
  </r>
  <r>
    <n v="1.1000000000000001"/>
    <x v="282"/>
    <x v="112"/>
    <s v="hs2-n1n2"/>
    <x v="39"/>
    <s v="272212-84 N1N2 - M42MARSTONBOX - CIV STR (01-124)"/>
    <x v="189"/>
    <n v="2.5"/>
    <s v="Normal Time"/>
    <s v="drawings planning"/>
    <s v="272212-84"/>
    <n v="3"/>
    <n v="2021"/>
    <n v="20"/>
    <s v="2021-20"/>
  </r>
  <r>
    <n v="1.1000000000000001"/>
    <x v="283"/>
    <x v="113"/>
    <s v="hs2-n1n2"/>
    <x v="39"/>
    <s v="272212-84 N1N2 - M42MARSTONBOX - CIV STR (01-124)"/>
    <x v="190"/>
    <n v="5"/>
    <s v="Normal Time"/>
    <s v="drawings - layout, arches"/>
    <s v="272212-84"/>
    <n v="2"/>
    <n v="2021"/>
    <n v="20"/>
    <s v="2021-20"/>
  </r>
  <r>
    <n v="1.1000000000000001"/>
    <x v="283"/>
    <x v="113"/>
    <s v="hs2-n1n2"/>
    <x v="39"/>
    <s v="272212-84 N1N2 - M42MARSTONBOX - CIV STR (01-124)"/>
    <x v="190"/>
    <n v="7.5"/>
    <s v="Normal Time"/>
    <m/>
    <s v="272212-84"/>
    <n v="2"/>
    <n v="2021"/>
    <n v="20"/>
    <s v="2021-20"/>
  </r>
  <r>
    <n v="0.10000000000000009"/>
    <x v="284"/>
    <x v="114"/>
    <s v="hs2-n1n2"/>
    <x v="40"/>
    <s v="272212-84 N1N2 - M42MARSTONBOX - CIV STR (01-124)"/>
    <x v="191"/>
    <n v="2"/>
    <s v="Normal Time"/>
    <s v="updated arch springing"/>
    <s v="272212-84"/>
    <n v="5"/>
    <n v="2021"/>
    <n v="19"/>
    <s v="2021-19"/>
  </r>
  <r>
    <n v="0.10000000000000009"/>
    <x v="285"/>
    <x v="115"/>
    <s v="hs2-n1n2"/>
    <x v="40"/>
    <s v="272212-84 N1N2 - M42MARSTONBOX - CIV STR (01-124)"/>
    <x v="191"/>
    <n v="5.5"/>
    <s v="Normal Time"/>
    <s v="joints and drawings"/>
    <s v="272212-84"/>
    <n v="5"/>
    <n v="2021"/>
    <n v="19"/>
    <s v="2021-19"/>
  </r>
  <r>
    <n v="0.10000000000000009"/>
    <x v="286"/>
    <x v="116"/>
    <s v="hs2-n1n2"/>
    <x v="40"/>
    <s v="272212-84 N1N2 - M42MARSTONBOX - CIV STR (01-124)"/>
    <x v="192"/>
    <n v="7.5"/>
    <s v="Normal Time"/>
    <s v="drawings - layouts"/>
    <s v="272212-84"/>
    <n v="4"/>
    <n v="2021"/>
    <n v="19"/>
    <s v="2021-19"/>
  </r>
  <r>
    <n v="0.10000000000000009"/>
    <x v="287"/>
    <x v="117"/>
    <s v="hs2-n1n2"/>
    <x v="40"/>
    <s v="272212-84 N1N2 - M42MARSTONBOX - CIV STR (01-124)"/>
    <x v="193"/>
    <n v="3.5"/>
    <s v="Normal Time"/>
    <s v="rws meeting | joints | drawings plan with michel/tania"/>
    <s v="272212-84"/>
    <n v="3"/>
    <n v="2021"/>
    <n v="19"/>
    <s v="2021-19"/>
  </r>
  <r>
    <n v="0.10000000000000009"/>
    <x v="287"/>
    <x v="117"/>
    <s v="hs2-n1n2"/>
    <x v="40"/>
    <s v="272212-84 N1N2 - M42MARSTONBOX - CIV STR (01-124)"/>
    <x v="193"/>
    <n v="4"/>
    <s v="Normal Time"/>
    <s v="check influence effects | report assumptions"/>
    <s v="272212-84"/>
    <n v="3"/>
    <n v="2021"/>
    <n v="19"/>
    <s v="2021-19"/>
  </r>
  <r>
    <n v="0.10000000000000009"/>
    <x v="288"/>
    <x v="118"/>
    <s v="hs2-n1n2"/>
    <x v="40"/>
    <s v="272212-84 N1N2 - M42MARSTONBOX - CIV STR (01-124)"/>
    <x v="194"/>
    <n v="1"/>
    <s v="Normal Time"/>
    <s v="report - updated deck"/>
    <s v="272212-84"/>
    <n v="2"/>
    <n v="2021"/>
    <n v="19"/>
    <s v="2021-19"/>
  </r>
  <r>
    <n v="0.10000000000000009"/>
    <x v="288"/>
    <x v="118"/>
    <s v="hs2-n1n2"/>
    <x v="40"/>
    <s v="272212-84 N1N2 - M42MARSTONBOX - CIV STR (01-124)"/>
    <x v="194"/>
    <n v="2.5"/>
    <s v="Normal Time"/>
    <s v="traffic loading"/>
    <s v="272212-84"/>
    <n v="2"/>
    <n v="2021"/>
    <n v="19"/>
    <s v="2021-19"/>
  </r>
  <r>
    <n v="0.10000000000000009"/>
    <x v="289"/>
    <x v="119"/>
    <s v="hs2-n1n2"/>
    <x v="40"/>
    <s v="272212-84 N1N2 - M42MARSTONBOX - CIV STR (01-124)"/>
    <x v="194"/>
    <n v="3"/>
    <s v="Normal Time"/>
    <s v="check influence effects"/>
    <s v="272212-84"/>
    <n v="2"/>
    <n v="2021"/>
    <n v="19"/>
    <s v="2021-19"/>
  </r>
  <r>
    <n v="0.10000000000000009"/>
    <x v="289"/>
    <x v="119"/>
    <s v="hs2-n1n2"/>
    <x v="40"/>
    <s v="272212-84 N1N2 - M42MARSTONBOX - CIV STR (01-124)"/>
    <x v="194"/>
    <n v="1"/>
    <s v="Normal Time"/>
    <s v="arch splices"/>
    <s v="272212-84"/>
    <n v="2"/>
    <n v="2021"/>
    <n v="19"/>
    <s v="2021-19"/>
  </r>
  <r>
    <n v="0.10000000000000009"/>
    <x v="290"/>
    <x v="120"/>
    <s v="hs2-n1n2"/>
    <x v="40"/>
    <s v="272212-84 N1N2 - M42MARSTONBOX - CIV STR (01-124)"/>
    <x v="195"/>
    <n v="4"/>
    <s v="Normal Time"/>
    <s v="3d repo demo | modelling of train loads"/>
    <s v="272212-84"/>
    <n v="1"/>
    <n v="2021"/>
    <n v="19"/>
    <s v="2021-19"/>
  </r>
  <r>
    <n v="0.10000000000000009"/>
    <x v="290"/>
    <x v="120"/>
    <s v="hs2-n1n2"/>
    <x v="40"/>
    <s v="272212-84 N1N2 - M42MARSTONBOX - CIV STR (01-124)"/>
    <x v="195"/>
    <n v="3.5"/>
    <s v="Normal Time"/>
    <s v="catch-up | joints | re-run for wp4 changes"/>
    <s v="272212-84"/>
    <n v="1"/>
    <n v="2021"/>
    <n v="19"/>
    <s v="2021-19"/>
  </r>
  <r>
    <n v="1.1000000000000001"/>
    <x v="291"/>
    <x v="121"/>
    <s v="hs2-n1n2"/>
    <x v="41"/>
    <s v="272212-84 N1N2 - M42MARSTONBOX - CIV STR (01-124)"/>
    <x v="196"/>
    <n v="2.5"/>
    <s v="Normal Time"/>
    <s v="traffic loading"/>
    <s v="272212-84"/>
    <n v="5"/>
    <n v="2021"/>
    <n v="18"/>
    <s v="2021-18"/>
  </r>
  <r>
    <n v="1.1000000000000001"/>
    <x v="292"/>
    <x v="122"/>
    <s v="hs2-n1n2"/>
    <x v="41"/>
    <s v="272212-84 N1N2 - M42MARSTONBOX - CIV STR (01-124)"/>
    <x v="196"/>
    <n v="3"/>
    <s v="Normal Time"/>
    <s v="box pressures"/>
    <s v="272212-84"/>
    <n v="5"/>
    <n v="2021"/>
    <n v="18"/>
    <s v="2021-18"/>
  </r>
  <r>
    <n v="1.1000000000000001"/>
    <x v="292"/>
    <x v="122"/>
    <s v="hs2-n1n2"/>
    <x v="41"/>
    <s v="272212-84 N1N2 - M42MARSTONBOX - CIV STR (01-124)"/>
    <x v="196"/>
    <n v="2"/>
    <s v="Normal Time"/>
    <s v="wp1/wp2 ctach-up"/>
    <s v="272212-84"/>
    <n v="5"/>
    <n v="2021"/>
    <n v="18"/>
    <s v="2021-18"/>
  </r>
  <r>
    <n v="1.1000000000000001"/>
    <x v="293"/>
    <x v="123"/>
    <s v="hs2-n1n2"/>
    <x v="41"/>
    <s v="272212-84 N1N2 - M42MARSTONBOX - CIV STR (01-124)"/>
    <x v="197"/>
    <n v="5"/>
    <s v="Normal Time"/>
    <s v="joint discussion"/>
    <s v="272212-84"/>
    <n v="4"/>
    <n v="2021"/>
    <n v="18"/>
    <s v="2021-18"/>
  </r>
  <r>
    <n v="1.1000000000000001"/>
    <x v="293"/>
    <x v="123"/>
    <s v="hs2-n1n2"/>
    <x v="41"/>
    <s v="272212-84 N1N2 - M42MARSTONBOX - CIV STR (01-124)"/>
    <x v="197"/>
    <n v="2.5"/>
    <s v="Normal Time"/>
    <s v="joint discussion"/>
    <s v="272212-84"/>
    <n v="4"/>
    <n v="2021"/>
    <n v="18"/>
    <s v="2021-18"/>
  </r>
  <r>
    <n v="1.1000000000000001"/>
    <x v="294"/>
    <x v="124"/>
    <s v="hs2-n1n2"/>
    <x v="41"/>
    <s v="272212-84 N1N2 - M42MARSTONBOX - CIV STR (01-124)"/>
    <x v="198"/>
    <n v="3"/>
    <s v="Normal Time"/>
    <s v="rws meeting | weight and cog update"/>
    <s v="272212-84"/>
    <n v="3"/>
    <n v="2021"/>
    <n v="18"/>
    <s v="2021-18"/>
  </r>
  <r>
    <n v="1.1000000000000001"/>
    <x v="294"/>
    <x v="124"/>
    <s v="hs2-n1n2"/>
    <x v="41"/>
    <s v="272212-84 N1N2 - M42MARSTONBOX - CIV STR (01-124)"/>
    <x v="198"/>
    <n v="4.5"/>
    <s v="Normal Time"/>
    <s v="loading"/>
    <s v="272212-84"/>
    <n v="3"/>
    <n v="2021"/>
    <n v="18"/>
    <s v="2021-18"/>
  </r>
  <r>
    <n v="1.1000000000000001"/>
    <x v="295"/>
    <x v="125"/>
    <s v="hs2-n1n2"/>
    <x v="41"/>
    <s v="272212-84 N1N2 - M42MARSTONBOX - CIV STR (01-124)"/>
    <x v="199"/>
    <n v="2.5"/>
    <s v="Normal Time"/>
    <s v="fire discussion with wai kwok and pascal | swap coordination with WP4"/>
    <s v="272212-84"/>
    <n v="2"/>
    <n v="2021"/>
    <n v="18"/>
    <s v="2021-18"/>
  </r>
  <r>
    <n v="1.1000000000000001"/>
    <x v="296"/>
    <x v="126"/>
    <s v="hs2-n1n2"/>
    <x v="41"/>
    <s v="272212-84 N1N2 - M42MARSTONBOX - CIV STR (01-124)"/>
    <x v="199"/>
    <n v="2"/>
    <s v="Normal Time"/>
    <s v="catch-up"/>
    <s v="272212-84"/>
    <n v="2"/>
    <n v="2021"/>
    <n v="18"/>
    <s v="2021-18"/>
  </r>
  <r>
    <n v="1.1000000000000001"/>
    <x v="296"/>
    <x v="126"/>
    <s v="hs2-n1n2"/>
    <x v="41"/>
    <s v="272212-84 N1N2 - M42MARSTONBOX - CIV STR (01-124)"/>
    <x v="199"/>
    <n v="3"/>
    <s v="Normal Time"/>
    <s v="joint detail"/>
    <s v="272212-84"/>
    <n v="2"/>
    <n v="2021"/>
    <n v="18"/>
    <s v="2021-18"/>
  </r>
  <r>
    <n v="1.1000000000000001"/>
    <x v="297"/>
    <x v="127"/>
    <s v="hs2-n1n2"/>
    <x v="41"/>
    <s v="272212-84 N1N2 - M42MARSTONBOX - CIV STR (01-124)"/>
    <x v="200"/>
    <n v="2"/>
    <s v="Normal Time"/>
    <s v="influence effects"/>
    <s v="272212-84"/>
    <n v="1"/>
    <n v="2021"/>
    <n v="18"/>
    <s v="2021-18"/>
  </r>
  <r>
    <n v="1.1000000000000001"/>
    <x v="297"/>
    <x v="127"/>
    <s v="hs2-n1n2"/>
    <x v="41"/>
    <s v="272212-84 N1N2 - M42MARSTONBOX - CIV STR (01-124)"/>
    <x v="200"/>
    <n v="2"/>
    <s v="Normal Time"/>
    <s v="modelling - temperature"/>
    <s v="272212-84"/>
    <n v="1"/>
    <n v="2021"/>
    <n v="18"/>
    <s v="2021-18"/>
  </r>
  <r>
    <n v="1.1000000000000001"/>
    <x v="298"/>
    <x v="128"/>
    <s v="hs2-n1n2"/>
    <x v="41"/>
    <s v="272212-84 N1N2 - M42MARSTONBOX - CIV STR (01-124)"/>
    <x v="200"/>
    <n v="1"/>
    <s v="Normal Time"/>
    <s v="catch-up"/>
    <s v="272212-84"/>
    <n v="1"/>
    <n v="2021"/>
    <n v="18"/>
    <s v="2021-18"/>
  </r>
  <r>
    <n v="1.1000000000000001"/>
    <x v="298"/>
    <x v="128"/>
    <s v="hs2-n1n2"/>
    <x v="41"/>
    <s v="272212-84 N1N2 - M42MARSTONBOX - CIV STR (01-124)"/>
    <x v="200"/>
    <n v="2.5"/>
    <s v="Normal Time"/>
    <s v="wp1/wp2 meeting | hanger loss | deck drawing with tania"/>
    <s v="272212-84"/>
    <n v="1"/>
    <n v="2021"/>
    <n v="18"/>
    <s v="2021-18"/>
  </r>
  <r>
    <n v="0.10000000000000009"/>
    <x v="299"/>
    <x v="129"/>
    <s v="hs2-n1n2"/>
    <x v="42"/>
    <s v="272212-84 N1N2 - M42MARSTONBOX - CIV STR (01-124)"/>
    <x v="201"/>
    <n v="7.5"/>
    <s v="Normal Time"/>
    <m/>
    <s v="272212-84"/>
    <n v="5"/>
    <n v="2021"/>
    <n v="17"/>
    <s v="2021-17"/>
  </r>
  <r>
    <n v="0.10000000000000009"/>
    <x v="300"/>
    <x v="130"/>
    <s v="hs2-n1n2"/>
    <x v="42"/>
    <s v="272212-84 N1N2 - M42MARSTONBOX - CIV STR (01-124)"/>
    <x v="202"/>
    <n v="7.5"/>
    <s v="Normal Time"/>
    <m/>
    <s v="272212-84"/>
    <n v="4"/>
    <n v="2021"/>
    <n v="17"/>
    <s v="2021-17"/>
  </r>
  <r>
    <n v="0.10000000000000009"/>
    <x v="301"/>
    <x v="131"/>
    <s v="hs2-n1n2"/>
    <x v="42"/>
    <s v="272212-84 N1N2 - M42MARSTONBOX - CIV STR (01-124)"/>
    <x v="203"/>
    <n v="3.5"/>
    <s v="Normal Time"/>
    <s v="model set-up \ weekly meeting"/>
    <s v="272212-84"/>
    <n v="3"/>
    <n v="2021"/>
    <n v="17"/>
    <s v="2021-17"/>
  </r>
  <r>
    <n v="0.10000000000000009"/>
    <x v="302"/>
    <x v="132"/>
    <s v="hs2-n1n2"/>
    <x v="42"/>
    <s v="272212-84 N1N2 - M42MARSTONBOX - CIV STR (01-124)"/>
    <x v="203"/>
    <n v="1"/>
    <s v="Normal Time"/>
    <s v="rws catch up"/>
    <s v="272212-84"/>
    <n v="3"/>
    <n v="2021"/>
    <n v="17"/>
    <s v="2021-17"/>
  </r>
  <r>
    <n v="0.10000000000000009"/>
    <x v="302"/>
    <x v="132"/>
    <s v="hs2-n1n2"/>
    <x v="42"/>
    <s v="272212-84 N1N2 - M42MARSTONBOX - CIV STR (01-124)"/>
    <x v="203"/>
    <n v="3"/>
    <s v="Normal Time"/>
    <s v="expansion joints"/>
    <s v="272212-84"/>
    <n v="3"/>
    <n v="2021"/>
    <n v="17"/>
    <s v="2021-17"/>
  </r>
  <r>
    <n v="0.10000000000000009"/>
    <x v="303"/>
    <x v="133"/>
    <s v="hs2-n1n2"/>
    <x v="42"/>
    <s v="272212-84 N1N2 - M42MARSTONBOX - CIV STR (01-124)"/>
    <x v="204"/>
    <n v="5.5"/>
    <s v="Normal Time"/>
    <s v="main girder checks | hanger loss"/>
    <s v="272212-84"/>
    <n v="2"/>
    <n v="2021"/>
    <n v="17"/>
    <s v="2021-17"/>
  </r>
  <r>
    <n v="0.10000000000000009"/>
    <x v="304"/>
    <x v="134"/>
    <s v="hs2-n1n2"/>
    <x v="42"/>
    <s v="272212-84 N1N2 - M42MARSTONBOX - CIV STR (01-124)"/>
    <x v="204"/>
    <n v="3"/>
    <s v="Normal Time"/>
    <s v="aip"/>
    <s v="272212-84"/>
    <n v="2"/>
    <n v="2021"/>
    <n v="17"/>
    <s v="2021-17"/>
  </r>
  <r>
    <n v="0.10000000000000009"/>
    <x v="305"/>
    <x v="135"/>
    <s v="hs2-n1n2"/>
    <x v="42"/>
    <s v="272212-84 N1N2 - M42MARSTONBOX - CIV STR (01-124)"/>
    <x v="205"/>
    <n v="2.5"/>
    <s v="Normal Time"/>
    <s v="wp1/wp2 catch-ups"/>
    <s v="272212-84"/>
    <n v="1"/>
    <n v="2021"/>
    <n v="17"/>
    <s v="2021-17"/>
  </r>
  <r>
    <n v="0.10000000000000009"/>
    <x v="305"/>
    <x v="135"/>
    <s v="hs2-n1n2"/>
    <x v="42"/>
    <s v="272212-84 N1N2 - M42MARSTONBOX - CIV STR (01-124)"/>
    <x v="205"/>
    <n v="5"/>
    <s v="Normal Time"/>
    <s v="expansion joint checks (movements) | main girder"/>
    <s v="272212-84"/>
    <n v="1"/>
    <n v="2021"/>
    <n v="17"/>
    <s v="2021-17"/>
  </r>
  <r>
    <n v="1.1000000000000001"/>
    <x v="306"/>
    <x v="136"/>
    <s v="hs2-n1n2"/>
    <x v="43"/>
    <s v="272212-84 N1N2 - M42MARSTONBOX - CIV STR (01-124)"/>
    <x v="206"/>
    <n v="5"/>
    <s v="Normal Time"/>
    <s v="review of aip | initial setup"/>
    <s v="272212-84"/>
    <n v="5"/>
    <n v="2021"/>
    <n v="16"/>
    <s v="2021-16"/>
  </r>
  <r>
    <n v="1.1000000000000001"/>
    <x v="306"/>
    <x v="136"/>
    <s v="hs2-n1n2"/>
    <x v="43"/>
    <s v="272212-84 N1N2 - M42MARSTONBOX - CIV STR (01-124)"/>
    <x v="206"/>
    <n v="2.5"/>
    <s v="Normal Time"/>
    <s v="wp1/wp2 catch-up meeting | maoin girder optimisation | bearings"/>
    <s v="272212-84"/>
    <n v="5"/>
    <n v="2021"/>
    <n v="16"/>
    <s v="2021-16"/>
  </r>
  <r>
    <n v="1.1000000000000001"/>
    <x v="307"/>
    <x v="137"/>
    <s v="hs2-n1n2"/>
    <x v="43"/>
    <s v="272212-84 N1N2 - M42MARSTONBOX - CIV STR (01-124)"/>
    <x v="207"/>
    <n v="2.5"/>
    <s v="Normal Time"/>
    <s v="aip and discussion with ashleigh"/>
    <s v="272212-84"/>
    <n v="4"/>
    <n v="2021"/>
    <n v="16"/>
    <s v="2021-16"/>
  </r>
  <r>
    <n v="1.1000000000000001"/>
    <x v="307"/>
    <x v="137"/>
    <s v="vbb-do"/>
    <x v="43"/>
    <s v="210035-65 MC VBB WP1: DO-nota West (25-050)"/>
    <x v="207"/>
    <n v="5"/>
    <s v="Normal Time"/>
    <s v="main girder and arch optimisation | arch springing drgs"/>
    <s v="210035-65"/>
    <n v="4"/>
    <n v="2021"/>
    <n v="16"/>
    <s v="2021-16"/>
  </r>
  <r>
    <n v="1.1000000000000001"/>
    <x v="308"/>
    <x v="138"/>
    <s v="vbb-do"/>
    <x v="43"/>
    <s v="210035-65 MC VBB WP1: DO-nota West (25-050)"/>
    <x v="208"/>
    <n v="7.5"/>
    <s v="Normal Time"/>
    <s v="main girder and arch optimisation | reporting"/>
    <s v="210035-65"/>
    <n v="3"/>
    <n v="2021"/>
    <n v="16"/>
    <s v="2021-16"/>
  </r>
  <r>
    <n v="1.1000000000000001"/>
    <x v="309"/>
    <x v="139"/>
    <s v="vbb-do"/>
    <x v="43"/>
    <s v="210035-65 MC VBB WP1: DO-nota West (25-050)"/>
    <x v="209"/>
    <n v="7.5"/>
    <s v="Normal Time"/>
    <s v="jacking drawings set up | arch optimisation | springing | wind bracing drawings"/>
    <s v="210035-65"/>
    <n v="2"/>
    <n v="2021"/>
    <n v="16"/>
    <s v="2021-16"/>
  </r>
  <r>
    <n v="0.10000000000000009"/>
    <x v="310"/>
    <x v="140"/>
    <s v="bank holiday"/>
    <x v="44"/>
    <s v="BANK HOLIDAY"/>
    <x v="210"/>
    <n v="7.5"/>
    <s v="Normal Time"/>
    <m/>
    <s v="BANK HOLIDAY"/>
    <n v="4"/>
    <n v="2021"/>
    <n v="15"/>
    <s v="2021-15"/>
  </r>
  <r>
    <n v="0.10000000000000009"/>
    <x v="310"/>
    <x v="140"/>
    <s v="holiday"/>
    <x v="44"/>
    <s v="HOLIDAY"/>
    <x v="210"/>
    <n v="3.75"/>
    <s v="Normal Time"/>
    <m/>
    <s v="HOLIDAY"/>
    <n v="4"/>
    <n v="2021"/>
    <n v="15"/>
    <s v="2021-15"/>
  </r>
  <r>
    <n v="0.10000000000000009"/>
    <x v="310"/>
    <x v="140"/>
    <s v="vbb-do"/>
    <x v="44"/>
    <s v="210035-65 MC VBB WP1: DO-nota West (25-050)"/>
    <x v="210"/>
    <n v="11.25"/>
    <s v="Normal Time"/>
    <s v="rws meeting | model re-run | arch springing"/>
    <s v="210035-65"/>
    <n v="4"/>
    <n v="2021"/>
    <n v="15"/>
    <s v="2021-15"/>
  </r>
  <r>
    <n v="0.10000000000000009"/>
    <x v="311"/>
    <x v="141"/>
    <s v="vbb-do"/>
    <x v="44"/>
    <s v="210035-65 MC VBB WP1: DO-nota West (25-050)"/>
    <x v="211"/>
    <n v="7.5"/>
    <s v="Normal Time"/>
    <s v="rws meeting | model re-run | arch springing | update fire report"/>
    <s v="210035-65"/>
    <n v="3"/>
    <n v="2021"/>
    <n v="15"/>
    <s v="2021-15"/>
  </r>
  <r>
    <n v="0.10000000000000009"/>
    <x v="312"/>
    <x v="142"/>
    <s v="vbb-do"/>
    <x v="44"/>
    <s v="210035-65 MC VBB WP1: DO-nota West (25-050)"/>
    <x v="212"/>
    <n v="7.5"/>
    <s v="Normal Time"/>
    <s v="fire presentation | reporting | arch springing"/>
    <s v="210035-65"/>
    <n v="2"/>
    <n v="2021"/>
    <n v="15"/>
    <s v="2021-15"/>
  </r>
  <r>
    <n v="0.10000000000000009"/>
    <x v="313"/>
    <x v="143"/>
    <s v="vbb-do"/>
    <x v="44"/>
    <s v="210035-65 MC VBB WP1: DO-nota West (25-050)"/>
    <x v="213"/>
    <n v="7.5"/>
    <s v="Normal Time"/>
    <s v="wp1/wp2 meeting | task list | fire reporting| arch springing"/>
    <s v="210035-65"/>
    <n v="1"/>
    <n v="2021"/>
    <n v="15"/>
    <s v="2021-15"/>
  </r>
  <r>
    <n v="1.1000000000000001"/>
    <x v="314"/>
    <x v="144"/>
    <s v="vbb-do"/>
    <x v="45"/>
    <s v="210035-65 MC VBB WP1: DO-nota West (25-050)"/>
    <x v="214"/>
    <n v="7.5"/>
    <s v="Normal Time"/>
    <s v="wp1/wp2 | arch springing update | update task list"/>
    <s v="210035-65"/>
    <n v="5"/>
    <n v="2021"/>
    <n v="14"/>
    <s v="2021-14"/>
  </r>
  <r>
    <n v="1.1000000000000001"/>
    <x v="315"/>
    <x v="145"/>
    <s v="training"/>
    <x v="45"/>
    <s v="TRAINING (In-house training)"/>
    <x v="215"/>
    <n v="7.5"/>
    <s v="Normal Time"/>
    <s v="ukimea_automation"/>
    <n v="0"/>
    <n v="4"/>
    <n v="2021"/>
    <n v="14"/>
    <s v="2021-14"/>
  </r>
  <r>
    <n v="1.1000000000000001"/>
    <x v="316"/>
    <x v="146"/>
    <s v="training"/>
    <x v="45"/>
    <s v="TRAINING (In-house training)"/>
    <x v="216"/>
    <n v="7.5"/>
    <s v="Normal Time"/>
    <s v="ukimea"/>
    <n v="0"/>
    <n v="3"/>
    <n v="2021"/>
    <n v="14"/>
    <s v="2021-14"/>
  </r>
  <r>
    <n v="1.1000000000000001"/>
    <x v="317"/>
    <x v="147"/>
    <s v="training"/>
    <x v="45"/>
    <s v="TRAINING (In-house training)"/>
    <x v="216"/>
    <n v="7.5"/>
    <s v="Normal Time"/>
    <s v="ukimea automation"/>
    <n v="0"/>
    <n v="3"/>
    <n v="2021"/>
    <n v="14"/>
    <s v="2021-14"/>
  </r>
  <r>
    <n v="1.1000000000000001"/>
    <x v="318"/>
    <x v="148"/>
    <s v="training"/>
    <x v="45"/>
    <s v="TRAINING (In-house training)"/>
    <x v="217"/>
    <n v="7.5"/>
    <s v="Normal Time"/>
    <s v="ukimea automation"/>
    <n v="0"/>
    <n v="2"/>
    <n v="2021"/>
    <n v="14"/>
    <s v="2021-14"/>
  </r>
  <r>
    <n v="1.1000000000000001"/>
    <x v="318"/>
    <x v="148"/>
    <s v="vbb-do"/>
    <x v="45"/>
    <s v="210035-65 MC VBB WP1: DO-nota West (25-050)"/>
    <x v="217"/>
    <n v="7.5"/>
    <s v="Normal Time"/>
    <s v="wp1/wp2 | fire - stiffness reductions calc,| reporting"/>
    <s v="210035-65"/>
    <n v="2"/>
    <n v="2021"/>
    <n v="14"/>
    <s v="2021-14"/>
  </r>
  <r>
    <n v="0.10000000000000009"/>
    <x v="319"/>
    <x v="149"/>
    <s v="holiday"/>
    <x v="46"/>
    <s v="HOLIDAY"/>
    <x v="218"/>
    <n v="3.75"/>
    <s v="Normal Time"/>
    <m/>
    <s v="HOLIDAY"/>
    <n v="5"/>
    <n v="2021"/>
    <n v="13"/>
    <s v="2021-13"/>
  </r>
  <r>
    <n v="0.10000000000000009"/>
    <x v="319"/>
    <x v="149"/>
    <s v="vbb-do"/>
    <x v="46"/>
    <s v="210035-65 MC VBB WP1: DO-nota West (25-050)"/>
    <x v="218"/>
    <n v="3.75"/>
    <s v="Normal Time"/>
    <s v="report | fire analysis | cross girder"/>
    <s v="210035-65"/>
    <n v="5"/>
    <n v="2021"/>
    <n v="13"/>
    <s v="2021-13"/>
  </r>
  <r>
    <n v="0.10000000000000009"/>
    <x v="320"/>
    <x v="150"/>
    <s v="vbb-do"/>
    <x v="46"/>
    <s v="210035-65 MC VBB WP1: DO-nota West (25-050)"/>
    <x v="219"/>
    <n v="7.5"/>
    <s v="Normal Time"/>
    <s v="report | fire analysis"/>
    <s v="210035-65"/>
    <n v="4"/>
    <n v="2021"/>
    <n v="13"/>
    <s v="2021-13"/>
  </r>
  <r>
    <n v="0.10000000000000009"/>
    <x v="321"/>
    <x v="151"/>
    <s v="vbb-do"/>
    <x v="46"/>
    <s v="210035-65 MC VBB WP1: DO-nota West (25-050)"/>
    <x v="220"/>
    <n v="7.5"/>
    <s v="Normal Time"/>
    <s v="rws meeting | drawings catch-up | cross girder modelling | report update"/>
    <s v="210035-65"/>
    <n v="3"/>
    <n v="2021"/>
    <n v="13"/>
    <s v="2021-13"/>
  </r>
  <r>
    <n v="0.10000000000000009"/>
    <x v="322"/>
    <x v="152"/>
    <s v="training"/>
    <x v="46"/>
    <s v="TRAINING (In-house training)"/>
    <x v="221"/>
    <n v="7.5"/>
    <s v="Normal Time"/>
    <s v="ukimea_automation"/>
    <n v="0"/>
    <n v="2"/>
    <n v="2021"/>
    <n v="13"/>
    <s v="2021-13"/>
  </r>
  <r>
    <n v="0.10000000000000009"/>
    <x v="323"/>
    <x v="153"/>
    <s v="vbb-do"/>
    <x v="46"/>
    <s v="210035-65 MC VBB WP1: DO-nota West (25-050)"/>
    <x v="222"/>
    <n v="3"/>
    <s v="Normal Time"/>
    <s v="wp1/wp2 ctach-up | portal"/>
    <s v="210035-65"/>
    <n v="1"/>
    <n v="2021"/>
    <n v="13"/>
    <s v="2021-13"/>
  </r>
  <r>
    <n v="1.1000000000000001"/>
    <x v="324"/>
    <x v="154"/>
    <s v="holiday"/>
    <x v="47"/>
    <s v="HOLIDAY"/>
    <x v="223"/>
    <n v="3.75"/>
    <s v="Normal Time"/>
    <m/>
    <s v="HOLIDAY"/>
    <n v="5"/>
    <n v="2021"/>
    <n v="12"/>
    <s v="2021-12"/>
  </r>
  <r>
    <n v="1.1000000000000001"/>
    <x v="324"/>
    <x v="154"/>
    <s v="vbb-do"/>
    <x v="47"/>
    <s v="210035-65 MC VBB WP1: DO-nota West (25-050)"/>
    <x v="223"/>
    <n v="3.75"/>
    <s v="Normal Time"/>
    <s v="wp1/wp2 catch up | jacking | cross girder checks"/>
    <s v="210035-65"/>
    <n v="5"/>
    <n v="2021"/>
    <n v="12"/>
    <s v="2021-12"/>
  </r>
  <r>
    <n v="1.1000000000000001"/>
    <x v="325"/>
    <x v="155"/>
    <s v="vbb-do"/>
    <x v="47"/>
    <s v="210035-65 MC VBB WP1: DO-nota West (25-050)"/>
    <x v="224"/>
    <n v="4.5"/>
    <s v="Normal Time"/>
    <s v="reporting | SE"/>
    <s v="210035-65"/>
    <n v="4"/>
    <n v="2021"/>
    <n v="12"/>
    <s v="2021-12"/>
  </r>
  <r>
    <n v="1.1000000000000001"/>
    <x v="326"/>
    <x v="156"/>
    <s v="vbb-do"/>
    <x v="47"/>
    <s v="210035-65 MC VBB WP1: DO-nota West (25-050)"/>
    <x v="224"/>
    <n v="3"/>
    <s v="Normal Time"/>
    <s v="reporting | jacking stiffeners | Cross girder"/>
    <s v="210035-65"/>
    <n v="4"/>
    <n v="2021"/>
    <n v="12"/>
    <s v="2021-12"/>
  </r>
  <r>
    <n v="1.1000000000000001"/>
    <x v="327"/>
    <x v="157"/>
    <s v="vbb-do"/>
    <x v="47"/>
    <s v="210035-65 MC VBB WP1: DO-nota West (25-050)"/>
    <x v="225"/>
    <n v="3.5"/>
    <s v="Normal Time"/>
    <s v="report | Main girder"/>
    <s v="210035-65"/>
    <n v="3"/>
    <n v="2021"/>
    <n v="12"/>
    <s v="2021-12"/>
  </r>
  <r>
    <n v="1.1000000000000001"/>
    <x v="328"/>
    <x v="158"/>
    <s v="vbb-do"/>
    <x v="47"/>
    <s v="210035-65 MC VBB WP1: DO-nota West (25-050)"/>
    <x v="225"/>
    <n v="4"/>
    <s v="Normal Time"/>
    <s v="rws meeting | main girder checking | jacking"/>
    <s v="210035-65"/>
    <n v="3"/>
    <n v="2021"/>
    <n v="12"/>
    <s v="2021-12"/>
  </r>
  <r>
    <n v="1.1000000000000001"/>
    <x v="329"/>
    <x v="159"/>
    <s v="training"/>
    <x v="47"/>
    <s v="TRAINING (In-house training)"/>
    <x v="226"/>
    <n v="7.5"/>
    <s v="Normal Time"/>
    <s v="ukimea_automation"/>
    <n v="0"/>
    <n v="2"/>
    <n v="2021"/>
    <n v="12"/>
    <s v="2021-12"/>
  </r>
  <r>
    <n v="1.1000000000000001"/>
    <x v="330"/>
    <x v="160"/>
    <s v="vbb-do"/>
    <x v="47"/>
    <s v="210035-65 MC VBB WP1: DO-nota West (25-050)"/>
    <x v="227"/>
    <n v="3.5"/>
    <s v="Normal Time"/>
    <s v="wp1 catch-up meeting"/>
    <s v="210035-65"/>
    <n v="1"/>
    <n v="2021"/>
    <n v="12"/>
    <s v="2021-12"/>
  </r>
  <r>
    <n v="1.1000000000000001"/>
    <x v="331"/>
    <x v="161"/>
    <s v="vbb-do"/>
    <x v="47"/>
    <s v="210035-65 MC VBB WP1: DO-nota West (25-050)"/>
    <x v="227"/>
    <n v="4"/>
    <s v="Normal Time"/>
    <s v="wp1/wp2 meeting | arch springing update"/>
    <s v="210035-65"/>
    <n v="1"/>
    <n v="2021"/>
    <n v="12"/>
    <s v="2021-12"/>
  </r>
  <r>
    <n v="0.10000000000000009"/>
    <x v="332"/>
    <x v="162"/>
    <s v="vbb-do"/>
    <x v="48"/>
    <s v="210035-65 MC VBB WP1: DO-nota West (25-050)"/>
    <x v="228"/>
    <n v="3.75"/>
    <s v="Normal Time"/>
    <s v="catch-up mtg | cross girder and hanger connection checking"/>
    <s v="210035-65"/>
    <n v="5"/>
    <n v="2021"/>
    <n v="11"/>
    <s v="2021-11"/>
  </r>
  <r>
    <n v="0.10000000000000009"/>
    <x v="332"/>
    <x v="162"/>
    <s v="holiday"/>
    <x v="48"/>
    <s v="HOLIDAY"/>
    <x v="228"/>
    <n v="3.75"/>
    <s v="Normal Time"/>
    <m/>
    <s v="HOLIDAY"/>
    <n v="5"/>
    <n v="2021"/>
    <n v="11"/>
    <s v="2021-11"/>
  </r>
  <r>
    <n v="0.10000000000000009"/>
    <x v="333"/>
    <x v="163"/>
    <s v="vbb-do"/>
    <x v="48"/>
    <s v="210035-65 MC VBB WP1: DO-nota West (25-050)"/>
    <x v="229"/>
    <n v="3.5"/>
    <s v="Normal Time"/>
    <s v="wind bracing report"/>
    <s v="210035-65"/>
    <n v="4"/>
    <n v="2021"/>
    <n v="11"/>
    <s v="2021-11"/>
  </r>
  <r>
    <n v="0.10000000000000009"/>
    <x v="334"/>
    <x v="164"/>
    <s v="vbb-do"/>
    <x v="48"/>
    <s v="210035-65 MC VBB WP1: DO-nota West (25-050)"/>
    <x v="229"/>
    <n v="4"/>
    <s v="Normal Time"/>
    <s v="hanger connection note"/>
    <s v="210035-65"/>
    <n v="4"/>
    <n v="2021"/>
    <n v="11"/>
    <s v="2021-11"/>
  </r>
  <r>
    <n v="0.10000000000000009"/>
    <x v="335"/>
    <x v="165"/>
    <s v="vbb-do"/>
    <x v="48"/>
    <s v="210035-65 MC VBB WP1: DO-nota West (25-050)"/>
    <x v="230"/>
    <n v="7.5"/>
    <s v="Normal Time"/>
    <s v="rws meeting | drg details - hanger connection | wind bracing report and checks"/>
    <s v="210035-65"/>
    <n v="3"/>
    <n v="2021"/>
    <n v="11"/>
    <s v="2021-11"/>
  </r>
  <r>
    <n v="0.10000000000000009"/>
    <x v="336"/>
    <x v="166"/>
    <s v="training"/>
    <x v="48"/>
    <s v="TRAINING (In-house training)"/>
    <x v="231"/>
    <n v="7.5"/>
    <s v="Normal Time"/>
    <s v="ukimea_automation"/>
    <n v="0"/>
    <n v="2"/>
    <n v="2021"/>
    <n v="11"/>
    <s v="2021-11"/>
  </r>
  <r>
    <n v="0.10000000000000009"/>
    <x v="337"/>
    <x v="167"/>
    <s v="vbb-do"/>
    <x v="48"/>
    <s v="210035-65 MC VBB WP1: DO-nota West (25-050)"/>
    <x v="232"/>
    <n v="3.5"/>
    <s v="Normal Time"/>
    <s v="windbracing report"/>
    <s v="210035-65"/>
    <n v="1"/>
    <n v="2021"/>
    <n v="11"/>
    <s v="2021-11"/>
  </r>
  <r>
    <n v="0.10000000000000009"/>
    <x v="338"/>
    <x v="168"/>
    <s v="vbb-do"/>
    <x v="48"/>
    <s v="210035-65 MC VBB WP1: DO-nota West (25-050)"/>
    <x v="232"/>
    <n v="4"/>
    <s v="Normal Time"/>
    <s v="catch-up | cross girder sketches | bearing schdeule"/>
    <s v="210035-65"/>
    <n v="1"/>
    <n v="2021"/>
    <n v="11"/>
    <s v="2021-11"/>
  </r>
  <r>
    <n v="1.1000000000000001"/>
    <x v="339"/>
    <x v="169"/>
    <s v="vbb-do"/>
    <x v="49"/>
    <s v="210035-65 MC VBB WP1: DO-nota West (25-050)"/>
    <x v="233"/>
    <n v="1"/>
    <s v="Normal Time"/>
    <s v="catch-up meeting"/>
    <s v="210035-65"/>
    <n v="5"/>
    <n v="2021"/>
    <n v="10"/>
    <s v="2021-10"/>
  </r>
  <r>
    <n v="1.1000000000000001"/>
    <x v="340"/>
    <x v="170"/>
    <s v="vbb-do"/>
    <x v="49"/>
    <s v="210035-65 MC VBB WP1: DO-nota West (25-050)"/>
    <x v="233"/>
    <n v="1.5"/>
    <s v="Normal Time"/>
    <s v="hanger connections | arch report package | cross girder connection"/>
    <s v="210035-65"/>
    <n v="5"/>
    <n v="2021"/>
    <n v="10"/>
    <s v="2021-10"/>
  </r>
  <r>
    <n v="1.1000000000000001"/>
    <x v="340"/>
    <x v="170"/>
    <s v="training"/>
    <x v="49"/>
    <s v="TRAINING (In-house training)"/>
    <x v="233"/>
    <n v="5"/>
    <s v="Normal Time"/>
    <s v="bridge conferece"/>
    <n v="0"/>
    <n v="5"/>
    <n v="2021"/>
    <n v="10"/>
    <s v="2021-10"/>
  </r>
  <r>
    <n v="1.1000000000000001"/>
    <x v="341"/>
    <x v="171"/>
    <s v="training"/>
    <x v="49"/>
    <s v="TRAINING (In-house training)"/>
    <x v="234"/>
    <n v="7.5"/>
    <s v="Normal Time"/>
    <s v="ukimea_automation"/>
    <n v="0"/>
    <n v="4"/>
    <n v="2021"/>
    <n v="10"/>
    <s v="2021-10"/>
  </r>
  <r>
    <n v="1.1000000000000001"/>
    <x v="342"/>
    <x v="172"/>
    <s v="training"/>
    <x v="49"/>
    <s v="TRAINING (In-house training)"/>
    <x v="235"/>
    <n v="7.5"/>
    <s v="Normal Time"/>
    <s v="ukimea_automation"/>
    <n v="0"/>
    <n v="3"/>
    <n v="2021"/>
    <n v="10"/>
    <s v="2021-10"/>
  </r>
  <r>
    <n v="1.1000000000000001"/>
    <x v="343"/>
    <x v="173"/>
    <s v="training"/>
    <x v="49"/>
    <s v="TRAINING (In-house training)"/>
    <x v="235"/>
    <n v="7.5"/>
    <s v="Normal Time"/>
    <s v="hanger connections | arch report package | cross girder connection"/>
    <n v="0"/>
    <n v="3"/>
    <n v="2021"/>
    <n v="10"/>
    <s v="2021-10"/>
  </r>
  <r>
    <n v="1.1000000000000001"/>
    <x v="344"/>
    <x v="174"/>
    <s v="training"/>
    <x v="49"/>
    <s v="TRAINING (In-house training)"/>
    <x v="236"/>
    <n v="7.5"/>
    <s v="Normal Time"/>
    <s v="ukimea_automation"/>
    <n v="0"/>
    <n v="2"/>
    <n v="2021"/>
    <n v="10"/>
    <s v="2021-10"/>
  </r>
  <r>
    <n v="0.10000000000000009"/>
    <x v="345"/>
    <x v="175"/>
    <s v="vbb-do"/>
    <x v="50"/>
    <s v="210035-65 MC VBB WP1: DO-nota West (25-050)"/>
    <x v="237"/>
    <n v="5"/>
    <s v="Normal Time"/>
    <s v="cross girder checking"/>
    <s v="210035-65"/>
    <n v="5"/>
    <n v="2021"/>
    <n v="9"/>
    <s v="2021-9"/>
  </r>
  <r>
    <n v="0.10000000000000009"/>
    <x v="345"/>
    <x v="175"/>
    <s v="vbb-do"/>
    <x v="50"/>
    <s v="210035-65 MC VBB WP1: DO-nota West (25-050)"/>
    <x v="237"/>
    <n v="2.5"/>
    <s v="Normal Time"/>
    <s v="arch stiffening | reports"/>
    <s v="210035-65"/>
    <n v="5"/>
    <n v="2021"/>
    <n v="9"/>
    <s v="2021-9"/>
  </r>
  <r>
    <n v="0.10000000000000009"/>
    <x v="346"/>
    <x v="176"/>
    <s v="vbb-do"/>
    <x v="50"/>
    <s v="210035-65 MC VBB WP1: DO-nota West (25-050)"/>
    <x v="238"/>
    <n v="7.5"/>
    <s v="Normal Time"/>
    <s v="checking packages"/>
    <s v="210035-65"/>
    <n v="4"/>
    <n v="2021"/>
    <n v="9"/>
    <s v="2021-9"/>
  </r>
  <r>
    <n v="0.10000000000000009"/>
    <x v="347"/>
    <x v="177"/>
    <s v="vbb-do"/>
    <x v="50"/>
    <s v="210035-65 MC VBB WP1: DO-nota West (25-050)"/>
    <x v="239"/>
    <n v="7.5"/>
    <s v="Normal Time"/>
    <s v="report"/>
    <s v="210035-65"/>
    <n v="3"/>
    <n v="2021"/>
    <n v="9"/>
    <s v="2021-9"/>
  </r>
  <r>
    <n v="0.10000000000000009"/>
    <x v="348"/>
    <x v="178"/>
    <s v="training"/>
    <x v="50"/>
    <s v="TRAINING (In-house training)"/>
    <x v="240"/>
    <n v="7.5"/>
    <s v="Normal Time"/>
    <s v="ukimea_automation"/>
    <n v="0"/>
    <n v="2"/>
    <n v="2021"/>
    <n v="9"/>
    <s v="2021-9"/>
  </r>
  <r>
    <n v="0.10000000000000009"/>
    <x v="349"/>
    <x v="179"/>
    <s v="vbb-do"/>
    <x v="50"/>
    <s v="210035-65 MC VBB WP1: DO-nota West (25-050)"/>
    <x v="241"/>
    <n v="2"/>
    <s v="Normal Time"/>
    <s v="wp1/wp2 catch-up"/>
    <s v="210035-65"/>
    <n v="1"/>
    <n v="2021"/>
    <n v="9"/>
    <s v="2021-9"/>
  </r>
  <r>
    <n v="0.10000000000000009"/>
    <x v="349"/>
    <x v="179"/>
    <s v="vbb-do"/>
    <x v="50"/>
    <s v="210035-65 MC VBB WP1: DO-nota West (25-050)"/>
    <x v="241"/>
    <n v="5.5"/>
    <s v="Normal Time"/>
    <s v="hanger loss and arch stiffening"/>
    <s v="210035-65"/>
    <n v="1"/>
    <n v="2021"/>
    <n v="9"/>
    <s v="2021-9"/>
  </r>
  <r>
    <n v="1.1000000000000001"/>
    <x v="350"/>
    <x v="180"/>
    <s v="vbb-do"/>
    <x v="51"/>
    <s v="210035-65 MC VBB WP1: DO-nota West (25-050)"/>
    <x v="242"/>
    <n v="4.5"/>
    <s v="Normal Time"/>
    <s v="report"/>
    <s v="210035-65"/>
    <n v="5"/>
    <n v="2021"/>
    <n v="8"/>
    <s v="2021-8"/>
  </r>
  <r>
    <n v="1.1000000000000001"/>
    <x v="350"/>
    <x v="180"/>
    <s v="vbb-do"/>
    <x v="51"/>
    <s v="210035-65 MC VBB WP1: DO-nota West (25-050)"/>
    <x v="242"/>
    <n v="1"/>
    <s v="Normal Time"/>
    <s v="catch-up"/>
    <s v="210035-65"/>
    <n v="5"/>
    <n v="2021"/>
    <n v="8"/>
    <s v="2021-8"/>
  </r>
  <r>
    <n v="1.1000000000000001"/>
    <x v="350"/>
    <x v="180"/>
    <s v="vbb-do"/>
    <x v="51"/>
    <s v="210035-65 MC VBB WP1: DO-nota West (25-050)"/>
    <x v="242"/>
    <n v="2"/>
    <s v="Normal Time"/>
    <s v="main girder/arch drawings"/>
    <s v="210035-65"/>
    <n v="5"/>
    <n v="2021"/>
    <n v="8"/>
    <s v="2021-8"/>
  </r>
  <r>
    <n v="1.1000000000000001"/>
    <x v="351"/>
    <x v="181"/>
    <s v="vbb-do"/>
    <x v="51"/>
    <s v="210035-65 MC VBB WP1: DO-nota West (25-050)"/>
    <x v="243"/>
    <n v="4"/>
    <s v="Normal Time"/>
    <s v="report: hanger loss"/>
    <s v="210035-65"/>
    <n v="4"/>
    <n v="2021"/>
    <n v="8"/>
    <s v="2021-8"/>
  </r>
  <r>
    <n v="1.1000000000000001"/>
    <x v="352"/>
    <x v="182"/>
    <s v="vbb-do"/>
    <x v="51"/>
    <s v="210035-65 MC VBB WP1: DO-nota West (25-050)"/>
    <x v="243"/>
    <n v="2.5"/>
    <s v="Normal Time"/>
    <s v="bearing report"/>
    <s v="210035-65"/>
    <n v="4"/>
    <n v="2021"/>
    <n v="8"/>
    <s v="2021-8"/>
  </r>
  <r>
    <n v="1.1000000000000001"/>
    <x v="352"/>
    <x v="182"/>
    <s v="vbb-do"/>
    <x v="51"/>
    <s v="210035-65 MC VBB WP1: DO-nota West (25-050)"/>
    <x v="243"/>
    <n v="1"/>
    <s v="Normal Time"/>
    <s v="systems engineering"/>
    <s v="210035-65"/>
    <n v="4"/>
    <n v="2021"/>
    <n v="8"/>
    <s v="2021-8"/>
  </r>
  <r>
    <n v="1.1000000000000001"/>
    <x v="353"/>
    <x v="183"/>
    <s v="bcst_recruitment"/>
    <x v="51"/>
    <s v="077204-30 EARLY CAREERS SELECTION (01-742)"/>
    <x v="244"/>
    <n v="1"/>
    <s v="Normal Time"/>
    <s v="apprentice interviews"/>
    <s v="077204-30"/>
    <n v="3"/>
    <n v="2021"/>
    <n v="8"/>
    <s v="2021-8"/>
  </r>
  <r>
    <n v="1.1000000000000001"/>
    <x v="353"/>
    <x v="183"/>
    <s v="vbb-do"/>
    <x v="51"/>
    <s v="210035-65 MC VBB WP1: DO-nota West (25-050)"/>
    <x v="244"/>
    <n v="6.5"/>
    <s v="Normal Time"/>
    <s v="rws meeting | main girder checking package"/>
    <s v="210035-65"/>
    <n v="3"/>
    <n v="2021"/>
    <n v="8"/>
    <s v="2021-8"/>
  </r>
  <r>
    <n v="1.1000000000000001"/>
    <x v="354"/>
    <x v="184"/>
    <s v="bcst_recruitment"/>
    <x v="51"/>
    <s v="077204-30 EARLY CAREERS SELECTION (01-742)"/>
    <x v="245"/>
    <n v="4"/>
    <s v="Normal Time"/>
    <s v="software development apprenticeship"/>
    <s v="077204-30"/>
    <n v="2"/>
    <n v="2021"/>
    <n v="8"/>
    <s v="2021-8"/>
  </r>
  <r>
    <n v="1.1000000000000001"/>
    <x v="354"/>
    <x v="184"/>
    <s v="vbb-do"/>
    <x v="51"/>
    <s v="210035-65 MC VBB WP1: DO-nota West (25-050)"/>
    <x v="245"/>
    <n v="3.5"/>
    <s v="Normal Time"/>
    <s v="arch springing model"/>
    <s v="210035-65"/>
    <n v="2"/>
    <n v="2021"/>
    <n v="8"/>
    <s v="2021-8"/>
  </r>
  <r>
    <n v="1.1000000000000001"/>
    <x v="355"/>
    <x v="185"/>
    <s v="training"/>
    <x v="51"/>
    <s v="TRAINING (In-house training)"/>
    <x v="246"/>
    <n v="7.5"/>
    <s v="Normal Time"/>
    <s v="ukimea_automation"/>
    <n v="0"/>
    <n v="1"/>
    <n v="2021"/>
    <n v="8"/>
    <s v="2021-8"/>
  </r>
  <r>
    <n v="0.10000000000000009"/>
    <x v="356"/>
    <x v="186"/>
    <s v="vbb-do"/>
    <x v="52"/>
    <s v="210035-65 MC VBB WP1: DO-nota West (25-050)"/>
    <x v="247"/>
    <n v="4.5"/>
    <s v="Normal Time"/>
    <s v="checking packages - mg, cg, hanger connections"/>
    <s v="210035-65"/>
    <n v="5"/>
    <n v="2021"/>
    <n v="7"/>
    <s v="2021-7"/>
  </r>
  <r>
    <n v="0.10000000000000009"/>
    <x v="356"/>
    <x v="186"/>
    <s v="vbb-do"/>
    <x v="52"/>
    <s v="210035-65 MC VBB WP1: DO-nota West (25-050)"/>
    <x v="247"/>
    <n v="8"/>
    <s v="Normal Time"/>
    <s v="bearing schedules"/>
    <s v="210035-65"/>
    <n v="5"/>
    <n v="2021"/>
    <n v="7"/>
    <s v="2021-7"/>
  </r>
  <r>
    <n v="0.10000000000000009"/>
    <x v="357"/>
    <x v="187"/>
    <s v="vbb-do"/>
    <x v="52"/>
    <s v="210035-65 MC VBB WP1: DO-nota West (25-050)"/>
    <x v="248"/>
    <n v="7"/>
    <s v="Normal Time"/>
    <s v="report - main girder, structural decisions | drawings - cross girders"/>
    <s v="210035-65"/>
    <n v="3"/>
    <n v="2021"/>
    <n v="7"/>
    <s v="2021-7"/>
  </r>
  <r>
    <n v="0.10000000000000009"/>
    <x v="358"/>
    <x v="188"/>
    <s v="vbb-do"/>
    <x v="52"/>
    <s v="210035-65 MC VBB WP1: DO-nota West (25-050)"/>
    <x v="248"/>
    <n v="3"/>
    <s v="Normal Time"/>
    <s v="cross girder connection check and package"/>
    <s v="210035-65"/>
    <n v="3"/>
    <n v="2021"/>
    <n v="7"/>
    <s v="2021-7"/>
  </r>
  <r>
    <n v="0.10000000000000009"/>
    <x v="359"/>
    <x v="189"/>
    <s v="training"/>
    <x v="52"/>
    <s v="TRAINING (In-house training)"/>
    <x v="249"/>
    <n v="7.5"/>
    <s v="Normal Time"/>
    <s v="ukimea_automation"/>
    <n v="0"/>
    <n v="2"/>
    <n v="2021"/>
    <n v="7"/>
    <s v="2021-7"/>
  </r>
  <r>
    <n v="0.10000000000000009"/>
    <x v="360"/>
    <x v="190"/>
    <s v="vbb-do"/>
    <x v="52"/>
    <s v="210035-65 MC VBB WP1: DO-nota West (25-050)"/>
    <x v="250"/>
    <n v="6.5"/>
    <s v="Normal Time"/>
    <s v="report - updated sections on verifications | drawings - ark-up and workflow discussion with ronan, michel and andrea"/>
    <s v="210035-65"/>
    <n v="1"/>
    <n v="2021"/>
    <n v="7"/>
    <s v="2021-7"/>
  </r>
  <r>
    <n v="0.10000000000000009"/>
    <x v="360"/>
    <x v="190"/>
    <s v="vbb-do"/>
    <x v="52"/>
    <s v="210035-65 MC VBB WP1: DO-nota West (25-050)"/>
    <x v="250"/>
    <n v="1"/>
    <s v="Normal Time"/>
    <s v="wp1/wp2 meeting"/>
    <s v="210035-65"/>
    <n v="1"/>
    <n v="2021"/>
    <n v="7"/>
    <s v="2021-7"/>
  </r>
  <r>
    <n v="1.1000000000000001"/>
    <x v="361"/>
    <x v="191"/>
    <s v="vbb-do"/>
    <x v="53"/>
    <s v="210035-65 MC VBB WP1: DO-nota West (25-050)"/>
    <x v="251"/>
    <n v="4.5"/>
    <s v="Normal Time"/>
    <s v="report and drawings"/>
    <s v="210035-65"/>
    <n v="5"/>
    <n v="2021"/>
    <n v="6"/>
    <s v="2021-6"/>
  </r>
  <r>
    <n v="1.1000000000000001"/>
    <x v="362"/>
    <x v="192"/>
    <s v="vbb-do"/>
    <x v="53"/>
    <s v="210035-65 MC VBB WP1: DO-nota West (25-050)"/>
    <x v="251"/>
    <n v="2"/>
    <s v="Normal Time"/>
    <s v="discussion with denis on lfiting requirements"/>
    <s v="210035-65"/>
    <n v="5"/>
    <n v="2021"/>
    <n v="6"/>
    <s v="2021-6"/>
  </r>
  <r>
    <n v="1.1000000000000001"/>
    <x v="362"/>
    <x v="192"/>
    <s v="vbb-do"/>
    <x v="53"/>
    <s v="210035-65 MC VBB WP1: DO-nota West (25-050)"/>
    <x v="251"/>
    <n v="1"/>
    <s v="Normal Time"/>
    <s v="catch-up meeting"/>
    <s v="210035-65"/>
    <n v="5"/>
    <n v="2021"/>
    <n v="6"/>
    <s v="2021-6"/>
  </r>
  <r>
    <n v="1.1000000000000001"/>
    <x v="363"/>
    <x v="193"/>
    <s v="vbb-do"/>
    <x v="53"/>
    <s v="210035-65 MC VBB WP1: DO-nota West (25-050)"/>
    <x v="252"/>
    <n v="7.5"/>
    <s v="Normal Time"/>
    <s v="centre of gravity and total reaction summary | drawings | reporting |"/>
    <s v="210035-65"/>
    <n v="4"/>
    <n v="2021"/>
    <n v="6"/>
    <s v="2021-6"/>
  </r>
  <r>
    <n v="1.1000000000000001"/>
    <x v="364"/>
    <x v="194"/>
    <s v="vbb-do"/>
    <x v="53"/>
    <s v="210035-65 MC VBB WP1: DO-nota West (25-050)"/>
    <x v="253"/>
    <n v="7.5"/>
    <s v="Normal Time"/>
    <s v="LM1 fix, hanger loss, rws meeeting"/>
    <s v="210035-65"/>
    <n v="3"/>
    <n v="2021"/>
    <n v="6"/>
    <s v="2021-6"/>
  </r>
  <r>
    <n v="1.1000000000000001"/>
    <x v="365"/>
    <x v="195"/>
    <s v="training"/>
    <x v="53"/>
    <s v="TRAINING (In-house training)"/>
    <x v="254"/>
    <n v="7.5"/>
    <s v="Normal Time"/>
    <s v="ukimea_automation"/>
    <n v="0"/>
    <n v="2"/>
    <n v="2021"/>
    <n v="6"/>
    <s v="2021-6"/>
  </r>
  <r>
    <n v="1.1000000000000001"/>
    <x v="366"/>
    <x v="196"/>
    <s v="vbb-do"/>
    <x v="53"/>
    <s v="210035-65 MC VBB WP1: DO-nota West (25-050)"/>
    <x v="255"/>
    <n v="3.5"/>
    <s v="Normal Time"/>
    <s v="bearings and joints"/>
    <s v="210035-65"/>
    <n v="1"/>
    <n v="2021"/>
    <n v="6"/>
    <s v="2021-6"/>
  </r>
  <r>
    <n v="1.1000000000000001"/>
    <x v="367"/>
    <x v="197"/>
    <s v="vbb-do"/>
    <x v="53"/>
    <s v="210035-65 MC VBB WP1: DO-nota West (25-050)"/>
    <x v="255"/>
    <n v="3"/>
    <s v="Normal Time"/>
    <s v="drawings | drg list | arch mark-up"/>
    <s v="210035-65"/>
    <n v="1"/>
    <n v="2021"/>
    <n v="6"/>
    <s v="2021-6"/>
  </r>
  <r>
    <n v="1.1000000000000001"/>
    <x v="367"/>
    <x v="197"/>
    <s v="vbb-do"/>
    <x v="53"/>
    <s v="210035-65 MC VBB WP1: DO-nota West (25-050)"/>
    <x v="255"/>
    <n v="1"/>
    <s v="Normal Time"/>
    <s v="wp1/wp2 catch_up"/>
    <s v="210035-65"/>
    <n v="1"/>
    <n v="2021"/>
    <n v="6"/>
    <s v="2021-6"/>
  </r>
  <r>
    <n v="0.10000000000000009"/>
    <x v="368"/>
    <x v="198"/>
    <s v="vbb-do"/>
    <x v="54"/>
    <s v="210035-65 MC VBB WP1: DO-nota West (25-050)"/>
    <x v="256"/>
    <n v="5.5"/>
    <s v="Normal Time"/>
    <s v="drawings - arch detailing"/>
    <s v="210035-65"/>
    <n v="5"/>
    <n v="2021"/>
    <n v="5"/>
    <s v="2021-5"/>
  </r>
  <r>
    <n v="0.10000000000000009"/>
    <x v="369"/>
    <x v="199"/>
    <s v="vbb-do"/>
    <x v="54"/>
    <s v="210035-65 MC VBB WP1: DO-nota West (25-050)"/>
    <x v="256"/>
    <n v="2"/>
    <s v="Normal Time"/>
    <s v="catch-up"/>
    <s v="210035-65"/>
    <n v="5"/>
    <n v="2021"/>
    <n v="5"/>
    <s v="2021-5"/>
  </r>
  <r>
    <n v="0.10000000000000009"/>
    <x v="369"/>
    <x v="199"/>
    <s v="others"/>
    <x v="54"/>
    <s v="OTHERS"/>
    <x v="256"/>
    <n v="3"/>
    <s v="Normal Time"/>
    <s v="cov uni"/>
    <s v="OTHERS"/>
    <n v="5"/>
    <n v="2021"/>
    <n v="5"/>
    <s v="2021-5"/>
  </r>
  <r>
    <n v="0.10000000000000009"/>
    <x v="370"/>
    <x v="200"/>
    <s v="vbb-do"/>
    <x v="54"/>
    <s v="210035-65 MC VBB WP1: DO-nota West (25-050)"/>
    <x v="257"/>
    <n v="4"/>
    <s v="Normal Time"/>
    <s v="drawing list | local arch model"/>
    <s v="210035-65"/>
    <n v="4"/>
    <n v="2021"/>
    <n v="5"/>
    <s v="2021-5"/>
  </r>
  <r>
    <n v="0.10000000000000009"/>
    <x v="371"/>
    <x v="201"/>
    <s v="vbb-do"/>
    <x v="54"/>
    <s v="210035-65 MC VBB WP1: DO-nota West (25-050)"/>
    <x v="257"/>
    <n v="7"/>
    <s v="Normal Time"/>
    <s v="report update"/>
    <s v="210035-65"/>
    <n v="4"/>
    <n v="2021"/>
    <n v="5"/>
    <s v="2021-5"/>
  </r>
  <r>
    <n v="0.10000000000000009"/>
    <x v="372"/>
    <x v="202"/>
    <s v="vbb-do"/>
    <x v="54"/>
    <s v="210035-65 MC VBB WP1: DO-nota West (25-050)"/>
    <x v="258"/>
    <n v="1"/>
    <s v="Normal Time"/>
    <s v="rws update"/>
    <s v="210035-65"/>
    <n v="3"/>
    <n v="2021"/>
    <n v="5"/>
    <s v="2021-5"/>
  </r>
  <r>
    <n v="0.10000000000000009"/>
    <x v="372"/>
    <x v="202"/>
    <s v="vbb-do"/>
    <x v="54"/>
    <s v="210035-65 MC VBB WP1: DO-nota West (25-050)"/>
    <x v="258"/>
    <n v="3"/>
    <s v="Normal Time"/>
    <s v="drawings | general details and process"/>
    <s v="210035-65"/>
    <n v="3"/>
    <n v="2021"/>
    <n v="5"/>
    <s v="2021-5"/>
  </r>
  <r>
    <n v="0.10000000000000009"/>
    <x v="373"/>
    <x v="203"/>
    <s v="training"/>
    <x v="54"/>
    <s v="TRAINING (In-house training)"/>
    <x v="259"/>
    <n v="7.5"/>
    <s v="Normal Time"/>
    <s v="ukimea_automation"/>
    <n v="0"/>
    <n v="2"/>
    <n v="2021"/>
    <n v="5"/>
    <s v="2021-5"/>
  </r>
  <r>
    <n v="0.10000000000000009"/>
    <x v="374"/>
    <x v="204"/>
    <s v="vbb-do"/>
    <x v="54"/>
    <s v="210035-65 MC VBB WP1: DO-nota West (25-050)"/>
    <x v="260"/>
    <n v="6.5"/>
    <s v="Normal Time"/>
    <s v="drawings - cross gider and hangers"/>
    <s v="210035-65"/>
    <n v="1"/>
    <n v="2021"/>
    <n v="5"/>
    <s v="2021-5"/>
  </r>
  <r>
    <n v="0.10000000000000009"/>
    <x v="374"/>
    <x v="204"/>
    <s v="vbb-do"/>
    <x v="54"/>
    <s v="210035-65 MC VBB WP1: DO-nota West (25-050)"/>
    <x v="260"/>
    <n v="1"/>
    <s v="Normal Time"/>
    <s v="wp1/wp2 catch-up"/>
    <s v="210035-65"/>
    <n v="1"/>
    <n v="2021"/>
    <n v="5"/>
    <s v="2021-5"/>
  </r>
  <r>
    <n v="1.1000000000000001"/>
    <x v="375"/>
    <x v="205"/>
    <s v="vbb-do"/>
    <x v="55"/>
    <s v="210035-65 MC VBB WP1: DO-nota West (25-050)"/>
    <x v="261"/>
    <n v="2.5"/>
    <s v="Normal Time"/>
    <s v="temperature loads check | cross girder drawings mark-up"/>
    <s v="210035-65"/>
    <n v="5"/>
    <n v="2021"/>
    <n v="4"/>
    <s v="2021-4"/>
  </r>
  <r>
    <n v="1.1000000000000001"/>
    <x v="376"/>
    <x v="206"/>
    <s v="vbb-do"/>
    <x v="55"/>
    <s v="210035-65 MC VBB WP1: DO-nota West (25-050)"/>
    <x v="261"/>
    <n v="3"/>
    <s v="Normal Time"/>
    <s v="progress meeting | drawing mark-ups"/>
    <s v="210035-65"/>
    <n v="5"/>
    <n v="2021"/>
    <n v="4"/>
    <s v="2021-4"/>
  </r>
  <r>
    <n v="1.1000000000000001"/>
    <x v="377"/>
    <x v="207"/>
    <s v="vbb-do"/>
    <x v="55"/>
    <s v="210035-65 MC VBB WP1: DO-nota West (25-050)"/>
    <x v="262"/>
    <n v="2.5"/>
    <s v="Normal Time"/>
    <s v="catch-up | hanger connection constructability | systms engineering"/>
    <s v="210035-65"/>
    <n v="4"/>
    <n v="2021"/>
    <n v="4"/>
    <s v="2021-4"/>
  </r>
  <r>
    <n v="1.1000000000000001"/>
    <x v="378"/>
    <x v="208"/>
    <s v="vbb-do"/>
    <x v="55"/>
    <s v="210035-65 MC VBB WP1: DO-nota West (25-050)"/>
    <x v="262"/>
    <n v="5"/>
    <s v="Normal Time"/>
    <s v="OX re-run and model re-run"/>
    <s v="210035-65"/>
    <n v="4"/>
    <n v="2021"/>
    <n v="4"/>
    <s v="2021-4"/>
  </r>
  <r>
    <n v="1.1000000000000001"/>
    <x v="379"/>
    <x v="209"/>
    <s v="vbb-do"/>
    <x v="55"/>
    <s v="210035-65 MC VBB WP1: DO-nota West (25-050)"/>
    <x v="263"/>
    <n v="7.5"/>
    <s v="Normal Time"/>
    <s v="re-run"/>
    <s v="210035-65"/>
    <n v="3"/>
    <n v="2021"/>
    <n v="4"/>
    <s v="2021-4"/>
  </r>
  <r>
    <n v="1.1000000000000001"/>
    <x v="380"/>
    <x v="210"/>
    <s v="training"/>
    <x v="55"/>
    <s v="TRAINING (In-house training)"/>
    <x v="264"/>
    <n v="7.5"/>
    <s v="Normal Time"/>
    <s v="ukimea_automation"/>
    <n v="0"/>
    <n v="2"/>
    <n v="2021"/>
    <n v="4"/>
    <s v="2021-4"/>
  </r>
  <r>
    <n v="1.1000000000000001"/>
    <x v="381"/>
    <x v="211"/>
    <s v="vbb-do"/>
    <x v="55"/>
    <s v="210035-65 MC VBB WP1: DO-nota West (25-050)"/>
    <x v="265"/>
    <n v="4.5"/>
    <s v="Normal Time"/>
    <s v="main girder and arch | drawings"/>
    <s v="210035-65"/>
    <n v="1"/>
    <n v="2021"/>
    <n v="4"/>
    <s v="2021-4"/>
  </r>
  <r>
    <n v="1.1000000000000001"/>
    <x v="381"/>
    <x v="211"/>
    <s v="vbb-do"/>
    <x v="55"/>
    <s v="210035-65 MC VBB WP1: DO-nota West (25-050)"/>
    <x v="265"/>
    <n v="3"/>
    <s v="Normal Time"/>
    <s v="update meetings"/>
    <s v="210035-65"/>
    <n v="1"/>
    <n v="2021"/>
    <n v="4"/>
    <s v="2021-4"/>
  </r>
  <r>
    <n v="0.10000000000000009"/>
    <x v="382"/>
    <x v="212"/>
    <s v="interviews_2021"/>
    <x v="56"/>
    <s v="077204-30 graduate interviews (01-124)"/>
    <x v="266"/>
    <n v="5.5"/>
    <s v="Normal Time"/>
    <s v="interviews"/>
    <s v="077204-30"/>
    <n v="5"/>
    <n v="2021"/>
    <n v="3"/>
    <s v="2021-3"/>
  </r>
  <r>
    <n v="0.10000000000000009"/>
    <x v="383"/>
    <x v="213"/>
    <s v="vbb-do"/>
    <x v="56"/>
    <s v="210035-65 MC VBB WP1: DO-nota West (25-050)"/>
    <x v="266"/>
    <n v="2"/>
    <s v="Normal Time"/>
    <s v="fire design verifications | hanger connections | sketches"/>
    <s v="210035-65"/>
    <n v="5"/>
    <n v="2021"/>
    <n v="3"/>
    <s v="2021-3"/>
  </r>
  <r>
    <n v="0.10000000000000009"/>
    <x v="384"/>
    <x v="214"/>
    <s v="vbb-do"/>
    <x v="56"/>
    <s v="210035-65 MC VBB WP1: DO-nota West (25-050)"/>
    <x v="267"/>
    <n v="7.5"/>
    <s v="Normal Time"/>
    <s v="drawings | hanger connection"/>
    <s v="210035-65"/>
    <n v="4"/>
    <n v="2021"/>
    <n v="3"/>
    <s v="2021-3"/>
  </r>
  <r>
    <n v="0.10000000000000009"/>
    <x v="385"/>
    <x v="215"/>
    <s v="vbb-do"/>
    <x v="56"/>
    <s v="210035-65 MC VBB WP1: DO-nota West (25-050)"/>
    <x v="268"/>
    <n v="7.5"/>
    <s v="Normal Time"/>
    <s v="fire design verifications | hanger connections"/>
    <s v="210035-65"/>
    <n v="3"/>
    <n v="2021"/>
    <n v="3"/>
    <s v="2021-3"/>
  </r>
  <r>
    <n v="0.10000000000000009"/>
    <x v="386"/>
    <x v="216"/>
    <s v="training"/>
    <x v="56"/>
    <s v="TRAINING (In-house training)"/>
    <x v="269"/>
    <n v="7.5"/>
    <s v="Normal Time"/>
    <s v="ukimea_automation"/>
    <n v="0"/>
    <n v="2"/>
    <n v="2021"/>
    <n v="3"/>
    <s v="2021-3"/>
  </r>
  <r>
    <n v="0.10000000000000009"/>
    <x v="387"/>
    <x v="217"/>
    <s v="vbb-do"/>
    <x v="56"/>
    <s v="210035-65 MC VBB WP1: DO-nota West (25-050)"/>
    <x v="270"/>
    <n v="6.5"/>
    <s v="Normal Time"/>
    <s v="drawings and joints"/>
    <s v="210035-65"/>
    <n v="1"/>
    <n v="2021"/>
    <n v="3"/>
    <s v="2021-3"/>
  </r>
  <r>
    <n v="0.10000000000000009"/>
    <x v="387"/>
    <x v="217"/>
    <s v="vbb-do"/>
    <x v="56"/>
    <s v="210035-65 MC VBB WP1: DO-nota West (25-050)"/>
    <x v="270"/>
    <n v="1"/>
    <s v="Normal Time"/>
    <s v="wp1/wp2 update"/>
    <s v="210035-65"/>
    <n v="1"/>
    <n v="2021"/>
    <n v="3"/>
    <s v="2021-3"/>
  </r>
  <r>
    <n v="1.1000000000000001"/>
    <x v="0"/>
    <x v="218"/>
    <s v="bank holiday"/>
    <x v="0"/>
    <s v="BANK HOLIDAY"/>
    <x v="0"/>
    <n v="7.5"/>
    <s v="Normal Time"/>
    <m/>
    <s v="BANK HOLIDAY"/>
    <n v="5"/>
    <n v="2021"/>
    <n v="2"/>
    <s v="2021-2"/>
  </r>
  <r>
    <n v="1.1000000000000001"/>
    <x v="388"/>
    <x v="219"/>
    <s v="holiday"/>
    <x v="0"/>
    <s v="HOLIDAY"/>
    <x v="271"/>
    <n v="7.5"/>
    <s v="Normal Time"/>
    <m/>
    <s v="HOLIDAY"/>
    <n v="4"/>
    <n v="2021"/>
    <n v="2"/>
    <s v="2021-2"/>
  </r>
  <r>
    <n v="1.1000000000000001"/>
    <x v="389"/>
    <x v="220"/>
    <s v="holiday"/>
    <x v="0"/>
    <s v="HOLIDAY"/>
    <x v="272"/>
    <n v="7.5"/>
    <s v="Normal Time"/>
    <m/>
    <s v="HOLIDAY"/>
    <n v="3"/>
    <n v="2021"/>
    <n v="2"/>
    <s v="2021-2"/>
  </r>
  <r>
    <n v="1.1000000000000001"/>
    <x v="390"/>
    <x v="221"/>
    <s v="holiday"/>
    <x v="0"/>
    <s v="HOLIDAY"/>
    <x v="273"/>
    <n v="7.5"/>
    <s v="Normal Time"/>
    <m/>
    <s v="HOLIDAY"/>
    <n v="2"/>
    <n v="2021"/>
    <n v="2"/>
    <s v="2021-2"/>
  </r>
  <r>
    <n v="1.1000000000000001"/>
    <x v="391"/>
    <x v="222"/>
    <s v="bank holiday"/>
    <x v="0"/>
    <s v="BANK HOLIDAY"/>
    <x v="274"/>
    <n v="7.5"/>
    <s v="Normal Time"/>
    <m/>
    <s v="BANK HOLIDAY"/>
    <n v="1"/>
    <n v="2021"/>
    <n v="2"/>
    <s v="2021-2"/>
  </r>
  <r>
    <n v="0.10000000000000009"/>
    <x v="392"/>
    <x v="223"/>
    <s v="bank holiday"/>
    <x v="57"/>
    <s v="BANK HOLIDAY"/>
    <x v="275"/>
    <n v="7.5"/>
    <s v="Normal Time"/>
    <m/>
    <s v="BANK HOLIDAY"/>
    <n v="5"/>
    <n v="2020"/>
    <n v="53"/>
    <s v="2020-53"/>
  </r>
  <r>
    <n v="0.10000000000000009"/>
    <x v="393"/>
    <x v="224"/>
    <s v="holiday"/>
    <x v="57"/>
    <s v="HOLIDAY"/>
    <x v="276"/>
    <n v="7.5"/>
    <s v="Normal Time"/>
    <m/>
    <s v="HOLIDAY"/>
    <n v="4"/>
    <n v="2020"/>
    <n v="53"/>
    <s v="2020-53"/>
  </r>
  <r>
    <n v="0.10000000000000009"/>
    <x v="394"/>
    <x v="225"/>
    <s v="vbb-do"/>
    <x v="57"/>
    <s v="210035-65 MC VBB WP1: DO-nota West (25-050)"/>
    <x v="277"/>
    <n v="7.5"/>
    <s v="Normal Time"/>
    <s v="design summary"/>
    <s v="210035-65"/>
    <n v="3"/>
    <n v="2020"/>
    <n v="53"/>
    <s v="2020-53"/>
  </r>
  <r>
    <n v="0.10000000000000009"/>
    <x v="395"/>
    <x v="226"/>
    <s v="vbb-do"/>
    <x v="57"/>
    <s v="210035-65 MC VBB WP1: DO-nota West (25-050)"/>
    <x v="278"/>
    <n v="7.5"/>
    <s v="Normal Time"/>
    <s v="verification sheets and drawings"/>
    <s v="210035-65"/>
    <n v="2"/>
    <n v="2020"/>
    <n v="53"/>
    <s v="2020-53"/>
  </r>
  <r>
    <n v="0.10000000000000009"/>
    <x v="396"/>
    <x v="227"/>
    <s v="vbb-do"/>
    <x v="57"/>
    <s v="210035-65 MC VBB WP1: DO-nota West (25-050)"/>
    <x v="279"/>
    <n v="6.5"/>
    <s v="Normal Time"/>
    <s v="model re-run | arch and main girders"/>
    <s v="210035-65"/>
    <n v="1"/>
    <n v="2020"/>
    <n v="53"/>
    <s v="2020-53"/>
  </r>
  <r>
    <n v="0.10000000000000009"/>
    <x v="396"/>
    <x v="227"/>
    <s v="vbb-do"/>
    <x v="57"/>
    <s v="210035-65 MC VBB WP1: DO-nota West (25-050)"/>
    <x v="279"/>
    <n v="1"/>
    <s v="Normal Time"/>
    <s v="wp1/wp2 update"/>
    <s v="210035-65"/>
    <n v="1"/>
    <n v="2020"/>
    <n v="53"/>
    <s v="2020-53"/>
  </r>
  <r>
    <n v="1.1000000000000001"/>
    <x v="397"/>
    <x v="228"/>
    <s v="vbb-do"/>
    <x v="58"/>
    <s v="210035-65 MC VBB WP1: DO-nota West (25-050)"/>
    <x v="280"/>
    <n v="7"/>
    <s v="Normal Time"/>
    <s v="arch and main girder runs"/>
    <s v="210035-65"/>
    <n v="5"/>
    <n v="2020"/>
    <n v="52"/>
    <s v="2020-52"/>
  </r>
  <r>
    <n v="1.1000000000000001"/>
    <x v="398"/>
    <x v="229"/>
    <s v="vbb-do"/>
    <x v="58"/>
    <s v="210035-65 MC VBB WP1: DO-nota West (25-050)"/>
    <x v="280"/>
    <n v="3"/>
    <s v="Normal Time"/>
    <s v="checking sheets | update  | re-run"/>
    <s v="210035-65"/>
    <n v="5"/>
    <n v="2020"/>
    <n v="52"/>
    <s v="2020-52"/>
  </r>
  <r>
    <n v="1.1000000000000001"/>
    <x v="399"/>
    <x v="230"/>
    <s v="training"/>
    <x v="58"/>
    <s v="TRAINING (In-house training)"/>
    <x v="281"/>
    <n v="7.5"/>
    <s v="Normal Time"/>
    <s v="ukimea_automation"/>
    <n v="0"/>
    <n v="4"/>
    <n v="2020"/>
    <n v="52"/>
    <s v="2020-52"/>
  </r>
  <r>
    <n v="1.1000000000000001"/>
    <x v="400"/>
    <x v="231"/>
    <s v="vbb-do"/>
    <x v="58"/>
    <s v="210035-65 MC VBB WP1: DO-nota West (25-050)"/>
    <x v="282"/>
    <n v="5"/>
    <s v="Normal Time"/>
    <s v="drawings | arch jacking"/>
    <s v="210035-65"/>
    <n v="3"/>
    <n v="2020"/>
    <n v="52"/>
    <s v="2020-52"/>
  </r>
  <r>
    <n v="1.1000000000000001"/>
    <x v="401"/>
    <x v="232"/>
    <s v="training"/>
    <x v="58"/>
    <s v="TRAINING (In-house training)"/>
    <x v="283"/>
    <n v="7.5"/>
    <s v="Normal Time"/>
    <s v="ukimea_automation"/>
    <n v="0"/>
    <n v="2"/>
    <n v="2020"/>
    <n v="52"/>
    <s v="2020-52"/>
  </r>
  <r>
    <n v="1.1000000000000001"/>
    <x v="402"/>
    <x v="233"/>
    <s v="vbb-do"/>
    <x v="58"/>
    <s v="210035-65 MC VBB WP1: DO-nota West (25-050)"/>
    <x v="284"/>
    <n v="4"/>
    <s v="Normal Time"/>
    <s v="ox"/>
    <s v="210035-65"/>
    <n v="1"/>
    <n v="2020"/>
    <n v="52"/>
    <s v="2020-52"/>
  </r>
  <r>
    <n v="1.1000000000000001"/>
    <x v="403"/>
    <x v="234"/>
    <s v="vbb-do"/>
    <x v="58"/>
    <s v="210035-65 MC VBB WP1: DO-nota West (25-050)"/>
    <x v="284"/>
    <n v="2.5"/>
    <s v="Normal Time"/>
    <s v="bearings"/>
    <s v="210035-65"/>
    <n v="1"/>
    <n v="2020"/>
    <n v="52"/>
    <s v="2020-52"/>
  </r>
  <r>
    <n v="1.1000000000000001"/>
    <x v="403"/>
    <x v="234"/>
    <s v="vbb-do"/>
    <x v="58"/>
    <s v="210035-65 MC VBB WP1: DO-nota West (25-050)"/>
    <x v="284"/>
    <n v="1"/>
    <s v="Normal Time"/>
    <s v="wp1/wp2"/>
    <s v="210035-65"/>
    <n v="1"/>
    <n v="2020"/>
    <n v="52"/>
    <s v="2020-52"/>
  </r>
  <r>
    <n v="0.10000000000000009"/>
    <x v="404"/>
    <x v="235"/>
    <s v="vbb-do"/>
    <x v="59"/>
    <s v="210035-65 MC VBB WP1: DO-nota West (25-050)"/>
    <x v="285"/>
    <n v="4"/>
    <s v="Normal Time"/>
    <s v="re-run"/>
    <s v="210035-65"/>
    <n v="5"/>
    <n v="2020"/>
    <n v="51"/>
    <s v="2020-51"/>
  </r>
  <r>
    <n v="0.10000000000000009"/>
    <x v="405"/>
    <x v="236"/>
    <s v="vbb-do"/>
    <x v="59"/>
    <s v="210035-65 MC VBB WP1: DO-nota West (25-050)"/>
    <x v="285"/>
    <n v="2.5"/>
    <s v="Normal Time"/>
    <s v="model re-run update"/>
    <s v="210035-65"/>
    <n v="5"/>
    <n v="2020"/>
    <n v="51"/>
    <s v="2020-51"/>
  </r>
  <r>
    <n v="0.10000000000000009"/>
    <x v="405"/>
    <x v="236"/>
    <s v="vbb-do"/>
    <x v="59"/>
    <s v="210035-65 MC VBB WP1: DO-nota West (25-050)"/>
    <x v="285"/>
    <n v="1"/>
    <s v="Normal Time"/>
    <s v="weekly catch-up"/>
    <s v="210035-65"/>
    <n v="5"/>
    <n v="2020"/>
    <n v="51"/>
    <s v="2020-51"/>
  </r>
  <r>
    <n v="0.10000000000000009"/>
    <x v="406"/>
    <x v="237"/>
    <s v="training"/>
    <x v="59"/>
    <s v="TRAINING (In-house training)"/>
    <x v="286"/>
    <n v="7.5"/>
    <s v="Normal Time"/>
    <s v="ukimea_automation"/>
    <n v="0"/>
    <n v="4"/>
    <n v="2020"/>
    <n v="51"/>
    <s v="2020-51"/>
  </r>
  <r>
    <n v="0.10000000000000009"/>
    <x v="407"/>
    <x v="238"/>
    <s v="vbb-do"/>
    <x v="59"/>
    <s v="210035-65 MC VBB WP1: DO-nota West (25-050)"/>
    <x v="287"/>
    <n v="4"/>
    <s v="Normal Time"/>
    <s v="bearings | model  update"/>
    <s v="210035-65"/>
    <n v="3"/>
    <n v="2020"/>
    <n v="51"/>
    <s v="2020-51"/>
  </r>
  <r>
    <n v="0.10000000000000009"/>
    <x v="408"/>
    <x v="239"/>
    <s v="vbb-do"/>
    <x v="59"/>
    <s v="210035-65 MC VBB WP1: DO-nota West (25-050)"/>
    <x v="287"/>
    <n v="1.5"/>
    <s v="Normal Time"/>
    <s v="rws update"/>
    <s v="210035-65"/>
    <n v="3"/>
    <n v="2020"/>
    <n v="51"/>
    <s v="2020-51"/>
  </r>
  <r>
    <n v="0.10000000000000009"/>
    <x v="408"/>
    <x v="239"/>
    <s v="vbb-do"/>
    <x v="59"/>
    <s v="210035-65 MC VBB WP1: DO-nota West (25-050)"/>
    <x v="287"/>
    <n v="2"/>
    <s v="Normal Time"/>
    <s v="model update"/>
    <s v="210035-65"/>
    <n v="3"/>
    <n v="2020"/>
    <n v="51"/>
    <s v="2020-51"/>
  </r>
  <r>
    <n v="0.10000000000000009"/>
    <x v="409"/>
    <x v="240"/>
    <s v="training"/>
    <x v="59"/>
    <s v="TRAINING (In-house training)"/>
    <x v="288"/>
    <n v="7.5"/>
    <s v="Normal Time"/>
    <s v="ukimea_automation training"/>
    <n v="0"/>
    <n v="2"/>
    <n v="2020"/>
    <n v="51"/>
    <s v="2020-51"/>
  </r>
  <r>
    <n v="0.10000000000000009"/>
    <x v="410"/>
    <x v="241"/>
    <s v="vbb-do"/>
    <x v="59"/>
    <s v="210035-65 MC VBB WP1: DO-nota West (25-050)"/>
    <x v="289"/>
    <n v="5.5"/>
    <s v="Normal Time"/>
    <s v="wp1 catch-up | repainting | detailing of cross girders | re-run"/>
    <s v="210035-65"/>
    <n v="1"/>
    <n v="2020"/>
    <n v="51"/>
    <s v="2020-51"/>
  </r>
  <r>
    <n v="0.10000000000000009"/>
    <x v="410"/>
    <x v="241"/>
    <s v="bcst-appraisal"/>
    <x v="59"/>
    <s v="074097-29 STAFF APPRAISAL CC124 (01-124)"/>
    <x v="289"/>
    <n v="2"/>
    <s v="Normal Time"/>
    <s v="annual appriasal"/>
    <s v="074097-29"/>
    <n v="1"/>
    <n v="2020"/>
    <n v="51"/>
    <s v="2020-51"/>
  </r>
  <r>
    <n v="1.1000000000000001"/>
    <x v="411"/>
    <x v="242"/>
    <s v="vbb-do"/>
    <x v="60"/>
    <s v="210035-65 MC VBB WP1: DO-nota West (25-050)"/>
    <x v="290"/>
    <n v="4.5"/>
    <s v="Normal Time"/>
    <s v="cross girder and drgs"/>
    <s v="210035-65"/>
    <n v="5"/>
    <n v="2020"/>
    <n v="50"/>
    <s v="2020-50"/>
  </r>
  <r>
    <n v="1.1000000000000001"/>
    <x v="412"/>
    <x v="243"/>
    <s v="vbb-do"/>
    <x v="60"/>
    <s v="210035-65 MC VBB WP1: DO-nota West (25-050)"/>
    <x v="290"/>
    <n v="3"/>
    <s v="Normal Time"/>
    <s v="progress metting and checking planning"/>
    <s v="210035-65"/>
    <n v="5"/>
    <n v="2020"/>
    <n v="50"/>
    <s v="2020-50"/>
  </r>
  <r>
    <n v="1.1000000000000001"/>
    <x v="413"/>
    <x v="244"/>
    <s v="vbb-do"/>
    <x v="60"/>
    <s v="210035-65 MC VBB WP1: DO-nota West (25-050)"/>
    <x v="291"/>
    <n v="3"/>
    <s v="Normal Time"/>
    <s v="main girder optimisation"/>
    <s v="210035-65"/>
    <n v="4"/>
    <n v="2020"/>
    <n v="50"/>
    <s v="2020-50"/>
  </r>
  <r>
    <n v="1.1000000000000001"/>
    <x v="414"/>
    <x v="245"/>
    <s v="bcst-appraisal"/>
    <x v="60"/>
    <s v="074097-29 STAFF APPRAISAL CC124 (01-124)"/>
    <x v="291"/>
    <n v="1.5"/>
    <s v="Normal Time"/>
    <s v="kirstin"/>
    <s v="074097-29"/>
    <n v="4"/>
    <n v="2020"/>
    <n v="50"/>
    <s v="2020-50"/>
  </r>
  <r>
    <n v="1.1000000000000001"/>
    <x v="414"/>
    <x v="245"/>
    <s v="vbb-do"/>
    <x v="60"/>
    <s v="210035-65 MC VBB WP1: DO-nota West (25-050)"/>
    <x v="291"/>
    <n v="3"/>
    <s v="Normal Time"/>
    <s v="cross girder rereun and sketches"/>
    <s v="210035-65"/>
    <n v="4"/>
    <n v="2020"/>
    <n v="50"/>
    <s v="2020-50"/>
  </r>
  <r>
    <n v="1.1000000000000001"/>
    <x v="415"/>
    <x v="246"/>
    <s v="vbb-do"/>
    <x v="60"/>
    <s v="210035-65 MC VBB WP1: DO-nota West (25-050)"/>
    <x v="292"/>
    <n v="3"/>
    <s v="Normal Time"/>
    <s v="cross girder checks | arch sprining"/>
    <s v="210035-65"/>
    <n v="3"/>
    <n v="2020"/>
    <n v="50"/>
    <s v="2020-50"/>
  </r>
  <r>
    <n v="1.1000000000000001"/>
    <x v="416"/>
    <x v="247"/>
    <s v="vbb-do"/>
    <x v="60"/>
    <s v="210035-65 MC VBB WP1: DO-nota West (25-050)"/>
    <x v="292"/>
    <n v="1"/>
    <s v="Normal Time"/>
    <s v="rws meeting"/>
    <s v="210035-65"/>
    <n v="3"/>
    <n v="2020"/>
    <n v="50"/>
    <s v="2020-50"/>
  </r>
  <r>
    <n v="1.1000000000000001"/>
    <x v="416"/>
    <x v="247"/>
    <s v="vbb-do"/>
    <x v="60"/>
    <s v="210035-65 MC VBB WP1: DO-nota West (25-050)"/>
    <x v="292"/>
    <n v="3.5"/>
    <s v="Normal Time"/>
    <s v="section sumary"/>
    <s v="210035-65"/>
    <n v="3"/>
    <n v="2020"/>
    <n v="50"/>
    <s v="2020-50"/>
  </r>
  <r>
    <n v="1.1000000000000001"/>
    <x v="417"/>
    <x v="248"/>
    <s v="bcst"/>
    <x v="60"/>
    <s v="000000-00 bcst"/>
    <x v="293"/>
    <n v="0"/>
    <s v="Normal Time"/>
    <s v="strategy | technical group"/>
    <s v="000000-00"/>
    <n v="2"/>
    <n v="2020"/>
    <n v="50"/>
    <s v="2020-50"/>
  </r>
  <r>
    <n v="1.1000000000000001"/>
    <x v="417"/>
    <x v="248"/>
    <s v="vbb-do"/>
    <x v="60"/>
    <s v="210035-65 MC VBB WP1: DO-nota West (25-050)"/>
    <x v="293"/>
    <n v="7.5"/>
    <s v="Normal Time"/>
    <s v="asrch springing | Main girder stiffening | drawings"/>
    <s v="210035-65"/>
    <n v="2"/>
    <n v="2020"/>
    <n v="50"/>
    <s v="2020-50"/>
  </r>
  <r>
    <n v="1.1000000000000001"/>
    <x v="418"/>
    <x v="249"/>
    <s v="vbb-do"/>
    <x v="60"/>
    <s v="210035-65 MC VBB WP1: DO-nota West (25-050)"/>
    <x v="294"/>
    <n v="5.5"/>
    <s v="Normal Time"/>
    <s v="local models methodoogy | diaphragms design session | cross girder"/>
    <s v="210035-65"/>
    <n v="1"/>
    <n v="2020"/>
    <n v="50"/>
    <s v="2020-50"/>
  </r>
  <r>
    <n v="1.1000000000000001"/>
    <x v="418"/>
    <x v="249"/>
    <s v="vbb-do"/>
    <x v="60"/>
    <s v="210035-65 MC VBB WP1: DO-nota West (25-050)"/>
    <x v="294"/>
    <n v="2"/>
    <s v="Normal Time"/>
    <s v="wp1/wp2 catch-ups"/>
    <s v="210035-65"/>
    <n v="1"/>
    <n v="2020"/>
    <n v="50"/>
    <s v="2020-50"/>
  </r>
  <r>
    <n v="0.10000000000000009"/>
    <x v="419"/>
    <x v="250"/>
    <s v="vbb-do"/>
    <x v="61"/>
    <s v="210035-65 MC VBB WP1: DO-nota West (25-050)"/>
    <x v="295"/>
    <n v="2"/>
    <s v="Normal Time"/>
    <s v="asp"/>
    <s v="210035-65"/>
    <n v="5"/>
    <n v="2020"/>
    <n v="49"/>
    <s v="2020-49"/>
  </r>
  <r>
    <n v="0.10000000000000009"/>
    <x v="420"/>
    <x v="251"/>
    <s v="vbb-do"/>
    <x v="61"/>
    <s v="210035-65 MC VBB WP1: DO-nota West (25-050)"/>
    <x v="295"/>
    <n v="1"/>
    <s v="Normal Time"/>
    <s v="wp1/wp2 cacth-up"/>
    <s v="210035-65"/>
    <n v="5"/>
    <n v="2020"/>
    <n v="49"/>
    <s v="2020-49"/>
  </r>
  <r>
    <n v="0.10000000000000009"/>
    <x v="420"/>
    <x v="251"/>
    <s v="vbb-do"/>
    <x v="61"/>
    <s v="210035-65 MC VBB WP1: DO-nota West (25-050)"/>
    <x v="295"/>
    <n v="2.5"/>
    <s v="Normal Time"/>
    <s v="cross girders"/>
    <s v="210035-65"/>
    <n v="5"/>
    <n v="2020"/>
    <n v="49"/>
    <s v="2020-49"/>
  </r>
  <r>
    <n v="0.10000000000000009"/>
    <x v="421"/>
    <x v="252"/>
    <s v="vbb-do"/>
    <x v="61"/>
    <s v="210035-65 MC VBB WP1: DO-nota West (25-050)"/>
    <x v="296"/>
    <n v="5.5"/>
    <s v="Normal Time"/>
    <s v="asp model"/>
    <s v="210035-65"/>
    <n v="4"/>
    <n v="2020"/>
    <n v="49"/>
    <s v="2020-49"/>
  </r>
  <r>
    <n v="0.10000000000000009"/>
    <x v="422"/>
    <x v="253"/>
    <s v="vbb-do"/>
    <x v="61"/>
    <s v="210035-65 MC VBB WP1: DO-nota West (25-050)"/>
    <x v="296"/>
    <n v="4"/>
    <s v="Normal Time"/>
    <s v="cross girder | diaphragms"/>
    <s v="210035-65"/>
    <n v="4"/>
    <n v="2020"/>
    <n v="49"/>
    <s v="2020-49"/>
  </r>
  <r>
    <n v="0.10000000000000009"/>
    <x v="423"/>
    <x v="254"/>
    <s v="vbb-do"/>
    <x v="61"/>
    <s v="210035-65 MC VBB WP1: DO-nota West (25-050)"/>
    <x v="297"/>
    <n v="4"/>
    <s v="Normal Time"/>
    <s v="fire areas and temepratures | diaphragms"/>
    <s v="210035-65"/>
    <n v="3"/>
    <n v="2020"/>
    <n v="49"/>
    <s v="2020-49"/>
  </r>
  <r>
    <n v="0.10000000000000009"/>
    <x v="424"/>
    <x v="255"/>
    <s v="vbb-do"/>
    <x v="61"/>
    <s v="210035-65 MC VBB WP1: DO-nota West (25-050)"/>
    <x v="297"/>
    <n v="2.5"/>
    <s v="Normal Time"/>
    <s v="arch springing model"/>
    <s v="210035-65"/>
    <n v="3"/>
    <n v="2020"/>
    <n v="49"/>
    <s v="2020-49"/>
  </r>
  <r>
    <n v="0.10000000000000009"/>
    <x v="424"/>
    <x v="255"/>
    <s v="vbb-do"/>
    <x v="61"/>
    <s v="210035-65 MC VBB WP1: DO-nota West (25-050)"/>
    <x v="297"/>
    <n v="1"/>
    <s v="Normal Time"/>
    <s v="rws meeting"/>
    <s v="210035-65"/>
    <n v="3"/>
    <n v="2020"/>
    <n v="49"/>
    <s v="2020-49"/>
  </r>
  <r>
    <n v="0.10000000000000009"/>
    <x v="425"/>
    <x v="256"/>
    <s v="vbb-do"/>
    <x v="61"/>
    <s v="210035-65 MC VBB WP1: DO-nota West (25-050)"/>
    <x v="298"/>
    <n v="4"/>
    <s v="Normal Time"/>
    <s v="cross grder | deck geometry"/>
    <s v="210035-65"/>
    <n v="2"/>
    <n v="2020"/>
    <n v="49"/>
    <s v="2020-49"/>
  </r>
  <r>
    <n v="0.10000000000000009"/>
    <x v="426"/>
    <x v="257"/>
    <s v="vbb-do"/>
    <x v="61"/>
    <s v="210035-65 MC VBB WP1: DO-nota West (25-050)"/>
    <x v="298"/>
    <n v="3.5"/>
    <s v="Normal Time"/>
    <s v="bearing checks | deck level"/>
    <s v="210035-65"/>
    <n v="2"/>
    <n v="2020"/>
    <n v="49"/>
    <s v="2020-49"/>
  </r>
  <r>
    <n v="0.10000000000000009"/>
    <x v="427"/>
    <x v="258"/>
    <s v="vbb-do"/>
    <x v="61"/>
    <s v="210035-65 MC VBB WP1: DO-nota West (25-050)"/>
    <x v="299"/>
    <n v="3"/>
    <s v="Normal Time"/>
    <s v="cross girder runs"/>
    <s v="210035-65"/>
    <n v="1"/>
    <n v="2020"/>
    <n v="49"/>
    <s v="2020-49"/>
  </r>
  <r>
    <n v="0.10000000000000009"/>
    <x v="428"/>
    <x v="259"/>
    <s v="training"/>
    <x v="61"/>
    <s v="TRAINING (In-house training)"/>
    <x v="299"/>
    <n v="1"/>
    <s v="Normal Time"/>
    <s v="joe bloor mock"/>
    <n v="0"/>
    <n v="1"/>
    <n v="2020"/>
    <n v="49"/>
    <s v="2020-49"/>
  </r>
  <r>
    <n v="0.10000000000000009"/>
    <x v="428"/>
    <x v="259"/>
    <s v="vbb-do"/>
    <x v="61"/>
    <s v="210035-65 MC VBB WP1: DO-nota West (25-050)"/>
    <x v="299"/>
    <n v="3.5"/>
    <s v="Normal Time"/>
    <s v="wp1/wp2 and bim catch-up"/>
    <s v="210035-65"/>
    <n v="1"/>
    <n v="2020"/>
    <n v="49"/>
    <s v="2020-49"/>
  </r>
  <r>
    <n v="1.1000000000000001"/>
    <x v="429"/>
    <x v="260"/>
    <s v="vbb-do"/>
    <x v="62"/>
    <s v="210035-65 MC VBB WP1: DO-nota West (25-050)"/>
    <x v="300"/>
    <n v="6.5"/>
    <s v="Normal Time"/>
    <s v="cross girders | catch-up meeting | drafting discussion |"/>
    <s v="210035-65"/>
    <n v="5"/>
    <n v="2020"/>
    <n v="48"/>
    <s v="2020-48"/>
  </r>
  <r>
    <n v="1.1000000000000001"/>
    <x v="429"/>
    <x v="260"/>
    <s v="bcst_management"/>
    <x v="62"/>
    <s v="074097-30 LEADERSHIP &amp; MANAGEMENT CC124 (01-124)"/>
    <x v="300"/>
    <n v="1"/>
    <s v="Normal Time"/>
    <s v="management meeting"/>
    <s v="074097-30"/>
    <n v="5"/>
    <n v="2020"/>
    <n v="48"/>
    <s v="2020-48"/>
  </r>
  <r>
    <n v="1.1000000000000001"/>
    <x v="430"/>
    <x v="261"/>
    <s v="vbb-do"/>
    <x v="62"/>
    <s v="210035-65 MC VBB WP1: DO-nota West (25-050)"/>
    <x v="301"/>
    <n v="3"/>
    <s v="Normal Time"/>
    <s v="report on hanger conections"/>
    <s v="210035-65"/>
    <n v="4"/>
    <n v="2020"/>
    <n v="48"/>
    <s v="2020-48"/>
  </r>
  <r>
    <n v="1.1000000000000001"/>
    <x v="431"/>
    <x v="262"/>
    <s v="vbb-do"/>
    <x v="62"/>
    <s v="210035-65 MC VBB WP1: DO-nota West (25-050)"/>
    <x v="301"/>
    <n v="4.5"/>
    <s v="Normal Time"/>
    <s v="notes on construction staging | cross girder checks from ox run with new LM1 factors"/>
    <s v="210035-65"/>
    <n v="4"/>
    <n v="2020"/>
    <n v="48"/>
    <s v="2020-48"/>
  </r>
  <r>
    <n v="1.1000000000000001"/>
    <x v="432"/>
    <x v="263"/>
    <s v="vbb-do"/>
    <x v="62"/>
    <s v="210035-65 MC VBB WP1: DO-nota West (25-050)"/>
    <x v="302"/>
    <n v="10"/>
    <s v="Normal Time"/>
    <s v="staging presentation and arch sprining"/>
    <s v="210035-65"/>
    <n v="3"/>
    <n v="2020"/>
    <n v="48"/>
    <s v="2020-48"/>
  </r>
  <r>
    <n v="1.1000000000000001"/>
    <x v="432"/>
    <x v="263"/>
    <s v="vbb-do"/>
    <x v="62"/>
    <s v="210035-65 MC VBB WP1: DO-nota West (25-050)"/>
    <x v="302"/>
    <n v="1"/>
    <s v="Normal Time"/>
    <s v="rws meeting"/>
    <s v="210035-65"/>
    <n v="3"/>
    <n v="2020"/>
    <n v="48"/>
    <s v="2020-48"/>
  </r>
  <r>
    <n v="1.1000000000000001"/>
    <x v="433"/>
    <x v="264"/>
    <s v="vbb-do"/>
    <x v="62"/>
    <s v="210035-65 MC VBB WP1: DO-nota West (25-050)"/>
    <x v="303"/>
    <n v="3.5"/>
    <s v="Normal Time"/>
    <s v="staging with ying"/>
    <s v="210035-65"/>
    <n v="1"/>
    <n v="2020"/>
    <n v="48"/>
    <s v="2020-48"/>
  </r>
  <r>
    <n v="1.1000000000000001"/>
    <x v="434"/>
    <x v="265"/>
    <s v="vbb-do"/>
    <x v="62"/>
    <s v="210035-65 MC VBB WP1: DO-nota West (25-050)"/>
    <x v="303"/>
    <n v="6"/>
    <s v="Normal Time"/>
    <s v="wind bracing"/>
    <s v="210035-65"/>
    <n v="1"/>
    <n v="2020"/>
    <n v="48"/>
    <s v="2020-48"/>
  </r>
  <r>
    <n v="1.1000000000000001"/>
    <x v="434"/>
    <x v="265"/>
    <s v="vbb-do"/>
    <x v="62"/>
    <s v="210035-65 MC VBB WP1: DO-nota West (25-050)"/>
    <x v="303"/>
    <n v="2"/>
    <s v="Normal Time"/>
    <s v="wp1/wp2 meeting"/>
    <s v="210035-65"/>
    <n v="1"/>
    <n v="2020"/>
    <n v="48"/>
    <s v="2020-48"/>
  </r>
  <r>
    <n v="0.10000000000000009"/>
    <x v="435"/>
    <x v="266"/>
    <s v="vbb-do"/>
    <x v="63"/>
    <s v="210035-65 MC VBB WP1: DO-nota West (25-050)"/>
    <x v="304"/>
    <n v="3.5"/>
    <s v="Normal Time"/>
    <s v="wind bracing | construction staging | wp1/wp2 catch-up"/>
    <s v="210035-65"/>
    <n v="5"/>
    <n v="2020"/>
    <n v="47"/>
    <s v="2020-47"/>
  </r>
  <r>
    <n v="0.10000000000000009"/>
    <x v="436"/>
    <x v="267"/>
    <s v="vbb-do"/>
    <x v="63"/>
    <s v="210035-65 MC VBB WP1: DO-nota West (25-050)"/>
    <x v="304"/>
    <n v="3"/>
    <s v="Normal Time"/>
    <s v="cross girder fatigue checks and reporting"/>
    <s v="210035-65"/>
    <n v="5"/>
    <n v="2020"/>
    <n v="47"/>
    <s v="2020-47"/>
  </r>
  <r>
    <n v="0.10000000000000009"/>
    <x v="436"/>
    <x v="267"/>
    <s v="bcst_management"/>
    <x v="63"/>
    <s v="074097-30 LEADERSHIP &amp; MANAGEMENT CC124 (01-124)"/>
    <x v="304"/>
    <n v="1"/>
    <s v="Normal Time"/>
    <s v="resources meetin"/>
    <s v="074097-30"/>
    <n v="5"/>
    <n v="2020"/>
    <n v="47"/>
    <s v="2020-47"/>
  </r>
  <r>
    <n v="0.10000000000000009"/>
    <x v="437"/>
    <x v="268"/>
    <s v="vbb-do"/>
    <x v="63"/>
    <s v="210035-65 MC VBB WP1: DO-nota West (25-050)"/>
    <x v="305"/>
    <n v="4.5"/>
    <s v="Normal Time"/>
    <s v="portal checks, openng | hanger loss summary plots"/>
    <s v="210035-65"/>
    <n v="4"/>
    <n v="2020"/>
    <n v="47"/>
    <s v="2020-47"/>
  </r>
  <r>
    <n v="0.10000000000000009"/>
    <x v="438"/>
    <x v="269"/>
    <s v="vbb-do"/>
    <x v="63"/>
    <s v="210035-65 MC VBB WP1: DO-nota West (25-050)"/>
    <x v="305"/>
    <n v="3"/>
    <s v="Normal Time"/>
    <s v="cross bracing fatigue |  report update - hanger connection"/>
    <s v="210035-65"/>
    <n v="4"/>
    <n v="2020"/>
    <n v="47"/>
    <s v="2020-47"/>
  </r>
  <r>
    <n v="0.10000000000000009"/>
    <x v="439"/>
    <x v="270"/>
    <s v="bcst_management"/>
    <x v="63"/>
    <s v="074097-30 LEADERSHIP &amp; MANAGEMENT CC124 (01-124)"/>
    <x v="306"/>
    <n v="1"/>
    <s v="Normal Time"/>
    <s v="engaement"/>
    <s v="074097-30"/>
    <n v="3"/>
    <n v="2020"/>
    <n v="47"/>
    <s v="2020-47"/>
  </r>
  <r>
    <n v="0.10000000000000009"/>
    <x v="439"/>
    <x v="270"/>
    <s v="vbb-do"/>
    <x v="63"/>
    <s v="210035-65 MC VBB WP1: DO-nota West (25-050)"/>
    <x v="306"/>
    <n v="3.5"/>
    <s v="Normal Time"/>
    <s v="wind bracing and portal"/>
    <s v="210035-65"/>
    <n v="3"/>
    <n v="2020"/>
    <n v="47"/>
    <s v="2020-47"/>
  </r>
  <r>
    <n v="0.10000000000000009"/>
    <x v="440"/>
    <x v="271"/>
    <s v="vbb-do"/>
    <x v="63"/>
    <s v="210035-65 MC VBB WP1: DO-nota West (25-050)"/>
    <x v="306"/>
    <n v="3"/>
    <s v="Normal Time"/>
    <s v="team catch-up | LM1 loading"/>
    <s v="210035-65"/>
    <n v="3"/>
    <n v="2020"/>
    <n v="47"/>
    <s v="2020-47"/>
  </r>
  <r>
    <n v="0.10000000000000009"/>
    <x v="441"/>
    <x v="272"/>
    <s v="vbb-do"/>
    <x v="63"/>
    <s v="210035-65 MC VBB WP1: DO-nota West (25-050)"/>
    <x v="307"/>
    <n v="3.5"/>
    <s v="Normal Time"/>
    <s v="hanger connection discussion | meeting with ronan to discuss apporach to stagging"/>
    <s v="210035-65"/>
    <n v="2"/>
    <n v="2020"/>
    <n v="47"/>
    <s v="2020-47"/>
  </r>
  <r>
    <n v="0.10000000000000009"/>
    <x v="442"/>
    <x v="273"/>
    <s v="vbb-do"/>
    <x v="63"/>
    <s v="210035-65 MC VBB WP1: DO-nota West (25-050)"/>
    <x v="307"/>
    <n v="4"/>
    <s v="Normal Time"/>
    <s v="fatigue details | cross girder design"/>
    <s v="210035-65"/>
    <n v="2"/>
    <n v="2020"/>
    <n v="47"/>
    <s v="2020-47"/>
  </r>
  <r>
    <n v="0.10000000000000009"/>
    <x v="443"/>
    <x v="274"/>
    <s v="vbb-do"/>
    <x v="63"/>
    <s v="210035-65 MC VBB WP1: DO-nota West (25-050)"/>
    <x v="308"/>
    <n v="6.5"/>
    <s v="Normal Time"/>
    <s v="construction staging presentation"/>
    <s v="210035-65"/>
    <n v="1"/>
    <n v="2020"/>
    <n v="47"/>
    <s v="2020-47"/>
  </r>
  <r>
    <n v="0.10000000000000009"/>
    <x v="443"/>
    <x v="274"/>
    <s v="vbb-do"/>
    <x v="63"/>
    <s v="210035-65 MC VBB WP1: DO-nota West (25-050)"/>
    <x v="308"/>
    <n v="1"/>
    <s v="Normal Time"/>
    <s v="wp1/wp2 catch-up meeting"/>
    <s v="210035-65"/>
    <n v="1"/>
    <n v="2020"/>
    <n v="47"/>
    <s v="2020-47"/>
  </r>
  <r>
    <n v="1.1000000000000001"/>
    <x v="444"/>
    <x v="275"/>
    <s v="vbb-do"/>
    <x v="64"/>
    <s v="210035-65 MC VBB WP1: DO-nota West (25-050)"/>
    <x v="309"/>
    <n v="3.5"/>
    <s v="Normal Time"/>
    <s v="staging presentation"/>
    <s v="210035-65"/>
    <n v="5"/>
    <n v="2020"/>
    <n v="46"/>
    <s v="2020-46"/>
  </r>
  <r>
    <n v="1.1000000000000001"/>
    <x v="444"/>
    <x v="275"/>
    <s v="bcst_management"/>
    <x v="64"/>
    <s v="074097-30 LEADERSHIP &amp; MANAGEMENT CC124 (01-124)"/>
    <x v="309"/>
    <n v="1"/>
    <s v="Normal Time"/>
    <s v="appraisal guidance"/>
    <s v="074097-30"/>
    <n v="5"/>
    <n v="2020"/>
    <n v="46"/>
    <s v="2020-46"/>
  </r>
  <r>
    <n v="1.1000000000000001"/>
    <x v="445"/>
    <x v="276"/>
    <s v="bcst_management"/>
    <x v="64"/>
    <s v="074097-30 LEADERSHIP &amp; MANAGEMENT CC124 (01-124)"/>
    <x v="309"/>
    <n v="1.5"/>
    <s v="Normal Time"/>
    <s v="engagement"/>
    <s v="074097-30"/>
    <n v="5"/>
    <n v="2020"/>
    <n v="46"/>
    <s v="2020-46"/>
  </r>
  <r>
    <n v="1.1000000000000001"/>
    <x v="445"/>
    <x v="276"/>
    <s v="vbb-do"/>
    <x v="64"/>
    <s v="210035-65 MC VBB WP1: DO-nota West (25-050)"/>
    <x v="309"/>
    <n v="2"/>
    <s v="Normal Time"/>
    <s v="wind bracing | catch-up"/>
    <s v="210035-65"/>
    <n v="5"/>
    <n v="2020"/>
    <n v="46"/>
    <s v="2020-46"/>
  </r>
  <r>
    <n v="1.1000000000000001"/>
    <x v="446"/>
    <x v="277"/>
    <s v="vbb-do"/>
    <x v="64"/>
    <s v="210035-65 MC VBB WP1: DO-nota West (25-050)"/>
    <x v="310"/>
    <n v="3.5"/>
    <s v="Normal Time"/>
    <s v="staging | portal checks | catch up with andrea about wind bracing and portal model"/>
    <s v="210035-65"/>
    <n v="4"/>
    <n v="2020"/>
    <n v="46"/>
    <s v="2020-46"/>
  </r>
  <r>
    <n v="1.1000000000000001"/>
    <x v="447"/>
    <x v="278"/>
    <s v="vbb-do"/>
    <x v="64"/>
    <s v="210035-65 MC VBB WP1: DO-nota West (25-050)"/>
    <x v="310"/>
    <n v="4"/>
    <s v="Normal Time"/>
    <s v="fire analysis presentation and rws meeting"/>
    <s v="210035-65"/>
    <n v="4"/>
    <n v="2020"/>
    <n v="46"/>
    <s v="2020-46"/>
  </r>
  <r>
    <n v="1.1000000000000001"/>
    <x v="448"/>
    <x v="279"/>
    <s v="vbb-do"/>
    <x v="64"/>
    <s v="210035-65 MC VBB WP1: DO-nota West (25-050)"/>
    <x v="311"/>
    <n v="7.5"/>
    <s v="Normal Time"/>
    <s v="rws meeting | arch springing | fire | verification sheets"/>
    <s v="210035-65"/>
    <n v="3"/>
    <n v="2020"/>
    <n v="46"/>
    <s v="2020-46"/>
  </r>
  <r>
    <n v="1.1000000000000001"/>
    <x v="449"/>
    <x v="280"/>
    <s v="vbb-do"/>
    <x v="64"/>
    <s v="210035-65 MC VBB WP1: DO-nota West (25-050)"/>
    <x v="312"/>
    <n v="2.5"/>
    <s v="Normal Time"/>
    <s v="portal and wind bracing design and discussion"/>
    <s v="210035-65"/>
    <n v="2"/>
    <n v="2020"/>
    <n v="46"/>
    <s v="2020-46"/>
  </r>
  <r>
    <n v="1.1000000000000001"/>
    <x v="449"/>
    <x v="280"/>
    <s v="vbb-do"/>
    <x v="64"/>
    <s v="210035-65 MC VBB WP1: DO-nota West (25-050)"/>
    <x v="312"/>
    <n v="1"/>
    <s v="Normal Time"/>
    <s v="architecture meeting"/>
    <s v="210035-65"/>
    <n v="2"/>
    <n v="2020"/>
    <n v="46"/>
    <s v="2020-46"/>
  </r>
  <r>
    <n v="1.1000000000000001"/>
    <x v="450"/>
    <x v="281"/>
    <s v="vbb-do"/>
    <x v="64"/>
    <s v="210035-65 MC VBB WP1: DO-nota West (25-050)"/>
    <x v="312"/>
    <n v="4"/>
    <s v="Normal Time"/>
    <s v="update to verification sheets | planing"/>
    <s v="210035-65"/>
    <n v="2"/>
    <n v="2020"/>
    <n v="46"/>
    <s v="2020-46"/>
  </r>
  <r>
    <n v="1.1000000000000001"/>
    <x v="451"/>
    <x v="282"/>
    <s v="holiday"/>
    <x v="64"/>
    <s v="HOLIDAY"/>
    <x v="313"/>
    <n v="3.75"/>
    <s v="Normal Time"/>
    <m/>
    <s v="HOLIDAY"/>
    <n v="1"/>
    <n v="2020"/>
    <n v="46"/>
    <s v="2020-46"/>
  </r>
  <r>
    <n v="1.1000000000000001"/>
    <x v="451"/>
    <x v="282"/>
    <s v="vbb-do"/>
    <x v="64"/>
    <s v="210035-65 MC VBB WP1: DO-nota West (25-050)"/>
    <x v="313"/>
    <n v="3.75"/>
    <s v="Normal Time"/>
    <s v="fire and wp1/wp2 meetings"/>
    <s v="210035-65"/>
    <n v="1"/>
    <n v="2020"/>
    <n v="46"/>
    <s v="2020-46"/>
  </r>
  <r>
    <n v="0.10000000000000009"/>
    <x v="452"/>
    <x v="283"/>
    <s v="vbb-do"/>
    <x v="65"/>
    <s v="210035-65 MC VBB WP1: DO-nota West (25-050)"/>
    <x v="314"/>
    <n v="5.5"/>
    <s v="Normal Time"/>
    <s v="hanger loss, portal local model, portal verifications"/>
    <s v="210035-65"/>
    <n v="5"/>
    <n v="2020"/>
    <n v="45"/>
    <s v="2020-45"/>
  </r>
  <r>
    <n v="0.10000000000000009"/>
    <x v="453"/>
    <x v="284"/>
    <s v="bcst_management"/>
    <x v="65"/>
    <s v="074097-30 LEADERSHIP &amp; MANAGEMENT CC124 (01-124)"/>
    <x v="314"/>
    <n v="1"/>
    <s v="Normal Time"/>
    <s v="management meeting"/>
    <s v="074097-30"/>
    <n v="5"/>
    <n v="2020"/>
    <n v="45"/>
    <s v="2020-45"/>
  </r>
  <r>
    <n v="0.10000000000000009"/>
    <x v="453"/>
    <x v="284"/>
    <s v="vbb-do"/>
    <x v="65"/>
    <s v="210035-65 MC VBB WP1: DO-nota West (25-050)"/>
    <x v="314"/>
    <n v="1"/>
    <s v="Normal Time"/>
    <s v="wp1/wp2 actch-up"/>
    <s v="210035-65"/>
    <n v="5"/>
    <n v="2020"/>
    <n v="45"/>
    <s v="2020-45"/>
  </r>
  <r>
    <n v="0.10000000000000009"/>
    <x v="454"/>
    <x v="285"/>
    <s v="bcst_management"/>
    <x v="65"/>
    <s v="074097-30 LEADERSHIP &amp; MANAGEMENT CC124 (01-124)"/>
    <x v="315"/>
    <n v="1"/>
    <s v="Normal Time"/>
    <s v="resources meeting"/>
    <s v="074097-30"/>
    <n v="4"/>
    <n v="2020"/>
    <n v="45"/>
    <s v="2020-45"/>
  </r>
  <r>
    <n v="0.10000000000000009"/>
    <x v="454"/>
    <x v="285"/>
    <s v="vbb-do"/>
    <x v="65"/>
    <s v="210035-65 MC VBB WP1: DO-nota West (25-050)"/>
    <x v="315"/>
    <n v="2"/>
    <s v="Normal Time"/>
    <s v="set up of hanger loss models"/>
    <s v="210035-65"/>
    <n v="4"/>
    <n v="2020"/>
    <n v="45"/>
    <s v="2020-45"/>
  </r>
  <r>
    <n v="0.10000000000000009"/>
    <x v="455"/>
    <x v="286"/>
    <s v="vbb-do"/>
    <x v="65"/>
    <s v="210035-65 MC VBB WP1: DO-nota West (25-050)"/>
    <x v="315"/>
    <n v="4.5"/>
    <s v="Normal Time"/>
    <s v="fire results review"/>
    <s v="210035-65"/>
    <n v="4"/>
    <n v="2020"/>
    <n v="45"/>
    <s v="2020-45"/>
  </r>
  <r>
    <n v="0.10000000000000009"/>
    <x v="456"/>
    <x v="287"/>
    <s v="vbb-do"/>
    <x v="65"/>
    <s v="210035-65 MC VBB WP1: DO-nota West (25-050)"/>
    <x v="316"/>
    <n v="7.5"/>
    <s v="Normal Time"/>
    <s v="hanger loss presentation"/>
    <s v="210035-65"/>
    <n v="3"/>
    <n v="2020"/>
    <n v="45"/>
    <s v="2020-45"/>
  </r>
  <r>
    <n v="0.10000000000000009"/>
    <x v="457"/>
    <x v="288"/>
    <s v="vbb-do"/>
    <x v="65"/>
    <s v="210035-65 MC VBB WP1: DO-nota West (25-050)"/>
    <x v="317"/>
    <n v="2"/>
    <s v="Normal Time"/>
    <s v="wind bracing welds check"/>
    <s v="210035-65"/>
    <n v="2"/>
    <n v="2020"/>
    <n v="45"/>
    <s v="2020-45"/>
  </r>
  <r>
    <n v="0.10000000000000009"/>
    <x v="457"/>
    <x v="288"/>
    <s v="vbb-do"/>
    <x v="65"/>
    <s v="210035-65 MC VBB WP1: DO-nota West (25-050)"/>
    <x v="317"/>
    <n v="1"/>
    <s v="Normal Time"/>
    <s v="hanger connection meeting"/>
    <s v="210035-65"/>
    <n v="2"/>
    <n v="2020"/>
    <n v="45"/>
    <s v="2020-45"/>
  </r>
  <r>
    <n v="0.10000000000000009"/>
    <x v="458"/>
    <x v="289"/>
    <s v="vbb-do"/>
    <x v="65"/>
    <s v="210035-65 MC VBB WP1: DO-nota West (25-050)"/>
    <x v="317"/>
    <n v="1.5"/>
    <s v="Normal Time"/>
    <s v="portal C checks"/>
    <s v="210035-65"/>
    <n v="2"/>
    <n v="2020"/>
    <n v="45"/>
    <s v="2020-45"/>
  </r>
  <r>
    <n v="0.10000000000000009"/>
    <x v="458"/>
    <x v="289"/>
    <s v="vbb-do"/>
    <x v="65"/>
    <s v="210035-65 MC VBB WP1: DO-nota West (25-050)"/>
    <x v="317"/>
    <n v="3"/>
    <s v="Normal Time"/>
    <s v="hanger loss presentation"/>
    <s v="210035-65"/>
    <n v="2"/>
    <n v="2020"/>
    <n v="45"/>
    <s v="2020-45"/>
  </r>
  <r>
    <n v="0.10000000000000009"/>
    <x v="459"/>
    <x v="290"/>
    <s v="vbb-do"/>
    <x v="65"/>
    <s v="210035-65 MC VBB WP1: DO-nota West (25-050)"/>
    <x v="318"/>
    <n v="6.5"/>
    <s v="Normal Time"/>
    <s v="hanger loss"/>
    <s v="210035-65"/>
    <n v="1"/>
    <n v="2020"/>
    <n v="45"/>
    <s v="2020-45"/>
  </r>
  <r>
    <n v="0.10000000000000009"/>
    <x v="459"/>
    <x v="290"/>
    <s v="vbb-do"/>
    <x v="65"/>
    <s v="210035-65 MC VBB WP1: DO-nota West (25-050)"/>
    <x v="318"/>
    <n v="1"/>
    <s v="Normal Time"/>
    <s v="wp1 update meeting"/>
    <s v="210035-65"/>
    <n v="1"/>
    <n v="2020"/>
    <n v="45"/>
    <s v="2020-45"/>
  </r>
  <r>
    <n v="0.10000000000000009"/>
    <x v="460"/>
    <x v="291"/>
    <s v="others"/>
    <x v="65"/>
    <s v="OTHERS"/>
    <x v="318"/>
    <n v="0"/>
    <s v="Normal Time"/>
    <s v="covid test"/>
    <s v="OTHERS"/>
    <n v="1"/>
    <n v="2020"/>
    <n v="45"/>
    <s v="2020-45"/>
  </r>
  <r>
    <n v="1.1000000000000001"/>
    <x v="461"/>
    <x v="292"/>
    <s v="vbb-do"/>
    <x v="66"/>
    <s v="210035-65 MC VBB WP1: DO-nota West (25-050)"/>
    <x v="319"/>
    <n v="5.5"/>
    <s v="Normal Time"/>
    <s v="cross-girder design | weld design wind bracing"/>
    <s v="210035-65"/>
    <n v="5"/>
    <n v="2020"/>
    <n v="44"/>
    <s v="2020-44"/>
  </r>
  <r>
    <n v="1.1000000000000001"/>
    <x v="461"/>
    <x v="292"/>
    <s v="hcc - lower kings rd"/>
    <x v="66"/>
    <s v="255670-17 LOWER KINGS ROAD ASSESSMENT (01-382)"/>
    <x v="319"/>
    <n v="1"/>
    <s v="Normal Time"/>
    <s v="meeting to discuss check comments"/>
    <s v="255670-17"/>
    <n v="5"/>
    <n v="2020"/>
    <n v="44"/>
    <s v="2020-44"/>
  </r>
  <r>
    <n v="1.1000000000000001"/>
    <x v="461"/>
    <x v="292"/>
    <s v="bcst_management"/>
    <x v="66"/>
    <s v="074097-30 LEADERSHIP &amp; MANAGEMENT CC124 (01-124)"/>
    <x v="319"/>
    <n v="1"/>
    <s v="Normal Time"/>
    <s v="leadership meeting"/>
    <s v="074097-30"/>
    <n v="5"/>
    <n v="2020"/>
    <n v="44"/>
    <s v="2020-44"/>
  </r>
  <r>
    <n v="1.1000000000000001"/>
    <x v="462"/>
    <x v="293"/>
    <s v="bcst_management"/>
    <x v="66"/>
    <s v="074097-30 LEADERSHIP &amp; MANAGEMENT CC124 (01-124)"/>
    <x v="320"/>
    <n v="1"/>
    <s v="Normal Time"/>
    <s v="oppotunities meeting"/>
    <s v="074097-30"/>
    <n v="4"/>
    <n v="2020"/>
    <n v="44"/>
    <s v="2020-44"/>
  </r>
  <r>
    <n v="1.1000000000000001"/>
    <x v="463"/>
    <x v="294"/>
    <s v="vbb-do"/>
    <x v="66"/>
    <s v="210035-65 MC VBB WP1: DO-nota West (25-050)"/>
    <x v="320"/>
    <n v="5.5"/>
    <s v="Normal Time"/>
    <s v="cross girder verifications | mathcad runs"/>
    <s v="210035-65"/>
    <n v="4"/>
    <n v="2020"/>
    <n v="44"/>
    <s v="2020-44"/>
  </r>
  <r>
    <n v="1.1000000000000001"/>
    <x v="464"/>
    <x v="295"/>
    <s v="vbb-do"/>
    <x v="66"/>
    <s v="210035-65 MC VBB WP1: DO-nota West (25-050)"/>
    <x v="321"/>
    <n v="1"/>
    <s v="Normal Time"/>
    <s v="architect meeting"/>
    <s v="210035-65"/>
    <n v="3"/>
    <n v="2020"/>
    <n v="44"/>
    <s v="2020-44"/>
  </r>
  <r>
    <n v="1.1000000000000001"/>
    <x v="465"/>
    <x v="296"/>
    <s v="vbb-do"/>
    <x v="66"/>
    <s v="210035-65 MC VBB WP1: DO-nota West (25-050)"/>
    <x v="321"/>
    <n v="5.5"/>
    <s v="Normal Time"/>
    <s v="cross girder verification"/>
    <s v="210035-65"/>
    <n v="3"/>
    <n v="2020"/>
    <n v="44"/>
    <s v="2020-44"/>
  </r>
  <r>
    <n v="1.1000000000000001"/>
    <x v="465"/>
    <x v="296"/>
    <s v="vbb-do"/>
    <x v="66"/>
    <s v="210035-65 MC VBB WP1: DO-nota West (25-050)"/>
    <x v="321"/>
    <n v="2"/>
    <s v="Normal Time"/>
    <s v="rws technical meeting"/>
    <s v="210035-65"/>
    <n v="3"/>
    <n v="2020"/>
    <n v="44"/>
    <s v="2020-44"/>
  </r>
  <r>
    <n v="1.1000000000000001"/>
    <x v="466"/>
    <x v="297"/>
    <s v="vbb-do"/>
    <x v="66"/>
    <s v="210035-65 MC VBB WP1: DO-nota West (25-050)"/>
    <x v="322"/>
    <n v="2"/>
    <s v="Normal Time"/>
    <s v="hanger loss"/>
    <s v="210035-65"/>
    <n v="2"/>
    <n v="2020"/>
    <n v="44"/>
    <s v="2020-44"/>
  </r>
  <r>
    <n v="1.1000000000000001"/>
    <x v="466"/>
    <x v="297"/>
    <s v="vbb-do"/>
    <x v="66"/>
    <s v="210035-65 MC VBB WP1: DO-nota West (25-050)"/>
    <x v="322"/>
    <n v="5.5"/>
    <s v="Normal Time"/>
    <s v="cross girder verification"/>
    <s v="210035-65"/>
    <n v="2"/>
    <n v="2020"/>
    <n v="44"/>
    <s v="2020-44"/>
  </r>
  <r>
    <n v="1.1000000000000001"/>
    <x v="467"/>
    <x v="298"/>
    <s v="vbb-do"/>
    <x v="66"/>
    <s v="210035-65 MC VBB WP1: DO-nota West (25-050)"/>
    <x v="323"/>
    <n v="5"/>
    <s v="Normal Time"/>
    <s v="wind bracing verifications"/>
    <s v="210035-65"/>
    <n v="1"/>
    <n v="2020"/>
    <n v="44"/>
    <s v="2020-44"/>
  </r>
  <r>
    <n v="1.1000000000000001"/>
    <x v="467"/>
    <x v="298"/>
    <s v="vbb-do"/>
    <x v="66"/>
    <s v="210035-65 MC VBB WP1: DO-nota West (25-050)"/>
    <x v="323"/>
    <n v="2.5"/>
    <s v="Normal Time"/>
    <s v="wp1/wp2 update meetings"/>
    <s v="210035-65"/>
    <n v="1"/>
    <n v="2020"/>
    <n v="44"/>
    <s v="2020-44"/>
  </r>
  <r>
    <n v="0.10000000000000009"/>
    <x v="468"/>
    <x v="299"/>
    <s v="vbb-do"/>
    <x v="67"/>
    <s v="210035-65 MC VBB WP1: DO-nota West (25-050)"/>
    <x v="324"/>
    <n v="4"/>
    <s v="Normal Time"/>
    <s v="cross girder verifications"/>
    <s v="210035-65"/>
    <n v="5"/>
    <n v="2020"/>
    <n v="43"/>
    <s v="2020-43"/>
  </r>
  <r>
    <n v="0.10000000000000009"/>
    <x v="469"/>
    <x v="300"/>
    <s v="bcst_management"/>
    <x v="67"/>
    <s v="074097-30 LEADERSHIP &amp; MANAGEMENT CC124 (01-124)"/>
    <x v="324"/>
    <n v="0"/>
    <s v="Normal Time"/>
    <s v="management meeting and digital"/>
    <s v="074097-30"/>
    <n v="5"/>
    <n v="2020"/>
    <n v="43"/>
    <s v="2020-43"/>
  </r>
  <r>
    <n v="0.10000000000000009"/>
    <x v="469"/>
    <x v="300"/>
    <s v="vbb-do"/>
    <x v="67"/>
    <s v="210035-65 MC VBB WP1: DO-nota West (25-050)"/>
    <x v="324"/>
    <n v="3.5"/>
    <s v="Normal Time"/>
    <s v="ox results"/>
    <s v="210035-65"/>
    <n v="5"/>
    <n v="2020"/>
    <n v="43"/>
    <s v="2020-43"/>
  </r>
  <r>
    <n v="0.10000000000000009"/>
    <x v="470"/>
    <x v="301"/>
    <s v="vbb-do"/>
    <x v="67"/>
    <s v="210035-65 MC VBB WP1: DO-nota West (25-050)"/>
    <x v="325"/>
    <n v="4.5"/>
    <s v="Normal Time"/>
    <s v="bearing reactions for wp3"/>
    <s v="210035-65"/>
    <n v="4"/>
    <n v="2020"/>
    <n v="43"/>
    <s v="2020-43"/>
  </r>
  <r>
    <n v="0.10000000000000009"/>
    <x v="471"/>
    <x v="302"/>
    <s v="vbb-do"/>
    <x v="67"/>
    <s v="210035-65 MC VBB WP1: DO-nota West (25-050)"/>
    <x v="325"/>
    <n v="3"/>
    <s v="Normal Time"/>
    <s v="processing ox results"/>
    <s v="210035-65"/>
    <n v="4"/>
    <n v="2020"/>
    <n v="43"/>
    <s v="2020-43"/>
  </r>
  <r>
    <n v="0.10000000000000009"/>
    <x v="471"/>
    <x v="302"/>
    <s v="vbb-do"/>
    <x v="67"/>
    <s v="210035-65 MC VBB WP1: DO-nota West (25-050)"/>
    <x v="325"/>
    <n v="5.5"/>
    <s v="Normal Time"/>
    <s v="new ox run | buckling"/>
    <s v="210035-65"/>
    <n v="4"/>
    <n v="2020"/>
    <n v="43"/>
    <s v="2020-43"/>
  </r>
  <r>
    <n v="0.10000000000000009"/>
    <x v="472"/>
    <x v="303"/>
    <s v="vbb-do"/>
    <x v="67"/>
    <s v="210035-65 MC VBB WP1: DO-nota West (25-050)"/>
    <x v="326"/>
    <n v="2"/>
    <s v="Normal Time"/>
    <s v="rws weekly meeting"/>
    <s v="210035-65"/>
    <n v="3"/>
    <n v="2020"/>
    <n v="43"/>
    <s v="2020-43"/>
  </r>
  <r>
    <n v="0.10000000000000009"/>
    <x v="472"/>
    <x v="303"/>
    <s v="vbb-do"/>
    <x v="67"/>
    <s v="210035-65 MC VBB WP1: DO-nota West (25-050)"/>
    <x v="326"/>
    <n v="3"/>
    <s v="Normal Time"/>
    <s v="new ox run processing"/>
    <s v="210035-65"/>
    <n v="3"/>
    <n v="2020"/>
    <n v="43"/>
    <s v="2020-43"/>
  </r>
  <r>
    <n v="0.10000000000000009"/>
    <x v="473"/>
    <x v="304"/>
    <s v="vbb-do"/>
    <x v="67"/>
    <s v="210035-65 MC VBB WP1: DO-nota West (25-050)"/>
    <x v="327"/>
    <n v="1"/>
    <s v="Normal Time"/>
    <s v="architecture meeting"/>
    <s v="210035-65"/>
    <n v="2"/>
    <n v="2020"/>
    <n v="43"/>
    <s v="2020-43"/>
  </r>
  <r>
    <n v="0.10000000000000009"/>
    <x v="473"/>
    <x v="304"/>
    <s v="vbb-do"/>
    <x v="67"/>
    <s v="210035-65 MC VBB WP1: DO-nota West (25-050)"/>
    <x v="327"/>
    <n v="3.5"/>
    <s v="Normal Time"/>
    <s v="CoG | staging | ox results"/>
    <s v="210035-65"/>
    <n v="2"/>
    <n v="2020"/>
    <n v="43"/>
    <s v="2020-43"/>
  </r>
  <r>
    <n v="0.10000000000000009"/>
    <x v="474"/>
    <x v="305"/>
    <s v="vbb-do"/>
    <x v="67"/>
    <s v="210035-65 MC VBB WP1: DO-nota West (25-050)"/>
    <x v="327"/>
    <n v="3.5"/>
    <s v="Normal Time"/>
    <s v="verifications plan"/>
    <s v="210035-65"/>
    <n v="2"/>
    <n v="2020"/>
    <n v="43"/>
    <s v="2020-43"/>
  </r>
  <r>
    <n v="0.10000000000000009"/>
    <x v="475"/>
    <x v="306"/>
    <s v="vbb-do"/>
    <x v="67"/>
    <s v="210035-65 MC VBB WP1: DO-nota West (25-050)"/>
    <x v="328"/>
    <n v="2"/>
    <s v="Normal Time"/>
    <s v="ox results - error in GSA"/>
    <s v="210035-65"/>
    <n v="1"/>
    <n v="2020"/>
    <n v="43"/>
    <s v="2020-43"/>
  </r>
  <r>
    <n v="0.10000000000000009"/>
    <x v="476"/>
    <x v="307"/>
    <s v="vbb-do"/>
    <x v="67"/>
    <s v="210035-65 MC VBB WP1: DO-nota West (25-050)"/>
    <x v="328"/>
    <n v="2"/>
    <s v="Normal Time"/>
    <s v="wp1-wp2 meeting"/>
    <s v="210035-65"/>
    <n v="1"/>
    <n v="2020"/>
    <n v="43"/>
    <s v="2020-43"/>
  </r>
  <r>
    <n v="1.1000000000000001"/>
    <x v="477"/>
    <x v="308"/>
    <s v="vbb-do"/>
    <x v="68"/>
    <s v="210035-65 MC VBB WP1: DO-nota West (25-050)"/>
    <x v="329"/>
    <n v="5"/>
    <s v="Normal Time"/>
    <s v="Ox results"/>
    <s v="210035-65"/>
    <n v="5"/>
    <n v="2020"/>
    <n v="42"/>
    <s v="2020-42"/>
  </r>
  <r>
    <n v="1.1000000000000001"/>
    <x v="478"/>
    <x v="309"/>
    <s v="bcst_management"/>
    <x v="68"/>
    <s v="074097-30 LEADERSHIP &amp; MANAGEMENT CC124 (01-124)"/>
    <x v="329"/>
    <n v="1"/>
    <s v="Normal Time"/>
    <s v="leadership meeting"/>
    <s v="074097-30"/>
    <n v="5"/>
    <n v="2020"/>
    <n v="42"/>
    <s v="2020-42"/>
  </r>
  <r>
    <n v="1.1000000000000001"/>
    <x v="478"/>
    <x v="309"/>
    <s v="bcst_management"/>
    <x v="68"/>
    <s v="074097-30 LEADERSHIP &amp; MANAGEMENT CC124 (01-124)"/>
    <x v="329"/>
    <n v="1.5"/>
    <s v="Normal Time"/>
    <s v="engagement"/>
    <s v="074097-30"/>
    <n v="5"/>
    <n v="2020"/>
    <n v="42"/>
    <s v="2020-42"/>
  </r>
  <r>
    <n v="1.1000000000000001"/>
    <x v="479"/>
    <x v="310"/>
    <s v="vbb-do"/>
    <x v="68"/>
    <s v="210035-65 MC VBB WP1: DO-nota West (25-050)"/>
    <x v="330"/>
    <n v="2"/>
    <s v="Normal Time"/>
    <s v="Joint spreadsheet"/>
    <s v="210035-65"/>
    <n v="4"/>
    <n v="2020"/>
    <n v="42"/>
    <s v="2020-42"/>
  </r>
  <r>
    <n v="1.1000000000000001"/>
    <x v="479"/>
    <x v="310"/>
    <s v="vbb-do"/>
    <x v="68"/>
    <s v="210035-65 MC VBB WP1: DO-nota West (25-050)"/>
    <x v="330"/>
    <n v="5.5"/>
    <s v="Normal Time"/>
    <s v="model rerun"/>
    <s v="210035-65"/>
    <n v="4"/>
    <n v="2020"/>
    <n v="42"/>
    <s v="2020-42"/>
  </r>
  <r>
    <n v="1.1000000000000001"/>
    <x v="480"/>
    <x v="311"/>
    <s v="vbb-do"/>
    <x v="68"/>
    <s v="210035-65 MC VBB WP1: DO-nota West (25-050)"/>
    <x v="331"/>
    <n v="4"/>
    <s v="Normal Time"/>
    <s v="model re-run"/>
    <s v="210035-65"/>
    <n v="3"/>
    <n v="2020"/>
    <n v="42"/>
    <s v="2020-42"/>
  </r>
  <r>
    <n v="1.1000000000000001"/>
    <x v="481"/>
    <x v="312"/>
    <s v="vbb-do"/>
    <x v="68"/>
    <s v="210035-65 MC VBB WP1: DO-nota West (25-050)"/>
    <x v="331"/>
    <n v="1.5"/>
    <s v="Normal Time"/>
    <s v="model re-run"/>
    <s v="210035-65"/>
    <n v="3"/>
    <n v="2020"/>
    <n v="42"/>
    <s v="2020-42"/>
  </r>
  <r>
    <n v="1.1000000000000001"/>
    <x v="481"/>
    <x v="312"/>
    <s v="vbb-do"/>
    <x v="68"/>
    <s v="210035-65 MC VBB WP1: DO-nota West (25-050)"/>
    <x v="331"/>
    <n v="2"/>
    <s v="Normal Time"/>
    <s v="bearing schedule update"/>
    <s v="210035-65"/>
    <n v="3"/>
    <n v="2020"/>
    <n v="42"/>
    <s v="2020-42"/>
  </r>
  <r>
    <n v="1.1000000000000001"/>
    <x v="482"/>
    <x v="313"/>
    <s v="vbb-do"/>
    <x v="68"/>
    <s v="210035-65 MC VBB WP1: DO-nota West (25-050)"/>
    <x v="332"/>
    <n v="4"/>
    <s v="Normal Time"/>
    <s v="update to bearing and joint tools | model update"/>
    <s v="210035-65"/>
    <n v="2"/>
    <n v="2020"/>
    <n v="42"/>
    <s v="2020-42"/>
  </r>
  <r>
    <n v="1.1000000000000001"/>
    <x v="483"/>
    <x v="314"/>
    <s v="vbb-do"/>
    <x v="68"/>
    <s v="210035-65 MC VBB WP1: DO-nota West (25-050)"/>
    <x v="332"/>
    <n v="1.5"/>
    <s v="Normal Time"/>
    <s v="model update | lists and section properties"/>
    <s v="210035-65"/>
    <n v="2"/>
    <n v="2020"/>
    <n v="42"/>
    <s v="2020-42"/>
  </r>
  <r>
    <n v="1.1000000000000001"/>
    <x v="483"/>
    <x v="314"/>
    <s v="training"/>
    <x v="68"/>
    <s v="TRAINING (In-house training)"/>
    <x v="332"/>
    <n v="2"/>
    <s v="Normal Time"/>
    <s v="joe bloor mock | technical strategy update"/>
    <n v="0"/>
    <n v="2"/>
    <n v="2020"/>
    <n v="42"/>
    <s v="2020-42"/>
  </r>
  <r>
    <n v="1.1000000000000001"/>
    <x v="484"/>
    <x v="315"/>
    <s v="vbb-do"/>
    <x v="68"/>
    <s v="210035-65 MC VBB WP1: DO-nota West (25-050)"/>
    <x v="333"/>
    <n v="1.5"/>
    <s v="Normal Time"/>
    <s v="WP1/WP2 meeting"/>
    <s v="210035-65"/>
    <n v="1"/>
    <n v="2020"/>
    <n v="42"/>
    <s v="2020-42"/>
  </r>
  <r>
    <n v="1.1000000000000001"/>
    <x v="484"/>
    <x v="315"/>
    <s v="vbb-do"/>
    <x v="68"/>
    <s v="210035-65 MC VBB WP1: DO-nota West (25-050)"/>
    <x v="333"/>
    <n v="6"/>
    <s v="Normal Time"/>
    <s v="update of model | bearing reactions check"/>
    <s v="210035-65"/>
    <n v="1"/>
    <n v="2020"/>
    <n v="42"/>
    <s v="2020-42"/>
  </r>
  <r>
    <n v="0.10000000000000009"/>
    <x v="485"/>
    <x v="316"/>
    <s v="vbb-do"/>
    <x v="69"/>
    <s v="210035-65 MC VBB WP1: DO-nota West (25-050)"/>
    <x v="334"/>
    <n v="3"/>
    <s v="Normal Time"/>
    <s v="VBB | model updates following reactions | tools update"/>
    <s v="210035-65"/>
    <n v="5"/>
    <n v="2020"/>
    <n v="41"/>
    <s v="2020-41"/>
  </r>
  <r>
    <n v="0.10000000000000009"/>
    <x v="486"/>
    <x v="317"/>
    <s v="vbb-do"/>
    <x v="69"/>
    <s v="210035-65 MC VBB WP1: DO-nota West (25-050)"/>
    <x v="334"/>
    <n v="4.5"/>
    <s v="Normal Time"/>
    <s v="VBB | bearing reaction summary | model checks"/>
    <s v="210035-65"/>
    <n v="5"/>
    <n v="2020"/>
    <n v="41"/>
    <s v="2020-41"/>
  </r>
  <r>
    <n v="0.10000000000000009"/>
    <x v="487"/>
    <x v="318"/>
    <s v="vbb-do"/>
    <x v="69"/>
    <s v="210035-65 MC VBB WP1: DO-nota West (25-050)"/>
    <x v="335"/>
    <n v="7.5"/>
    <s v="Normal Time"/>
    <s v="VBB | self weight summary_x000a__x000a_BCST | Startegy meeting"/>
    <s v="210035-65"/>
    <n v="4"/>
    <n v="2020"/>
    <n v="41"/>
    <s v="2020-41"/>
  </r>
  <r>
    <n v="0.10000000000000009"/>
    <x v="488"/>
    <x v="319"/>
    <s v="vbb-do"/>
    <x v="69"/>
    <s v="210035-65 MC VBB WP1: DO-nota West (25-050)"/>
    <x v="335"/>
    <n v="0"/>
    <s v="Normal Time"/>
    <s v="VBB | self weight verifications"/>
    <s v="210035-65"/>
    <n v="4"/>
    <n v="2020"/>
    <n v="41"/>
    <s v="2020-41"/>
  </r>
  <r>
    <n v="0.10000000000000009"/>
    <x v="489"/>
    <x v="320"/>
    <s v="vbb-do"/>
    <x v="69"/>
    <s v="210035-65 MC VBB WP1: DO-nota West (25-050)"/>
    <x v="336"/>
    <n v="0"/>
    <s v="Normal Time"/>
    <s v="VBB | self weight checks"/>
    <s v="210035-65"/>
    <n v="3"/>
    <n v="2020"/>
    <n v="41"/>
    <s v="2020-41"/>
  </r>
  <r>
    <n v="0.10000000000000009"/>
    <x v="490"/>
    <x v="321"/>
    <s v="vbb-do"/>
    <x v="69"/>
    <s v="210035-65 MC VBB WP1: DO-nota West (25-050)"/>
    <x v="336"/>
    <n v="7.5"/>
    <s v="Normal Time"/>
    <s v="VBB | RWS progress meeting | plan meeting | arch stiffening"/>
    <s v="210035-65"/>
    <n v="3"/>
    <n v="2020"/>
    <n v="41"/>
    <s v="2020-41"/>
  </r>
  <r>
    <n v="0.10000000000000009"/>
    <x v="491"/>
    <x v="322"/>
    <s v="vbb-do"/>
    <x v="69"/>
    <s v="210035-65 MC VBB WP1: DO-nota West (25-050)"/>
    <x v="337"/>
    <n v="7.5"/>
    <s v="Normal Time"/>
    <s v="VBB | portal verifications | arch stiffening"/>
    <s v="210035-65"/>
    <n v="2"/>
    <n v="2020"/>
    <n v="41"/>
    <s v="2020-41"/>
  </r>
  <r>
    <n v="0.10000000000000009"/>
    <x v="492"/>
    <x v="323"/>
    <s v="vbb-do"/>
    <x v="69"/>
    <s v="210035-65 MC VBB WP1: DO-nota West (25-050)"/>
    <x v="337"/>
    <n v="0"/>
    <s v="Normal Time"/>
    <s v="VBB | portal verification"/>
    <s v="210035-65"/>
    <n v="2"/>
    <n v="2020"/>
    <n v="41"/>
    <s v="2020-41"/>
  </r>
  <r>
    <n v="0.10000000000000009"/>
    <x v="493"/>
    <x v="324"/>
    <s v="vbb-do"/>
    <x v="69"/>
    <s v="210035-65 MC VBB WP1: DO-nota West (25-050)"/>
    <x v="338"/>
    <n v="3"/>
    <s v="Normal Time"/>
    <s v="VBB | wind bracing verifications | meeting to discuss verification process"/>
    <s v="210035-65"/>
    <n v="1"/>
    <n v="2020"/>
    <n v="41"/>
    <s v="2020-41"/>
  </r>
  <r>
    <n v="0.10000000000000009"/>
    <x v="494"/>
    <x v="325"/>
    <s v="vbb-do"/>
    <x v="69"/>
    <s v="210035-65 MC VBB WP1: DO-nota West (25-050)"/>
    <x v="338"/>
    <n v="4.5"/>
    <s v="Normal Time"/>
    <s v="VBB | cross girder and wind bracing verifications"/>
    <s v="210035-65"/>
    <n v="1"/>
    <n v="2020"/>
    <n v="41"/>
    <s v="2020-41"/>
  </r>
  <r>
    <n v="1.1000000000000001"/>
    <x v="495"/>
    <x v="326"/>
    <s v="vbb-do"/>
    <x v="70"/>
    <s v="210035-65 MC VBB WP1: DO-nota West (25-050)"/>
    <x v="339"/>
    <n v="7.5"/>
    <s v="Normal Time"/>
    <s v="VBB | Cross girder verifications"/>
    <s v="210035-65"/>
    <n v="5"/>
    <n v="2020"/>
    <n v="40"/>
    <s v="2020-40"/>
  </r>
  <r>
    <n v="1.1000000000000001"/>
    <x v="496"/>
    <x v="327"/>
    <s v="vbb-do"/>
    <x v="70"/>
    <s v="210035-65 MC VBB WP1: DO-nota West (25-050)"/>
    <x v="339"/>
    <n v="0"/>
    <s v="Normal Time"/>
    <s v="VBB | cross girders"/>
    <s v="210035-65"/>
    <n v="5"/>
    <n v="2020"/>
    <n v="40"/>
    <s v="2020-40"/>
  </r>
  <r>
    <n v="1.1000000000000001"/>
    <x v="496"/>
    <x v="327"/>
    <s v="vbb-do"/>
    <x v="70"/>
    <s v="210035-65 MC VBB WP1: DO-nota West (25-050)"/>
    <x v="339"/>
    <n v="0"/>
    <s v="Normal Time"/>
    <s v="BCST | Management meeting"/>
    <s v="210035-65"/>
    <n v="5"/>
    <n v="2020"/>
    <n v="40"/>
    <s v="2020-40"/>
  </r>
  <r>
    <n v="1.1000000000000001"/>
    <x v="497"/>
    <x v="328"/>
    <s v="vbb-do"/>
    <x v="70"/>
    <s v="210035-65 MC VBB WP1: DO-nota West (25-050)"/>
    <x v="340"/>
    <n v="5.5"/>
    <s v="Normal Time"/>
    <s v="VBB | arch verifications"/>
    <s v="210035-65"/>
    <n v="4"/>
    <n v="2020"/>
    <n v="40"/>
    <s v="2020-40"/>
  </r>
  <r>
    <n v="1.1000000000000001"/>
    <x v="498"/>
    <x v="329"/>
    <s v="training"/>
    <x v="70"/>
    <s v="TRAINING (In-house training)"/>
    <x v="340"/>
    <n v="2"/>
    <s v="Normal Time"/>
    <s v="ICE | James Walley mock_x000a_"/>
    <n v="0"/>
    <n v="4"/>
    <n v="2020"/>
    <n v="40"/>
    <s v="2020-40"/>
  </r>
  <r>
    <n v="1.1000000000000001"/>
    <x v="499"/>
    <x v="330"/>
    <s v="vbb-do"/>
    <x v="70"/>
    <s v="210035-65 MC VBB WP1: DO-nota West (25-050)"/>
    <x v="341"/>
    <n v="3.5"/>
    <s v="Normal Time"/>
    <s v="VBB | arh main girder optimisation"/>
    <s v="210035-65"/>
    <n v="3"/>
    <n v="2020"/>
    <n v="40"/>
    <s v="2020-40"/>
  </r>
  <r>
    <n v="1.1000000000000001"/>
    <x v="500"/>
    <x v="331"/>
    <s v="vbb-do"/>
    <x v="70"/>
    <s v="210035-65 MC VBB WP1: DO-nota West (25-050)"/>
    <x v="341"/>
    <n v="4"/>
    <s v="Normal Time"/>
    <s v="VBB | report | arch and MG design | arch verifiaction"/>
    <s v="210035-65"/>
    <n v="3"/>
    <n v="2020"/>
    <n v="40"/>
    <s v="2020-40"/>
  </r>
  <r>
    <n v="1.1000000000000001"/>
    <x v="501"/>
    <x v="332"/>
    <s v="vbb-do"/>
    <x v="70"/>
    <s v="210035-65 MC VBB WP1: DO-nota West (25-050)"/>
    <x v="342"/>
    <n v="4.5"/>
    <s v="Normal Time"/>
    <s v="VBB | review of OX results_x000a_Improved results for arch and main girder. Will begin review of other sections."/>
    <s v="210035-65"/>
    <n v="2"/>
    <n v="2020"/>
    <n v="40"/>
    <s v="2020-40"/>
  </r>
  <r>
    <n v="1.1000000000000001"/>
    <x v="502"/>
    <x v="333"/>
    <s v="vbb-do"/>
    <x v="70"/>
    <s v="210035-65 MC VBB WP1: DO-nota West (25-050)"/>
    <x v="342"/>
    <n v="3"/>
    <s v="Normal Time"/>
    <s v="VBB | Verifications for checking | report update to include DB"/>
    <s v="210035-65"/>
    <n v="2"/>
    <n v="2020"/>
    <n v="40"/>
    <s v="2020-40"/>
  </r>
  <r>
    <n v="1.1000000000000001"/>
    <x v="503"/>
    <x v="334"/>
    <s v="vbb-do"/>
    <x v="70"/>
    <s v="210035-65 MC VBB WP1: DO-nota West (25-050)"/>
    <x v="343"/>
    <n v="2"/>
    <s v="Normal Time"/>
    <s v="VBB | MG initial rerun"/>
    <s v="210035-65"/>
    <n v="1"/>
    <n v="2020"/>
    <n v="40"/>
    <s v="2020-40"/>
  </r>
  <r>
    <n v="1.1000000000000001"/>
    <x v="503"/>
    <x v="334"/>
    <s v="bcst_man"/>
    <x v="70"/>
    <s v="071945-07 BCS - management (01-124)"/>
    <x v="343"/>
    <n v="2"/>
    <s v="Normal Time"/>
    <s v="BCST | Liana meeting | Engagement meeting"/>
    <s v="071945-07"/>
    <n v="1"/>
    <n v="2020"/>
    <n v="40"/>
    <s v="2020-40"/>
  </r>
  <r>
    <n v="1.1000000000000001"/>
    <x v="504"/>
    <x v="335"/>
    <s v="vbb-do"/>
    <x v="70"/>
    <s v="210035-65 MC VBB WP1: DO-nota West (25-050)"/>
    <x v="343"/>
    <n v="3.5"/>
    <s v="Normal Time"/>
    <s v="VBB | WP1/WP2 updae | Main Girder model update_x000a_Investigated why OX results showing increases in stress when sections increased. Found that some load cases were being counted twice, so doublecounting some results."/>
    <s v="210035-65"/>
    <n v="1"/>
    <n v="2020"/>
    <n v="40"/>
    <s v="2020-40"/>
  </r>
  <r>
    <n v="0.10000000000000009"/>
    <x v="505"/>
    <x v="336"/>
    <s v="vbb-do"/>
    <x v="71"/>
    <s v="210035-65 MC VBB WP1: DO-nota West (25-050)"/>
    <x v="344"/>
    <n v="3.75"/>
    <s v="Normal Time"/>
    <s v="VBB | design basis (final time...)"/>
    <s v="210035-65"/>
    <n v="5"/>
    <n v="2020"/>
    <n v="39"/>
    <s v="2020-39"/>
  </r>
  <r>
    <n v="0.10000000000000009"/>
    <x v="506"/>
    <x v="337"/>
    <s v="vbb-do"/>
    <x v="71"/>
    <s v="210035-65 MC VBB WP1: DO-nota West (25-050)"/>
    <x v="344"/>
    <n v="3.75"/>
    <s v="Normal Time"/>
    <s v="VBB | postprocessing results_x000a__x000a_BCST | management meeting"/>
    <s v="210035-65"/>
    <n v="5"/>
    <n v="2020"/>
    <n v="39"/>
    <s v="2020-39"/>
  </r>
  <r>
    <n v="0.10000000000000009"/>
    <x v="507"/>
    <x v="338"/>
    <s v="vbb-do"/>
    <x v="71"/>
    <s v="210035-65 MC VBB WP1: DO-nota West (25-050)"/>
    <x v="345"/>
    <n v="5"/>
    <s v="Normal Time"/>
    <s v="VBB | main girder and arch sizing_x000a_Still encoutering problems with the level of stres in the arches and main girder. Especially close to the springing. To revise sections an re-rerun"/>
    <s v="210035-65"/>
    <n v="4"/>
    <n v="2020"/>
    <n v="39"/>
    <s v="2020-39"/>
  </r>
  <r>
    <n v="0.10000000000000009"/>
    <x v="508"/>
    <x v="339"/>
    <s v="vbb-do"/>
    <x v="71"/>
    <s v="210035-65 MC VBB WP1: DO-nota West (25-050)"/>
    <x v="345"/>
    <n v="2.5"/>
    <s v="Normal Time"/>
    <s v="VBB | ox run | arch verification - stiffener"/>
    <s v="210035-65"/>
    <n v="4"/>
    <n v="2020"/>
    <n v="39"/>
    <s v="2020-39"/>
  </r>
  <r>
    <n v="0.10000000000000009"/>
    <x v="509"/>
    <x v="340"/>
    <s v="vbb-do"/>
    <x v="71"/>
    <s v="210035-65 MC VBB WP1: DO-nota West (25-050)"/>
    <x v="346"/>
    <n v="2"/>
    <s v="Normal Time"/>
    <s v="VBB | Model rerun_x000a_reruning model for updated main girder and ach sections. Also investigated docx complier script, can't get docx module to work...."/>
    <s v="210035-65"/>
    <n v="3"/>
    <n v="2020"/>
    <n v="39"/>
    <s v="2020-39"/>
  </r>
  <r>
    <n v="0.10000000000000009"/>
    <x v="510"/>
    <x v="341"/>
    <s v="vbb-do"/>
    <x v="71"/>
    <s v="210035-65 MC VBB WP1: DO-nota West (25-050)"/>
    <x v="346"/>
    <n v="5.5"/>
    <s v="Normal Time"/>
    <s v="VBB | postprocessing_x000a_Running of BIE for second run of VBB. Main girder and arch sizes modified._x000a__x000a_BCST | resource management meeting"/>
    <s v="210035-65"/>
    <n v="3"/>
    <n v="2020"/>
    <n v="39"/>
    <s v="2020-39"/>
  </r>
  <r>
    <n v="0.10000000000000009"/>
    <x v="511"/>
    <x v="342"/>
    <s v="vbb-do"/>
    <x v="71"/>
    <s v="210035-65 MC VBB WP1: DO-nota West (25-050)"/>
    <x v="347"/>
    <n v="3"/>
    <s v="Normal Time"/>
    <s v="VBB | systems engineering update | fire note | main girder optimisation"/>
    <s v="210035-65"/>
    <n v="2"/>
    <n v="2020"/>
    <n v="39"/>
    <s v="2020-39"/>
  </r>
  <r>
    <n v="0.10000000000000009"/>
    <x v="512"/>
    <x v="343"/>
    <s v="vbb-do"/>
    <x v="71"/>
    <s v="210035-65 MC VBB WP1: DO-nota West (25-050)"/>
    <x v="347"/>
    <n v="4.5"/>
    <s v="Normal Time"/>
    <s v="VBB | Postprocessing_x000a_Investigation into postprocessing results. MG stresses approx. 400MPa. Trying to determine why such an increase since VO. Seems the VO results were incorrect."/>
    <s v="210035-65"/>
    <n v="2"/>
    <n v="2020"/>
    <n v="39"/>
    <s v="2020-39"/>
  </r>
  <r>
    <n v="0.10000000000000009"/>
    <x v="513"/>
    <x v="344"/>
    <s v="vbb-do"/>
    <x v="71"/>
    <s v="210035-65 MC VBB WP1: DO-nota West (25-050)"/>
    <x v="348"/>
    <n v="2"/>
    <s v="Normal Time"/>
    <s v="VBB | post processing results_x000a_main girders not working"/>
    <s v="210035-65"/>
    <n v="1"/>
    <n v="2020"/>
    <n v="39"/>
    <s v="2020-39"/>
  </r>
  <r>
    <n v="0.10000000000000009"/>
    <x v="514"/>
    <x v="345"/>
    <s v="vbb-do"/>
    <x v="71"/>
    <s v="210035-65 MC VBB WP1: DO-nota West (25-050)"/>
    <x v="348"/>
    <n v="5.5"/>
    <s v="Normal Time"/>
    <s v="VBB | verifications | fire CFD meeting_x000a_preparation for fire CFD analysis update, highlighted main issues - wind, scenarios, structural assessment, protection measure specification_x000a__x000a__x000a_IM Digital"/>
    <s v="210035-65"/>
    <n v="1"/>
    <n v="2020"/>
    <n v="39"/>
    <s v="2020-39"/>
  </r>
  <r>
    <n v="1.1000000000000001"/>
    <x v="515"/>
    <x v="346"/>
    <s v="vbb-do"/>
    <x v="72"/>
    <s v="210035-65 MC VBB WP1: DO-nota West (25-050)"/>
    <x v="349"/>
    <n v="4.5"/>
    <s v="Normal Time"/>
    <s v="VBB | verification sheets | ox run influence effects"/>
    <s v="210035-65"/>
    <n v="5"/>
    <n v="2020"/>
    <n v="38"/>
    <s v="2020-38"/>
  </r>
  <r>
    <n v="1.1000000000000001"/>
    <x v="516"/>
    <x v="347"/>
    <s v="vbb-do"/>
    <x v="72"/>
    <s v="210035-65 MC VBB WP1: DO-nota West (25-050)"/>
    <x v="349"/>
    <n v="3"/>
    <s v="Normal Time"/>
    <s v="VBB | report update | verifications planning_x000a__x000a_BCST | human factors meeting about team morale"/>
    <s v="210035-65"/>
    <n v="5"/>
    <n v="2020"/>
    <n v="38"/>
    <s v="2020-38"/>
  </r>
  <r>
    <n v="1.1000000000000001"/>
    <x v="517"/>
    <x v="348"/>
    <s v="vbb-do"/>
    <x v="72"/>
    <s v="210035-65 MC VBB WP1: DO-nota West (25-050)"/>
    <x v="350"/>
    <n v="3"/>
    <s v="Normal Time"/>
    <s v="VBB | deisgn report and verifications_x000a_Copied technical notes on joints, construction staging and hanger loss ito report."/>
    <s v="210035-65"/>
    <n v="4"/>
    <n v="2020"/>
    <n v="38"/>
    <s v="2020-38"/>
  </r>
  <r>
    <n v="1.1000000000000001"/>
    <x v="518"/>
    <x v="349"/>
    <s v="vbb-do"/>
    <x v="72"/>
    <s v="210035-65 MC VBB WP1: DO-nota West (25-050)"/>
    <x v="350"/>
    <n v="4.5"/>
    <s v="Normal Time"/>
    <s v="VBB | Design Report_x000a_Seeting up of design report structure. Appendix Layout"/>
    <s v="210035-65"/>
    <n v="4"/>
    <n v="2020"/>
    <n v="38"/>
    <s v="2020-38"/>
  </r>
  <r>
    <n v="1.1000000000000001"/>
    <x v="519"/>
    <x v="350"/>
    <s v="vbb-do"/>
    <x v="72"/>
    <s v="210035-65 MC VBB WP1: DO-nota West (25-050)"/>
    <x v="351"/>
    <n v="2.5"/>
    <s v="Normal Time"/>
    <s v="BIM MM meeting_x000a__x000a_VBB | BIM Scrum | arch geometry | construction sequence model with ying"/>
    <s v="210035-65"/>
    <n v="3"/>
    <n v="2020"/>
    <n v="38"/>
    <s v="2020-38"/>
  </r>
  <r>
    <n v="1.1000000000000001"/>
    <x v="520"/>
    <x v="351"/>
    <s v="vbb-do"/>
    <x v="72"/>
    <s v="210035-65 MC VBB WP1: DO-nota West (25-050)"/>
    <x v="351"/>
    <n v="5"/>
    <s v="Normal Time"/>
    <s v="VBB | Construction staging model_x000a_Reviwed staging model prepared by Ying. Deck restrained when on temporary supports. Don't think this is correct. Will need to Review"/>
    <s v="210035-65"/>
    <n v="3"/>
    <n v="2020"/>
    <n v="38"/>
    <s v="2020-38"/>
  </r>
  <r>
    <n v="1.1000000000000001"/>
    <x v="521"/>
    <x v="352"/>
    <s v="vbb-do"/>
    <x v="72"/>
    <s v="210035-65 MC VBB WP1: DO-nota West (25-050)"/>
    <x v="352"/>
    <n v="3.5"/>
    <s v="Normal Time"/>
    <s v="VBB | verifications update | arch geometry meeting_x000a_completed verification register. started plan for verification following first ox run"/>
    <s v="210035-65"/>
    <n v="2"/>
    <n v="2020"/>
    <n v="38"/>
    <s v="2020-38"/>
  </r>
  <r>
    <n v="1.1000000000000001"/>
    <x v="522"/>
    <x v="353"/>
    <s v="vbb-do"/>
    <x v="72"/>
    <s v="210035-65 MC VBB WP1: DO-nota West (25-050)"/>
    <x v="352"/>
    <n v="4"/>
    <s v="Normal Time"/>
    <s v="VBB | Update of verification sheets_x000a_Arch verification sheet_x000a__x000a_Other | first day back in the office."/>
    <s v="210035-65"/>
    <n v="2"/>
    <n v="2020"/>
    <n v="38"/>
    <s v="2020-38"/>
  </r>
  <r>
    <n v="1.1000000000000001"/>
    <x v="523"/>
    <x v="354"/>
    <s v="vbb-do"/>
    <x v="72"/>
    <s v="210035-65 MC VBB WP1: DO-nota West (25-050)"/>
    <x v="353"/>
    <n v="4.5"/>
    <s v="Normal Time"/>
    <s v="VBB | Verification sheets_x000a_Updated verification sheets from VO&gt; COllected all latest ones, to start from a clean position. Recorded in verification sheet list"/>
    <s v="210035-65"/>
    <n v="1"/>
    <n v="2020"/>
    <n v="38"/>
    <s v="2020-38"/>
  </r>
  <r>
    <n v="1.1000000000000001"/>
    <x v="524"/>
    <x v="355"/>
    <s v="vbb-do"/>
    <x v="72"/>
    <s v="210035-65 MC VBB WP1: DO-nota West (25-050)"/>
    <x v="353"/>
    <n v="3"/>
    <s v="Normal Time"/>
    <s v="VBB | update of verification sheets_x000a_worked on updating all sheets. added required spreadsheets and scripts. discussed with andrea to ensure the latest are considered"/>
    <s v="210035-65"/>
    <n v="1"/>
    <n v="2020"/>
    <n v="38"/>
    <s v="2020-38"/>
  </r>
  <r>
    <n v="0.10000000000000009"/>
    <x v="525"/>
    <x v="356"/>
    <s v="vbb-do"/>
    <x v="73"/>
    <s v="210035-65 MC VBB WP1: DO-nota West (25-050)"/>
    <x v="354"/>
    <n v="3.75"/>
    <s v="Normal Time"/>
    <s v="VBB | verification sheets update | amsterdam serveer outage | arch geometry update"/>
    <s v="210035-65"/>
    <n v="5"/>
    <n v="2020"/>
    <n v="37"/>
    <s v="2020-37"/>
  </r>
  <r>
    <n v="0.10000000000000009"/>
    <x v="526"/>
    <x v="357"/>
    <s v="vbb-do"/>
    <x v="73"/>
    <s v="210035-65 MC VBB WP1: DO-nota West (25-050)"/>
    <x v="354"/>
    <n v="3.75"/>
    <s v="Normal Time"/>
    <s v="personal _x000a__x000a_VBB | verifications"/>
    <s v="210035-65"/>
    <n v="5"/>
    <n v="2020"/>
    <n v="37"/>
    <s v="2020-37"/>
  </r>
  <r>
    <n v="0.10000000000000009"/>
    <x v="527"/>
    <x v="358"/>
    <s v="vbb-do"/>
    <x v="73"/>
    <s v="210035-65 MC VBB WP1: DO-nota West (25-050)"/>
    <x v="355"/>
    <n v="3.75"/>
    <s v="Normal Time"/>
    <s v="VBB | design basis | verifications"/>
    <s v="210035-65"/>
    <n v="4"/>
    <n v="2020"/>
    <n v="37"/>
    <s v="2020-37"/>
  </r>
  <r>
    <n v="0.10000000000000009"/>
    <x v="528"/>
    <x v="359"/>
    <s v="vbb-do"/>
    <x v="73"/>
    <s v="210035-65 MC VBB WP1: DO-nota West (25-050)"/>
    <x v="355"/>
    <n v="3.75"/>
    <s v="Normal Time"/>
    <s v="VBB | design basis updates"/>
    <s v="210035-65"/>
    <n v="4"/>
    <n v="2020"/>
    <n v="37"/>
    <s v="2020-37"/>
  </r>
  <r>
    <n v="0.10000000000000009"/>
    <x v="529"/>
    <x v="360"/>
    <s v="vbb-do"/>
    <x v="73"/>
    <s v="210035-65 MC VBB WP1: DO-nota West (25-050)"/>
    <x v="356"/>
    <n v="3.75"/>
    <s v="Normal Time"/>
    <s v="VBB | design basis update | verification sheets update"/>
    <s v="210035-65"/>
    <n v="3"/>
    <n v="2020"/>
    <n v="37"/>
    <s v="2020-37"/>
  </r>
  <r>
    <n v="0.10000000000000009"/>
    <x v="530"/>
    <x v="361"/>
    <s v="vbb-do"/>
    <x v="73"/>
    <s v="210035-65 MC VBB WP1: DO-nota West (25-050)"/>
    <x v="356"/>
    <n v="3.75"/>
    <s v="Normal Time"/>
    <s v="VBB | design basis - update to hanger loads and verification parts. Added friction chapter"/>
    <s v="210035-65"/>
    <n v="3"/>
    <n v="2020"/>
    <n v="37"/>
    <s v="2020-37"/>
  </r>
  <r>
    <n v="0.10000000000000009"/>
    <x v="531"/>
    <x v="362"/>
    <s v="vbb-do"/>
    <x v="73"/>
    <s v="210035-65 MC VBB WP1: DO-nota West (25-050)"/>
    <x v="357"/>
    <n v="3.75"/>
    <s v="Normal Time"/>
    <s v="VBB | design basis update - connections and hanger | wp1 meeting and plan for week"/>
    <s v="210035-65"/>
    <n v="2"/>
    <n v="2020"/>
    <n v="37"/>
    <s v="2020-37"/>
  </r>
  <r>
    <n v="0.10000000000000009"/>
    <x v="532"/>
    <x v="363"/>
    <s v="vbb-do"/>
    <x v="73"/>
    <s v="210035-65 MC VBB WP1: DO-nota West (25-050)"/>
    <x v="357"/>
    <n v="3.75"/>
    <s v="Normal Time"/>
    <s v="VBB | wp1/wp2 update meeting | arch geometry discussion with Andrea"/>
    <s v="210035-65"/>
    <n v="2"/>
    <n v="2020"/>
    <n v="37"/>
    <s v="2020-37"/>
  </r>
  <r>
    <n v="0.10000000000000009"/>
    <x v="533"/>
    <x v="364"/>
    <s v="holiday"/>
    <x v="73"/>
    <s v="HOLIDAY"/>
    <x v="358"/>
    <n v="7.5"/>
    <s v="Normal Time"/>
    <m/>
    <s v="HOLIDAY"/>
    <n v="1"/>
    <n v="2020"/>
    <n v="37"/>
    <s v="2020-37"/>
  </r>
  <r>
    <n v="1.1000000000000001"/>
    <x v="534"/>
    <x v="365"/>
    <s v="vbb-do"/>
    <x v="74"/>
    <s v="210035-65 MC VBB WP1: DO-nota West (25-050)"/>
    <x v="359"/>
    <n v="7.5"/>
    <s v="Normal Time"/>
    <s v="VBB | design basis update"/>
    <s v="210035-65"/>
    <n v="5"/>
    <n v="2020"/>
    <n v="36"/>
    <s v="2020-36"/>
  </r>
  <r>
    <n v="1.1000000000000001"/>
    <x v="535"/>
    <x v="366"/>
    <s v="vbb-do"/>
    <x v="74"/>
    <s v="210035-65 MC VBB WP1: DO-nota West (25-050)"/>
    <x v="360"/>
    <n v="2"/>
    <s v="Normal Time"/>
    <s v="VBB | | fire note update | WP1 catch-up on arch geometry"/>
    <s v="210035-65"/>
    <n v="4"/>
    <n v="2020"/>
    <n v="36"/>
    <s v="2020-36"/>
  </r>
  <r>
    <n v="1.1000000000000001"/>
    <x v="536"/>
    <x v="367"/>
    <s v="vbb-do"/>
    <x v="74"/>
    <s v="210035-65 MC VBB WP1: DO-nota West (25-050)"/>
    <x v="360"/>
    <n v="5.5"/>
    <s v="Normal Time"/>
    <s v="VBB | model review responses | report update | verifications"/>
    <s v="210035-65"/>
    <n v="4"/>
    <n v="2020"/>
    <n v="36"/>
    <s v="2020-36"/>
  </r>
  <r>
    <n v="1.1000000000000001"/>
    <x v="537"/>
    <x v="368"/>
    <s v="vbb-do"/>
    <x v="74"/>
    <s v="210035-65 MC VBB WP1: DO-nota West (25-050)"/>
    <x v="361"/>
    <n v="5.5"/>
    <s v="Normal Time"/>
    <s v="VBB | Arch geometry. Decided to vary middle span segment to match point cloud. If per asbuilt drg, arch would e higher than WBBb. | Movement WBBbO at P10 cross girder C in the middle. Using Node IE instead of BIE"/>
    <s v="210035-65"/>
    <n v="3"/>
    <n v="2020"/>
    <n v="36"/>
    <s v="2020-36"/>
  </r>
  <r>
    <n v="1.1000000000000001"/>
    <x v="538"/>
    <x v="369"/>
    <s v="bcst-appraisal"/>
    <x v="74"/>
    <s v="074097-29 STAFF APPRAISAL CC124 (01-124)"/>
    <x v="361"/>
    <n v="2"/>
    <s v="Normal Time"/>
    <s v="appraisal catch-up"/>
    <s v="074097-29"/>
    <n v="3"/>
    <n v="2020"/>
    <n v="36"/>
    <s v="2020-36"/>
  </r>
  <r>
    <n v="1.1000000000000001"/>
    <x v="539"/>
    <x v="370"/>
    <s v="vbb-do"/>
    <x v="74"/>
    <s v="210035-65 MC VBB WP1: DO-nota West (25-050)"/>
    <x v="362"/>
    <n v="3.75"/>
    <s v="Normal Time"/>
    <s v="VBB | Expansion joint meeting. Agreed to use FLM1 and limit the angle to 7.6deg | Catch up meeting for WP1"/>
    <s v="210035-65"/>
    <n v="2"/>
    <n v="2020"/>
    <n v="36"/>
    <s v="2020-36"/>
  </r>
  <r>
    <n v="1.1000000000000001"/>
    <x v="540"/>
    <x v="371"/>
    <s v="vbb-do"/>
    <x v="74"/>
    <s v="210035-65 MC VBB WP1: DO-nota West (25-050)"/>
    <x v="362"/>
    <n v="3.75"/>
    <s v="Normal Time"/>
    <s v="VBB | expansion joint review of results and requirements. preparation for meeting with Frank van Beek."/>
    <s v="210035-65"/>
    <n v="2"/>
    <n v="2020"/>
    <n v="36"/>
    <s v="2020-36"/>
  </r>
  <r>
    <n v="1.1000000000000001"/>
    <x v="541"/>
    <x v="372"/>
    <s v="vbb-do"/>
    <x v="74"/>
    <s v="210035-65 MC VBB WP1: DO-nota West (25-050)"/>
    <x v="363"/>
    <n v="3.75"/>
    <s v="Normal Time"/>
    <s v="VBB | general catch-up_x000a__x000a_BCST Digital | catch-up with DJ and Andy"/>
    <s v="210035-65"/>
    <n v="1"/>
    <n v="2020"/>
    <n v="36"/>
    <s v="2020-36"/>
  </r>
  <r>
    <n v="1.1000000000000001"/>
    <x v="542"/>
    <x v="373"/>
    <s v="vbb-do"/>
    <x v="74"/>
    <s v="210035-65 MC VBB WP1: DO-nota West (25-050)"/>
    <x v="363"/>
    <n v="3.75"/>
    <s v="Normal Time"/>
    <s v="VBB | catch up WP1/WP2 | catch up for WP1 |  meeting to discuss arch geometry - whether to consider final situation after permanenet loads or fabrication levels"/>
    <s v="210035-65"/>
    <n v="1"/>
    <n v="2020"/>
    <n v="36"/>
    <s v="2020-36"/>
  </r>
  <r>
    <n v="0.10000000000000009"/>
    <x v="543"/>
    <x v="374"/>
    <s v="vbb-do"/>
    <x v="75"/>
    <s v="210035-65 MC VBB WP1: DO-nota West (25-050)"/>
    <x v="364"/>
    <n v="7.5"/>
    <s v="Normal Time"/>
    <s v="VBB design basis updates | post processing results"/>
    <s v="210035-65"/>
    <n v="5"/>
    <n v="2020"/>
    <n v="34"/>
    <s v="2020-34"/>
  </r>
  <r>
    <n v="0.10000000000000009"/>
    <x v="544"/>
    <x v="375"/>
    <s v="vbb-do"/>
    <x v="75"/>
    <s v="210035-65 MC VBB WP1: DO-nota West (25-050)"/>
    <x v="365"/>
    <n v="7.5"/>
    <s v="Normal Time"/>
    <s v="VBB design basis updates | post processing results | meeting with RWS"/>
    <s v="210035-65"/>
    <n v="4"/>
    <n v="2020"/>
    <n v="34"/>
    <s v="2020-34"/>
  </r>
  <r>
    <n v="0.10000000000000009"/>
    <x v="545"/>
    <x v="376"/>
    <s v="vbb-do"/>
    <x v="75"/>
    <s v="210035-65 MC VBB WP1: DO-nota West (25-050)"/>
    <x v="366"/>
    <n v="5"/>
    <s v="Normal Time"/>
    <s v="VBB design basis updates | post processing results"/>
    <s v="210035-65"/>
    <n v="3"/>
    <n v="2020"/>
    <n v="34"/>
    <s v="2020-34"/>
  </r>
  <r>
    <n v="0.10000000000000009"/>
    <x v="545"/>
    <x v="376"/>
    <s v="melbourne metro - latrobe"/>
    <x v="75"/>
    <s v="257677-59  Melbourne Metro - Latrobe"/>
    <x v="366"/>
    <n v="2.5"/>
    <s v="Normal Time"/>
    <s v="Melbourne review of seismic loads cases with alastair"/>
    <s v="257677-59 "/>
    <n v="3"/>
    <n v="2020"/>
    <n v="34"/>
    <s v="2020-34"/>
  </r>
  <r>
    <n v="0.10000000000000009"/>
    <x v="546"/>
    <x v="377"/>
    <s v="vbb-do"/>
    <x v="75"/>
    <s v="210035-65 MC VBB WP1: DO-nota West (25-050)"/>
    <x v="367"/>
    <n v="7.5"/>
    <s v="Normal Time"/>
    <s v="VBB post processing preparation"/>
    <s v="210035-65"/>
    <n v="2"/>
    <n v="2020"/>
    <n v="34"/>
    <s v="2020-34"/>
  </r>
  <r>
    <n v="0.10000000000000009"/>
    <x v="547"/>
    <x v="378"/>
    <s v="vbb-do"/>
    <x v="75"/>
    <s v="210035-65 MC VBB WP1: DO-nota West (25-050)"/>
    <x v="368"/>
    <n v="7.5"/>
    <s v="Normal Time"/>
    <s v="VBB wp1/wp2 meetings | internal review documents | base model "/>
    <s v="210035-65"/>
    <n v="1"/>
    <n v="2020"/>
    <n v="34"/>
    <s v="2020-34"/>
  </r>
  <r>
    <n v="1.1000000000000001"/>
    <x v="548"/>
    <x v="379"/>
    <s v="holiday"/>
    <x v="76"/>
    <s v="HOLIDAY"/>
    <x v="369"/>
    <n v="3.75"/>
    <s v="Normal Time"/>
    <s v="Leave"/>
    <s v="HOLIDAY"/>
    <n v="5"/>
    <n v="2020"/>
    <n v="33"/>
    <s v="2020-33"/>
  </r>
  <r>
    <n v="1.1000000000000001"/>
    <x v="548"/>
    <x v="379"/>
    <s v="vbb-do"/>
    <x v="76"/>
    <s v="210035-65 MC VBB WP1: DO-nota West (25-050)"/>
    <x v="369"/>
    <n v="3.75"/>
    <s v="Normal Time"/>
    <s v="VBB p-d analysis | Influence effetcs"/>
    <s v="210035-65"/>
    <n v="5"/>
    <n v="2020"/>
    <n v="33"/>
    <s v="2020-33"/>
  </r>
  <r>
    <n v="1.1000000000000001"/>
    <x v="549"/>
    <x v="380"/>
    <s v="vbb-do"/>
    <x v="76"/>
    <s v="210035-65 MC VBB WP1: DO-nota West (25-050)"/>
    <x v="370"/>
    <n v="3.75"/>
    <s v="Normal Time"/>
    <s v="VBB construction staging | buckling models methodology"/>
    <s v="210035-65"/>
    <n v="4"/>
    <n v="2020"/>
    <n v="33"/>
    <s v="2020-33"/>
  </r>
  <r>
    <n v="1.1000000000000001"/>
    <x v="550"/>
    <x v="381"/>
    <s v="vbb-do"/>
    <x v="76"/>
    <s v="210035-65 MC VBB WP1: DO-nota West (25-050)"/>
    <x v="370"/>
    <n v="3.75"/>
    <s v="Normal Time"/>
    <s v="VBB model checks | geometry update"/>
    <s v="210035-65"/>
    <n v="4"/>
    <n v="2020"/>
    <n v="33"/>
    <s v="2020-33"/>
  </r>
  <r>
    <n v="1.1000000000000001"/>
    <x v="551"/>
    <x v="382"/>
    <s v="vbb-do"/>
    <x v="76"/>
    <s v="210035-65 MC VBB WP1: DO-nota West (25-050)"/>
    <x v="371"/>
    <n v="3"/>
    <s v="Normal Time"/>
    <s v="VBB meeting with architect - agreed to proceed with the arch we proposed. adding 250mm to the height would cause the bridge to clash with the bootlegbrug. Construction planned for Bouwdok in Barendrecht | Weekly design update meeting with RWS, no particular issues | Meetingto discuss shape of bridge to model"/>
    <s v="210035-65"/>
    <n v="3"/>
    <n v="2020"/>
    <n v="33"/>
    <s v="2020-33"/>
  </r>
  <r>
    <n v="1.1000000000000001"/>
    <x v="552"/>
    <x v="383"/>
    <s v="melbourne metro - latrobe"/>
    <x v="76"/>
    <s v="257677-59  Melbourne Metro - Latrobe"/>
    <x v="371"/>
    <n v="2.5"/>
    <s v="Normal Time"/>
    <s v="Melbourne review of seismic loads cases with alastair"/>
    <s v="257677-59 "/>
    <n v="3"/>
    <n v="2020"/>
    <n v="33"/>
    <s v="2020-33"/>
  </r>
  <r>
    <n v="1.1000000000000001"/>
    <x v="552"/>
    <x v="383"/>
    <s v="vbb-do"/>
    <x v="76"/>
    <s v="210035-65 MC VBB WP1: DO-nota West (25-050)"/>
    <x v="371"/>
    <n v="2"/>
    <s v="Normal Time"/>
    <s v="VBB Model of staging | combinations"/>
    <s v="210035-65"/>
    <n v="3"/>
    <n v="2020"/>
    <n v="33"/>
    <s v="2020-33"/>
  </r>
  <r>
    <n v="1.1000000000000001"/>
    <x v="553"/>
    <x v="384"/>
    <s v="melbourne metro - latrobe"/>
    <x v="76"/>
    <s v="257677-59  Melbourne Metro - Latrobe"/>
    <x v="372"/>
    <n v="2.5"/>
    <s v="Normal Time"/>
    <s v="load combinations and model runs"/>
    <s v="257677-59 "/>
    <n v="2"/>
    <n v="2020"/>
    <n v="33"/>
    <s v="2020-33"/>
  </r>
  <r>
    <n v="1.1000000000000001"/>
    <x v="553"/>
    <x v="384"/>
    <s v="vbb-do"/>
    <x v="76"/>
    <s v="210035-65 MC VBB WP1: DO-nota West (25-050)"/>
    <x v="372"/>
    <n v="2"/>
    <s v="Normal Time"/>
    <s v="VBB effects comparison"/>
    <s v="210035-65"/>
    <n v="2"/>
    <n v="2020"/>
    <n v="33"/>
    <s v="2020-33"/>
  </r>
  <r>
    <n v="1.1000000000000001"/>
    <x v="554"/>
    <x v="385"/>
    <s v="vbb-do"/>
    <x v="76"/>
    <s v="210035-65 MC VBB WP1: DO-nota West (25-050)"/>
    <x v="372"/>
    <n v="3"/>
    <s v="Normal Time"/>
    <s v="VBB WP1/WP2 meeting | comparison of effects for ach, MG, CG"/>
    <s v="210035-65"/>
    <n v="2"/>
    <n v="2020"/>
    <n v="33"/>
    <s v="2020-33"/>
  </r>
  <r>
    <n v="1.1000000000000001"/>
    <x v="555"/>
    <x v="386"/>
    <s v="vbb-do"/>
    <x v="76"/>
    <s v="210035-65 MC VBB WP1: DO-nota West (25-050)"/>
    <x v="373"/>
    <n v="3.75"/>
    <s v="Normal Time"/>
    <s v="VBB model results review prior to ox run"/>
    <s v="210035-65"/>
    <n v="1"/>
    <n v="2020"/>
    <n v="33"/>
    <s v="2020-33"/>
  </r>
  <r>
    <n v="1.1000000000000001"/>
    <x v="556"/>
    <x v="387"/>
    <s v="vbb-do"/>
    <x v="76"/>
    <s v="210035-65 MC VBB WP1: DO-nota West (25-050)"/>
    <x v="373"/>
    <n v="3.75"/>
    <s v="Normal Time"/>
    <s v="VBB model comparison with vo"/>
    <s v="210035-65"/>
    <n v="1"/>
    <n v="2020"/>
    <n v="33"/>
    <s v="2020-33"/>
  </r>
  <r>
    <n v="0.10000000000000009"/>
    <x v="557"/>
    <x v="388"/>
    <s v="holiday"/>
    <x v="77"/>
    <s v="HOLIDAY"/>
    <x v="374"/>
    <n v="7.5"/>
    <s v="Normal Time"/>
    <m/>
    <s v="HOLIDAY"/>
    <n v="5"/>
    <n v="2020"/>
    <n v="32"/>
    <s v="2020-32"/>
  </r>
  <r>
    <n v="0.10000000000000009"/>
    <x v="558"/>
    <x v="389"/>
    <s v="vbb-do"/>
    <x v="77"/>
    <s v="210035-65 MC VBB WP1: DO-nota West (25-050)"/>
    <x v="375"/>
    <n v="3.75"/>
    <s v="Normal Time"/>
    <s v="vbb  modeling checklist | review of model "/>
    <s v="210035-65"/>
    <n v="4"/>
    <n v="2020"/>
    <n v="32"/>
    <s v="2020-32"/>
  </r>
  <r>
    <n v="0.10000000000000009"/>
    <x v="559"/>
    <x v="390"/>
    <s v="melbourne metro - latrobe"/>
    <x v="77"/>
    <s v="257677-59  Melbourne Metro - Latrobe"/>
    <x v="375"/>
    <n v="3.75"/>
    <s v="Normal Time"/>
    <s v="MM verification of fe model loading"/>
    <s v="257677-59 "/>
    <n v="4"/>
    <n v="2020"/>
    <n v="32"/>
    <s v="2020-32"/>
  </r>
  <r>
    <n v="0.10000000000000009"/>
    <x v="560"/>
    <x v="391"/>
    <s v="melbourne metro - latrobe"/>
    <x v="77"/>
    <s v="257677-59  Melbourne Metro - Latrobe"/>
    <x v="376"/>
    <n v="3.75"/>
    <s v="Normal Time"/>
    <s v="Melbourne metro model initial review of loads"/>
    <s v="257677-59 "/>
    <n v="3"/>
    <n v="2020"/>
    <n v="32"/>
    <s v="2020-32"/>
  </r>
  <r>
    <n v="0.10000000000000009"/>
    <x v="560"/>
    <x v="391"/>
    <s v="vbb-do"/>
    <x v="77"/>
    <s v="210035-65 MC VBB WP1: DO-nota West (25-050)"/>
    <x v="376"/>
    <n v="3.75"/>
    <s v="Normal Time"/>
    <s v="VBB modelling| construction staging"/>
    <s v="210035-65"/>
    <n v="3"/>
    <n v="2020"/>
    <n v="32"/>
    <s v="2020-32"/>
  </r>
  <r>
    <n v="0.10000000000000009"/>
    <x v="561"/>
    <x v="392"/>
    <s v="vbb-do"/>
    <x v="77"/>
    <s v="210035-65 MC VBB WP1: DO-nota West (25-050)"/>
    <x v="377"/>
    <n v="7.5"/>
    <s v="Normal Time"/>
    <s v="VBB construction staging | added revised DB to DO report"/>
    <s v="210035-65"/>
    <n v="2"/>
    <n v="2020"/>
    <n v="32"/>
    <s v="2020-32"/>
  </r>
  <r>
    <n v="0.10000000000000009"/>
    <x v="562"/>
    <x v="393"/>
    <s v="vbb-do"/>
    <x v="77"/>
    <s v="210035-65 MC VBB WP1: DO-nota West (25-050)"/>
    <x v="378"/>
    <n v="7.5"/>
    <s v="Normal Time"/>
    <s v="VBB WP1/WP2 progress meeting | WP1 meeting focussing on tasks for the week, particularly design bssis changes and construction staging."/>
    <s v="210035-65"/>
    <n v="1"/>
    <n v="2020"/>
    <n v="32"/>
    <s v="2020-32"/>
  </r>
  <r>
    <n v="1.1000000000000001"/>
    <x v="563"/>
    <x v="394"/>
    <s v="vbb-do"/>
    <x v="78"/>
    <s v="210035-65 MC VBB WP1: DO-nota West (25-050)"/>
    <x v="379"/>
    <n v="7.5"/>
    <s v="Normal Time"/>
    <s v="VBB Design basis update | review of fire section"/>
    <s v="210035-65"/>
    <n v="5"/>
    <n v="2020"/>
    <n v="31"/>
    <s v="2020-31"/>
  </r>
  <r>
    <n v="1.1000000000000001"/>
    <x v="563"/>
    <x v="394"/>
    <s v="bcst_man"/>
    <x v="78"/>
    <s v="071945-07 BCS - management (01-124)"/>
    <x v="379"/>
    <n v="0"/>
    <s v="Normal Time"/>
    <s v="BCST management meeting"/>
    <s v="071945-07"/>
    <n v="5"/>
    <n v="2020"/>
    <n v="31"/>
    <s v="2020-31"/>
  </r>
  <r>
    <n v="1.1000000000000001"/>
    <x v="564"/>
    <x v="395"/>
    <s v="vbb-do"/>
    <x v="78"/>
    <s v="210035-65 MC VBB WP1: DO-nota West (25-050)"/>
    <x v="380"/>
    <n v="3.75"/>
    <s v="Normal Time"/>
    <s v="VBB fire and corrosion protection meeting. RWS Agreed with proceeding with intermuscent coatings as an option as long as durability and performance equivalent to thermal sprayed mettallic paints"/>
    <s v="210035-65"/>
    <n v="4"/>
    <n v="2020"/>
    <n v="31"/>
    <s v="2020-31"/>
  </r>
  <r>
    <n v="1.1000000000000001"/>
    <x v="565"/>
    <x v="396"/>
    <s v="vbb-do"/>
    <x v="78"/>
    <s v="210035-65 MC VBB WP1: DO-nota West (25-050)"/>
    <x v="380"/>
    <n v="3.75"/>
    <s v="Normal Time"/>
    <s v="VBB Design basis update, synchronising with WP2 changes and updates"/>
    <s v="210035-65"/>
    <n v="4"/>
    <n v="2020"/>
    <n v="31"/>
    <s v="2020-31"/>
  </r>
  <r>
    <n v="1.1000000000000001"/>
    <x v="566"/>
    <x v="397"/>
    <s v="vbb-do"/>
    <x v="78"/>
    <s v="210035-65 MC VBB WP1: DO-nota West (25-050)"/>
    <x v="381"/>
    <n v="2"/>
    <s v="Normal Time"/>
    <s v="VBB fire pre-meeting with graham and claire | Design basis updates | construction stagging models with ying"/>
    <s v="210035-65"/>
    <n v="3"/>
    <n v="2020"/>
    <n v="31"/>
    <s v="2020-31"/>
  </r>
  <r>
    <n v="1.1000000000000001"/>
    <x v="567"/>
    <x v="398"/>
    <s v="vbb-do"/>
    <x v="78"/>
    <s v="210035-65 MC VBB WP1: DO-nota West (25-050)"/>
    <x v="381"/>
    <n v="5.5"/>
    <s v="Normal Time"/>
    <s v="VBB DEsign Basis update | Fire section updated to remove design suggestions and focus on design basis assumptions - decided with Daan not to include numbers"/>
    <s v="210035-65"/>
    <n v="3"/>
    <n v="2020"/>
    <n v="31"/>
    <s v="2020-31"/>
  </r>
  <r>
    <n v="1.1000000000000001"/>
    <x v="567"/>
    <x v="398"/>
    <s v="bcst_man"/>
    <x v="78"/>
    <s v="071945-07 BCS - management (01-124)"/>
    <x v="381"/>
    <n v="0"/>
    <s v="Normal Time"/>
    <s v="ICE Annual Review with Kirstin"/>
    <s v="071945-07"/>
    <n v="3"/>
    <n v="2020"/>
    <n v="31"/>
    <s v="2020-31"/>
  </r>
  <r>
    <n v="1.1000000000000001"/>
    <x v="568"/>
    <x v="399"/>
    <s v="vbb-do"/>
    <x v="78"/>
    <s v="210035-65 MC VBB WP1: DO-nota West (25-050)"/>
    <x v="382"/>
    <n v="2.5"/>
    <s v="Normal Time"/>
    <s v="VBB arch comparison with architect | design basis updates"/>
    <s v="210035-65"/>
    <n v="2"/>
    <n v="2020"/>
    <n v="31"/>
    <s v="2020-31"/>
  </r>
  <r>
    <n v="1.1000000000000001"/>
    <x v="569"/>
    <x v="400"/>
    <s v="vbb-do"/>
    <x v="78"/>
    <s v="210035-65 MC VBB WP1: DO-nota West (25-050)"/>
    <x v="382"/>
    <n v="5"/>
    <s v="Normal Time"/>
    <s v="VBB VO report update"/>
    <s v="210035-65"/>
    <n v="2"/>
    <n v="2020"/>
    <n v="31"/>
    <s v="2020-31"/>
  </r>
  <r>
    <n v="1.1000000000000001"/>
    <x v="570"/>
    <x v="401"/>
    <s v="melbourne metro - latrobe"/>
    <x v="78"/>
    <s v="257677-59  Melbourne Metro - Latrobe"/>
    <x v="383"/>
    <n v="3.75"/>
    <s v="Normal Time"/>
    <s v="MM Latrobe: Download of files sent by Nick"/>
    <s v="257677-59 "/>
    <n v="1"/>
    <n v="2020"/>
    <n v="31"/>
    <s v="2020-31"/>
  </r>
  <r>
    <n v="1.1000000000000001"/>
    <x v="570"/>
    <x v="401"/>
    <s v="vbb-do"/>
    <x v="78"/>
    <s v="210035-65 MC VBB WP1: DO-nota West (25-050)"/>
    <x v="383"/>
    <n v="3.75"/>
    <s v="Normal Time"/>
    <s v="VBB: WP1/2 update | Design Basis review"/>
    <s v="210035-65"/>
    <n v="1"/>
    <n v="2020"/>
    <n v="31"/>
    <s v="2020-31"/>
  </r>
  <r>
    <n v="0.10000000000000009"/>
    <x v="571"/>
    <x v="402"/>
    <s v="holiday"/>
    <x v="79"/>
    <s v="HOLIDAY"/>
    <x v="384"/>
    <n v="3.75"/>
    <s v="Normal Time"/>
    <m/>
    <s v="HOLIDAY"/>
    <n v="5"/>
    <n v="2020"/>
    <n v="30"/>
    <s v="2020-30"/>
  </r>
  <r>
    <n v="0.10000000000000009"/>
    <x v="571"/>
    <x v="402"/>
    <s v="vbb-do"/>
    <x v="79"/>
    <s v="210035-65 MC VBB WP1: DO-nota West (25-050)"/>
    <x v="384"/>
    <n v="3.75"/>
    <s v="Normal Time"/>
    <s v="VBB architecture meeting | started revewing staging note_x000a_BCS Management meeting | architecture meeting - decided to consider option with a straigth into a single curve at the portal locations"/>
    <s v="210035-65"/>
    <n v="5"/>
    <n v="2020"/>
    <n v="30"/>
    <s v="2020-30"/>
  </r>
  <r>
    <n v="0.10000000000000009"/>
    <x v="572"/>
    <x v="403"/>
    <s v="vbb-do"/>
    <x v="79"/>
    <s v="210035-65 MC VBB WP1: DO-nota West (25-050)"/>
    <x v="385"/>
    <n v="5.5"/>
    <s v="Normal Time"/>
    <s v="VBB RWS design basis comments - agreed actions with Frank. Design basis to be updated next week"/>
    <s v="210035-65"/>
    <n v="4"/>
    <n v="2020"/>
    <n v="30"/>
    <s v="2020-30"/>
  </r>
  <r>
    <n v="0.10000000000000009"/>
    <x v="572"/>
    <x v="403"/>
    <s v="melbourne metro - latrobe"/>
    <x v="79"/>
    <s v="257677-59  Melbourne Metro - Latrobe"/>
    <x v="385"/>
    <n v="2"/>
    <s v="Normal Time"/>
    <s v="mm latrobe briefing"/>
    <s v="257677-59 "/>
    <n v="4"/>
    <n v="2020"/>
    <n v="30"/>
    <s v="2020-30"/>
  </r>
  <r>
    <n v="0.10000000000000009"/>
    <x v="573"/>
    <x v="404"/>
    <s v="vbb-do"/>
    <x v="79"/>
    <s v="210035-65 MC VBB WP1: DO-nota West (25-050)"/>
    <x v="385"/>
    <n v="0"/>
    <s v="Normal Time"/>
    <s v="VBB RWS responses and preparation for the meeting"/>
    <s v="210035-65"/>
    <n v="4"/>
    <n v="2020"/>
    <n v="30"/>
    <s v="2020-30"/>
  </r>
  <r>
    <n v="0.10000000000000009"/>
    <x v="574"/>
    <x v="405"/>
    <s v="bcst_man"/>
    <x v="79"/>
    <s v="071945-07 BCS - management (01-124)"/>
    <x v="386"/>
    <n v="0"/>
    <s v="Normal Time"/>
    <s v="Personal development plan"/>
    <s v="071945-07"/>
    <n v="3"/>
    <n v="2020"/>
    <n v="30"/>
    <s v="2020-30"/>
  </r>
  <r>
    <n v="0.10000000000000009"/>
    <x v="574"/>
    <x v="405"/>
    <s v="vbb-do"/>
    <x v="79"/>
    <s v="210035-65 MC VBB WP1: DO-nota West (25-050)"/>
    <x v="386"/>
    <n v="7.5"/>
    <s v="Normal Time"/>
    <s v="VBB RWS Comments | work an staging and arch geometry | wind loads"/>
    <s v="210035-65"/>
    <n v="3"/>
    <n v="2020"/>
    <n v="30"/>
    <s v="2020-30"/>
  </r>
  <r>
    <n v="0.10000000000000009"/>
    <x v="575"/>
    <x v="406"/>
    <s v="vbb-do"/>
    <x v="79"/>
    <s v="210035-65 MC VBB WP1: DO-nota West (25-050)"/>
    <x v="387"/>
    <n v="3.5"/>
    <s v="Normal Time"/>
    <s v="VBB RWS comments | catch-up meeting with WP1 - decision to review cross girder diaphragms. Likely remove on Type A"/>
    <s v="210035-65"/>
    <n v="2"/>
    <n v="2020"/>
    <n v="30"/>
    <s v="2020-30"/>
  </r>
  <r>
    <n v="0.10000000000000009"/>
    <x v="576"/>
    <x v="407"/>
    <s v="vbb-do"/>
    <x v="79"/>
    <s v="210035-65 MC VBB WP1: DO-nota West (25-050)"/>
    <x v="387"/>
    <n v="4"/>
    <s v="Normal Time"/>
    <s v="VBB Design basis | Completed hanger loss note and sent for review - conclusion that arch can be designed for accidental situations assuming afkeur and 6 lanes with reductions."/>
    <s v="210035-65"/>
    <n v="2"/>
    <n v="2020"/>
    <n v="30"/>
    <s v="2020-30"/>
  </r>
  <r>
    <n v="0.10000000000000009"/>
    <x v="577"/>
    <x v="408"/>
    <s v="vbb-do"/>
    <x v="79"/>
    <s v="210035-65 MC VBB WP1: DO-nota West (25-050)"/>
    <x v="388"/>
    <n v="5.5"/>
    <s v="Normal Time"/>
    <s v="WBBn hanger loss note | architects meeting - decision to modify connections, remove first hor. cross bracing"/>
    <s v="210035-65"/>
    <n v="1"/>
    <n v="2020"/>
    <n v="30"/>
    <s v="2020-30"/>
  </r>
  <r>
    <n v="0.10000000000000009"/>
    <x v="578"/>
    <x v="409"/>
    <s v="vbb-do"/>
    <x v="79"/>
    <s v="210035-65 MC VBB WP1: DO-nota West (25-050)"/>
    <x v="388"/>
    <n v="2"/>
    <s v="Normal Time"/>
    <s v="VBB WP1/WP2 progress meeting"/>
    <s v="210035-65"/>
    <n v="1"/>
    <n v="2020"/>
    <n v="30"/>
    <s v="2020-30"/>
  </r>
  <r>
    <n v="1.1000000000000001"/>
    <x v="579"/>
    <x v="410"/>
    <s v="vbb-do"/>
    <x v="80"/>
    <s v="210035-65 MC VBB WP1: DO-nota West (25-050)"/>
    <x v="389"/>
    <n v="3.75"/>
    <s v="Normal Time"/>
    <s v="VBB review of wind loads"/>
    <s v="210035-65"/>
    <n v="5"/>
    <n v="2020"/>
    <n v="29"/>
    <s v="2020-29"/>
  </r>
  <r>
    <n v="1.1000000000000001"/>
    <x v="580"/>
    <x v="411"/>
    <s v="vbb-do"/>
    <x v="80"/>
    <s v="210035-65 MC VBB WP1: DO-nota West (25-050)"/>
    <x v="389"/>
    <n v="3.75"/>
    <s v="Normal Time"/>
    <s v="VBB Hanger loads, speak to kevin, modelling update"/>
    <s v="210035-65"/>
    <n v="5"/>
    <n v="2020"/>
    <n v="29"/>
    <s v="2020-29"/>
  </r>
  <r>
    <n v="1.1000000000000001"/>
    <x v="580"/>
    <x v="411"/>
    <s v="bcst_man"/>
    <x v="80"/>
    <s v="071945-07 BCS - management (01-124)"/>
    <x v="389"/>
    <n v="0"/>
    <s v="Normal Time"/>
    <s v="BCST management meeting"/>
    <s v="071945-07"/>
    <n v="5"/>
    <n v="2020"/>
    <n v="29"/>
    <s v="2020-29"/>
  </r>
  <r>
    <n v="1.1000000000000001"/>
    <x v="581"/>
    <x v="412"/>
    <s v="vbb-do"/>
    <x v="80"/>
    <s v="210035-65 MC VBB WP1: DO-nota West (25-050)"/>
    <x v="390"/>
    <n v="5.5"/>
    <s v="Normal Time"/>
    <s v="VBB Hanger connection | staging models and note"/>
    <s v="210035-65"/>
    <n v="4"/>
    <n v="2020"/>
    <n v="29"/>
    <s v="2020-29"/>
  </r>
  <r>
    <n v="1.1000000000000001"/>
    <x v="582"/>
    <x v="413"/>
    <s v="melbourne metro - latrobe"/>
    <x v="80"/>
    <s v="257677-59  Melbourne Metro - Latrobe"/>
    <x v="390"/>
    <n v="2"/>
    <s v="Normal Time"/>
    <s v="_x000a_MM | north adits redesign briefing"/>
    <s v="257677-59 "/>
    <n v="4"/>
    <n v="2020"/>
    <n v="29"/>
    <s v="2020-29"/>
  </r>
  <r>
    <n v="1.1000000000000001"/>
    <x v="583"/>
    <x v="414"/>
    <s v="vbb-do"/>
    <x v="80"/>
    <s v="210035-65 MC VBB WP1: DO-nota West (25-050)"/>
    <x v="391"/>
    <n v="7.5"/>
    <s v="Normal Time"/>
    <s v="WBBn rws weekly design meeting | construction staging | hanger loss note"/>
    <s v="210035-65"/>
    <n v="3"/>
    <n v="2020"/>
    <n v="29"/>
    <s v="2020-29"/>
  </r>
  <r>
    <n v="1.1000000000000001"/>
    <x v="584"/>
    <x v="415"/>
    <s v="vbb-do"/>
    <x v="80"/>
    <s v="210035-65 MC VBB WP1: DO-nota West (25-050)"/>
    <x v="392"/>
    <n v="7.5"/>
    <s v="Normal Time"/>
    <s v="VBB RWS weekly design meeting | hanger loss note"/>
    <s v="210035-65"/>
    <n v="2"/>
    <n v="2020"/>
    <n v="29"/>
    <s v="2020-29"/>
  </r>
  <r>
    <n v="1.1000000000000001"/>
    <x v="585"/>
    <x v="416"/>
    <s v="vbb-do"/>
    <x v="80"/>
    <s v="210035-65 MC VBB WP1: DO-nota West (25-050)"/>
    <x v="393"/>
    <n v="7.5"/>
    <s v="Normal Time"/>
    <s v="VBB wp1 update meeting | discussion about incorporating architects arch geometry into model and construction stage."/>
    <s v="210035-65"/>
    <n v="1"/>
    <n v="2020"/>
    <n v="29"/>
    <s v="2020-29"/>
  </r>
  <r>
    <n v="1.1000000000000001"/>
    <x v="585"/>
    <x v="416"/>
    <s v="bcst_man"/>
    <x v="80"/>
    <s v="071945-07 BCS - management (01-124)"/>
    <x v="393"/>
    <n v="0"/>
    <s v="Normal Time"/>
    <s v="IM Digital | bi-weekly catch-up"/>
    <s v="071945-07"/>
    <n v="1"/>
    <n v="2020"/>
    <n v="29"/>
    <s v="2020-29"/>
  </r>
  <r>
    <n v="0.10000000000000009"/>
    <x v="586"/>
    <x v="417"/>
    <s v="vbb-do"/>
    <x v="81"/>
    <s v="210035-65 MC VBB WP1: DO-nota West (25-050)"/>
    <x v="394"/>
    <n v="7.5"/>
    <s v="Normal Time"/>
    <s v="VBB modelling changes list update | Discussion with Andrea regaring construction staging and how to simplify following meeting with Richard| VBB Fire note review - file updated by graham to include both fire and corrosion protection. Next step to discuss with RWS"/>
    <s v="210035-65"/>
    <n v="5"/>
    <n v="2020"/>
    <n v="28"/>
    <s v="2020-28"/>
  </r>
  <r>
    <n v="0.10000000000000009"/>
    <x v="587"/>
    <x v="418"/>
    <s v="bcst_man"/>
    <x v="81"/>
    <s v="071945-07 BCS - management (01-124)"/>
    <x v="395"/>
    <n v="0"/>
    <s v="Normal Time"/>
    <s v="BCS - management"/>
    <s v="071945-07"/>
    <n v="4"/>
    <n v="2020"/>
    <n v="28"/>
    <s v="2020-28"/>
  </r>
  <r>
    <n v="0.10000000000000009"/>
    <x v="588"/>
    <x v="419"/>
    <s v="vbb-do"/>
    <x v="81"/>
    <s v="210035-65 MC VBB WP1: DO-nota West (25-050)"/>
    <x v="395"/>
    <n v="5"/>
    <s v="Normal Time"/>
    <s v="VBB planning spreadsheet update | meeting with team to discuss current tasks and next prioities | next steps to develop stagig, write up hanger loss study and conclude cross stiffness check"/>
    <s v="210035-65"/>
    <n v="4"/>
    <n v="2020"/>
    <n v="28"/>
    <s v="2020-28"/>
  </r>
  <r>
    <n v="0.10000000000000009"/>
    <x v="589"/>
    <x v="420"/>
    <s v="vbb-do"/>
    <x v="81"/>
    <s v="210035-65 MC VBB WP1: DO-nota West (25-050)"/>
    <x v="395"/>
    <n v="2.5"/>
    <s v="Normal Time"/>
    <s v="VBB Task list | Arch geometry - discussed with Andrea changing to a catenary or parabola, instead of a series of segments with different radii"/>
    <s v="210035-65"/>
    <n v="4"/>
    <n v="2020"/>
    <n v="28"/>
    <s v="2020-28"/>
  </r>
  <r>
    <e v="#REF!"/>
    <x v="590"/>
    <x v="47"/>
    <s v="vbb-do"/>
    <x v="82"/>
    <s v="210035-65 MC VBB WP1: DO-nota West (25-050)"/>
    <x v="396"/>
    <n v="7.5"/>
    <s v="Normal Time"/>
    <s v="Construction sequence discussion. Consider building deck with additional supports. Belgium fabricators not able to transport sections wider than 16m, so likely that the deck pieces will be delivered in 'halves' then joined. | Fire Protection Meeting with Claire and Graham. Agree to combine notes ready formeeting with RWS on the 8-Jul. Find out about durability and costs | "/>
    <s v="210035-65"/>
    <s v=""/>
    <e v="#REF!"/>
    <e v="#REF!"/>
    <e v="#REF!"/>
  </r>
  <r>
    <e v="#REF!"/>
    <x v="590"/>
    <x v="47"/>
    <s v="vbb-do"/>
    <x v="82"/>
    <s v="210035-65 MC VBB WP1: DO-nota West (25-050)"/>
    <x v="396"/>
    <n v="7.5"/>
    <s v="Normal Time"/>
    <s v="Defined nomenclature for elements too be used in Master_Sheet of inputs and outputs. Andrea to develop naming of connections. Then need to communicate with Daan and Joost,. | Main Girder Note - Review of draft prepared by Andrea | Initial review of updated comments from RWS"/>
    <s v="210035-65"/>
    <s v=""/>
    <e v="#REF!"/>
    <e v="#REF!"/>
    <e v="#REF!"/>
  </r>
  <r>
    <e v="#REF!"/>
    <x v="590"/>
    <x v="47"/>
    <s v="vbb-do"/>
    <x v="82"/>
    <s v="210035-65 MC VBB WP1: DO-nota West (25-050)"/>
    <x v="396"/>
    <n v="5"/>
    <s v="Normal Time"/>
    <s v="WP1 to WP2 meeting - disussed progress. Current critical tasks included completing the hanger loss study, hanger type and embbeding of CG into MG for WP1 modelling. | WP1 Modelling discussion with Andrea and Ronan - arch springing and cCG tp focus on this week. Discussed importanc eof staging. Ying to begin incorporating up to hanger stressing. Consider whether 5 segments is feasible, meeting with Richard to agree."/>
    <s v="210035-65"/>
    <s v=""/>
    <e v="#REF!"/>
    <e v="#REF!"/>
    <e v="#REF!"/>
  </r>
  <r>
    <e v="#REF!"/>
    <x v="590"/>
    <x v="47"/>
    <s v="edmonton "/>
    <x v="82"/>
    <s v="249980-13 Edmonton "/>
    <x v="396"/>
    <n v="2.5"/>
    <s v="Normal Time"/>
    <s v="fatigue of bearing deck connection studs"/>
    <s v="249980-13"/>
    <s v=""/>
    <e v="#REF!"/>
    <e v="#REF!"/>
    <e v="#REF!"/>
  </r>
  <r>
    <e v="#REF!"/>
    <x v="590"/>
    <x v="47"/>
    <s v="holiday"/>
    <x v="82"/>
    <s v="HOLIDAY"/>
    <x v="396"/>
    <n v="7.5"/>
    <s v="Normal Time"/>
    <m/>
    <s v="HOLIDAY"/>
    <s v=""/>
    <e v="#REF!"/>
    <e v="#REF!"/>
    <e v="#REF!"/>
  </r>
  <r>
    <e v="#REF!"/>
    <x v="590"/>
    <x v="47"/>
    <s v="vbb-do"/>
    <x v="82"/>
    <s v="210035-65 MC VBB WP1: DO-nota West (25-050)"/>
    <x v="396"/>
    <n v="0"/>
    <s v="Normal Time"/>
    <s v="design basis | Modelling meeting"/>
    <s v="210035-65"/>
    <s v=""/>
    <e v="#REF!"/>
    <e v="#REF!"/>
    <e v="#REF!"/>
  </r>
  <r>
    <e v="#REF!"/>
    <x v="590"/>
    <x v="47"/>
    <s v="vbb-do"/>
    <x v="82"/>
    <s v="210035-65 MC VBB WP1: DO-nota West (25-050)"/>
    <x v="396"/>
    <n v="0"/>
    <s v="Normal Time"/>
    <s v="main girder design w/ andrea | drawings list"/>
    <s v="210035-65"/>
    <s v=""/>
    <e v="#REF!"/>
    <e v="#REF!"/>
    <e v="#REF!"/>
  </r>
  <r>
    <e v="#REF!"/>
    <x v="590"/>
    <x v="47"/>
    <s v="vbb-do"/>
    <x v="82"/>
    <s v="210035-65 MC VBB WP1: DO-nota West (25-050)"/>
    <x v="396"/>
    <n v="0"/>
    <s v="Normal Time"/>
    <s v="update and review of models | correction of alpha factors for live load | fire discussion with graham and claire"/>
    <s v="210035-65"/>
    <s v=""/>
    <e v="#REF!"/>
    <e v="#REF!"/>
    <e v="#REF!"/>
  </r>
  <r>
    <e v="#REF!"/>
    <x v="590"/>
    <x v="47"/>
    <s v="vbb-do"/>
    <x v="82"/>
    <s v="210035-65 MC VBB WP1: DO-nota West (25-050)"/>
    <x v="396"/>
    <n v="0"/>
    <s v="Normal Time"/>
    <s v="wp1/wp2 meeting | update of Liana's expansion joint note and calcs"/>
    <s v="210035-65"/>
    <s v=""/>
    <e v="#REF!"/>
    <e v="#REF!"/>
    <e v="#REF!"/>
  </r>
  <r>
    <e v="#REF!"/>
    <x v="590"/>
    <x v="47"/>
    <s v="vbb-do"/>
    <x v="82"/>
    <s v="210035-65 MC VBB WP1: DO-nota West (25-050)"/>
    <x v="396"/>
    <n v="0"/>
    <s v="Normal Time"/>
    <s v="drawing list | review of models and model reviewing tool"/>
    <s v="210035-65"/>
    <s v=""/>
    <e v="#REF!"/>
    <e v="#REF!"/>
    <e v="#REF!"/>
  </r>
  <r>
    <e v="#REF!"/>
    <x v="590"/>
    <x v="47"/>
    <s v="vbb-do"/>
    <x v="82"/>
    <s v="210035-65 MC VBB WP1: DO-nota West (25-050)"/>
    <x v="396"/>
    <n v="7.5"/>
    <s v="Normal Time"/>
    <s v="Review of springing  point note by Andrea"/>
    <s v="210035-65"/>
    <s v=""/>
    <e v="#REF!"/>
    <e v="#REF!"/>
    <e v="#REF!"/>
  </r>
  <r>
    <e v="#REF!"/>
    <x v="590"/>
    <x v="47"/>
    <s v="bcst_man"/>
    <x v="82"/>
    <s v="071945-07 BCS - management (01-124)"/>
    <x v="396"/>
    <n v="0"/>
    <s v="Normal Time"/>
    <s v="management meeting"/>
    <s v="071945-07"/>
    <s v=""/>
    <e v="#REF!"/>
    <e v="#REF!"/>
    <e v="#REF!"/>
  </r>
  <r>
    <e v="#REF!"/>
    <x v="590"/>
    <x v="47"/>
    <s v="vbb-do"/>
    <x v="82"/>
    <s v="210035-65 MC VBB WP1: DO-nota West (25-050)"/>
    <x v="396"/>
    <n v="7.5"/>
    <s v="Normal Time"/>
    <s v="Reviewed model expansion joint note. Discused format with Liana, agreed that it needs to become a design note, rather than a transitional VO-DO note.  |  Reviewed Arch springing note with Andrea - Updated to consider Daan's comments.  |  WP1 update meeting - reviwed all actions with the team"/>
    <s v="210035-65"/>
    <s v=""/>
    <e v="#REF!"/>
    <e v="#REF!"/>
    <e v="#REF!"/>
  </r>
  <r>
    <e v="#REF!"/>
    <x v="590"/>
    <x v="47"/>
    <s v="vbb-do"/>
    <x v="82"/>
    <s v="210035-65 MC VBB WP1: DO-nota West (25-050)"/>
    <x v="396"/>
    <n v="2.5"/>
    <s v="Normal Time"/>
    <s v="Fire Note - Discussed scope with Clare. Agreed that the note should be ready in two weeks. Agreed to provide her with a table to show section geometry"/>
    <s v="210035-65"/>
    <s v=""/>
    <e v="#REF!"/>
    <e v="#REF!"/>
    <e v="#REF!"/>
  </r>
  <r>
    <e v="#REF!"/>
    <x v="590"/>
    <x v="47"/>
    <s v="vbb-do"/>
    <x v="82"/>
    <s v="210035-65 MC VBB WP1: DO-nota West (25-050)"/>
    <x v="396"/>
    <n v="5"/>
    <s v="Normal Time"/>
    <s v="arch model review with andrea. "/>
    <s v="210035-65"/>
    <s v=""/>
    <e v="#REF!"/>
    <e v="#REF!"/>
    <e v="#REF!"/>
  </r>
  <r>
    <e v="#REF!"/>
    <x v="590"/>
    <x v="47"/>
    <s v="vbb-do"/>
    <x v="82"/>
    <s v="210035-65 MC VBB WP1: DO-nota West (25-050)"/>
    <x v="396"/>
    <n v="4.5"/>
    <s v="Normal Time"/>
    <s v="rws comments - fire wp2. wp1 team updates"/>
    <s v="210035-65"/>
    <s v=""/>
    <e v="#REF!"/>
    <e v="#REF!"/>
    <e v="#REF!"/>
  </r>
  <r>
    <e v="#REF!"/>
    <x v="590"/>
    <x v="47"/>
    <s v="hcc - lower kings rd"/>
    <x v="82"/>
    <s v="255670-17 LOWER KINGS ROAD ASSESSMENT (01-382)"/>
    <x v="396"/>
    <n v="3"/>
    <s v="Normal Time"/>
    <s v="FE Non linear Model - Imported GSA model into Strand 7, geometry and restraints checked. Loads next."/>
    <s v="255670-17"/>
    <s v=""/>
    <e v="#REF!"/>
    <e v="#REF!"/>
    <e v="#REF!"/>
  </r>
  <r>
    <e v="#REF!"/>
    <x v="590"/>
    <x v="47"/>
    <s v="bcst_man"/>
    <x v="82"/>
    <s v="071945-07 BCS - management (01-124)"/>
    <x v="396"/>
    <n v="0"/>
    <s v="Normal Time"/>
    <s v="BCST Digial skills matrix draft   |   Digital Learning links"/>
    <s v="071945-07"/>
    <s v=""/>
    <e v="#REF!"/>
    <e v="#REF!"/>
    <e v="#REF!"/>
  </r>
  <r>
    <e v="#REF!"/>
    <x v="590"/>
    <x v="47"/>
    <s v="hcc - lower kings rd"/>
    <x v="82"/>
    <s v="255670-17 LOWER KINGS ROAD ASSESSMENT (01-382)"/>
    <x v="396"/>
    <n v="1"/>
    <s v="Normal Time"/>
    <s v="Discusion with Fran, Keith and Andy on options for adding a stiffener. Concern raised by Keith on how the new stiffener would be connected to the bottom flange. | Agree to run a 2d non linear material model to try to better understand flow of forces from the abutment."/>
    <s v="255670-17"/>
    <s v=""/>
    <e v="#REF!"/>
    <e v="#REF!"/>
    <e v="#REF!"/>
  </r>
  <r>
    <e v="#REF!"/>
    <x v="590"/>
    <x v="47"/>
    <s v="vbb-do"/>
    <x v="82"/>
    <s v="210035-65 MC VBB WP1: DO-nota West (25-050)"/>
    <x v="396"/>
    <n v="6.5"/>
    <s v="Normal Time"/>
    <s v="Expansion Joint note review with Liana. Agreed to re-draft as a requirements note, less a technical design note. The joint vertical displacement limits are currently the main area for consideration | WP1/WP2 progress meeting, with a review of current actions  |  Meeting to discuss modelling strategy. Agreed to procedd on the basis of a largely 2-D beam model, with local models to review details such as the hanger achorages, connections and the arch springing"/>
    <s v="210035-65"/>
    <s v=""/>
    <e v="#REF!"/>
    <e v="#REF!"/>
    <e v="#REF!"/>
  </r>
  <r>
    <e v="#REF!"/>
    <x v="590"/>
    <x v="47"/>
    <s v="bcst_man"/>
    <x v="82"/>
    <s v="071945-07 BCS - management (01-124)"/>
    <x v="396"/>
    <n v="2"/>
    <s v="Normal Time"/>
    <s v="weekly catch-up"/>
    <s v="071945-07"/>
    <s v=""/>
    <e v="#REF!"/>
    <e v="#REF!"/>
    <e v="#REF!"/>
  </r>
  <r>
    <e v="#REF!"/>
    <x v="590"/>
    <x v="47"/>
    <s v="vbb-do"/>
    <x v="82"/>
    <s v="210035-65 MC VBB WP1: DO-nota West (25-050)"/>
    <x v="396"/>
    <n v="7.5"/>
    <s v="Normal Time"/>
    <s v="Expansion Joint note | Hanger scenarios | RWS Comments with Daan | Fire email to graham asking for note"/>
    <s v="210035-65"/>
    <s v=""/>
    <e v="#REF!"/>
    <e v="#REF!"/>
    <e v="#REF!"/>
  </r>
  <r>
    <e v="#REF!"/>
    <x v="590"/>
    <x v="47"/>
    <s v="hcc - lower kings rd"/>
    <x v="82"/>
    <s v="255670-17 LOWER KINGS ROAD ASSESSMENT (01-382)"/>
    <x v="396"/>
    <n v="1"/>
    <s v="Normal Time"/>
    <s v="meeting with fran to agree stiffener sketch "/>
    <s v="255670-17"/>
    <s v=""/>
    <e v="#REF!"/>
    <e v="#REF!"/>
    <e v="#REF!"/>
  </r>
  <r>
    <e v="#REF!"/>
    <x v="590"/>
    <x v="47"/>
    <s v="vbb-do"/>
    <x v="82"/>
    <s v="210035-65 MC VBB WP1: DO-nota West (25-050)"/>
    <x v="396"/>
    <n v="6.5"/>
    <s v="Normal Time"/>
    <s v="Systems engineering meeting | Hanger scenarios with Ying | Discussed with Felix possibility of presenting results using a database, supplementing OX "/>
    <s v="210035-65"/>
    <s v=""/>
    <e v="#REF!"/>
    <e v="#REF!"/>
    <e v="#REF!"/>
  </r>
  <r>
    <e v="#REF!"/>
    <x v="590"/>
    <x v="47"/>
    <s v="vbb-do"/>
    <x v="82"/>
    <s v="210035-65 MC VBB WP1: DO-nota West (25-050)"/>
    <x v="396"/>
    <n v="7.5"/>
    <s v="Normal Time"/>
    <s v="response to RWS Comments - comments impacting Andreas work | worked thorugh arch checks with Andrea | Geometry"/>
    <s v="210035-65"/>
    <s v=""/>
    <e v="#REF!"/>
    <e v="#REF!"/>
    <e v="#REF!"/>
  </r>
  <r>
    <e v="#REF!"/>
    <x v="590"/>
    <x v="47"/>
    <s v="vbb-do"/>
    <x v="82"/>
    <s v="210035-65 MC VBB WP1: DO-nota West (25-050)"/>
    <x v="396"/>
    <n v="7.5"/>
    <s v="Normal Time"/>
    <s v="response to RWS Comments | WP1/WP2 progress meeting | Discussion on arch sprining with Andrea and Daan - Local results affected and impact on arch about 7% from extending the mesh to approx 2D from the joint. For simplicity decided to keep 2D arch springing short but consider scenario with slightly extended mesh. "/>
    <s v="210035-65"/>
    <s v=""/>
    <e v="#REF!"/>
    <e v="#REF!"/>
    <e v="#REF!"/>
  </r>
  <r>
    <e v="#REF!"/>
    <x v="590"/>
    <x v="47"/>
    <s v="hcc - weston hills tunnel"/>
    <x v="82"/>
    <s v="246233-56 HCC - Weston Hills Tunnel (01-382)"/>
    <x v="396"/>
    <n v="7.5"/>
    <s v="Normal Time"/>
    <s v="update further investigation report - review of structural and geotechnical parametrs and further analysis"/>
    <s v="246233-56"/>
    <s v=""/>
    <e v="#REF!"/>
    <e v="#REF!"/>
    <e v="#REF!"/>
  </r>
  <r>
    <e v="#REF!"/>
    <x v="590"/>
    <x v="47"/>
    <s v="melbourne metro - latrobe"/>
    <x v="82"/>
    <s v="257677-59  Melbourne Metro - Latrobe"/>
    <x v="396"/>
    <n v="2"/>
    <s v="Normal Time"/>
    <s v="preparation of updated progress report addressing comments from meeting earlier in the week | Meeting with Heather to finilise"/>
    <s v="257677-59 "/>
    <s v=""/>
    <e v="#REF!"/>
    <e v="#REF!"/>
    <e v="#REF!"/>
  </r>
  <r>
    <e v="#REF!"/>
    <x v="590"/>
    <x v="47"/>
    <s v="vbb-do"/>
    <x v="82"/>
    <s v="210035-65 MC VBB WP1: DO-nota West (25-050)"/>
    <x v="396"/>
    <n v="5.5"/>
    <s v="Normal Time"/>
    <s v="reponse to comments by RWS | Progress meeting - Liana working with EJ note, Andrea completed arch verification, Ying working construction sequence note"/>
    <s v="210035-65"/>
    <s v=""/>
    <e v="#REF!"/>
    <e v="#REF!"/>
    <e v="#REF!"/>
  </r>
  <r>
    <e v="#REF!"/>
    <x v="590"/>
    <x v="47"/>
    <s v="hcc - weston hills tunnel"/>
    <x v="82"/>
    <s v="246233-56 HCC - Weston Hills Tunnel (01-382)"/>
    <x v="396"/>
    <n v="0"/>
    <s v="Normal Time"/>
    <s v="update further investigation report"/>
    <s v="246233-56"/>
    <s v=""/>
    <e v="#REF!"/>
    <e v="#REF!"/>
    <e v="#REF!"/>
  </r>
  <r>
    <e v="#REF!"/>
    <x v="590"/>
    <x v="47"/>
    <s v="bcst_man"/>
    <x v="82"/>
    <s v="071945-07 BCS - management (01-124)"/>
    <x v="396"/>
    <n v="0"/>
    <s v="Normal Time"/>
    <s v="leadership meeting |  digital survey resent | technical "/>
    <s v="071945-07"/>
    <s v=""/>
    <e v="#REF!"/>
    <e v="#REF!"/>
    <e v="#REF!"/>
  </r>
  <r>
    <e v="#REF!"/>
    <x v="590"/>
    <x v="47"/>
    <s v="hcc - lower kings rd"/>
    <x v="82"/>
    <s v="255670-17 LOWER KINGS ROAD ASSESSMENT (01-382)"/>
    <x v="396"/>
    <n v="2"/>
    <s v="Normal Time"/>
    <s v="meeting with Fran to discuss method for stiffening the bearings at the end of the girders | Space not sufficient in two corners. Discussed excavating fill locally, but will need to consider restraint to girder. Fran to prepare sketch and set up meetingt to confirm appoach."/>
    <s v="255670-17"/>
    <s v=""/>
    <e v="#REF!"/>
    <e v="#REF!"/>
    <e v="#REF!"/>
  </r>
  <r>
    <e v="#REF!"/>
    <x v="590"/>
    <x v="47"/>
    <s v="vbb-do"/>
    <x v="82"/>
    <s v="210035-65 MC VBB WP1: DO-nota West (25-050)"/>
    <x v="396"/>
    <n v="4.5"/>
    <s v="Normal Time"/>
    <s v="Responding to RWS Commnets  on VO Report"/>
    <s v="210035-65"/>
    <s v=""/>
    <e v="#REF!"/>
    <e v="#REF!"/>
    <e v="#REF!"/>
  </r>
  <r>
    <e v="#REF!"/>
    <x v="590"/>
    <x v="47"/>
    <s v="melbourne metro - latrobe"/>
    <x v="82"/>
    <s v="257677-59  Melbourne Metro - Latrobe"/>
    <x v="396"/>
    <n v="1"/>
    <s v="Normal Time"/>
    <s v="Meeting with Hether and Alex to discuss finding and compare notes - generally agreed and Alex found similar issues. Concern with how sensitive the model seems to be and that boundary condition checks aren’t being carried out"/>
    <s v="257677-59 "/>
    <s v=""/>
    <e v="#REF!"/>
    <e v="#REF!"/>
    <e v="#REF!"/>
  </r>
  <r>
    <e v="#REF!"/>
    <x v="590"/>
    <x v="47"/>
    <s v="vbb-do"/>
    <x v="82"/>
    <s v="210035-65 MC VBB WP1: DO-nota West (25-050)"/>
    <x v="396"/>
    <n v="5.5"/>
    <s v="Normal Time"/>
    <s v="CoG Checks, discussion with Daan and Andrea. Found that hanger anchorages had not been added to WBBn model. Once added results comparable to WBBbO | Reviewed comments"/>
    <s v="210035-65"/>
    <s v=""/>
    <e v="#REF!"/>
    <e v="#REF!"/>
    <e v="#REF!"/>
  </r>
  <r>
    <e v="#REF!"/>
    <x v="590"/>
    <x v="47"/>
    <s v="melbourne metro - latrobe"/>
    <x v="82"/>
    <s v="257677-59  Melbourne Metro - Latrobe"/>
    <x v="396"/>
    <n v="2"/>
    <s v="Normal Time"/>
    <s v="presentation to management team (Andrew and Elena) - discussed possible impacts of findings and noted additional actions to complete by end of week | Meeting with Heather and Alastair to discuss how to complete actions identified during the meeting"/>
    <s v="257677-59 "/>
    <s v=""/>
    <e v="#REF!"/>
    <e v="#REF!"/>
    <e v="#REF!"/>
  </r>
  <r>
    <e v="#REF!"/>
    <x v="590"/>
    <x v="47"/>
    <s v="melbourne metro - latrobe"/>
    <x v="82"/>
    <s v="257677-59  Melbourne Metro - Latrobe"/>
    <x v="396"/>
    <n v="7.5"/>
    <s v="Normal Time"/>
    <s v="modelling checks - comparison between Neil and Dax | Convergence checks - added sub steps and modified non-linear curves to improve convergence, all load cases converged | Prepared presentation to management team (Andrew and Elena)"/>
    <s v="257677-59 "/>
    <s v=""/>
    <e v="#REF!"/>
    <e v="#REF!"/>
    <e v="#REF!"/>
  </r>
  <r>
    <e v="#REF!"/>
    <x v="590"/>
    <x v="47"/>
    <s v="bank holiday"/>
    <x v="82"/>
    <s v="BANK HOLIDAY"/>
    <x v="396"/>
    <n v="7.5"/>
    <s v="Normal Time"/>
    <m/>
    <s v="BANK HOLIDAY"/>
    <s v=""/>
    <e v="#REF!"/>
    <e v="#REF!"/>
    <e v="#REF!"/>
  </r>
  <r>
    <e v="#REF!"/>
    <x v="590"/>
    <x v="47"/>
    <s v="melbourne metro - latrobe"/>
    <x v="82"/>
    <s v="257677-59  Melbourne Metro - Latrobe"/>
    <x v="396"/>
    <n v="5"/>
    <s v="Normal Time"/>
    <s v="modified Neil's models to recreate what Dax did, then compared results   //  Models seem to all have small differences which would explain the differences in results. Differences in no. of adit supports, LC55, invert properties"/>
    <s v="257677-59 "/>
    <s v=""/>
    <e v="#REF!"/>
    <e v="#REF!"/>
    <e v="#REF!"/>
  </r>
  <r>
    <e v="#REF!"/>
    <x v="590"/>
    <x v="47"/>
    <s v="vbb-do"/>
    <x v="82"/>
    <s v="210035-65 MC VBB WP1: DO-nota West (25-050)"/>
    <x v="396"/>
    <n v="2.5"/>
    <s v="Normal Time"/>
    <s v="Expansion joint design dicussion. Liana investigating requirements and available products  //  Ying discusssed with George construction stagging. Intention to de-stress hangers during transportation. // Caal with Daan to discuss planning and schedule of meetings. Daan to send updated list of topics for review"/>
    <s v="210035-65"/>
    <s v=""/>
    <e v="#REF!"/>
    <e v="#REF!"/>
    <e v="#REF!"/>
  </r>
  <r>
    <e v="#REF!"/>
    <x v="590"/>
    <x v="47"/>
    <s v="vbb-do"/>
    <x v="82"/>
    <s v="210035-65 MC VBB WP1: DO-nota West (25-050)"/>
    <x v="396"/>
    <n v="2"/>
    <s v="Normal Time"/>
    <s v="daily catch-up. Discussed WP1/WP2 coordination. Daan and I to focus on comments response. Tasks for team agreed, Ying&gt;Staging, Andrea&gt;Arch springing, Liana&gt;joints and connections // Comment responses by 29-May // Discussion with Liana regarding requirements for Expansion Joints. Concluded she needs to review RWS requirements before we can specify joint."/>
    <s v="210035-65"/>
    <s v=""/>
    <e v="#REF!"/>
    <e v="#REF!"/>
    <e v="#REF!"/>
  </r>
  <r>
    <e v="#REF!"/>
    <x v="590"/>
    <x v="47"/>
    <s v="melbourne metro - latrobe"/>
    <x v="82"/>
    <s v="257677-59  Melbourne Metro - Latrobe"/>
    <x v="396"/>
    <n v="2.5"/>
    <s v="Normal Time"/>
    <s v="meeting with Heather to agree models to review and next steps // problem definition, reviewed emails and communitcations. // added to technical note summary of previous correspondance. // Ran Dax and Neil's models to compare with results provided"/>
    <s v="257677-59 "/>
    <s v=""/>
    <e v="#REF!"/>
    <e v="#REF!"/>
    <e v="#REF!"/>
  </r>
  <r>
    <e v="#REF!"/>
    <x v="590"/>
    <x v="47"/>
    <s v="hcc - paul cully"/>
    <x v="82"/>
    <s v="254304-96 HCC - Paul Cully (01-382)"/>
    <x v="396"/>
    <n v="3"/>
    <s v="Normal Time"/>
    <s v="Discussion with Keith regarding requirements for posts if use changed to a bridleway. Concluded that difficult to strenghten due to lack of space restrictions. Also not easy to connect to existing structure which is made with hollow setions, Welding not considered an option."/>
    <s v="254304-96"/>
    <s v=""/>
    <e v="#REF!"/>
    <e v="#REF!"/>
    <e v="#REF!"/>
  </r>
  <r>
    <e v="#REF!"/>
    <x v="590"/>
    <x v="47"/>
    <s v="vbb-do"/>
    <x v="82"/>
    <s v="210035-65 MC VBB WP1: DO-nota West (25-050)"/>
    <x v="396"/>
    <n v="7.5"/>
    <s v="Normal Time"/>
    <s v="Responding to RWS Commnets  on VO Report"/>
    <s v="210035-65"/>
    <s v=""/>
    <e v="#REF!"/>
    <e v="#REF!"/>
    <e v="#REF!"/>
  </r>
  <r>
    <e v="#REF!"/>
    <x v="590"/>
    <x v="47"/>
    <s v="vbb-do"/>
    <x v="82"/>
    <s v="210035-65 MC VBB WP1: DO-nota West (25-050)"/>
    <x v="396"/>
    <n v="7.5"/>
    <s v="Normal Time"/>
    <s v="Responding to RWS Commnets  on VO Report"/>
    <s v="210035-65"/>
    <s v=""/>
    <e v="#REF!"/>
    <e v="#REF!"/>
    <e v="#REF!"/>
  </r>
  <r>
    <e v="#REF!"/>
    <x v="590"/>
    <x v="47"/>
    <s v="holiday"/>
    <x v="82"/>
    <s v="HOLIDAY"/>
    <x v="396"/>
    <n v="7.5"/>
    <s v="Normal Time"/>
    <m/>
    <s v="HOLIDAY"/>
    <s v=""/>
    <e v="#REF!"/>
    <e v="#REF!"/>
    <e v="#REF!"/>
  </r>
  <r>
    <e v="#REF!"/>
    <x v="590"/>
    <x v="47"/>
    <s v="vbb-do"/>
    <x v="82"/>
    <s v="210035-65 MC VBB WP1: DO-nota West (25-050)"/>
    <x v="396"/>
    <n v="5"/>
    <s v="Normal Time"/>
    <m/>
    <s v="210035-65"/>
    <s v=""/>
    <e v="#REF!"/>
    <e v="#REF!"/>
    <e v="#REF!"/>
  </r>
  <r>
    <e v="#REF!"/>
    <x v="590"/>
    <x v="47"/>
    <s v="melbourne metro - latrobe"/>
    <x v="82"/>
    <s v="257677-59  Melbourne Metro - Latrobe"/>
    <x v="396"/>
    <n v="2.5"/>
    <s v="Normal Time"/>
    <m/>
    <s v="257677-59 "/>
    <s v=""/>
    <e v="#REF!"/>
    <e v="#REF!"/>
    <e v="#REF!"/>
  </r>
  <r>
    <e v="#REF!"/>
    <x v="590"/>
    <x v="47"/>
    <s v="vbb-do"/>
    <x v="82"/>
    <s v="210035-65 MC VBB WP1: DO-nota West (25-050)"/>
    <x v="396"/>
    <n v="2.5"/>
    <s v="Normal Time"/>
    <m/>
    <s v="210035-65"/>
    <s v=""/>
    <e v="#REF!"/>
    <e v="#REF!"/>
    <e v="#REF!"/>
  </r>
  <r>
    <e v="#REF!"/>
    <x v="590"/>
    <x v="47"/>
    <s v="melbourne metro - latrobe"/>
    <x v="82"/>
    <s v="257677-59  Melbourne Metro - Latrobe"/>
    <x v="396"/>
    <n v="5"/>
    <s v="Normal Time"/>
    <m/>
    <s v="257677-59 "/>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bank holiday"/>
    <x v="82"/>
    <s v="BANK HOLIDAY"/>
    <x v="396"/>
    <n v="7.5"/>
    <s v="Normal Time"/>
    <m/>
    <s v="BANK HOLIDAY"/>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 3rd - new bridge vo"/>
    <x v="82"/>
    <s v="210035-64 VBB 3rd - new bridge VO"/>
    <x v="396"/>
    <n v="7.5"/>
    <s v="Normal Time"/>
    <m/>
    <s v="210035-64"/>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do"/>
    <x v="82"/>
    <s v="210035-65 MC VBB WP1: DO-nota West (25-050)"/>
    <x v="396"/>
    <n v="7.5"/>
    <s v="Normal Time"/>
    <m/>
    <s v="210035-65"/>
    <s v=""/>
    <e v="#REF!"/>
    <e v="#REF!"/>
    <e v="#REF!"/>
  </r>
  <r>
    <e v="#REF!"/>
    <x v="590"/>
    <x v="47"/>
    <s v="vbb 3rd - new bridge vo"/>
    <x v="82"/>
    <s v="210035-64 VBB 3rd - new bridge VO"/>
    <x v="396"/>
    <n v="7.5"/>
    <s v="Normal Time"/>
    <m/>
    <s v="210035-64"/>
    <s v=""/>
    <e v="#REF!"/>
    <e v="#REF!"/>
    <e v="#REF!"/>
  </r>
  <r>
    <e v="#REF!"/>
    <x v="590"/>
    <x v="47"/>
    <s v="holiday"/>
    <x v="82"/>
    <s v="HOLIDAY"/>
    <x v="396"/>
    <n v="3.75"/>
    <s v="Normal Time"/>
    <m/>
    <s v="HOLIDAY"/>
    <s v=""/>
    <e v="#REF!"/>
    <e v="#REF!"/>
    <e v="#REF!"/>
  </r>
  <r>
    <e v="#REF!"/>
    <x v="590"/>
    <x v="47"/>
    <s v="vbb 3rd - new bridge vo"/>
    <x v="82"/>
    <s v="210035-64 VBB 3rd - new bridge VO"/>
    <x v="396"/>
    <n v="3.75"/>
    <s v="Normal Time"/>
    <m/>
    <s v="210035-64"/>
    <s v=""/>
    <e v="#REF!"/>
    <e v="#REF!"/>
    <e v="#REF!"/>
  </r>
  <r>
    <e v="#REF!"/>
    <x v="590"/>
    <x v="47"/>
    <s v="vbb 3rd - new bridge vo"/>
    <x v="82"/>
    <s v="210035-64 VBB 3rd - new bridge VO"/>
    <x v="396"/>
    <n v="1"/>
    <s v="Normal Time"/>
    <m/>
    <s v="210035-64"/>
    <s v=""/>
    <e v="#REF!"/>
    <e v="#REF!"/>
    <e v="#REF!"/>
  </r>
  <r>
    <e v="#REF!"/>
    <x v="590"/>
    <x v="47"/>
    <s v="vbb 3rd - new bridge vo"/>
    <x v="82"/>
    <s v="210035-64 VBB 3rd - new bridge VO"/>
    <x v="396"/>
    <n v="6.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bank holiday"/>
    <x v="82"/>
    <s v="BANK HOLIDAY"/>
    <x v="396"/>
    <n v="7.5"/>
    <s v="Normal Time"/>
    <m/>
    <s v="BANK HOLIDAY"/>
    <s v=""/>
    <e v="#REF!"/>
    <e v="#REF!"/>
    <e v="#REF!"/>
  </r>
  <r>
    <e v="#REF!"/>
    <x v="590"/>
    <x v="47"/>
    <s v="bank holiday"/>
    <x v="82"/>
    <s v="BANK HOLIDAY"/>
    <x v="396"/>
    <n v="7.5"/>
    <s v="Normal Time"/>
    <m/>
    <s v="BANK HOLIDAY"/>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hcc - lower kings rd"/>
    <x v="82"/>
    <s v="255670-17 LOWER KINGS ROAD ASSESSMENT (01-382)"/>
    <x v="396"/>
    <n v="2.5"/>
    <s v="Normal Time"/>
    <m/>
    <s v="255670-17"/>
    <s v=""/>
    <e v="#REF!"/>
    <e v="#REF!"/>
    <e v="#REF!"/>
  </r>
  <r>
    <e v="#REF!"/>
    <x v="590"/>
    <x v="47"/>
    <s v="vbb 3rd - new bridge vo"/>
    <x v="82"/>
    <s v="210035-64 VBB 3rd - new bridge VO"/>
    <x v="396"/>
    <n v="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5.5"/>
    <s v="Normal Time"/>
    <m/>
    <s v="210035-64"/>
    <s v=""/>
    <e v="#REF!"/>
    <e v="#REF!"/>
    <e v="#REF!"/>
  </r>
  <r>
    <e v="#REF!"/>
    <x v="590"/>
    <x v="47"/>
    <s v="hcc - lower kings rd"/>
    <x v="82"/>
    <s v="255670-17 LOWER KINGS ROAD ASSESSMENT (01-382)"/>
    <x v="396"/>
    <n v="2"/>
    <s v="Normal Time"/>
    <m/>
    <s v="255670-17"/>
    <s v=""/>
    <e v="#REF!"/>
    <e v="#REF!"/>
    <e v="#REF!"/>
  </r>
  <r>
    <e v="#REF!"/>
    <x v="590"/>
    <x v="47"/>
    <s v="vbb 3rd - new bridge vo"/>
    <x v="82"/>
    <s v="210035-64 VBB 3rd - new bridge VO"/>
    <x v="396"/>
    <n v="7.5"/>
    <s v="Normal Time"/>
    <m/>
    <s v="210035-64"/>
    <s v=""/>
    <e v="#REF!"/>
    <e v="#REF!"/>
    <e v="#REF!"/>
  </r>
  <r>
    <e v="#REF!"/>
    <x v="590"/>
    <x v="47"/>
    <s v="hcc - lower kings rd"/>
    <x v="82"/>
    <s v="255670-17 LOWER KINGS ROAD ASSESSMENT (01-382)"/>
    <x v="396"/>
    <n v="5.5"/>
    <s v="Normal Time"/>
    <m/>
    <s v="255670-17"/>
    <s v=""/>
    <e v="#REF!"/>
    <e v="#REF!"/>
    <e v="#REF!"/>
  </r>
  <r>
    <e v="#REF!"/>
    <x v="590"/>
    <x v="47"/>
    <s v="vbb 3rd - new bridge vo"/>
    <x v="82"/>
    <s v="210035-64 VBB 3rd - new bridge VO"/>
    <x v="396"/>
    <n v="2"/>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hcc - lower kings rd"/>
    <x v="82"/>
    <s v="255670-17 LOWER KINGS ROAD ASSESSMENT (01-382)"/>
    <x v="396"/>
    <n v="5"/>
    <s v="Normal Time"/>
    <m/>
    <s v="255670-17"/>
    <s v=""/>
    <e v="#REF!"/>
    <e v="#REF!"/>
    <e v="#REF!"/>
  </r>
  <r>
    <e v="#REF!"/>
    <x v="590"/>
    <x v="47"/>
    <s v="vbb 3rd - new bridge vo"/>
    <x v="82"/>
    <s v="210035-64 VBB 3rd - new bridge VO"/>
    <x v="396"/>
    <n v="2.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5"/>
    <s v="Normal Time"/>
    <m/>
    <s v="210035-64"/>
    <s v=""/>
    <e v="#REF!"/>
    <e v="#REF!"/>
    <e v="#REF!"/>
  </r>
  <r>
    <e v="#REF!"/>
    <x v="590"/>
    <x v="47"/>
    <s v="hcc - lower kings rd"/>
    <x v="82"/>
    <s v="255670-17 LOWER KINGS ROAD ASSESSMENT (01-382)"/>
    <x v="396"/>
    <n v="2.5"/>
    <s v="Normal Time"/>
    <m/>
    <s v="255670-17"/>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5"/>
    <s v="Normal Time"/>
    <m/>
    <s v="210035-64"/>
    <s v=""/>
    <e v="#REF!"/>
    <e v="#REF!"/>
    <e v="#REF!"/>
  </r>
  <r>
    <e v="#REF!"/>
    <x v="590"/>
    <x v="47"/>
    <s v="hcc - lower kings rd"/>
    <x v="82"/>
    <s v="255670-17 LOWER KINGS ROAD ASSESSMENT (01-382)"/>
    <x v="396"/>
    <n v="2.5"/>
    <s v="Normal Time"/>
    <m/>
    <s v="255670-17"/>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2.5"/>
    <s v="Normal Time"/>
    <m/>
    <s v="210035-64"/>
    <s v=""/>
    <e v="#REF!"/>
    <e v="#REF!"/>
    <e v="#REF!"/>
  </r>
  <r>
    <e v="#REF!"/>
    <x v="590"/>
    <x v="47"/>
    <s v="hcc - lower kings rd"/>
    <x v="82"/>
    <s v="255670-17 LOWER KINGS ROAD ASSESSMENT (01-382)"/>
    <x v="396"/>
    <n v="5"/>
    <s v="Normal Time"/>
    <m/>
    <s v="255670-17"/>
    <s v=""/>
    <e v="#REF!"/>
    <e v="#REF!"/>
    <e v="#REF!"/>
  </r>
  <r>
    <e v="#REF!"/>
    <x v="590"/>
    <x v="47"/>
    <s v="vbb 3rd - new bridge vo"/>
    <x v="82"/>
    <s v="210035-64 VBB 3rd - new bridge VO"/>
    <x v="396"/>
    <n v="7.5"/>
    <s v="Normal Time"/>
    <m/>
    <s v="210035-64"/>
    <s v=""/>
    <e v="#REF!"/>
    <e v="#REF!"/>
    <e v="#REF!"/>
  </r>
  <r>
    <e v="#REF!"/>
    <x v="590"/>
    <x v="47"/>
    <s v="intro to bridges"/>
    <x v="82"/>
    <s v="252076-05 Intro to bridges"/>
    <x v="396"/>
    <n v="4"/>
    <s v="Normal Time"/>
    <m/>
    <s v="252076-05"/>
    <s v=""/>
    <e v="#REF!"/>
    <e v="#REF!"/>
    <e v="#REF!"/>
  </r>
  <r>
    <e v="#REF!"/>
    <x v="590"/>
    <x v="47"/>
    <s v="hcc - lower kings rd"/>
    <x v="82"/>
    <s v="255670-17 LOWER KINGS ROAD ASSESSMENT (01-382)"/>
    <x v="396"/>
    <n v="3.5"/>
    <s v="Normal Time"/>
    <m/>
    <s v="255670-17"/>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5.5"/>
    <s v="Normal Time"/>
    <m/>
    <s v="210035-64"/>
    <s v=""/>
    <e v="#REF!"/>
    <e v="#REF!"/>
    <e v="#REF!"/>
  </r>
  <r>
    <e v="#REF!"/>
    <x v="590"/>
    <x v="47"/>
    <s v="hcc - lower kings rd"/>
    <x v="82"/>
    <s v="255670-17 LOWER KINGS ROAD ASSESSMENT (01-382)"/>
    <x v="396"/>
    <n v="2"/>
    <s v="Normal Time"/>
    <m/>
    <s v="255670-17"/>
    <s v=""/>
    <e v="#REF!"/>
    <e v="#REF!"/>
    <e v="#REF!"/>
  </r>
  <r>
    <e v="#REF!"/>
    <x v="590"/>
    <x v="47"/>
    <s v="ksc - tunnel"/>
    <x v="82"/>
    <s v="268017-25  KSC - Tunnel"/>
    <x v="396"/>
    <n v="7.5"/>
    <s v="Normal Time"/>
    <m/>
    <s v="268017-25 "/>
    <s v=""/>
    <e v="#REF!"/>
    <e v="#REF!"/>
    <e v="#REF!"/>
  </r>
  <r>
    <e v="#REF!"/>
    <x v="590"/>
    <x v="47"/>
    <s v="vbb 3rd - new bridge vo"/>
    <x v="82"/>
    <s v="210035-64 VBB 3rd - new bridge VO"/>
    <x v="396"/>
    <n v="7.5"/>
    <s v="Normal Time"/>
    <m/>
    <s v="210035-64"/>
    <s v=""/>
    <e v="#REF!"/>
    <e v="#REF!"/>
    <e v="#REF!"/>
  </r>
  <r>
    <e v="#REF!"/>
    <x v="590"/>
    <x v="47"/>
    <s v="ksc - tunnel"/>
    <x v="82"/>
    <s v="268017-25  KSC - Tunnel"/>
    <x v="396"/>
    <n v="5"/>
    <s v="Normal Time"/>
    <m/>
    <s v="268017-25 "/>
    <s v=""/>
    <e v="#REF!"/>
    <e v="#REF!"/>
    <e v="#REF!"/>
  </r>
  <r>
    <e v="#REF!"/>
    <x v="590"/>
    <x v="47"/>
    <s v="hcc - lower kings rd"/>
    <x v="82"/>
    <s v="255670-17 LOWER KINGS ROAD ASSESSMENT (01-382)"/>
    <x v="396"/>
    <n v="2.5"/>
    <s v="Normal Time"/>
    <m/>
    <s v="255670-17"/>
    <s v=""/>
    <e v="#REF!"/>
    <e v="#REF!"/>
    <e v="#REF!"/>
  </r>
  <r>
    <e v="#REF!"/>
    <x v="590"/>
    <x v="47"/>
    <s v="vbb 3rd - new bridge vo"/>
    <x v="82"/>
    <s v="210035-64 VBB 3rd - new bridge VO"/>
    <x v="396"/>
    <n v="7.5"/>
    <s v="Normal Time"/>
    <m/>
    <s v="210035-64"/>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vbb 3rd - new bridge vo"/>
    <x v="82"/>
    <s v="210035-64 VBB 3rd - new bridge VO"/>
    <x v="396"/>
    <n v="7.5"/>
    <s v="Normal Time"/>
    <m/>
    <s v="210035-64"/>
    <s v=""/>
    <e v="#REF!"/>
    <e v="#REF!"/>
    <e v="#REF!"/>
  </r>
  <r>
    <e v="#REF!"/>
    <x v="590"/>
    <x v="47"/>
    <s v="vbb 3rd - new bridge vo"/>
    <x v="82"/>
    <s v="210035-64 VBB 3rd - new bridge VO"/>
    <x v="396"/>
    <n v="7.5"/>
    <s v="Normal Time"/>
    <m/>
    <s v="210035-64"/>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vbb 3rd - new bridge vo"/>
    <x v="82"/>
    <s v="210035-64 VBB 3rd - new bridge VO"/>
    <x v="396"/>
    <n v="7.5"/>
    <s v="Normal Time"/>
    <m/>
    <s v="210035-64"/>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3.75"/>
    <s v="Normal Time"/>
    <m/>
    <s v="268017-25 "/>
    <s v=""/>
    <e v="#REF!"/>
    <e v="#REF!"/>
    <e v="#REF!"/>
  </r>
  <r>
    <e v="#REF!"/>
    <x v="590"/>
    <x v="47"/>
    <s v="vbb 3rd - new bridge"/>
    <x v="82"/>
    <s v="210035-51 VBB 3rd - new bridge"/>
    <x v="396"/>
    <n v="3.75"/>
    <s v="Normal Time"/>
    <m/>
    <s v="210035-51"/>
    <s v=""/>
    <e v="#REF!"/>
    <e v="#REF!"/>
    <e v="#REF!"/>
  </r>
  <r>
    <e v="#REF!"/>
    <x v="590"/>
    <x v="47"/>
    <s v="vbb 3rd - new bridge"/>
    <x v="82"/>
    <s v="210035-51 VBB 3rd - new bridge"/>
    <x v="396"/>
    <n v="7.5"/>
    <s v="Normal Time"/>
    <m/>
    <s v="210035-51"/>
    <s v=""/>
    <e v="#REF!"/>
    <e v="#REF!"/>
    <e v="#REF!"/>
  </r>
  <r>
    <e v="#REF!"/>
    <x v="590"/>
    <x v="47"/>
    <s v="vbb 3rd - new bridge"/>
    <x v="82"/>
    <s v="210035-51 VBB 3rd - new bridge"/>
    <x v="396"/>
    <n v="3.5"/>
    <s v="Normal Time"/>
    <m/>
    <s v="210035-51"/>
    <s v=""/>
    <e v="#REF!"/>
    <e v="#REF!"/>
    <e v="#REF!"/>
  </r>
  <r>
    <e v="#REF!"/>
    <x v="590"/>
    <x v="47"/>
    <s v="ksc - tunnel"/>
    <x v="82"/>
    <s v="268017-25  KSC - Tunnel"/>
    <x v="396"/>
    <n v="4"/>
    <s v="Normal Time"/>
    <m/>
    <s v="268017-25 "/>
    <s v=""/>
    <e v="#REF!"/>
    <e v="#REF!"/>
    <e v="#REF!"/>
  </r>
  <r>
    <e v="#REF!"/>
    <x v="590"/>
    <x v="47"/>
    <s v="ksc - tunnel"/>
    <x v="82"/>
    <s v="268017-25  KSC - Tunnel"/>
    <x v="396"/>
    <n v="7.5"/>
    <s v="Normal Time"/>
    <m/>
    <s v="268017-25 "/>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bank holiday"/>
    <x v="82"/>
    <s v="BANK HOLIDAY"/>
    <x v="396"/>
    <n v="7.5"/>
    <s v="Normal Time"/>
    <m/>
    <s v="BANK 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bank holiday"/>
    <x v="82"/>
    <s v="BANK HOLIDAY"/>
    <x v="396"/>
    <n v="7.5"/>
    <s v="Normal Time"/>
    <m/>
    <s v="BANK HOLIDAY"/>
    <s v=""/>
    <e v="#REF!"/>
    <e v="#REF!"/>
    <e v="#REF!"/>
  </r>
  <r>
    <e v="#REF!"/>
    <x v="590"/>
    <x v="47"/>
    <s v="bank holiday"/>
    <x v="82"/>
    <s v="BANK HOLIDAY"/>
    <x v="396"/>
    <n v="7.5"/>
    <s v="Normal Time"/>
    <m/>
    <s v="BANK HOLIDAY"/>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ksc - tunnel"/>
    <x v="82"/>
    <s v="268017-25  KSC - Tunnel"/>
    <x v="396"/>
    <n v="7.5"/>
    <s v="Normal Time"/>
    <m/>
    <s v="268017-25 "/>
    <s v=""/>
    <e v="#REF!"/>
    <e v="#REF!"/>
    <e v="#REF!"/>
  </r>
  <r>
    <e v="#REF!"/>
    <x v="590"/>
    <x v="47"/>
    <s v="vbb 3rd - new bridge"/>
    <x v="82"/>
    <s v="210035-51 VBB 3rd - new bridge"/>
    <x v="396"/>
    <n v="7.5"/>
    <s v="Normal Time"/>
    <m/>
    <s v="210035-51"/>
    <s v=""/>
    <e v="#REF!"/>
    <e v="#REF!"/>
    <e v="#REF!"/>
  </r>
  <r>
    <e v="#REF!"/>
    <x v="590"/>
    <x v="47"/>
    <s v="ksc - tunnel"/>
    <x v="82"/>
    <s v="268017-25  KSC - Tunnel"/>
    <x v="396"/>
    <n v="7.5"/>
    <s v="Normal Time"/>
    <m/>
    <s v="268017-25 "/>
    <s v=""/>
    <e v="#REF!"/>
    <e v="#REF!"/>
    <e v="#REF!"/>
  </r>
  <r>
    <e v="#REF!"/>
    <x v="590"/>
    <x v="47"/>
    <s v="m25 west msa"/>
    <x v="82"/>
    <s v="255375-00 M25 West MSA (01-122)"/>
    <x v="396"/>
    <n v="4"/>
    <s v="Normal Time"/>
    <m/>
    <s v="255375-00"/>
    <s v=""/>
    <e v="#REF!"/>
    <e v="#REF!"/>
    <e v="#REF!"/>
  </r>
  <r>
    <e v="#REF!"/>
    <x v="590"/>
    <x v="47"/>
    <s v="ksc - tunnel"/>
    <x v="82"/>
    <s v="268017-25  KSC - Tunnel"/>
    <x v="396"/>
    <n v="3.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vbb 3rd - new bridge"/>
    <x v="82"/>
    <s v="210035-51 VBB 3rd - new bridge"/>
    <x v="396"/>
    <n v="7.5"/>
    <s v="Normal Time"/>
    <m/>
    <s v="210035-51"/>
    <s v=""/>
    <e v="#REF!"/>
    <e v="#REF!"/>
    <e v="#REF!"/>
  </r>
  <r>
    <e v="#REF!"/>
    <x v="590"/>
    <x v="47"/>
    <s v="m25 west msa"/>
    <x v="82"/>
    <s v="255375-00 M25 West MSA (01-122)"/>
    <x v="396"/>
    <n v="7.5"/>
    <s v="Normal Time"/>
    <m/>
    <s v="255375-00"/>
    <s v=""/>
    <e v="#REF!"/>
    <e v="#REF!"/>
    <e v="#REF!"/>
  </r>
  <r>
    <e v="#REF!"/>
    <x v="590"/>
    <x v="47"/>
    <s v="ksc - tunnel"/>
    <x v="82"/>
    <s v="268017-25  KSC - Tunnel"/>
    <x v="396"/>
    <n v="7.5"/>
    <s v="Normal Time"/>
    <m/>
    <s v="268017-25 "/>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vbb 3rd - new bridge"/>
    <x v="82"/>
    <s v="210035-51 VBB 3rd - new bridge"/>
    <x v="396"/>
    <n v="2.5"/>
    <s v="Normal Time"/>
    <m/>
    <s v="210035-51"/>
    <s v=""/>
    <e v="#REF!"/>
    <e v="#REF!"/>
    <e v="#REF!"/>
  </r>
  <r>
    <e v="#REF!"/>
    <x v="590"/>
    <x v="47"/>
    <s v="vbb 3rd - new bridge"/>
    <x v="82"/>
    <s v="210035-51 VBB 3rd - new bridge"/>
    <x v="396"/>
    <n v="2"/>
    <s v="Normal Time"/>
    <m/>
    <s v="210035-51"/>
    <s v=""/>
    <e v="#REF!"/>
    <e v="#REF!"/>
    <e v="#REF!"/>
  </r>
  <r>
    <e v="#REF!"/>
    <x v="590"/>
    <x v="47"/>
    <s v="ksc - tunnel"/>
    <x v="82"/>
    <s v="268017-25  KSC - Tunnel"/>
    <x v="396"/>
    <n v="3"/>
    <s v="Normal Time"/>
    <m/>
    <s v="268017-25 "/>
    <s v=""/>
    <e v="#REF!"/>
    <e v="#REF!"/>
    <e v="#REF!"/>
  </r>
  <r>
    <e v="#REF!"/>
    <x v="590"/>
    <x v="47"/>
    <s v="ksc - tunnel"/>
    <x v="82"/>
    <s v="268017-25  KSC - Tunnel"/>
    <x v="396"/>
    <n v="2"/>
    <s v="Normal Time"/>
    <m/>
    <s v="268017-25 "/>
    <s v=""/>
    <e v="#REF!"/>
    <e v="#REF!"/>
    <e v="#REF!"/>
  </r>
  <r>
    <e v="#REF!"/>
    <x v="590"/>
    <x v="47"/>
    <s v="vbb 3rd - new bridge"/>
    <x v="82"/>
    <s v="210035-51 VBB 3rd - new bridge"/>
    <x v="396"/>
    <n v="5.5"/>
    <s v="Normal Time"/>
    <m/>
    <s v="210035-51"/>
    <s v=""/>
    <e v="#REF!"/>
    <e v="#REF!"/>
    <e v="#REF!"/>
  </r>
  <r>
    <e v="#REF!"/>
    <x v="590"/>
    <x v="47"/>
    <s v="vbb 3rd - new bridge"/>
    <x v="82"/>
    <s v="210035-51 VBB 3rd - new bridge"/>
    <x v="396"/>
    <n v="2.5"/>
    <s v="Normal Time"/>
    <m/>
    <s v="210035-51"/>
    <s v=""/>
    <e v="#REF!"/>
    <e v="#REF!"/>
    <e v="#REF!"/>
  </r>
  <r>
    <e v="#REF!"/>
    <x v="590"/>
    <x v="47"/>
    <s v="vbb 3rd - new bridge"/>
    <x v="82"/>
    <s v="210035-51 VBB 3rd - new bridge"/>
    <x v="396"/>
    <n v="2"/>
    <s v="Normal Time"/>
    <m/>
    <s v="210035-51"/>
    <s v=""/>
    <e v="#REF!"/>
    <e v="#REF!"/>
    <e v="#REF!"/>
  </r>
  <r>
    <e v="#REF!"/>
    <x v="590"/>
    <x v="47"/>
    <s v="ksc - tunnel"/>
    <x v="82"/>
    <s v="268017-25  KSC - Tunnel"/>
    <x v="396"/>
    <n v="3"/>
    <s v="Normal Time"/>
    <m/>
    <s v="268017-25 "/>
    <s v=""/>
    <e v="#REF!"/>
    <e v="#REF!"/>
    <e v="#REF!"/>
  </r>
  <r>
    <e v="#REF!"/>
    <x v="590"/>
    <x v="47"/>
    <s v="ksc - tunnel"/>
    <x v="82"/>
    <s v="268017-25  KSC - Tunnel"/>
    <x v="396"/>
    <n v="4.5"/>
    <s v="Normal Time"/>
    <m/>
    <s v="268017-25 "/>
    <s v=""/>
    <e v="#REF!"/>
    <e v="#REF!"/>
    <e v="#REF!"/>
  </r>
  <r>
    <e v="#REF!"/>
    <x v="590"/>
    <x v="47"/>
    <s v="vbb 3rd - new bridge"/>
    <x v="82"/>
    <s v="210035-51 VBB 3rd - new bridge"/>
    <x v="396"/>
    <n v="3"/>
    <s v="Normal Time"/>
    <m/>
    <s v="210035-51"/>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vbb 3rd - new bridge"/>
    <x v="82"/>
    <s v="210035-51 VBB 3rd - new bridge"/>
    <x v="396"/>
    <n v="5.5"/>
    <s v="Normal Time"/>
    <m/>
    <s v="210035-51"/>
    <s v=""/>
    <e v="#REF!"/>
    <e v="#REF!"/>
    <e v="#REF!"/>
  </r>
  <r>
    <e v="#REF!"/>
    <x v="590"/>
    <x v="47"/>
    <s v="bcst-appraisal"/>
    <x v="82"/>
    <s v="074097-29 STAFF APPRAISAL CC124 (01-124)"/>
    <x v="396"/>
    <n v="2"/>
    <s v="Normal Time"/>
    <m/>
    <s v="074097-29"/>
    <s v=""/>
    <e v="#REF!"/>
    <e v="#REF!"/>
    <e v="#REF!"/>
  </r>
  <r>
    <e v="#REF!"/>
    <x v="590"/>
    <x v="47"/>
    <s v="ksc - tunnel"/>
    <x v="82"/>
    <s v="268017-25  KSC - Tunnel"/>
    <x v="396"/>
    <n v="1"/>
    <s v="Normal Time"/>
    <m/>
    <s v="268017-25 "/>
    <s v=""/>
    <e v="#REF!"/>
    <e v="#REF!"/>
    <e v="#REF!"/>
  </r>
  <r>
    <e v="#REF!"/>
    <x v="590"/>
    <x v="47"/>
    <s v="vbb 3rd - new bridge"/>
    <x v="82"/>
    <s v="210035-51 VBB 3rd - new bridge"/>
    <x v="396"/>
    <n v="2.5"/>
    <s v="Normal Time"/>
    <m/>
    <s v="210035-51"/>
    <s v=""/>
    <e v="#REF!"/>
    <e v="#REF!"/>
    <e v="#REF!"/>
  </r>
  <r>
    <e v="#REF!"/>
    <x v="590"/>
    <x v="47"/>
    <s v="ksc - tunnel"/>
    <x v="82"/>
    <s v="268017-25  KSC - Tunnel"/>
    <x v="396"/>
    <n v="4"/>
    <s v="Normal Time"/>
    <m/>
    <s v="268017-25 "/>
    <s v=""/>
    <e v="#REF!"/>
    <e v="#REF!"/>
    <e v="#REF!"/>
  </r>
  <r>
    <e v="#REF!"/>
    <x v="590"/>
    <x v="47"/>
    <s v="ksc - tunnel"/>
    <x v="82"/>
    <s v="268017-25  KSC - Tunnel"/>
    <x v="396"/>
    <n v="7.5"/>
    <s v="Normal Time"/>
    <m/>
    <s v="268017-25 "/>
    <s v=""/>
    <e v="#REF!"/>
    <e v="#REF!"/>
    <e v="#REF!"/>
  </r>
  <r>
    <e v="#REF!"/>
    <x v="590"/>
    <x v="47"/>
    <s v="vbb 3rd - new bridge"/>
    <x v="82"/>
    <s v="210035-51 VBB 3rd - new bridge"/>
    <x v="396"/>
    <n v="7.5"/>
    <s v="Normal Time"/>
    <m/>
    <s v="210035-51"/>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vbb afkeurmemo oostbrug"/>
    <x v="82"/>
    <s v="210035-58  VBB Afkeurmemo Oostbrug"/>
    <x v="396"/>
    <n v="2"/>
    <s v="Normal Time"/>
    <m/>
    <s v="210035-58 "/>
    <s v=""/>
    <e v="#REF!"/>
    <e v="#REF!"/>
    <e v="#REF!"/>
  </r>
  <r>
    <e v="#REF!"/>
    <x v="590"/>
    <x v="47"/>
    <s v="vbb 3rd - new bridge"/>
    <x v="82"/>
    <s v="210035-51 VBB 3rd - new bridge"/>
    <x v="396"/>
    <n v="5.5"/>
    <s v="Normal Time"/>
    <m/>
    <s v="210035-51"/>
    <s v=""/>
    <e v="#REF!"/>
    <e v="#REF!"/>
    <e v="#REF!"/>
  </r>
  <r>
    <e v="#REF!"/>
    <x v="590"/>
    <x v="47"/>
    <s v="vbb afkeurmemo oostbrug"/>
    <x v="82"/>
    <s v="210035-58  VBB Afkeurmemo Oostbrug"/>
    <x v="396"/>
    <n v="3.75"/>
    <s v="Normal Time"/>
    <m/>
    <s v="210035-58 "/>
    <s v=""/>
    <e v="#REF!"/>
    <e v="#REF!"/>
    <e v="#REF!"/>
  </r>
  <r>
    <e v="#REF!"/>
    <x v="590"/>
    <x v="47"/>
    <s v="vbb 3rd - new bridge"/>
    <x v="82"/>
    <s v="210035-51 VBB 3rd - new bridge"/>
    <x v="396"/>
    <n v="3.75"/>
    <s v="Normal Time"/>
    <m/>
    <s v="210035-51"/>
    <s v=""/>
    <e v="#REF!"/>
    <e v="#REF!"/>
    <e v="#REF!"/>
  </r>
  <r>
    <e v="#REF!"/>
    <x v="590"/>
    <x v="47"/>
    <s v="ksc - tunnel"/>
    <x v="82"/>
    <s v="268017-25  KSC - Tunnel"/>
    <x v="396"/>
    <n v="3.75"/>
    <s v="Normal Time"/>
    <m/>
    <s v="268017-25 "/>
    <s v=""/>
    <e v="#REF!"/>
    <e v="#REF!"/>
    <e v="#REF!"/>
  </r>
  <r>
    <e v="#REF!"/>
    <x v="590"/>
    <x v="47"/>
    <s v="vbb 3rd - new bridge"/>
    <x v="82"/>
    <s v="210035-51 VBB 3rd - new bridge"/>
    <x v="396"/>
    <n v="3.75"/>
    <s v="Normal Time"/>
    <m/>
    <s v="210035-51"/>
    <s v=""/>
    <e v="#REF!"/>
    <e v="#REF!"/>
    <e v="#REF!"/>
  </r>
  <r>
    <e v="#REF!"/>
    <x v="590"/>
    <x v="47"/>
    <s v="ksc - tunnel"/>
    <x v="82"/>
    <s v="268017-25  KSC - Tunnel"/>
    <x v="396"/>
    <n v="5.5"/>
    <s v="Normal Time"/>
    <m/>
    <s v="268017-25 "/>
    <s v=""/>
    <e v="#REF!"/>
    <e v="#REF!"/>
    <e v="#REF!"/>
  </r>
  <r>
    <e v="#REF!"/>
    <x v="590"/>
    <x v="47"/>
    <s v="bcst-appraisal"/>
    <x v="82"/>
    <s v="074097-29 STAFF APPRAISAL CC124 (01-124)"/>
    <x v="396"/>
    <n v="2"/>
    <s v="Normal Time"/>
    <m/>
    <s v="074097-29"/>
    <s v=""/>
    <e v="#REF!"/>
    <e v="#REF!"/>
    <e v="#REF!"/>
  </r>
  <r>
    <e v="#REF!"/>
    <x v="590"/>
    <x v="47"/>
    <s v="vbb 3rd - new bridge"/>
    <x v="82"/>
    <s v="210035-51 VBB 3rd - new bridge"/>
    <x v="396"/>
    <n v="2.5"/>
    <s v="Normal Time"/>
    <m/>
    <s v="210035-51"/>
    <s v=""/>
    <e v="#REF!"/>
    <e v="#REF!"/>
    <e v="#REF!"/>
  </r>
  <r>
    <e v="#REF!"/>
    <x v="590"/>
    <x v="47"/>
    <s v="ksc - tunnel"/>
    <x v="82"/>
    <s v="268017-25  KSC - Tunnel"/>
    <x v="396"/>
    <n v="5"/>
    <s v="Normal Time"/>
    <m/>
    <s v="268017-25 "/>
    <s v=""/>
    <e v="#REF!"/>
    <e v="#REF!"/>
    <e v="#REF!"/>
  </r>
  <r>
    <e v="#REF!"/>
    <x v="590"/>
    <x v="47"/>
    <s v="ksc - tunnel"/>
    <x v="82"/>
    <s v="268017-25  KSC - Tunnel"/>
    <x v="396"/>
    <n v="7.5"/>
    <s v="Normal Time"/>
    <m/>
    <s v="268017-25 "/>
    <s v=""/>
    <e v="#REF!"/>
    <e v="#REF!"/>
    <e v="#REF!"/>
  </r>
  <r>
    <e v="#REF!"/>
    <x v="590"/>
    <x v="47"/>
    <s v="vbb 3rd - new bridge"/>
    <x v="82"/>
    <s v="210035-51 VBB 3rd - new bridge"/>
    <x v="396"/>
    <n v="7.5"/>
    <s v="Normal Time"/>
    <m/>
    <s v="210035-51"/>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bcst_management"/>
    <x v="82"/>
    <s v="074097-30 LEADERSHIP &amp; MANAGEMENT CC124 (01-124)"/>
    <x v="396"/>
    <n v="2"/>
    <s v="Normal Time"/>
    <m/>
    <s v="074097-30"/>
    <s v=""/>
    <e v="#REF!"/>
    <e v="#REF!"/>
    <e v="#REF!"/>
  </r>
  <r>
    <e v="#REF!"/>
    <x v="590"/>
    <x v="47"/>
    <s v="ksc - tunnel"/>
    <x v="82"/>
    <s v="268017-25  KSC - Tunnel"/>
    <x v="396"/>
    <n v="5.5"/>
    <s v="Normal Time"/>
    <m/>
    <s v="268017-25 "/>
    <s v=""/>
    <e v="#REF!"/>
    <e v="#REF!"/>
    <e v="#REF!"/>
  </r>
  <r>
    <e v="#REF!"/>
    <x v="590"/>
    <x v="47"/>
    <s v="vbb 3rd - new bridge"/>
    <x v="82"/>
    <s v="210035-51 VBB 3rd - new bridge"/>
    <x v="396"/>
    <n v="3.75"/>
    <s v="Normal Time"/>
    <m/>
    <s v="210035-51"/>
    <s v=""/>
    <e v="#REF!"/>
    <e v="#REF!"/>
    <e v="#REF!"/>
  </r>
  <r>
    <e v="#REF!"/>
    <x v="590"/>
    <x v="47"/>
    <s v="ksc - tunnel"/>
    <x v="82"/>
    <s v="268017-25  KSC - Tunnel"/>
    <x v="396"/>
    <n v="3.75"/>
    <s v="Normal Time"/>
    <m/>
    <s v="268017-25 "/>
    <s v=""/>
    <e v="#REF!"/>
    <e v="#REF!"/>
    <e v="#REF!"/>
  </r>
  <r>
    <e v="#REF!"/>
    <x v="590"/>
    <x v="47"/>
    <s v="ksc - tunnel"/>
    <x v="82"/>
    <s v="268017-25  KSC - Tunnel"/>
    <x v="396"/>
    <n v="3.75"/>
    <s v="Normal Time"/>
    <m/>
    <s v="268017-25 "/>
    <s v=""/>
    <e v="#REF!"/>
    <e v="#REF!"/>
    <e v="#REF!"/>
  </r>
  <r>
    <e v="#REF!"/>
    <x v="590"/>
    <x v="47"/>
    <s v="vbb 3rd - new bridge"/>
    <x v="82"/>
    <s v="210035-51 VBB 3rd - new bridge"/>
    <x v="396"/>
    <n v="3.75"/>
    <s v="Normal Time"/>
    <m/>
    <s v="210035-51"/>
    <s v=""/>
    <e v="#REF!"/>
    <e v="#REF!"/>
    <e v="#REF!"/>
  </r>
  <r>
    <e v="#REF!"/>
    <x v="590"/>
    <x v="47"/>
    <s v="vbb 3rd - new bridge"/>
    <x v="82"/>
    <s v="210035-51 VBB 3rd - new bridge"/>
    <x v="396"/>
    <n v="3.75"/>
    <s v="Normal Time"/>
    <m/>
    <s v="210035-51"/>
    <s v=""/>
    <e v="#REF!"/>
    <e v="#REF!"/>
    <e v="#REF!"/>
  </r>
  <r>
    <e v="#REF!"/>
    <x v="590"/>
    <x v="47"/>
    <s v="ksc - tunnel"/>
    <x v="82"/>
    <s v="268017-25  KSC - Tunnel"/>
    <x v="396"/>
    <n v="3.75"/>
    <s v="Normal Time"/>
    <m/>
    <s v="268017-25 "/>
    <s v=""/>
    <e v="#REF!"/>
    <e v="#REF!"/>
    <e v="#REF!"/>
  </r>
  <r>
    <e v="#REF!"/>
    <x v="590"/>
    <x v="47"/>
    <s v="ksc - tunnel"/>
    <x v="82"/>
    <s v="268017-25  KSC - Tunnel"/>
    <x v="396"/>
    <n v="5"/>
    <s v="Normal Time"/>
    <m/>
    <s v="268017-25 "/>
    <s v=""/>
    <e v="#REF!"/>
    <e v="#REF!"/>
    <e v="#REF!"/>
  </r>
  <r>
    <e v="#REF!"/>
    <x v="590"/>
    <x v="47"/>
    <s v="ksc - tunnel"/>
    <x v="82"/>
    <s v="268017-25  KSC - Tunnel"/>
    <x v="396"/>
    <n v="2.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vbb 3rd - new bridge"/>
    <x v="82"/>
    <s v="210035-51 VBB 3rd - new bridge"/>
    <x v="396"/>
    <n v="2"/>
    <s v="Normal Time"/>
    <m/>
    <s v="210035-51"/>
    <s v=""/>
    <e v="#REF!"/>
    <e v="#REF!"/>
    <e v="#REF!"/>
  </r>
  <r>
    <e v="#REF!"/>
    <x v="590"/>
    <x v="47"/>
    <s v="vbb 3rd - new bridge"/>
    <x v="82"/>
    <s v="210035-51 VBB 3rd - new bridge"/>
    <x v="396"/>
    <n v="5.5"/>
    <s v="Normal Time"/>
    <m/>
    <s v="210035-51"/>
    <s v=""/>
    <e v="#REF!"/>
    <e v="#REF!"/>
    <e v="#REF!"/>
  </r>
  <r>
    <e v="#REF!"/>
    <x v="590"/>
    <x v="47"/>
    <s v="ksc - tunnel"/>
    <x v="82"/>
    <s v="268017-25  KSC - Tunnel"/>
    <x v="396"/>
    <n v="7.5"/>
    <s v="Normal Time"/>
    <m/>
    <s v="268017-25 "/>
    <s v=""/>
    <e v="#REF!"/>
    <e v="#REF!"/>
    <e v="#REF!"/>
  </r>
  <r>
    <e v="#REF!"/>
    <x v="590"/>
    <x v="47"/>
    <s v="ksc - tunnel"/>
    <x v="82"/>
    <s v="268017-25  KSC - Tunnel"/>
    <x v="396"/>
    <n v="5"/>
    <s v="Normal Time"/>
    <m/>
    <s v="268017-25 "/>
    <s v=""/>
    <e v="#REF!"/>
    <e v="#REF!"/>
    <e v="#REF!"/>
  </r>
  <r>
    <e v="#REF!"/>
    <x v="590"/>
    <x v="47"/>
    <s v="ksc - pm"/>
    <x v="82"/>
    <s v="268017-10 KSC - PM"/>
    <x v="396"/>
    <n v="2.5"/>
    <s v="Normal Time"/>
    <m/>
    <s v="268017-10"/>
    <s v=""/>
    <e v="#REF!"/>
    <e v="#REF!"/>
    <e v="#REF!"/>
  </r>
  <r>
    <e v="#REF!"/>
    <x v="590"/>
    <x v="47"/>
    <s v="ksc - tunnel"/>
    <x v="82"/>
    <s v="268017-25  KSC - Tunnel"/>
    <x v="396"/>
    <n v="7.5"/>
    <s v="Normal Time"/>
    <m/>
    <s v="268017-25 "/>
    <s v=""/>
    <e v="#REF!"/>
    <e v="#REF!"/>
    <e v="#REF!"/>
  </r>
  <r>
    <e v="#REF!"/>
    <x v="590"/>
    <x v="47"/>
    <s v="vbb - assessment"/>
    <x v="82"/>
    <s v="265720-20 VBB - Assessment"/>
    <x v="396"/>
    <n v="7.5"/>
    <s v="Normal Time"/>
    <m/>
    <s v="265720-20"/>
    <s v=""/>
    <e v="#REF!"/>
    <e v="#REF!"/>
    <e v="#REF!"/>
  </r>
  <r>
    <e v="#REF!"/>
    <x v="590"/>
    <x v="47"/>
    <s v="vbb 3rd - new bridge"/>
    <x v="82"/>
    <s v="210035-51 VBB 3rd - new bridge"/>
    <x v="396"/>
    <n v="7.5"/>
    <s v="Normal Time"/>
    <m/>
    <s v="210035-51"/>
    <s v=""/>
    <e v="#REF!"/>
    <e v="#REF!"/>
    <e v="#REF!"/>
  </r>
  <r>
    <e v="#REF!"/>
    <x v="590"/>
    <x v="47"/>
    <s v="ksc - tunnel"/>
    <x v="82"/>
    <s v="268017-25  KSC - Tunnel"/>
    <x v="396"/>
    <n v="7.5"/>
    <s v="Normal Time"/>
    <m/>
    <s v="268017-25 "/>
    <s v=""/>
    <e v="#REF!"/>
    <e v="#REF!"/>
    <e v="#REF!"/>
  </r>
  <r>
    <e v="#REF!"/>
    <x v="590"/>
    <x v="47"/>
    <s v="ksc - tunnel"/>
    <x v="82"/>
    <s v="268017-25  KSC - Tunnel"/>
    <x v="396"/>
    <n v="3.75"/>
    <s v="Normal Time"/>
    <m/>
    <s v="268017-25 "/>
    <s v=""/>
    <e v="#REF!"/>
    <e v="#REF!"/>
    <e v="#REF!"/>
  </r>
  <r>
    <e v="#REF!"/>
    <x v="590"/>
    <x v="47"/>
    <s v="ksc - pm"/>
    <x v="82"/>
    <s v="268017-10 KSC - PM"/>
    <x v="396"/>
    <n v="3.75"/>
    <s v="Normal Time"/>
    <m/>
    <s v="268017-10"/>
    <s v=""/>
    <e v="#REF!"/>
    <e v="#REF!"/>
    <e v="#REF!"/>
  </r>
  <r>
    <e v="#REF!"/>
    <x v="590"/>
    <x v="47"/>
    <s v="ksc - pm"/>
    <x v="82"/>
    <s v="268017-10 KSC - PM"/>
    <x v="396"/>
    <n v="7.5"/>
    <s v="Normal Time"/>
    <m/>
    <s v="268017-10"/>
    <s v=""/>
    <e v="#REF!"/>
    <e v="#REF!"/>
    <e v="#REF!"/>
  </r>
  <r>
    <e v="#REF!"/>
    <x v="590"/>
    <x v="47"/>
    <s v="hcc - nazeing"/>
    <x v="82"/>
    <s v="236808-69 HCC - Nazeing (01-382)"/>
    <x v="396"/>
    <n v="7.5"/>
    <s v="Normal Time"/>
    <m/>
    <s v="236808-69"/>
    <s v=""/>
    <e v="#REF!"/>
    <e v="#REF!"/>
    <e v="#REF!"/>
  </r>
  <r>
    <e v="#REF!"/>
    <x v="590"/>
    <x v="47"/>
    <s v="vbb 3rd - new bridge"/>
    <x v="82"/>
    <s v="210035-51 VBB 3rd - new bridge"/>
    <x v="396"/>
    <n v="3.75"/>
    <s v="Normal Time"/>
    <m/>
    <s v="210035-51"/>
    <s v=""/>
    <e v="#REF!"/>
    <e v="#REF!"/>
    <e v="#REF!"/>
  </r>
  <r>
    <e v="#REF!"/>
    <x v="590"/>
    <x v="47"/>
    <s v="vbb 3rd - new bridge"/>
    <x v="82"/>
    <s v="210035-51 VBB 3rd - new bridge"/>
    <x v="396"/>
    <n v="3.75"/>
    <s v="Normal Time"/>
    <m/>
    <s v="210035-51"/>
    <s v=""/>
    <e v="#REF!"/>
    <e v="#REF!"/>
    <e v="#REF!"/>
  </r>
  <r>
    <e v="#REF!"/>
    <x v="590"/>
    <x v="47"/>
    <s v="hcc - nazeing"/>
    <x v="82"/>
    <s v="236808-69 HCC - Nazeing (01-382)"/>
    <x v="396"/>
    <n v="2"/>
    <s v="Normal Time"/>
    <m/>
    <s v="236808-69"/>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ksc - tunnel"/>
    <x v="82"/>
    <s v="268017-25  KSC - Tunnel"/>
    <x v="396"/>
    <n v="5.5"/>
    <s v="Normal Time"/>
    <m/>
    <s v="268017-25 "/>
    <s v=""/>
    <e v="#REF!"/>
    <e v="#REF!"/>
    <e v="#REF!"/>
  </r>
  <r>
    <e v="#REF!"/>
    <x v="590"/>
    <x v="47"/>
    <s v="ksc - pm"/>
    <x v="82"/>
    <s v="268017-10 KSC - PM"/>
    <x v="396"/>
    <n v="3.5"/>
    <s v="Normal Time"/>
    <m/>
    <s v="268017-10"/>
    <s v=""/>
    <e v="#REF!"/>
    <e v="#REF!"/>
    <e v="#REF!"/>
  </r>
  <r>
    <e v="#REF!"/>
    <x v="590"/>
    <x v="47"/>
    <s v="vbb 3rd - new bridge"/>
    <x v="82"/>
    <s v="210035-51 VBB 3rd - new bridge"/>
    <x v="396"/>
    <n v="4"/>
    <s v="Normal Time"/>
    <m/>
    <s v="210035-51"/>
    <s v=""/>
    <e v="#REF!"/>
    <e v="#REF!"/>
    <e v="#REF!"/>
  </r>
  <r>
    <e v="#REF!"/>
    <x v="590"/>
    <x v="47"/>
    <s v="ksc - pm"/>
    <x v="82"/>
    <s v="268017-10 KSC - PM"/>
    <x v="396"/>
    <n v="7.5"/>
    <s v="Normal Time"/>
    <m/>
    <s v="268017-10"/>
    <s v=""/>
    <e v="#REF!"/>
    <e v="#REF!"/>
    <e v="#REF!"/>
  </r>
  <r>
    <e v="#REF!"/>
    <x v="590"/>
    <x v="47"/>
    <s v="vbb 3rd - new bridge"/>
    <x v="82"/>
    <s v="210035-51 VBB 3rd - new bridge"/>
    <x v="396"/>
    <n v="3"/>
    <s v="Normal Time"/>
    <m/>
    <s v="210035-51"/>
    <s v=""/>
    <e v="#REF!"/>
    <e v="#REF!"/>
    <e v="#REF!"/>
  </r>
  <r>
    <e v="#REF!"/>
    <x v="590"/>
    <x v="47"/>
    <s v="vbb 3rd - new bridge"/>
    <x v="82"/>
    <s v="210035-51 VBB 3rd - new bridge"/>
    <x v="396"/>
    <n v="4.5"/>
    <s v="Normal Time"/>
    <m/>
    <s v="210035-51"/>
    <s v=""/>
    <e v="#REF!"/>
    <e v="#REF!"/>
    <e v="#REF!"/>
  </r>
  <r>
    <e v="#REF!"/>
    <x v="590"/>
    <x v="47"/>
    <s v="ksc - pm"/>
    <x v="82"/>
    <s v="268017-10 KSC - PM"/>
    <x v="396"/>
    <n v="3"/>
    <s v="Normal Time"/>
    <m/>
    <s v="268017-10"/>
    <s v=""/>
    <e v="#REF!"/>
    <e v="#REF!"/>
    <e v="#REF!"/>
  </r>
  <r>
    <e v="#REF!"/>
    <x v="590"/>
    <x v="47"/>
    <s v="ksc - pm"/>
    <x v="82"/>
    <s v="268017-10 KSC - PM"/>
    <x v="396"/>
    <n v="4.5"/>
    <s v="Normal Time"/>
    <m/>
    <s v="268017-10"/>
    <s v=""/>
    <e v="#REF!"/>
    <e v="#REF!"/>
    <e v="#REF!"/>
  </r>
  <r>
    <e v="#REF!"/>
    <x v="590"/>
    <x v="47"/>
    <s v="ksc - tunnel"/>
    <x v="82"/>
    <s v="268017-25  KSC - Tunnel"/>
    <x v="396"/>
    <n v="5.5"/>
    <s v="Normal Time"/>
    <m/>
    <s v="268017-25 "/>
    <s v=""/>
    <e v="#REF!"/>
    <e v="#REF!"/>
    <e v="#REF!"/>
  </r>
  <r>
    <e v="#REF!"/>
    <x v="590"/>
    <x v="47"/>
    <s v="ksc - tunnel"/>
    <x v="82"/>
    <s v="268017-25  KSC - Tunnel"/>
    <x v="396"/>
    <n v="2"/>
    <s v="Normal Time"/>
    <m/>
    <s v="268017-25 "/>
    <s v=""/>
    <e v="#REF!"/>
    <e v="#REF!"/>
    <e v="#REF!"/>
  </r>
  <r>
    <e v="#REF!"/>
    <x v="590"/>
    <x v="47"/>
    <s v="vbb 3rd - new bridge"/>
    <x v="82"/>
    <s v="210035-51 VBB 3rd - new bridge"/>
    <x v="396"/>
    <n v="3.75"/>
    <s v="Normal Time"/>
    <m/>
    <s v="210035-51"/>
    <s v=""/>
    <e v="#REF!"/>
    <e v="#REF!"/>
    <e v="#REF!"/>
  </r>
  <r>
    <e v="#REF!"/>
    <x v="590"/>
    <x v="47"/>
    <s v="vbb 3rd - new bridge"/>
    <x v="82"/>
    <s v="210035-51 VBB 3rd - new bridge"/>
    <x v="396"/>
    <n v="3.75"/>
    <s v="Normal Time"/>
    <m/>
    <s v="210035-51"/>
    <s v=""/>
    <e v="#REF!"/>
    <e v="#REF!"/>
    <e v="#REF!"/>
  </r>
  <r>
    <e v="#REF!"/>
    <x v="590"/>
    <x v="47"/>
    <s v="ksc - tunnel"/>
    <x v="82"/>
    <s v="268017-25  KSC - Tunnel"/>
    <x v="396"/>
    <n v="3.75"/>
    <s v="Normal Time"/>
    <m/>
    <s v="268017-25 "/>
    <s v=""/>
    <e v="#REF!"/>
    <e v="#REF!"/>
    <e v="#REF!"/>
  </r>
  <r>
    <e v="#REF!"/>
    <x v="590"/>
    <x v="47"/>
    <s v="vbb 3rd - new bridge"/>
    <x v="82"/>
    <s v="210035-51 VBB 3rd - new bridge"/>
    <x v="396"/>
    <n v="3.75"/>
    <s v="Normal Time"/>
    <m/>
    <s v="210035-51"/>
    <s v=""/>
    <e v="#REF!"/>
    <e v="#REF!"/>
    <e v="#REF!"/>
  </r>
  <r>
    <e v="#REF!"/>
    <x v="590"/>
    <x v="47"/>
    <s v="vbb 3rd - new bridge"/>
    <x v="82"/>
    <s v="210035-51 VBB 3rd - new bridge"/>
    <x v="396"/>
    <n v="3.75"/>
    <s v="Normal Time"/>
    <m/>
    <s v="210035-51"/>
    <s v=""/>
    <e v="#REF!"/>
    <e v="#REF!"/>
    <e v="#REF!"/>
  </r>
  <r>
    <e v="#REF!"/>
    <x v="590"/>
    <x v="47"/>
    <s v="ksc - tunnel"/>
    <x v="82"/>
    <s v="268017-25  KSC - Tunnel"/>
    <x v="396"/>
    <n v="3.75"/>
    <s v="Normal Time"/>
    <m/>
    <s v="268017-25 "/>
    <s v=""/>
    <e v="#REF!"/>
    <e v="#REF!"/>
    <e v="#REF!"/>
  </r>
  <r>
    <e v="#REF!"/>
    <x v="590"/>
    <x v="47"/>
    <s v="ksc - tunnel"/>
    <x v="82"/>
    <s v="268017-25  KSC - Tunnel"/>
    <x v="396"/>
    <n v="3.75"/>
    <s v="Normal Time"/>
    <m/>
    <s v="268017-25 "/>
    <s v=""/>
    <e v="#REF!"/>
    <e v="#REF!"/>
    <e v="#REF!"/>
  </r>
  <r>
    <e v="#REF!"/>
    <x v="590"/>
    <x v="47"/>
    <s v="vbb 3rd - new bridge"/>
    <x v="82"/>
    <s v="210035-51 VBB 3rd - new bridge"/>
    <x v="396"/>
    <n v="3.75"/>
    <s v="Normal Time"/>
    <m/>
    <s v="210035-51"/>
    <s v=""/>
    <e v="#REF!"/>
    <e v="#REF!"/>
    <e v="#REF!"/>
  </r>
  <r>
    <e v="#REF!"/>
    <x v="590"/>
    <x v="47"/>
    <s v="ksc - tunnel"/>
    <x v="82"/>
    <s v="268017-25  KSC - Tunnel"/>
    <x v="396"/>
    <n v="7.5"/>
    <s v="Normal Time"/>
    <m/>
    <s v="268017-25 "/>
    <s v=""/>
    <e v="#REF!"/>
    <e v="#REF!"/>
    <e v="#REF!"/>
  </r>
  <r>
    <e v="#REF!"/>
    <x v="590"/>
    <x v="47"/>
    <s v="ksc - tunnel"/>
    <x v="82"/>
    <s v="268017-25  KSC - Tunnel"/>
    <x v="396"/>
    <n v="3.75"/>
    <s v="Normal Time"/>
    <m/>
    <s v="268017-25 "/>
    <s v=""/>
    <e v="#REF!"/>
    <e v="#REF!"/>
    <e v="#REF!"/>
  </r>
  <r>
    <e v="#REF!"/>
    <x v="590"/>
    <x v="47"/>
    <s v="vbb 3rd - new bridge"/>
    <x v="82"/>
    <s v="210035-51 VBB 3rd - new bridge"/>
    <x v="396"/>
    <n v="3.75"/>
    <s v="Normal Time"/>
    <m/>
    <s v="210035-51"/>
    <s v=""/>
    <e v="#REF!"/>
    <e v="#REF!"/>
    <e v="#REF!"/>
  </r>
  <r>
    <e v="#REF!"/>
    <x v="590"/>
    <x v="47"/>
    <s v="vbb - assessment"/>
    <x v="82"/>
    <s v="265720-20 VBB - Assessment"/>
    <x v="396"/>
    <n v="7.5"/>
    <s v="Normal Time"/>
    <m/>
    <s v="265720-20"/>
    <s v=""/>
    <e v="#REF!"/>
    <e v="#REF!"/>
    <e v="#REF!"/>
  </r>
  <r>
    <e v="#REF!"/>
    <x v="590"/>
    <x v="47"/>
    <s v="vbb 3rd - new bridge"/>
    <x v="82"/>
    <s v="210035-51 VBB 3rd - new bridge"/>
    <x v="396"/>
    <n v="2"/>
    <s v="Normal Time"/>
    <m/>
    <s v="210035-51"/>
    <s v=""/>
    <e v="#REF!"/>
    <e v="#REF!"/>
    <e v="#REF!"/>
  </r>
  <r>
    <e v="#REF!"/>
    <x v="590"/>
    <x v="47"/>
    <s v="vbb 3rd - new bridge"/>
    <x v="82"/>
    <s v="210035-51 VBB 3rd - new bridge"/>
    <x v="396"/>
    <n v="5.5"/>
    <s v="Normal Time"/>
    <m/>
    <s v="210035-51"/>
    <s v=""/>
    <e v="#REF!"/>
    <e v="#REF!"/>
    <e v="#REF!"/>
  </r>
  <r>
    <e v="#REF!"/>
    <x v="590"/>
    <x v="47"/>
    <s v="ksc - tunnel"/>
    <x v="82"/>
    <s v="268017-25  KSC - Tunnel"/>
    <x v="396"/>
    <n v="2"/>
    <s v="Normal Time"/>
    <m/>
    <s v="268017-25 "/>
    <s v=""/>
    <e v="#REF!"/>
    <e v="#REF!"/>
    <e v="#REF!"/>
  </r>
  <r>
    <e v="#REF!"/>
    <x v="590"/>
    <x v="47"/>
    <s v="vbb 3rd - new bridge"/>
    <x v="82"/>
    <s v="210035-51 VBB 3rd - new bridge"/>
    <x v="396"/>
    <n v="3"/>
    <s v="Normal Time"/>
    <m/>
    <s v="210035-51"/>
    <s v=""/>
    <e v="#REF!"/>
    <e v="#REF!"/>
    <e v="#REF!"/>
  </r>
  <r>
    <e v="#REF!"/>
    <x v="590"/>
    <x v="47"/>
    <s v="vbb 3rd - new bridge"/>
    <x v="82"/>
    <s v="210035-51 VBB 3rd - new bridge"/>
    <x v="396"/>
    <n v="2.5"/>
    <s v="Normal Time"/>
    <m/>
    <s v="210035-51"/>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ksc - tunnel"/>
    <x v="82"/>
    <s v="268017-25  KSC - Tunnel"/>
    <x v="396"/>
    <n v="7.5"/>
    <s v="Normal Time"/>
    <m/>
    <s v="268017-25 "/>
    <s v=""/>
    <e v="#REF!"/>
    <e v="#REF!"/>
    <e v="#REF!"/>
  </r>
  <r>
    <e v="#REF!"/>
    <x v="590"/>
    <x v="47"/>
    <s v="vbb - assessment"/>
    <x v="82"/>
    <s v="265720-20 VBB - Assessment"/>
    <x v="396"/>
    <n v="7.5"/>
    <s v="Normal Time"/>
    <m/>
    <s v="265720-20"/>
    <s v=""/>
    <e v="#REF!"/>
    <e v="#REF!"/>
    <e v="#REF!"/>
  </r>
  <r>
    <e v="#REF!"/>
    <x v="590"/>
    <x v="47"/>
    <s v="vbb 3rd - new bridge"/>
    <x v="82"/>
    <s v="210035-51 VBB 3rd - new bridge"/>
    <x v="396"/>
    <n v="7.5"/>
    <s v="Normal Time"/>
    <m/>
    <s v="210035-51"/>
    <s v=""/>
    <e v="#REF!"/>
    <e v="#REF!"/>
    <e v="#REF!"/>
  </r>
  <r>
    <e v="#REF!"/>
    <x v="590"/>
    <x v="47"/>
    <s v="vbb 3rd - new bridge"/>
    <x v="82"/>
    <s v="210035-51 VBB 3rd - new bridge"/>
    <x v="396"/>
    <n v="7.5"/>
    <s v="Normal Time"/>
    <m/>
    <s v="210035-51"/>
    <s v=""/>
    <e v="#REF!"/>
    <e v="#REF!"/>
    <e v="#REF!"/>
  </r>
  <r>
    <e v="#REF!"/>
    <x v="590"/>
    <x v="47"/>
    <s v="vbb - assessment"/>
    <x v="82"/>
    <s v="265720-20 VBB - Assessment"/>
    <x v="396"/>
    <n v="7.5"/>
    <s v="Normal Time"/>
    <m/>
    <s v="265720-20"/>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bank holiday"/>
    <x v="82"/>
    <s v="BANK HOLIDAY"/>
    <x v="396"/>
    <n v="7.5"/>
    <s v="Normal Time"/>
    <m/>
    <s v="BANK HOLIDAY"/>
    <s v=""/>
    <e v="#REF!"/>
    <e v="#REF!"/>
    <e v="#REF!"/>
  </r>
  <r>
    <e v="#REF!"/>
    <x v="590"/>
    <x v="47"/>
    <s v="vbb 3rd - new bridge"/>
    <x v="82"/>
    <s v="210035-51 VBB 3rd - new bridge"/>
    <x v="396"/>
    <n v="7.5"/>
    <s v="Normal Time"/>
    <m/>
    <s v="210035-51"/>
    <s v=""/>
    <e v="#REF!"/>
    <e v="#REF!"/>
    <e v="#REF!"/>
  </r>
  <r>
    <e v="#REF!"/>
    <x v="590"/>
    <x v="47"/>
    <s v="vbb - assessment"/>
    <x v="82"/>
    <s v="265720-20 VBB - Assessment"/>
    <x v="396"/>
    <n v="7.5"/>
    <s v="Normal Time"/>
    <m/>
    <s v="265720-20"/>
    <s v=""/>
    <e v="#REF!"/>
    <e v="#REF!"/>
    <e v="#REF!"/>
  </r>
  <r>
    <e v="#REF!"/>
    <x v="590"/>
    <x v="47"/>
    <s v="vbb - assessment"/>
    <x v="82"/>
    <s v="265720-20 VBB - Assessment"/>
    <x v="396"/>
    <n v="2"/>
    <s v="Normal Time"/>
    <m/>
    <s v="265720-20"/>
    <s v=""/>
    <e v="#REF!"/>
    <e v="#REF!"/>
    <e v="#REF!"/>
  </r>
  <r>
    <e v="#REF!"/>
    <x v="590"/>
    <x v="47"/>
    <s v="vbb 3rd - new bridge"/>
    <x v="82"/>
    <s v="210035-51 VBB 3rd - new bridge"/>
    <x v="396"/>
    <n v="5.5"/>
    <s v="Normal Time"/>
    <m/>
    <s v="210035-51"/>
    <s v=""/>
    <e v="#REF!"/>
    <e v="#REF!"/>
    <e v="#REF!"/>
  </r>
  <r>
    <e v="#REF!"/>
    <x v="590"/>
    <x v="47"/>
    <s v="vbb 3rd - new bridge"/>
    <x v="82"/>
    <s v="210035-51 VBB 3rd - new bridge"/>
    <x v="396"/>
    <n v="5.5"/>
    <s v="Normal Time"/>
    <m/>
    <s v="210035-51"/>
    <s v=""/>
    <e v="#REF!"/>
    <e v="#REF!"/>
    <e v="#REF!"/>
  </r>
  <r>
    <e v="#REF!"/>
    <x v="590"/>
    <x v="47"/>
    <s v="vbb - assessment"/>
    <x v="82"/>
    <s v="265720-20 VBB - Assessment"/>
    <x v="396"/>
    <n v="2"/>
    <s v="Normal Time"/>
    <m/>
    <s v="265720-20"/>
    <s v=""/>
    <e v="#REF!"/>
    <e v="#REF!"/>
    <e v="#REF!"/>
  </r>
  <r>
    <e v="#REF!"/>
    <x v="590"/>
    <x v="47"/>
    <s v="vbb - assessment"/>
    <x v="82"/>
    <s v="265720-20 VBB - Assessment"/>
    <x v="396"/>
    <n v="7.5"/>
    <s v="Normal Time"/>
    <m/>
    <s v="265720-20"/>
    <s v=""/>
    <e v="#REF!"/>
    <e v="#REF!"/>
    <e v="#REF!"/>
  </r>
  <r>
    <e v="#REF!"/>
    <x v="590"/>
    <x v="47"/>
    <s v="vbb 3rd - new bridge"/>
    <x v="82"/>
    <s v="210035-51 VBB 3rd - new bridge"/>
    <x v="396"/>
    <n v="7.5"/>
    <s v="Normal Time"/>
    <m/>
    <s v="210035-51"/>
    <s v=""/>
    <e v="#REF!"/>
    <e v="#REF!"/>
    <e v="#REF!"/>
  </r>
  <r>
    <e v="#REF!"/>
    <x v="590"/>
    <x v="47"/>
    <s v="vbb 3rd - new bridge"/>
    <x v="82"/>
    <s v="210035-51 VBB 3rd - new bridge"/>
    <x v="396"/>
    <n v="3.75"/>
    <s v="Normal Time"/>
    <m/>
    <s v="210035-51"/>
    <s v=""/>
    <e v="#REF!"/>
    <e v="#REF!"/>
    <e v="#REF!"/>
  </r>
  <r>
    <e v="#REF!"/>
    <x v="590"/>
    <x v="47"/>
    <s v="holiday"/>
    <x v="82"/>
    <s v="HOLIDAY"/>
    <x v="396"/>
    <n v="3.75"/>
    <s v="Normal Time"/>
    <m/>
    <s v="HOLIDAY"/>
    <s v=""/>
    <e v="#REF!"/>
    <e v="#REF!"/>
    <e v="#REF!"/>
  </r>
  <r>
    <e v="#REF!"/>
    <x v="590"/>
    <x v="47"/>
    <s v="vbb 3rd - new bridge"/>
    <x v="82"/>
    <s v="210035-51 VBB 3rd - new bridge"/>
    <x v="396"/>
    <n v="5.5"/>
    <s v="Normal Time"/>
    <m/>
    <s v="210035-51"/>
    <s v=""/>
    <e v="#REF!"/>
    <e v="#REF!"/>
    <e v="#REF!"/>
  </r>
  <r>
    <e v="#REF!"/>
    <x v="590"/>
    <x v="47"/>
    <s v="vbb 3rd - new bridge"/>
    <x v="82"/>
    <s v="210035-51 VBB 3rd - new bridge"/>
    <x v="396"/>
    <n v="2"/>
    <s v="Normal Time"/>
    <m/>
    <s v="210035-51"/>
    <s v=""/>
    <e v="#REF!"/>
    <e v="#REF!"/>
    <e v="#REF!"/>
  </r>
  <r>
    <e v="#REF!"/>
    <x v="590"/>
    <x v="47"/>
    <s v="vbb - assessment"/>
    <x v="82"/>
    <s v="265720-20 VBB - Assessment"/>
    <x v="396"/>
    <n v="7.5"/>
    <s v="Normal Time"/>
    <m/>
    <s v="265720-20"/>
    <s v=""/>
    <e v="#REF!"/>
    <e v="#REF!"/>
    <e v="#REF!"/>
  </r>
  <r>
    <e v="#REF!"/>
    <x v="590"/>
    <x v="47"/>
    <s v="vbb - assessment"/>
    <x v="82"/>
    <s v="265720-20 VBB - Assessment"/>
    <x v="396"/>
    <n v="3.75"/>
    <s v="Normal Time"/>
    <m/>
    <s v="265720-20"/>
    <s v=""/>
    <e v="#REF!"/>
    <e v="#REF!"/>
    <e v="#REF!"/>
  </r>
  <r>
    <e v="#REF!"/>
    <x v="590"/>
    <x v="47"/>
    <s v="holiday"/>
    <x v="82"/>
    <s v="HOLIDAY"/>
    <x v="396"/>
    <n v="3.75"/>
    <s v="Normal Time"/>
    <m/>
    <s v="HOLIDAY"/>
    <s v=""/>
    <e v="#REF!"/>
    <e v="#REF!"/>
    <e v="#REF!"/>
  </r>
  <r>
    <e v="#REF!"/>
    <x v="590"/>
    <x v="47"/>
    <s v="vbb - assessment"/>
    <x v="82"/>
    <s v="265720-20 VBB - Assessment"/>
    <x v="396"/>
    <n v="0"/>
    <s v="Normal Time"/>
    <m/>
    <s v="265720-20"/>
    <s v=""/>
    <e v="#REF!"/>
    <e v="#REF!"/>
    <e v="#REF!"/>
  </r>
  <r>
    <e v="#REF!"/>
    <x v="590"/>
    <x v="47"/>
    <s v="vbb 3rd - new bridge"/>
    <x v="82"/>
    <s v="210035-51 VBB 3rd - new bridge"/>
    <x v="396"/>
    <n v="0"/>
    <s v="Normal Time"/>
    <m/>
    <s v="210035-51"/>
    <s v=""/>
    <e v="#REF!"/>
    <e v="#REF!"/>
    <e v="#REF!"/>
  </r>
  <r>
    <e v="#REF!"/>
    <x v="590"/>
    <x v="47"/>
    <s v="vbb 3rd - new bridge"/>
    <x v="82"/>
    <s v="210035-51 VBB 3rd - new bridge"/>
    <x v="396"/>
    <n v="0"/>
    <s v="Normal Time"/>
    <m/>
    <s v="210035-51"/>
    <s v=""/>
    <e v="#REF!"/>
    <e v="#REF!"/>
    <e v="#REF!"/>
  </r>
  <r>
    <e v="#REF!"/>
    <x v="590"/>
    <x v="47"/>
    <s v="vbb 3rd - new bridge"/>
    <x v="82"/>
    <s v="210035-51 VBB 3rd - new bridge"/>
    <x v="396"/>
    <n v="0"/>
    <s v="Normal Time"/>
    <m/>
    <s v="210035-51"/>
    <s v=""/>
    <e v="#REF!"/>
    <e v="#REF!"/>
    <e v="#REF!"/>
  </r>
  <r>
    <e v="#REF!"/>
    <x v="590"/>
    <x v="47"/>
    <s v="vbb - assessment"/>
    <x v="82"/>
    <s v="265720-20 VBB - Assessment"/>
    <x v="396"/>
    <n v="0"/>
    <s v="Normal Time"/>
    <m/>
    <s v="265720-20"/>
    <s v=""/>
    <e v="#REF!"/>
    <e v="#REF!"/>
    <e v="#REF!"/>
  </r>
  <r>
    <e v="#REF!"/>
    <x v="590"/>
    <x v="47"/>
    <s v="vbb 3rd - new bridge"/>
    <x v="82"/>
    <s v="210035-51 VBB 3rd - new bridge"/>
    <x v="396"/>
    <n v="7.5"/>
    <s v="Normal Time"/>
    <m/>
    <s v="210035-51"/>
    <s v=""/>
    <e v="#REF!"/>
    <e v="#REF!"/>
    <e v="#REF!"/>
  </r>
  <r>
    <e v="#REF!"/>
    <x v="590"/>
    <x v="47"/>
    <s v="vbb - assessment"/>
    <x v="82"/>
    <s v="265720-20 VBB - Assessment"/>
    <x v="396"/>
    <n v="7.5"/>
    <s v="Normal Time"/>
    <m/>
    <s v="265720-20"/>
    <s v=""/>
    <e v="#REF!"/>
    <e v="#REF!"/>
    <e v="#REF!"/>
  </r>
  <r>
    <e v="#REF!"/>
    <x v="590"/>
    <x v="47"/>
    <s v="vbb - assessment"/>
    <x v="82"/>
    <s v="265720-20 VBB - Assessment"/>
    <x v="396"/>
    <n v="7.5"/>
    <s v="Normal Time"/>
    <m/>
    <s v="265720-20"/>
    <s v=""/>
    <e v="#REF!"/>
    <e v="#REF!"/>
    <e v="#REF!"/>
  </r>
  <r>
    <e v="#REF!"/>
    <x v="590"/>
    <x v="47"/>
    <s v="vbb 3rd - new bridge"/>
    <x v="82"/>
    <s v="210035-51 VBB 3rd - new bridge"/>
    <x v="396"/>
    <n v="7.5"/>
    <s v="Normal Time"/>
    <m/>
    <s v="210035-51"/>
    <s v=""/>
    <e v="#REF!"/>
    <e v="#REF!"/>
    <e v="#REF!"/>
  </r>
  <r>
    <e v="#REF!"/>
    <x v="590"/>
    <x v="47"/>
    <s v="holiday"/>
    <x v="82"/>
    <s v="HOLIDAY"/>
    <x v="396"/>
    <n v="7.5"/>
    <s v="Normal Time"/>
    <m/>
    <s v="HOLIDAY"/>
    <s v=""/>
    <e v="#REF!"/>
    <e v="#REF!"/>
    <e v="#REF!"/>
  </r>
  <r>
    <e v="#REF!"/>
    <x v="590"/>
    <x v="47"/>
    <s v="bcst_management"/>
    <x v="82"/>
    <s v="074097-30 LEADERSHIP &amp; MANAGEMENT CC124 (01-124)"/>
    <x v="396"/>
    <n v="2.5"/>
    <s v="Normal Time"/>
    <m/>
    <s v="074097-30"/>
    <s v=""/>
    <e v="#REF!"/>
    <e v="#REF!"/>
    <e v="#REF!"/>
  </r>
  <r>
    <e v="#REF!"/>
    <x v="590"/>
    <x v="47"/>
    <s v="vbb - assessment"/>
    <x v="82"/>
    <s v="265720-20 VBB - Assessment"/>
    <x v="396"/>
    <n v="5"/>
    <s v="Normal Time"/>
    <m/>
    <s v="265720-20"/>
    <s v=""/>
    <e v="#REF!"/>
    <e v="#REF!"/>
    <e v="#REF!"/>
  </r>
  <r>
    <e v="#REF!"/>
    <x v="590"/>
    <x v="47"/>
    <s v="vbb 3rd - new bridge"/>
    <x v="82"/>
    <s v="210035-51 VBB 3rd - new bridge"/>
    <x v="396"/>
    <n v="7.5"/>
    <s v="Normal Time"/>
    <m/>
    <s v="210035-51"/>
    <s v=""/>
    <e v="#REF!"/>
    <e v="#REF!"/>
    <e v="#REF!"/>
  </r>
  <r>
    <e v="#REF!"/>
    <x v="590"/>
    <x v="47"/>
    <s v="brisa"/>
    <x v="82"/>
    <s v="268268-00 Brisa"/>
    <x v="396"/>
    <n v="7.5"/>
    <s v="Normal Time"/>
    <m/>
    <s v="268268-00"/>
    <s v=""/>
    <e v="#REF!"/>
    <e v="#REF!"/>
    <e v="#REF!"/>
  </r>
  <r>
    <e v="#REF!"/>
    <x v="590"/>
    <x v="47"/>
    <s v="brisa"/>
    <x v="82"/>
    <s v="268268-00 Brisa"/>
    <x v="396"/>
    <n v="7.5"/>
    <s v="Normal Time"/>
    <m/>
    <s v="268268-00"/>
    <s v=""/>
    <e v="#REF!"/>
    <e v="#REF!"/>
    <e v="#REF!"/>
  </r>
  <r>
    <e v="#REF!"/>
    <x v="590"/>
    <x v="47"/>
    <s v="brisa"/>
    <x v="82"/>
    <s v="268268-00 Brisa"/>
    <x v="396"/>
    <n v="7.5"/>
    <s v="Normal Time"/>
    <m/>
    <s v="268268-00"/>
    <s v=""/>
    <e v="#REF!"/>
    <e v="#REF!"/>
    <e v="#REF!"/>
  </r>
  <r>
    <e v="#REF!"/>
    <x v="590"/>
    <x v="47"/>
    <s v="bcst_management"/>
    <x v="82"/>
    <s v="074097-30 LEADERSHIP &amp; MANAGEMENT CC124 (01-124)"/>
    <x v="396"/>
    <n v="2.5"/>
    <s v="Normal Time"/>
    <m/>
    <s v="074097-30"/>
    <s v=""/>
    <e v="#REF!"/>
    <e v="#REF!"/>
    <e v="#REF!"/>
  </r>
  <r>
    <e v="#REF!"/>
    <x v="590"/>
    <x v="47"/>
    <s v="vbb 3rd - new bridge"/>
    <x v="82"/>
    <s v="210035-51 VBB 3rd - new bridge"/>
    <x v="396"/>
    <n v="5"/>
    <s v="Normal Time"/>
    <m/>
    <s v="210035-51"/>
    <s v=""/>
    <e v="#REF!"/>
    <e v="#REF!"/>
    <e v="#REF!"/>
  </r>
  <r>
    <e v="#REF!"/>
    <x v="590"/>
    <x v="47"/>
    <s v="vbb - assessment"/>
    <x v="82"/>
    <s v="265720-20 VBB - Assessment"/>
    <x v="396"/>
    <n v="5"/>
    <s v="Normal Time"/>
    <m/>
    <s v="265720-20"/>
    <s v=""/>
    <e v="#REF!"/>
    <e v="#REF!"/>
    <e v="#REF!"/>
  </r>
  <r>
    <e v="#REF!"/>
    <x v="590"/>
    <x v="47"/>
    <s v="vbb 3rd - new bridge"/>
    <x v="82"/>
    <s v="210035-51 VBB 3rd - new bridge"/>
    <x v="396"/>
    <n v="2.5"/>
    <s v="Normal Time"/>
    <m/>
    <s v="210035-51"/>
    <s v=""/>
    <e v="#REF!"/>
    <e v="#REF!"/>
    <e v="#REF!"/>
  </r>
  <r>
    <e v="#REF!"/>
    <x v="590"/>
    <x v="47"/>
    <s v="bcst_promotional"/>
    <x v="82"/>
    <s v="071945-07 BCS - promotional"/>
    <x v="396"/>
    <n v="2.5"/>
    <s v="Normal Time"/>
    <m/>
    <s v="071945-07"/>
    <s v=""/>
    <e v="#REF!"/>
    <e v="#REF!"/>
    <e v="#REF!"/>
  </r>
  <r>
    <e v="#REF!"/>
    <x v="590"/>
    <x v="47"/>
    <s v="vbb 3rd - new bridge"/>
    <x v="82"/>
    <s v="210035-51 VBB 3rd - new bridge"/>
    <x v="396"/>
    <n v="2.5"/>
    <s v="Normal Time"/>
    <m/>
    <s v="210035-51"/>
    <s v=""/>
    <e v="#REF!"/>
    <e v="#REF!"/>
    <e v="#REF!"/>
  </r>
  <r>
    <e v="#REF!"/>
    <x v="590"/>
    <x v="47"/>
    <s v="vbb 3rd - new bridge"/>
    <x v="82"/>
    <s v="210035-51 VBB 3rd - new bridge"/>
    <x v="396"/>
    <n v="1"/>
    <s v="Normal Time"/>
    <m/>
    <s v="210035-51"/>
    <s v=""/>
    <e v="#REF!"/>
    <e v="#REF!"/>
    <e v="#REF!"/>
  </r>
  <r>
    <e v="#REF!"/>
    <x v="590"/>
    <x v="47"/>
    <s v="vbb - assessment"/>
    <x v="82"/>
    <s v="265720-20 VBB - Assessment"/>
    <x v="396"/>
    <n v="1.5"/>
    <s v="Normal Time"/>
    <m/>
    <s v="265720-20"/>
    <s v=""/>
    <e v="#REF!"/>
    <e v="#REF!"/>
    <e v="#REF!"/>
  </r>
  <r>
    <e v="#REF!"/>
    <x v="590"/>
    <x v="47"/>
    <s v="vbb - assessment"/>
    <x v="82"/>
    <s v="265720-20 VBB - Assessment"/>
    <x v="396"/>
    <n v="7.5"/>
    <s v="Normal Time"/>
    <m/>
    <s v="265720-20"/>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vbb - assessment"/>
    <x v="82"/>
    <s v="265720-20 VBB - Assessment"/>
    <x v="396"/>
    <n v="7.5"/>
    <s v="Normal Time"/>
    <m/>
    <s v="265720-20"/>
    <s v=""/>
    <e v="#REF!"/>
    <e v="#REF!"/>
    <e v="#REF!"/>
  </r>
  <r>
    <e v="#REF!"/>
    <x v="590"/>
    <x v="47"/>
    <s v="vbb 3rd - new bridge"/>
    <x v="82"/>
    <s v="210035-51 VBB 3rd - new bridge"/>
    <x v="396"/>
    <n v="2"/>
    <s v="Normal Time"/>
    <m/>
    <s v="210035-51"/>
    <s v=""/>
    <e v="#REF!"/>
    <e v="#REF!"/>
    <e v="#REF!"/>
  </r>
  <r>
    <e v="#REF!"/>
    <x v="590"/>
    <x v="47"/>
    <s v="hcc - lower kings rd"/>
    <x v="82"/>
    <s v="255670-17 LOWER KINGS ROAD ASSESSMENT (01-382)"/>
    <x v="396"/>
    <n v="1"/>
    <s v="Normal Time"/>
    <m/>
    <s v="255670-17"/>
    <s v=""/>
    <e v="#REF!"/>
    <e v="#REF!"/>
    <e v="#REF!"/>
  </r>
  <r>
    <e v="#REF!"/>
    <x v="590"/>
    <x v="47"/>
    <s v="vbb - assessment"/>
    <x v="82"/>
    <s v="265720-20 VBB - Assessment"/>
    <x v="396"/>
    <n v="4.5"/>
    <s v="Normal Time"/>
    <m/>
    <s v="265720-20"/>
    <s v=""/>
    <e v="#REF!"/>
    <e v="#REF!"/>
    <e v="#REF!"/>
  </r>
  <r>
    <e v="#REF!"/>
    <x v="590"/>
    <x v="47"/>
    <s v="vbb 3rd - new bridge"/>
    <x v="82"/>
    <s v="210035-51 VBB 3rd - new bridge"/>
    <x v="396"/>
    <n v="3.75"/>
    <s v="Normal Time"/>
    <m/>
    <s v="210035-51"/>
    <s v=""/>
    <e v="#REF!"/>
    <e v="#REF!"/>
    <e v="#REF!"/>
  </r>
  <r>
    <e v="#REF!"/>
    <x v="590"/>
    <x v="47"/>
    <s v="vbb - assessment"/>
    <x v="82"/>
    <s v="265720-20 VBB - Assessment"/>
    <x v="396"/>
    <n v="3.75"/>
    <s v="Normal Time"/>
    <m/>
    <s v="265720-20"/>
    <s v=""/>
    <e v="#REF!"/>
    <e v="#REF!"/>
    <e v="#REF!"/>
  </r>
  <r>
    <e v="#REF!"/>
    <x v="590"/>
    <x v="47"/>
    <s v="vbb 3rd - new bridge"/>
    <x v="82"/>
    <s v="210035-51 VBB 3rd - new bridge"/>
    <x v="396"/>
    <n v="3.75"/>
    <s v="Normal Time"/>
    <m/>
    <s v="210035-51"/>
    <s v=""/>
    <e v="#REF!"/>
    <e v="#REF!"/>
    <e v="#REF!"/>
  </r>
  <r>
    <e v="#REF!"/>
    <x v="590"/>
    <x v="47"/>
    <s v="vbb - assessment"/>
    <x v="82"/>
    <s v="265720-20 VBB - Assessment"/>
    <x v="396"/>
    <n v="3.75"/>
    <s v="Normal Time"/>
    <m/>
    <s v="265720-20"/>
    <s v=""/>
    <e v="#REF!"/>
    <e v="#REF!"/>
    <e v="#REF!"/>
  </r>
  <r>
    <e v="#REF!"/>
    <x v="590"/>
    <x v="47"/>
    <s v="cp - assessment"/>
    <x v="82"/>
    <s v="215526-27 CP - Assessment (01-124)"/>
    <x v="396"/>
    <n v="3.5"/>
    <s v="Normal Time"/>
    <m/>
    <s v="215526-27"/>
    <s v=""/>
    <e v="#REF!"/>
    <e v="#REF!"/>
    <e v="#REF!"/>
  </r>
  <r>
    <e v="#REF!"/>
    <x v="590"/>
    <x v="47"/>
    <s v="hcc - lower kings rd"/>
    <x v="82"/>
    <s v="255670-17 LOWER KINGS ROAD ASSESSMENT (01-382)"/>
    <x v="396"/>
    <n v="4"/>
    <s v="Normal Time"/>
    <m/>
    <s v="255670-17"/>
    <s v=""/>
    <e v="#REF!"/>
    <e v="#REF!"/>
    <e v="#REF!"/>
  </r>
  <r>
    <e v="#REF!"/>
    <x v="590"/>
    <x v="47"/>
    <s v="vbb - assessment"/>
    <x v="82"/>
    <s v="265720-20 VBB - Assessment"/>
    <x v="396"/>
    <n v="3.75"/>
    <s v="Normal Time"/>
    <m/>
    <s v="265720-20"/>
    <s v=""/>
    <e v="#REF!"/>
    <e v="#REF!"/>
    <e v="#REF!"/>
  </r>
  <r>
    <e v="#REF!"/>
    <x v="590"/>
    <x v="47"/>
    <s v="bcst_promotional"/>
    <x v="82"/>
    <s v="071945-07 BCS - promotional"/>
    <x v="396"/>
    <n v="3.75"/>
    <s v="Normal Time"/>
    <m/>
    <s v="071945-07"/>
    <s v=""/>
    <e v="#REF!"/>
    <e v="#REF!"/>
    <e v="#REF!"/>
  </r>
  <r>
    <e v="#REF!"/>
    <x v="590"/>
    <x v="47"/>
    <s v="vbb - assessment"/>
    <x v="82"/>
    <s v="265720-20 VBB - Assessment"/>
    <x v="396"/>
    <n v="7.5"/>
    <s v="Normal Time"/>
    <m/>
    <s v="265720-20"/>
    <s v=""/>
    <e v="#REF!"/>
    <e v="#REF!"/>
    <e v="#REF!"/>
  </r>
  <r>
    <e v="#REF!"/>
    <x v="590"/>
    <x v="47"/>
    <s v="vbb - assessment"/>
    <x v="82"/>
    <s v="265720-20 VBB - Assessment"/>
    <x v="396"/>
    <n v="3.75"/>
    <s v="Normal Time"/>
    <m/>
    <s v="265720-20"/>
    <s v=""/>
    <e v="#REF!"/>
    <e v="#REF!"/>
    <e v="#REF!"/>
  </r>
  <r>
    <e v="#REF!"/>
    <x v="590"/>
    <x v="47"/>
    <s v="vbb - assessment"/>
    <x v="82"/>
    <s v="265720-20 VBB - Assessment"/>
    <x v="396"/>
    <n v="1.5"/>
    <s v="Normal Time"/>
    <m/>
    <s v="265720-20"/>
    <s v=""/>
    <e v="#REF!"/>
    <e v="#REF!"/>
    <e v="#REF!"/>
  </r>
  <r>
    <e v="#REF!"/>
    <x v="590"/>
    <x v="47"/>
    <s v="vbb - assessment"/>
    <x v="82"/>
    <s v="265720-20 VBB - Assessment"/>
    <x v="396"/>
    <n v="2.25"/>
    <s v="Normal Time"/>
    <m/>
    <s v="265720-20"/>
    <s v=""/>
    <e v="#REF!"/>
    <e v="#REF!"/>
    <e v="#REF!"/>
  </r>
  <r>
    <e v="#REF!"/>
    <x v="590"/>
    <x v="47"/>
    <s v="vbb 3rd - new bridge"/>
    <x v="82"/>
    <s v="210035-51 VBB 3rd - new bridge"/>
    <x v="396"/>
    <n v="5.5"/>
    <s v="Normal Time"/>
    <m/>
    <s v="210035-51"/>
    <s v=""/>
    <e v="#REF!"/>
    <e v="#REF!"/>
    <e v="#REF!"/>
  </r>
  <r>
    <e v="#REF!"/>
    <x v="590"/>
    <x v="47"/>
    <s v="vbb - assessment"/>
    <x v="82"/>
    <s v="265720-20 VBB - Assessment"/>
    <x v="396"/>
    <n v="2"/>
    <s v="Normal Time"/>
    <m/>
    <s v="265720-2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3.75"/>
    <s v="Normal Time"/>
    <m/>
    <s v="265720-10"/>
    <s v=""/>
    <e v="#REF!"/>
    <e v="#REF!"/>
    <e v="#REF!"/>
  </r>
  <r>
    <e v="#REF!"/>
    <x v="590"/>
    <x v="47"/>
    <s v="holiday"/>
    <x v="82"/>
    <s v="HOLIDAY"/>
    <x v="396"/>
    <n v="3.75"/>
    <s v="Normal Time"/>
    <m/>
    <s v="HOLIDAY"/>
    <s v=""/>
    <e v="#REF!"/>
    <e v="#REF!"/>
    <e v="#REF!"/>
  </r>
  <r>
    <e v="#REF!"/>
    <x v="590"/>
    <x v="47"/>
    <s v="vbb - design basis"/>
    <x v="82"/>
    <s v="265720-10 VBB - Design Basis"/>
    <x v="396"/>
    <n v="7.5"/>
    <s v="Normal Time"/>
    <m/>
    <s v="265720-10"/>
    <s v=""/>
    <e v="#REF!"/>
    <e v="#REF!"/>
    <e v="#REF!"/>
  </r>
  <r>
    <e v="#REF!"/>
    <x v="590"/>
    <x v="47"/>
    <s v="vbb - design basis"/>
    <x v="82"/>
    <s v="265720-10 VBB - Design Basis"/>
    <x v="396"/>
    <n v="3.75"/>
    <s v="Normal Time"/>
    <m/>
    <s v="265720-10"/>
    <s v=""/>
    <e v="#REF!"/>
    <e v="#REF!"/>
    <e v="#REF!"/>
  </r>
  <r>
    <e v="#REF!"/>
    <x v="590"/>
    <x v="47"/>
    <s v="holiday"/>
    <x v="82"/>
    <s v="HOLIDAY"/>
    <x v="396"/>
    <n v="3.75"/>
    <s v="Normal Time"/>
    <m/>
    <s v="HOLIDAY"/>
    <s v=""/>
    <e v="#REF!"/>
    <e v="#REF!"/>
    <e v="#REF!"/>
  </r>
  <r>
    <e v="#REF!"/>
    <x v="590"/>
    <x v="47"/>
    <s v="vbb - assessment"/>
    <x v="82"/>
    <s v="265720-20 VBB - Assessment"/>
    <x v="396"/>
    <n v="7.5"/>
    <s v="Normal Time"/>
    <m/>
    <s v="265720-20"/>
    <s v=""/>
    <e v="#REF!"/>
    <e v="#REF!"/>
    <e v="#REF!"/>
  </r>
  <r>
    <e v="#REF!"/>
    <x v="590"/>
    <x v="47"/>
    <s v="hcc - lower kings rd"/>
    <x v="82"/>
    <s v="255670-17 LOWER KINGS ROAD ASSESSMENT (01-382)"/>
    <x v="396"/>
    <n v="2"/>
    <s v="Normal Time"/>
    <m/>
    <s v="255670-17"/>
    <s v=""/>
    <e v="#REF!"/>
    <e v="#REF!"/>
    <e v="#REF!"/>
  </r>
  <r>
    <e v="#REF!"/>
    <x v="590"/>
    <x v="47"/>
    <s v="cp - assessment"/>
    <x v="82"/>
    <s v="215526-27 CP - Assessment (01-124)"/>
    <x v="396"/>
    <n v="1"/>
    <s v="Normal Time"/>
    <m/>
    <s v="215526-27"/>
    <s v=""/>
    <e v="#REF!"/>
    <e v="#REF!"/>
    <e v="#REF!"/>
  </r>
  <r>
    <e v="#REF!"/>
    <x v="590"/>
    <x v="47"/>
    <s v="vbb - design basis"/>
    <x v="82"/>
    <s v="265720-10 VBB - Design Basis"/>
    <x v="396"/>
    <n v="2"/>
    <s v="Normal Time"/>
    <m/>
    <s v="265720-10"/>
    <s v=""/>
    <e v="#REF!"/>
    <e v="#REF!"/>
    <e v="#REF!"/>
  </r>
  <r>
    <e v="#REF!"/>
    <x v="590"/>
    <x v="47"/>
    <s v="brisa"/>
    <x v="82"/>
    <s v="268268-00 Brisa"/>
    <x v="396"/>
    <n v="2.5"/>
    <s v="Normal Time"/>
    <m/>
    <s v="268268-00"/>
    <s v=""/>
    <e v="#REF!"/>
    <e v="#REF!"/>
    <e v="#REF!"/>
  </r>
  <r>
    <e v="#REF!"/>
    <x v="590"/>
    <x v="47"/>
    <s v="brisa"/>
    <x v="82"/>
    <s v="268268-00 Brisa"/>
    <x v="396"/>
    <n v="7.5"/>
    <s v="Normal Time"/>
    <m/>
    <s v="268268-00"/>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bcst_promotional"/>
    <x v="82"/>
    <s v="071945-07 BCS - promotional"/>
    <x v="396"/>
    <n v="7.5"/>
    <s v="Normal Time"/>
    <m/>
    <s v="071945-07"/>
    <s v=""/>
    <e v="#REF!"/>
    <e v="#REF!"/>
    <e v="#REF!"/>
  </r>
  <r>
    <e v="#REF!"/>
    <x v="590"/>
    <x v="47"/>
    <s v="bcst_promotional"/>
    <x v="82"/>
    <s v="071945-07 BCS - promotional"/>
    <x v="396"/>
    <n v="7.5"/>
    <s v="Normal Time"/>
    <m/>
    <s v="071945-07"/>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assessment"/>
    <x v="82"/>
    <s v="265720-20 VBB - Assessment"/>
    <x v="396"/>
    <n v="7.5"/>
    <s v="Normal Time"/>
    <m/>
    <s v="265720-2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cp - assessment"/>
    <x v="82"/>
    <s v="215526-27 CP - Assessment (01-124)"/>
    <x v="396"/>
    <n v="3.75"/>
    <s v="Normal Time"/>
    <m/>
    <s v="215526-27"/>
    <s v=""/>
    <e v="#REF!"/>
    <e v="#REF!"/>
    <e v="#REF!"/>
  </r>
  <r>
    <e v="#REF!"/>
    <x v="590"/>
    <x v="47"/>
    <s v="bcst_promotional"/>
    <x v="82"/>
    <s v="071945-07 BCS - promotional"/>
    <x v="396"/>
    <n v="3.75"/>
    <s v="Normal Time"/>
    <m/>
    <s v="071945-07"/>
    <s v=""/>
    <e v="#REF!"/>
    <e v="#REF!"/>
    <e v="#REF!"/>
  </r>
  <r>
    <e v="#REF!"/>
    <x v="590"/>
    <x v="47"/>
    <s v="bcst_promotional"/>
    <x v="82"/>
    <s v="071945-07 BCS - promotional"/>
    <x v="396"/>
    <n v="3.75"/>
    <s v="Normal Time"/>
    <m/>
    <s v="071945-07"/>
    <s v=""/>
    <e v="#REF!"/>
    <e v="#REF!"/>
    <e v="#REF!"/>
  </r>
  <r>
    <e v="#REF!"/>
    <x v="590"/>
    <x v="47"/>
    <s v="holiday"/>
    <x v="82"/>
    <s v="HOLIDAY"/>
    <x v="396"/>
    <n v="3.75"/>
    <s v="Normal Time"/>
    <m/>
    <s v="HOLIDAY"/>
    <s v=""/>
    <e v="#REF!"/>
    <e v="#REF!"/>
    <e v="#REF!"/>
  </r>
  <r>
    <e v="#REF!"/>
    <x v="590"/>
    <x v="47"/>
    <s v="bank holiday"/>
    <x v="82"/>
    <s v="BANK HOLIDAY"/>
    <x v="396"/>
    <n v="7.5"/>
    <s v="Normal Time"/>
    <m/>
    <s v="BANK HOLIDAY"/>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cafa"/>
    <x v="82"/>
    <s v="262218-08 CAFA"/>
    <x v="396"/>
    <n v="3.5"/>
    <s v="Normal Time"/>
    <m/>
    <s v="262218-08"/>
    <s v=""/>
    <e v="#REF!"/>
    <e v="#REF!"/>
    <e v="#REF!"/>
  </r>
  <r>
    <e v="#REF!"/>
    <x v="590"/>
    <x v="47"/>
    <s v="a465 updates"/>
    <x v="82"/>
    <s v="266122-24 A465 updates"/>
    <x v="396"/>
    <n v="4"/>
    <s v="Normal Time"/>
    <m/>
    <s v="266122-24"/>
    <s v=""/>
    <e v="#REF!"/>
    <e v="#REF!"/>
    <e v="#REF!"/>
  </r>
  <r>
    <e v="#REF!"/>
    <x v="590"/>
    <x v="47"/>
    <s v="vbb - design basis"/>
    <x v="82"/>
    <s v="265720-10 VBB - Design Basis"/>
    <x v="396"/>
    <n v="7.5"/>
    <s v="Normal Time"/>
    <m/>
    <s v="265720-10"/>
    <s v=""/>
    <e v="#REF!"/>
    <e v="#REF!"/>
    <e v="#REF!"/>
  </r>
  <r>
    <e v="#REF!"/>
    <x v="590"/>
    <x v="47"/>
    <s v="brisa"/>
    <x v="82"/>
    <s v="268268-00 Brisa"/>
    <x v="396"/>
    <n v="7.5"/>
    <s v="Normal Time"/>
    <m/>
    <s v="268268-00"/>
    <s v=""/>
    <e v="#REF!"/>
    <e v="#REF!"/>
    <e v="#REF!"/>
  </r>
  <r>
    <e v="#REF!"/>
    <x v="590"/>
    <x v="47"/>
    <s v="vbb - assessment"/>
    <x v="82"/>
    <s v="265720-20 VBB - Assessment"/>
    <x v="396"/>
    <n v="7.5"/>
    <s v="Normal Time"/>
    <m/>
    <s v="265720-20"/>
    <s v=""/>
    <e v="#REF!"/>
    <e v="#REF!"/>
    <e v="#REF!"/>
  </r>
  <r>
    <e v="#REF!"/>
    <x v="590"/>
    <x v="47"/>
    <s v="vbb - assessment"/>
    <x v="82"/>
    <s v="265720-20 VBB - Assessment"/>
    <x v="396"/>
    <n v="7.5"/>
    <s v="Normal Time"/>
    <m/>
    <s v="265720-20"/>
    <s v=""/>
    <e v="#REF!"/>
    <e v="#REF!"/>
    <e v="#REF!"/>
  </r>
  <r>
    <e v="#REF!"/>
    <x v="590"/>
    <x v="47"/>
    <s v="vbb - assessment"/>
    <x v="82"/>
    <s v="265720-20 VBB - Assessment"/>
    <x v="396"/>
    <n v="7.5"/>
    <s v="Normal Time"/>
    <m/>
    <s v="265720-20"/>
    <s v=""/>
    <e v="#REF!"/>
    <e v="#REF!"/>
    <e v="#REF!"/>
  </r>
  <r>
    <e v="#REF!"/>
    <x v="590"/>
    <x v="47"/>
    <s v="vbb - assessment"/>
    <x v="82"/>
    <s v="265720-20 VBB - Assessment"/>
    <x v="396"/>
    <n v="3.75"/>
    <s v="Normal Time"/>
    <m/>
    <s v="265720-20"/>
    <s v=""/>
    <e v="#REF!"/>
    <e v="#REF!"/>
    <e v="#REF!"/>
  </r>
  <r>
    <e v="#REF!"/>
    <x v="590"/>
    <x v="47"/>
    <s v="holiday"/>
    <x v="82"/>
    <s v="HOLIDAY"/>
    <x v="396"/>
    <n v="3.75"/>
    <s v="Normal Time"/>
    <m/>
    <s v="HOLIDAY"/>
    <s v=""/>
    <e v="#REF!"/>
    <e v="#REF!"/>
    <e v="#REF!"/>
  </r>
  <r>
    <e v="#REF!"/>
    <x v="590"/>
    <x v="47"/>
    <s v="wmre lot 6"/>
    <x v="82"/>
    <s v="601593-72 WMRE lot 6"/>
    <x v="396"/>
    <n v="7.5"/>
    <s v="Normal Time"/>
    <m/>
    <s v="601593-72"/>
    <s v=""/>
    <e v="#REF!"/>
    <e v="#REF!"/>
    <e v="#REF!"/>
  </r>
  <r>
    <e v="#REF!"/>
    <x v="590"/>
    <x v="47"/>
    <s v="wmre lot 6"/>
    <x v="82"/>
    <s v="601593-72 WMRE lot 6"/>
    <x v="396"/>
    <n v="5.5"/>
    <s v="Normal Time"/>
    <m/>
    <s v="601593-72"/>
    <s v=""/>
    <e v="#REF!"/>
    <e v="#REF!"/>
    <e v="#REF!"/>
  </r>
  <r>
    <e v="#REF!"/>
    <x v="590"/>
    <x v="47"/>
    <s v="vbb - assessment"/>
    <x v="82"/>
    <s v="265720-20 VBB - Assessment"/>
    <x v="396"/>
    <n v="2"/>
    <s v="Normal Time"/>
    <m/>
    <s v="265720-20"/>
    <s v=""/>
    <e v="#REF!"/>
    <e v="#REF!"/>
    <e v="#REF!"/>
  </r>
  <r>
    <e v="#REF!"/>
    <x v="590"/>
    <x v="47"/>
    <s v="vbb - assessment"/>
    <x v="82"/>
    <s v="265720-20 VBB - Assessment"/>
    <x v="396"/>
    <n v="7.5"/>
    <s v="Normal Time"/>
    <m/>
    <s v="265720-20"/>
    <s v=""/>
    <e v="#REF!"/>
    <e v="#REF!"/>
    <e v="#REF!"/>
  </r>
  <r>
    <e v="#REF!"/>
    <x v="590"/>
    <x v="47"/>
    <s v="vbb - assessment"/>
    <x v="82"/>
    <s v="265720-20 VBB - Assessment"/>
    <x v="396"/>
    <n v="7.5"/>
    <s v="Normal Time"/>
    <m/>
    <s v="265720-20"/>
    <s v=""/>
    <e v="#REF!"/>
    <e v="#REF!"/>
    <e v="#REF!"/>
  </r>
  <r>
    <e v="#REF!"/>
    <x v="590"/>
    <x v="47"/>
    <s v="vbb -  extra fatgiue work"/>
    <x v="82"/>
    <s v="265720-01 VBB -  extra fatgiue work"/>
    <x v="396"/>
    <n v="3.75"/>
    <s v="Normal Time"/>
    <m/>
    <s v="265720-01"/>
    <s v=""/>
    <e v="#REF!"/>
    <e v="#REF!"/>
    <e v="#REF!"/>
  </r>
  <r>
    <e v="#REF!"/>
    <x v="590"/>
    <x v="47"/>
    <s v="vbb - assessment"/>
    <x v="82"/>
    <s v="265720-20 VBB - Assessment"/>
    <x v="396"/>
    <n v="2.75"/>
    <s v="Normal Time"/>
    <m/>
    <s v="265720-20"/>
    <s v=""/>
    <e v="#REF!"/>
    <e v="#REF!"/>
    <e v="#REF!"/>
  </r>
  <r>
    <e v="#REF!"/>
    <x v="590"/>
    <x v="47"/>
    <s v="bcst_management"/>
    <x v="82"/>
    <s v="074097-30 LEADERSHIP &amp; MANAGEMENT CC124 (01-124)"/>
    <x v="396"/>
    <n v="1"/>
    <s v="Normal Time"/>
    <m/>
    <s v="074097-30"/>
    <s v=""/>
    <e v="#REF!"/>
    <e v="#REF!"/>
    <e v="#REF!"/>
  </r>
  <r>
    <e v="#REF!"/>
    <x v="590"/>
    <x v="47"/>
    <s v="bank holiday"/>
    <x v="82"/>
    <s v="BANK HOLIDAY"/>
    <x v="396"/>
    <n v="7.5"/>
    <s v="Normal Time"/>
    <m/>
    <s v="BANK HOLIDAY"/>
    <s v=""/>
    <e v="#REF!"/>
    <e v="#REF!"/>
    <e v="#REF!"/>
  </r>
  <r>
    <e v="#REF!"/>
    <x v="590"/>
    <x v="47"/>
    <s v="vbb - assessment"/>
    <x v="82"/>
    <s v="265720-20 VBB - Assessment"/>
    <x v="396"/>
    <n v="7.5"/>
    <s v="Normal Time"/>
    <m/>
    <s v="265720-20"/>
    <s v=""/>
    <e v="#REF!"/>
    <e v="#REF!"/>
    <e v="#REF!"/>
  </r>
  <r>
    <e v="#REF!"/>
    <x v="590"/>
    <x v="47"/>
    <s v="vbb - assessment"/>
    <x v="82"/>
    <s v="265720-20 VBB - Assessment"/>
    <x v="396"/>
    <n v="7.5"/>
    <s v="Normal Time"/>
    <m/>
    <s v="265720-20"/>
    <s v=""/>
    <e v="#REF!"/>
    <e v="#REF!"/>
    <e v="#REF!"/>
  </r>
  <r>
    <e v="#REF!"/>
    <x v="590"/>
    <x v="47"/>
    <s v="vbb - assessment"/>
    <x v="82"/>
    <s v="265720-20 VBB - Assessment"/>
    <x v="396"/>
    <n v="7.5"/>
    <s v="Normal Time"/>
    <m/>
    <s v="265720-20"/>
    <s v=""/>
    <e v="#REF!"/>
    <e v="#REF!"/>
    <e v="#REF!"/>
  </r>
  <r>
    <e v="#REF!"/>
    <x v="590"/>
    <x v="47"/>
    <s v="m25 west msa"/>
    <x v="82"/>
    <s v="255375-00 M25 West MSA (01-122)"/>
    <x v="396"/>
    <n v="7.5"/>
    <s v="Normal Time"/>
    <m/>
    <s v="255375-0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assessment"/>
    <x v="82"/>
    <s v="265720-20 VBB - Assessment"/>
    <x v="396"/>
    <n v="3.75"/>
    <s v="Normal Time"/>
    <m/>
    <s v="265720-20"/>
    <s v=""/>
    <e v="#REF!"/>
    <e v="#REF!"/>
    <e v="#REF!"/>
  </r>
  <r>
    <e v="#REF!"/>
    <x v="590"/>
    <x v="47"/>
    <s v="vbb - design basis"/>
    <x v="82"/>
    <s v="265720-10 VBB - Design Basis"/>
    <x v="396"/>
    <n v="3.75"/>
    <s v="Normal Time"/>
    <m/>
    <s v="265720-10"/>
    <s v=""/>
    <e v="#REF!"/>
    <e v="#REF!"/>
    <e v="#REF!"/>
  </r>
  <r>
    <e v="#REF!"/>
    <x v="590"/>
    <x v="47"/>
    <s v="holiday"/>
    <x v="82"/>
    <s v="HOLIDAY"/>
    <x v="396"/>
    <n v="3.75"/>
    <s v="Normal Time"/>
    <m/>
    <s v="HOLIDAY"/>
    <s v=""/>
    <e v="#REF!"/>
    <e v="#REF!"/>
    <e v="#REF!"/>
  </r>
  <r>
    <e v="#REF!"/>
    <x v="590"/>
    <x v="47"/>
    <s v="vbb - design basis"/>
    <x v="82"/>
    <s v="265720-10 VBB - Design Basis"/>
    <x v="396"/>
    <n v="3.75"/>
    <s v="Normal Time"/>
    <m/>
    <s v="265720-10"/>
    <s v=""/>
    <e v="#REF!"/>
    <e v="#REF!"/>
    <e v="#REF!"/>
  </r>
  <r>
    <e v="#REF!"/>
    <x v="590"/>
    <x v="47"/>
    <s v="bank holiday"/>
    <x v="82"/>
    <s v="BANK HOLIDAY"/>
    <x v="396"/>
    <n v="7.5"/>
    <s v="Normal Time"/>
    <m/>
    <s v="BANK HOLIDAY"/>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3.75"/>
    <s v="Normal Time"/>
    <m/>
    <s v="265720-10"/>
    <s v=""/>
    <e v="#REF!"/>
    <e v="#REF!"/>
    <e v="#REF!"/>
  </r>
  <r>
    <e v="#REF!"/>
    <x v="590"/>
    <x v="47"/>
    <s v="vbb - assessment"/>
    <x v="82"/>
    <s v="265720-20 VBB - Assessment"/>
    <x v="396"/>
    <n v="3.75"/>
    <s v="Normal Time"/>
    <m/>
    <s v="265720-20"/>
    <s v=""/>
    <e v="#REF!"/>
    <e v="#REF!"/>
    <e v="#REF!"/>
  </r>
  <r>
    <e v="#REF!"/>
    <x v="590"/>
    <x v="47"/>
    <s v="vbb - assessment"/>
    <x v="82"/>
    <s v="265720-20 VBB - Assessment"/>
    <x v="396"/>
    <n v="3.75"/>
    <s v="Normal Time"/>
    <m/>
    <s v="265720-20"/>
    <s v=""/>
    <e v="#REF!"/>
    <e v="#REF!"/>
    <e v="#REF!"/>
  </r>
  <r>
    <e v="#REF!"/>
    <x v="590"/>
    <x v="47"/>
    <s v="vbb - assessment"/>
    <x v="82"/>
    <s v="265720-20 VBB - Assessment"/>
    <x v="396"/>
    <n v="3.75"/>
    <s v="Normal Time"/>
    <m/>
    <s v="265720-20"/>
    <s v=""/>
    <e v="#REF!"/>
    <e v="#REF!"/>
    <e v="#REF!"/>
  </r>
  <r>
    <e v="#REF!"/>
    <x v="590"/>
    <x v="47"/>
    <s v="vbb - design basis"/>
    <x v="82"/>
    <s v="265720-10 VBB - Design Basis"/>
    <x v="396"/>
    <n v="2.5"/>
    <s v="Normal Time"/>
    <m/>
    <s v="265720-10"/>
    <s v=""/>
    <e v="#REF!"/>
    <e v="#REF!"/>
    <e v="#REF!"/>
  </r>
  <r>
    <e v="#REF!"/>
    <x v="590"/>
    <x v="47"/>
    <s v="vbb - design basis"/>
    <x v="82"/>
    <s v="265720-10 VBB - Design Basis"/>
    <x v="396"/>
    <n v="5"/>
    <s v="Normal Time"/>
    <m/>
    <s v="265720-10"/>
    <s v=""/>
    <e v="#REF!"/>
    <e v="#REF!"/>
    <e v="#REF!"/>
  </r>
  <r>
    <e v="#REF!"/>
    <x v="590"/>
    <x v="47"/>
    <s v="vbb - design basis"/>
    <x v="82"/>
    <s v="265720-10 VBB - Design Basis"/>
    <x v="396"/>
    <n v="5"/>
    <s v="Normal Time"/>
    <m/>
    <s v="265720-10"/>
    <s v=""/>
    <e v="#REF!"/>
    <e v="#REF!"/>
    <e v="#REF!"/>
  </r>
  <r>
    <e v="#REF!"/>
    <x v="590"/>
    <x v="47"/>
    <s v="vbb - design basis"/>
    <x v="82"/>
    <s v="265720-10 VBB - Design Basis"/>
    <x v="396"/>
    <n v="2.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3.75"/>
    <s v="Normal Time"/>
    <m/>
    <s v="265720-10"/>
    <s v=""/>
    <e v="#REF!"/>
    <e v="#REF!"/>
    <e v="#REF!"/>
  </r>
  <r>
    <e v="#REF!"/>
    <x v="590"/>
    <x v="47"/>
    <s v="vbb - design basis"/>
    <x v="82"/>
    <s v="265720-10 VBB - Design Basis"/>
    <x v="396"/>
    <n v="3.75"/>
    <s v="Normal Time"/>
    <m/>
    <s v="265720-10"/>
    <s v=""/>
    <e v="#REF!"/>
    <e v="#REF!"/>
    <e v="#REF!"/>
  </r>
  <r>
    <e v="#REF!"/>
    <x v="590"/>
    <x v="47"/>
    <s v="holiday"/>
    <x v="82"/>
    <s v="HOLIDAY"/>
    <x v="396"/>
    <n v="7.5"/>
    <s v="Normal Time"/>
    <m/>
    <s v="HOLIDAY"/>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2.5"/>
    <s v="Normal Time"/>
    <m/>
    <s v="265720-10"/>
    <s v=""/>
    <e v="#REF!"/>
    <e v="#REF!"/>
    <e v="#REF!"/>
  </r>
  <r>
    <e v="#REF!"/>
    <x v="590"/>
    <x v="47"/>
    <s v="vbb - design basis"/>
    <x v="82"/>
    <s v="265720-10 VBB - Design Basis"/>
    <x v="396"/>
    <n v="5"/>
    <s v="Normal Time"/>
    <m/>
    <s v="265720-10"/>
    <s v=""/>
    <e v="#REF!"/>
    <e v="#REF!"/>
    <e v="#REF!"/>
  </r>
  <r>
    <e v="#REF!"/>
    <x v="590"/>
    <x v="47"/>
    <s v="smp"/>
    <x v="82"/>
    <s v="261723-02 SMP"/>
    <x v="396"/>
    <n v="3.75"/>
    <s v="Normal Time"/>
    <m/>
    <s v="261723-02"/>
    <s v=""/>
    <e v="#REF!"/>
    <e v="#REF!"/>
    <e v="#REF!"/>
  </r>
  <r>
    <e v="#REF!"/>
    <x v="590"/>
    <x v="47"/>
    <s v="vbb - design basis"/>
    <x v="82"/>
    <s v="265720-10 VBB - Design Basis"/>
    <x v="396"/>
    <n v="3.75"/>
    <s v="Normal Time"/>
    <m/>
    <s v="265720-10"/>
    <s v=""/>
    <e v="#REF!"/>
    <e v="#REF!"/>
    <e v="#REF!"/>
  </r>
  <r>
    <e v="#REF!"/>
    <x v="590"/>
    <x v="47"/>
    <s v="smp"/>
    <x v="82"/>
    <s v="261723-02 SMP"/>
    <x v="396"/>
    <n v="3.75"/>
    <s v="Normal Time"/>
    <m/>
    <s v="261723-02"/>
    <s v=""/>
    <e v="#REF!"/>
    <e v="#REF!"/>
    <e v="#REF!"/>
  </r>
  <r>
    <e v="#REF!"/>
    <x v="590"/>
    <x v="47"/>
    <s v="vbb - design basis"/>
    <x v="82"/>
    <s v="265720-10 VBB - Design Basis"/>
    <x v="396"/>
    <n v="3.75"/>
    <s v="Normal Time"/>
    <m/>
    <s v="265720-10"/>
    <s v=""/>
    <e v="#REF!"/>
    <e v="#REF!"/>
    <e v="#REF!"/>
  </r>
  <r>
    <e v="#REF!"/>
    <x v="590"/>
    <x v="47"/>
    <s v="vbb - design basis"/>
    <x v="82"/>
    <s v="265720-10 VBB - Design Basis"/>
    <x v="396"/>
    <n v="4"/>
    <s v="Normal Time"/>
    <m/>
    <s v="265720-10"/>
    <s v=""/>
    <e v="#REF!"/>
    <e v="#REF!"/>
    <e v="#REF!"/>
  </r>
  <r>
    <e v="#REF!"/>
    <x v="590"/>
    <x v="47"/>
    <s v="vbb - design basis"/>
    <x v="82"/>
    <s v="265720-10 VBB - Design Basis"/>
    <x v="396"/>
    <n v="2"/>
    <s v="Normal Time"/>
    <m/>
    <s v="265720-10"/>
    <s v=""/>
    <e v="#REF!"/>
    <e v="#REF!"/>
    <e v="#REF!"/>
  </r>
  <r>
    <e v="#REF!"/>
    <x v="590"/>
    <x v="47"/>
    <s v="vbb - design basis"/>
    <x v="82"/>
    <s v="265720-10 VBB - Design Basis"/>
    <x v="396"/>
    <n v="1.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2"/>
    <s v="Normal Time"/>
    <m/>
    <s v="265720-10"/>
    <s v=""/>
    <e v="#REF!"/>
    <e v="#REF!"/>
    <e v="#REF!"/>
  </r>
  <r>
    <e v="#REF!"/>
    <x v="590"/>
    <x v="47"/>
    <s v="vbb - design basis"/>
    <x v="82"/>
    <s v="265720-10 VBB - Design Basis"/>
    <x v="396"/>
    <n v="3"/>
    <s v="Normal Time"/>
    <m/>
    <s v="265720-10"/>
    <s v=""/>
    <e v="#REF!"/>
    <e v="#REF!"/>
    <e v="#REF!"/>
  </r>
  <r>
    <e v="#REF!"/>
    <x v="590"/>
    <x v="47"/>
    <s v="smp"/>
    <x v="82"/>
    <s v="261723-02 SMP"/>
    <x v="396"/>
    <n v="2.5"/>
    <s v="Normal Time"/>
    <m/>
    <s v="261723-02"/>
    <s v=""/>
    <e v="#REF!"/>
    <e v="#REF!"/>
    <e v="#REF!"/>
  </r>
  <r>
    <e v="#REF!"/>
    <x v="590"/>
    <x v="47"/>
    <s v="smp"/>
    <x v="82"/>
    <s v="261723-02 SMP"/>
    <x v="396"/>
    <n v="5"/>
    <s v="Normal Time"/>
    <m/>
    <s v="261723-02"/>
    <s v=""/>
    <e v="#REF!"/>
    <e v="#REF!"/>
    <e v="#REF!"/>
  </r>
  <r>
    <e v="#REF!"/>
    <x v="590"/>
    <x v="47"/>
    <s v="vbb - design basis"/>
    <x v="82"/>
    <s v="265720-10 VBB - Design Basis"/>
    <x v="396"/>
    <n v="2.5"/>
    <s v="Normal Time"/>
    <m/>
    <s v="265720-10"/>
    <s v=""/>
    <e v="#REF!"/>
    <e v="#REF!"/>
    <e v="#REF!"/>
  </r>
  <r>
    <e v="#REF!"/>
    <x v="590"/>
    <x v="47"/>
    <s v="smp"/>
    <x v="82"/>
    <s v="261723-02 SMP"/>
    <x v="396"/>
    <n v="2.5"/>
    <s v="Normal Time"/>
    <m/>
    <s v="261723-02"/>
    <s v=""/>
    <e v="#REF!"/>
    <e v="#REF!"/>
    <e v="#REF!"/>
  </r>
  <r>
    <e v="#REF!"/>
    <x v="590"/>
    <x v="47"/>
    <s v="vbb - design basis"/>
    <x v="82"/>
    <s v="265720-10 VBB - Design Basis"/>
    <x v="396"/>
    <n v="5"/>
    <s v="Normal Time"/>
    <m/>
    <s v="265720-10"/>
    <s v=""/>
    <e v="#REF!"/>
    <e v="#REF!"/>
    <e v="#REF!"/>
  </r>
  <r>
    <e v="#REF!"/>
    <x v="590"/>
    <x v="47"/>
    <s v="vbb - design basis"/>
    <x v="82"/>
    <s v="265720-10 VBB - Design Basis"/>
    <x v="396"/>
    <n v="7.5"/>
    <s v="Normal Time"/>
    <m/>
    <s v="265720-10"/>
    <s v=""/>
    <e v="#REF!"/>
    <e v="#REF!"/>
    <e v="#REF!"/>
  </r>
  <r>
    <e v="#REF!"/>
    <x v="590"/>
    <x v="47"/>
    <s v="a465"/>
    <x v="82"/>
    <s v="266122-21 A465"/>
    <x v="396"/>
    <n v="7.5"/>
    <s v="Normal Time"/>
    <m/>
    <s v="266122-21"/>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a465"/>
    <x v="82"/>
    <s v="266122-21 A465"/>
    <x v="396"/>
    <n v="7.5"/>
    <s v="Normal Time"/>
    <m/>
    <s v="266122-21"/>
    <s v=""/>
    <e v="#REF!"/>
    <e v="#REF!"/>
    <e v="#REF!"/>
  </r>
  <r>
    <e v="#REF!"/>
    <x v="590"/>
    <x v="47"/>
    <s v="a465"/>
    <x v="82"/>
    <s v="266122-21 A465"/>
    <x v="396"/>
    <n v="5"/>
    <s v="Normal Time"/>
    <m/>
    <s v="266122-21"/>
    <s v=""/>
    <e v="#REF!"/>
    <e v="#REF!"/>
    <e v="#REF!"/>
  </r>
  <r>
    <e v="#REF!"/>
    <x v="590"/>
    <x v="47"/>
    <s v="a465"/>
    <x v="82"/>
    <s v="266122-21 A465"/>
    <x v="396"/>
    <n v="2.5"/>
    <s v="Normal Time"/>
    <m/>
    <s v="266122-21"/>
    <s v=""/>
    <e v="#REF!"/>
    <e v="#REF!"/>
    <e v="#REF!"/>
  </r>
  <r>
    <e v="#REF!"/>
    <x v="590"/>
    <x v="47"/>
    <s v="a465"/>
    <x v="82"/>
    <s v="266122-21 A465"/>
    <x v="396"/>
    <n v="7.5"/>
    <s v="Normal Time"/>
    <m/>
    <s v="266122-21"/>
    <s v=""/>
    <e v="#REF!"/>
    <e v="#REF!"/>
    <e v="#REF!"/>
  </r>
  <r>
    <e v="#REF!"/>
    <x v="590"/>
    <x v="47"/>
    <s v="vbb - design basis"/>
    <x v="82"/>
    <s v="265720-10 VBB - Design Basis"/>
    <x v="396"/>
    <n v="7.5"/>
    <s v="Normal Time"/>
    <m/>
    <s v="265720-10"/>
    <s v=""/>
    <e v="#REF!"/>
    <e v="#REF!"/>
    <e v="#REF!"/>
  </r>
  <r>
    <e v="#REF!"/>
    <x v="590"/>
    <x v="47"/>
    <s v="vbb - design basis"/>
    <x v="82"/>
    <s v="265720-10 VBB - Design Basis"/>
    <x v="396"/>
    <n v="7.5"/>
    <s v="Normal Time"/>
    <m/>
    <s v="265720-10"/>
    <s v=""/>
    <e v="#REF!"/>
    <e v="#REF!"/>
    <e v="#REF!"/>
  </r>
  <r>
    <e v="#REF!"/>
    <x v="590"/>
    <x v="47"/>
    <s v="a465"/>
    <x v="82"/>
    <s v="266122-21 A465"/>
    <x v="396"/>
    <n v="7.5"/>
    <s v="Normal Time"/>
    <m/>
    <s v="266122-21"/>
    <s v=""/>
    <e v="#REF!"/>
    <e v="#REF!"/>
    <e v="#REF!"/>
  </r>
  <r>
    <e v="#REF!"/>
    <x v="590"/>
    <x v="47"/>
    <s v="a465"/>
    <x v="82"/>
    <s v="266122-21 A465"/>
    <x v="396"/>
    <n v="2"/>
    <s v="Normal Time"/>
    <m/>
    <s v="266122-21"/>
    <s v=""/>
    <e v="#REF!"/>
    <e v="#REF!"/>
    <e v="#REF!"/>
  </r>
  <r>
    <e v="#REF!"/>
    <x v="590"/>
    <x v="47"/>
    <s v="a465"/>
    <x v="82"/>
    <s v="266122-21 A465"/>
    <x v="396"/>
    <n v="5.5"/>
    <s v="Normal Time"/>
    <m/>
    <s v="266122-21"/>
    <s v=""/>
    <e v="#REF!"/>
    <e v="#REF!"/>
    <e v="#REF!"/>
  </r>
  <r>
    <e v="#REF!"/>
    <x v="590"/>
    <x v="47"/>
    <s v="a465"/>
    <x v="82"/>
    <s v="266122-21 A465"/>
    <x v="396"/>
    <n v="2.5"/>
    <s v="Normal Time"/>
    <m/>
    <s v="266122-21"/>
    <s v=""/>
    <e v="#REF!"/>
    <e v="#REF!"/>
    <e v="#REF!"/>
  </r>
  <r>
    <e v="#REF!"/>
    <x v="590"/>
    <x v="47"/>
    <s v="gatwick"/>
    <x v="82"/>
    <s v="264520-00 Gatwick"/>
    <x v="396"/>
    <n v="5"/>
    <s v="Normal Time"/>
    <m/>
    <s v="264520-00"/>
    <s v=""/>
    <e v="#REF!"/>
    <e v="#REF!"/>
    <e v="#REF!"/>
  </r>
  <r>
    <e v="#REF!"/>
    <x v="590"/>
    <x v="47"/>
    <s v="shb - existing"/>
    <x v="82"/>
    <s v="239230-42 SHB - Existing"/>
    <x v="396"/>
    <n v="7.5"/>
    <s v="Normal Time"/>
    <m/>
    <s v="239230-42"/>
    <s v=""/>
    <e v="#REF!"/>
    <e v="#REF!"/>
    <e v="#REF!"/>
  </r>
  <r>
    <e v="#REF!"/>
    <x v="590"/>
    <x v="47"/>
    <s v="vbb - design basis"/>
    <x v="82"/>
    <s v="265720-10 VBB - Design Basis"/>
    <x v="396"/>
    <n v="7.5"/>
    <s v="Normal Time"/>
    <m/>
    <s v="265720-10"/>
    <s v=""/>
    <e v="#REF!"/>
    <e v="#REF!"/>
    <e v="#REF!"/>
  </r>
  <r>
    <e v="#REF!"/>
    <x v="590"/>
    <x v="47"/>
    <s v="a465"/>
    <x v="82"/>
    <s v="266122-21 A465"/>
    <x v="396"/>
    <n v="5"/>
    <s v="Normal Time"/>
    <m/>
    <s v="266122-21"/>
    <s v=""/>
    <e v="#REF!"/>
    <e v="#REF!"/>
    <e v="#REF!"/>
  </r>
  <r>
    <e v="#REF!"/>
    <x v="590"/>
    <x v="47"/>
    <s v="a465"/>
    <x v="82"/>
    <s v="266122-21 A465"/>
    <x v="396"/>
    <n v="2.5"/>
    <s v="Normal Time"/>
    <m/>
    <s v="266122-21"/>
    <s v=""/>
    <e v="#REF!"/>
    <e v="#REF!"/>
    <e v="#REF!"/>
  </r>
  <r>
    <e v="#REF!"/>
    <x v="590"/>
    <x v="47"/>
    <s v="wlw"/>
    <x v="82"/>
    <s v="264744-00 WLW"/>
    <x v="396"/>
    <n v="2"/>
    <s v="Normal Time"/>
    <m/>
    <s v="264744-00"/>
    <s v=""/>
    <e v="#REF!"/>
    <e v="#REF!"/>
    <e v="#REF!"/>
  </r>
  <r>
    <e v="#REF!"/>
    <x v="590"/>
    <x v="47"/>
    <s v="ams support"/>
    <x v="82"/>
    <s v="000000-00 AMS Support"/>
    <x v="396"/>
    <n v="2.5"/>
    <s v="Normal Time"/>
    <m/>
    <s v="000000-00"/>
    <s v=""/>
    <e v="#REF!"/>
    <e v="#REF!"/>
    <e v="#REF!"/>
  </r>
  <r>
    <e v="#REF!"/>
    <x v="590"/>
    <x v="47"/>
    <s v="ams support"/>
    <x v="82"/>
    <s v="000000-00 AMS Support"/>
    <x v="396"/>
    <n v="1"/>
    <s v="Normal Time"/>
    <m/>
    <s v="000000-00"/>
    <s v=""/>
    <e v="#REF!"/>
    <e v="#REF!"/>
    <e v="#REF!"/>
  </r>
  <r>
    <e v="#REF!"/>
    <x v="590"/>
    <x v="47"/>
    <s v="shb - existing"/>
    <x v="82"/>
    <s v="239230-42 SHB - Existing"/>
    <x v="396"/>
    <n v="1"/>
    <s v="Normal Time"/>
    <m/>
    <s v="239230-42"/>
    <s v=""/>
    <e v="#REF!"/>
    <e v="#REF!"/>
    <e v="#REF!"/>
  </r>
  <r>
    <e v="#REF!"/>
    <x v="590"/>
    <x v="47"/>
    <s v="a465"/>
    <x v="82"/>
    <s v="266122-21 A465"/>
    <x v="396"/>
    <n v="1"/>
    <s v="Normal Time"/>
    <m/>
    <s v="266122-21"/>
    <s v=""/>
    <e v="#REF!"/>
    <e v="#REF!"/>
    <e v="#REF!"/>
  </r>
  <r>
    <e v="#REF!"/>
    <x v="590"/>
    <x v="47"/>
    <s v="waalbrug"/>
    <x v="82"/>
    <s v="259933-00 Waalbrug"/>
    <x v="396"/>
    <n v="5.5"/>
    <s v="Normal Time"/>
    <m/>
    <s v="259933-00"/>
    <s v=""/>
    <e v="#REF!"/>
    <e v="#REF!"/>
    <e v="#REF!"/>
  </r>
  <r>
    <e v="#REF!"/>
    <x v="590"/>
    <x v="47"/>
    <s v="shb - existing"/>
    <x v="82"/>
    <s v="239230-42 SHB - Existing"/>
    <x v="396"/>
    <n v="2"/>
    <s v="Normal Time"/>
    <m/>
    <s v="239230-42"/>
    <s v=""/>
    <e v="#REF!"/>
    <e v="#REF!"/>
    <e v="#REF!"/>
  </r>
  <r>
    <e v="#REF!"/>
    <x v="590"/>
    <x v="47"/>
    <s v="a465"/>
    <x v="82"/>
    <s v="266122-21 A465"/>
    <x v="396"/>
    <n v="3.75"/>
    <s v="Normal Time"/>
    <m/>
    <s v="266122-21"/>
    <s v=""/>
    <e v="#REF!"/>
    <e v="#REF!"/>
    <e v="#REF!"/>
  </r>
  <r>
    <e v="#REF!"/>
    <x v="590"/>
    <x v="47"/>
    <s v="a465"/>
    <x v="82"/>
    <s v="266122-21 A465"/>
    <x v="396"/>
    <n v="3.75"/>
    <s v="Normal Time"/>
    <m/>
    <s v="266122-21"/>
    <s v=""/>
    <e v="#REF!"/>
    <e v="#REF!"/>
    <e v="#REF!"/>
  </r>
  <r>
    <e v="#REF!"/>
    <x v="590"/>
    <x v="47"/>
    <s v="smp"/>
    <x v="82"/>
    <s v="261723-02 SMP"/>
    <x v="396"/>
    <n v="2.5"/>
    <s v="Normal Time"/>
    <m/>
    <s v="261723-02"/>
    <s v=""/>
    <e v="#REF!"/>
    <e v="#REF!"/>
    <e v="#REF!"/>
  </r>
  <r>
    <e v="#REF!"/>
    <x v="590"/>
    <x v="47"/>
    <s v="hcc - paul cully"/>
    <x v="82"/>
    <s v="254304-96 HCC - Paul Cully (01-382)"/>
    <x v="396"/>
    <n v="2.5"/>
    <s v="Normal Time"/>
    <m/>
    <s v="254304-96"/>
    <s v=""/>
    <e v="#REF!"/>
    <e v="#REF!"/>
    <e v="#REF!"/>
  </r>
  <r>
    <e v="#REF!"/>
    <x v="590"/>
    <x v="47"/>
    <s v="hcc - paul cully"/>
    <x v="82"/>
    <s v="254304-96 HCC - Paul Cully (01-382)"/>
    <x v="396"/>
    <n v="2.5"/>
    <s v="Normal Time"/>
    <m/>
    <s v="254304-96"/>
    <s v=""/>
    <e v="#REF!"/>
    <e v="#REF!"/>
    <e v="#REF!"/>
  </r>
  <r>
    <e v="#REF!"/>
    <x v="590"/>
    <x v="47"/>
    <s v="a465"/>
    <x v="82"/>
    <s v="266122-21 A465"/>
    <x v="396"/>
    <n v="7.5"/>
    <s v="Normal Time"/>
    <m/>
    <s v="266122-21"/>
    <s v=""/>
    <e v="#REF!"/>
    <e v="#REF!"/>
    <e v="#REF!"/>
  </r>
  <r>
    <e v="#REF!"/>
    <x v="590"/>
    <x v="47"/>
    <s v="a465"/>
    <x v="82"/>
    <s v="266122-21 A465"/>
    <x v="396"/>
    <n v="7.5"/>
    <s v="Normal Time"/>
    <m/>
    <s v="266122-21"/>
    <s v=""/>
    <e v="#REF!"/>
    <e v="#REF!"/>
    <e v="#REF!"/>
  </r>
  <r>
    <e v="#REF!"/>
    <x v="590"/>
    <x v="47"/>
    <s v="m25 west msa"/>
    <x v="82"/>
    <s v="255375-00 M25 West MSA (01-122)"/>
    <x v="396"/>
    <n v="6.5"/>
    <s v="Normal Time"/>
    <m/>
    <s v="255375-00"/>
    <s v=""/>
    <e v="#REF!"/>
    <e v="#REF!"/>
    <e v="#REF!"/>
  </r>
  <r>
    <e v="#REF!"/>
    <x v="590"/>
    <x v="47"/>
    <s v="hcc - lower kings rd"/>
    <x v="82"/>
    <s v="255670-17 LOWER KINGS ROAD ASSESSMENT (01-382)"/>
    <x v="396"/>
    <n v="1"/>
    <s v="Normal Time"/>
    <m/>
    <s v="255670-17"/>
    <s v=""/>
    <e v="#REF!"/>
    <e v="#REF!"/>
    <e v="#REF!"/>
  </r>
  <r>
    <e v="#REF!"/>
    <x v="590"/>
    <x v="47"/>
    <s v="wlw"/>
    <x v="82"/>
    <s v="264744-00 WLW"/>
    <x v="396"/>
    <n v="2"/>
    <s v="Normal Time"/>
    <m/>
    <s v="264744-00"/>
    <s v=""/>
    <e v="#REF!"/>
    <e v="#REF!"/>
    <e v="#REF!"/>
  </r>
  <r>
    <e v="#REF!"/>
    <x v="590"/>
    <x v="47"/>
    <s v="smp"/>
    <x v="82"/>
    <s v="261723-02 SMP"/>
    <x v="396"/>
    <n v="2"/>
    <s v="Normal Time"/>
    <m/>
    <s v="261723-02"/>
    <s v=""/>
    <e v="#REF!"/>
    <e v="#REF!"/>
    <e v="#REF!"/>
  </r>
  <r>
    <e v="#REF!"/>
    <x v="590"/>
    <x v="47"/>
    <s v="a465"/>
    <x v="82"/>
    <s v="266122-21 A465"/>
    <x v="396"/>
    <n v="3.5"/>
    <s v="Normal Time"/>
    <m/>
    <s v="266122-21"/>
    <s v=""/>
    <e v="#REF!"/>
    <e v="#REF!"/>
    <e v="#REF!"/>
  </r>
  <r>
    <e v="#REF!"/>
    <x v="590"/>
    <x v="47"/>
    <s v="interview"/>
    <x v="82"/>
    <s v="Interview"/>
    <x v="396"/>
    <n v="4"/>
    <s v="Normal Time"/>
    <m/>
    <n v="0"/>
    <s v=""/>
    <e v="#REF!"/>
    <e v="#REF!"/>
    <e v="#REF!"/>
  </r>
  <r>
    <e v="#REF!"/>
    <x v="590"/>
    <x v="47"/>
    <s v="a465"/>
    <x v="82"/>
    <s v="266122-21 A465"/>
    <x v="396"/>
    <n v="3.5"/>
    <s v="Normal Time"/>
    <m/>
    <s v="266122-21"/>
    <s v=""/>
    <e v="#REF!"/>
    <e v="#REF!"/>
    <e v="#REF!"/>
  </r>
  <r>
    <e v="#REF!"/>
    <x v="590"/>
    <x v="47"/>
    <s v="a465"/>
    <x v="82"/>
    <s v="266122-21 A465"/>
    <x v="396"/>
    <n v="7.5"/>
    <s v="Normal Time"/>
    <m/>
    <s v="266122-21"/>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galecopper - joints and b"/>
    <x v="82"/>
    <s v="260258-41 Galecopper - joints and bearings"/>
    <x v="396"/>
    <n v="3.75"/>
    <s v="Normal Time"/>
    <m/>
    <s v="260258-41"/>
    <s v=""/>
    <e v="#REF!"/>
    <e v="#REF!"/>
    <e v="#REF!"/>
  </r>
  <r>
    <e v="#REF!"/>
    <x v="590"/>
    <x v="47"/>
    <s v="m25 west msa"/>
    <x v="82"/>
    <s v="255375-00 M25 West MSA (01-122)"/>
    <x v="396"/>
    <n v="3.75"/>
    <s v="Normal Time"/>
    <m/>
    <s v="255375-00"/>
    <s v=""/>
    <e v="#REF!"/>
    <e v="#REF!"/>
    <e v="#REF!"/>
  </r>
  <r>
    <e v="#REF!"/>
    <x v="590"/>
    <x v="47"/>
    <s v="a465"/>
    <x v="82"/>
    <s v="266122-21 A465"/>
    <x v="396"/>
    <n v="7.5"/>
    <s v="Normal Time"/>
    <m/>
    <s v="266122-21"/>
    <s v=""/>
    <e v="#REF!"/>
    <e v="#REF!"/>
    <e v="#REF!"/>
  </r>
  <r>
    <e v="#REF!"/>
    <x v="590"/>
    <x v="47"/>
    <s v="galecopper - joints and b"/>
    <x v="82"/>
    <s v="260258-41 Galecopper - joints and bearings"/>
    <x v="396"/>
    <n v="7.5"/>
    <s v="Normal Time"/>
    <m/>
    <s v="260258-41"/>
    <s v=""/>
    <e v="#REF!"/>
    <e v="#REF!"/>
    <e v="#REF!"/>
  </r>
  <r>
    <e v="#REF!"/>
    <x v="590"/>
    <x v="47"/>
    <s v="infra bim"/>
    <x v="82"/>
    <s v="077616-63 Infra BIM"/>
    <x v="396"/>
    <n v="7.5"/>
    <s v="Normal Time"/>
    <m/>
    <s v="077616-63"/>
    <s v=""/>
    <e v="#REF!"/>
    <e v="#REF!"/>
    <e v="#REF!"/>
  </r>
  <r>
    <e v="#REF!"/>
    <x v="590"/>
    <x v="47"/>
    <s v="a465"/>
    <x v="82"/>
    <s v="266122-21 A465"/>
    <x v="396"/>
    <n v="3.75"/>
    <s v="Normal Time"/>
    <m/>
    <s v="266122-21"/>
    <s v=""/>
    <e v="#REF!"/>
    <e v="#REF!"/>
    <e v="#REF!"/>
  </r>
  <r>
    <e v="#REF!"/>
    <x v="590"/>
    <x v="47"/>
    <s v="galecopper - joints and b"/>
    <x v="82"/>
    <s v="260258-41 Galecopper - joints and bearings"/>
    <x v="396"/>
    <n v="1"/>
    <s v="Normal Time"/>
    <m/>
    <s v="260258-41"/>
    <s v=""/>
    <e v="#REF!"/>
    <e v="#REF!"/>
    <e v="#REF!"/>
  </r>
  <r>
    <e v="#REF!"/>
    <x v="590"/>
    <x v="47"/>
    <s v="hcc - paul cully"/>
    <x v="82"/>
    <s v="254304-96 HCC - Paul Cully (01-382)"/>
    <x v="396"/>
    <n v="1.5"/>
    <s v="Normal Time"/>
    <m/>
    <s v="254304-96"/>
    <s v=""/>
    <e v="#REF!"/>
    <e v="#REF!"/>
    <e v="#REF!"/>
  </r>
  <r>
    <e v="#REF!"/>
    <x v="590"/>
    <x v="47"/>
    <s v="hcc - paul cully"/>
    <x v="82"/>
    <s v="254304-96 HCC - Paul Cully (01-382)"/>
    <x v="396"/>
    <n v="1.25"/>
    <s v="Normal Time"/>
    <m/>
    <s v="254304-96"/>
    <s v=""/>
    <e v="#REF!"/>
    <e v="#REF!"/>
    <e v="#REF!"/>
  </r>
  <r>
    <e v="#REF!"/>
    <x v="590"/>
    <x v="47"/>
    <s v="hcc - paul cully"/>
    <x v="82"/>
    <s v="254304-96 HCC - Paul Cully (01-382)"/>
    <x v="396"/>
    <n v="2.5"/>
    <s v="Normal Time"/>
    <m/>
    <s v="254304-96"/>
    <s v=""/>
    <e v="#REF!"/>
    <e v="#REF!"/>
    <e v="#REF!"/>
  </r>
  <r>
    <e v="#REF!"/>
    <x v="590"/>
    <x v="47"/>
    <s v="a465"/>
    <x v="82"/>
    <s v="266122-21 A465"/>
    <x v="396"/>
    <n v="2"/>
    <s v="Normal Time"/>
    <m/>
    <s v="266122-21"/>
    <s v=""/>
    <e v="#REF!"/>
    <e v="#REF!"/>
    <e v="#REF!"/>
  </r>
  <r>
    <e v="#REF!"/>
    <x v="590"/>
    <x v="47"/>
    <s v="a465"/>
    <x v="82"/>
    <s v="266122-21 A465"/>
    <x v="396"/>
    <n v="3"/>
    <s v="Normal Time"/>
    <m/>
    <s v="266122-21"/>
    <s v=""/>
    <e v="#REF!"/>
    <e v="#REF!"/>
    <e v="#REF!"/>
  </r>
  <r>
    <e v="#REF!"/>
    <x v="590"/>
    <x v="47"/>
    <s v="a465"/>
    <x v="82"/>
    <s v="266122-21 A465"/>
    <x v="396"/>
    <n v="7.5"/>
    <s v="Normal Time"/>
    <m/>
    <s v="266122-21"/>
    <s v=""/>
    <e v="#REF!"/>
    <e v="#REF!"/>
    <e v="#REF!"/>
  </r>
  <r>
    <e v="#REF!"/>
    <x v="590"/>
    <x v="47"/>
    <s v="m25 west msa"/>
    <x v="82"/>
    <s v="255375-00 M25 West MSA (01-122)"/>
    <x v="396"/>
    <n v="7.5"/>
    <s v="Normal Time"/>
    <m/>
    <s v="255375-00"/>
    <s v=""/>
    <e v="#REF!"/>
    <e v="#REF!"/>
    <e v="#REF!"/>
  </r>
  <r>
    <e v="#REF!"/>
    <x v="590"/>
    <x v="47"/>
    <s v="cp - assessment"/>
    <x v="82"/>
    <s v="215526-27 CP - Assessment (01-124)"/>
    <x v="396"/>
    <n v="3.75"/>
    <s v="Normal Time"/>
    <m/>
    <s v="215526-27"/>
    <s v=""/>
    <e v="#REF!"/>
    <e v="#REF!"/>
    <e v="#REF!"/>
  </r>
  <r>
    <e v="#REF!"/>
    <x v="590"/>
    <x v="47"/>
    <s v="a465"/>
    <x v="82"/>
    <s v="266122-21 A465"/>
    <x v="396"/>
    <n v="3.75"/>
    <s v="Normal Time"/>
    <m/>
    <s v="266122-21"/>
    <s v=""/>
    <e v="#REF!"/>
    <e v="#REF!"/>
    <e v="#REF!"/>
  </r>
  <r>
    <e v="#REF!"/>
    <x v="590"/>
    <x v="47"/>
    <s v="a465"/>
    <x v="82"/>
    <s v="266122-21 A465"/>
    <x v="396"/>
    <n v="3.75"/>
    <s v="Normal Time"/>
    <m/>
    <s v="266122-21"/>
    <s v=""/>
    <e v="#REF!"/>
    <e v="#REF!"/>
    <e v="#REF!"/>
  </r>
  <r>
    <e v="#REF!"/>
    <x v="590"/>
    <x v="47"/>
    <s v="a465"/>
    <x v="82"/>
    <s v="266122-21 A465"/>
    <x v="396"/>
    <n v="3.75"/>
    <s v="Normal Time"/>
    <m/>
    <s v="266122-21"/>
    <s v=""/>
    <e v="#REF!"/>
    <e v="#REF!"/>
    <e v="#REF!"/>
  </r>
  <r>
    <e v="#REF!"/>
    <x v="590"/>
    <x v="47"/>
    <s v="a465"/>
    <x v="82"/>
    <s v="266122-21 A465"/>
    <x v="396"/>
    <n v="7.5"/>
    <s v="Normal Time"/>
    <m/>
    <s v="266122-21"/>
    <s v=""/>
    <e v="#REF!"/>
    <e v="#REF!"/>
    <e v="#REF!"/>
  </r>
  <r>
    <e v="#REF!"/>
    <x v="590"/>
    <x v="47"/>
    <s v="ams support"/>
    <x v="82"/>
    <s v="000000-00 AMS Support"/>
    <x v="396"/>
    <n v="7.5"/>
    <s v="Normal Time"/>
    <m/>
    <s v="000000-00"/>
    <s v=""/>
    <e v="#REF!"/>
    <e v="#REF!"/>
    <e v="#REF!"/>
  </r>
  <r>
    <e v="#REF!"/>
    <x v="590"/>
    <x v="47"/>
    <s v="de locht"/>
    <x v="82"/>
    <s v="265675-00 de Locht"/>
    <x v="396"/>
    <n v="2"/>
    <s v="Normal Time"/>
    <m/>
    <s v="265675-00"/>
    <s v=""/>
    <e v="#REF!"/>
    <e v="#REF!"/>
    <e v="#REF!"/>
  </r>
  <r>
    <e v="#REF!"/>
    <x v="590"/>
    <x v="47"/>
    <s v="ams support"/>
    <x v="82"/>
    <s v="000000-00 AMS Support"/>
    <x v="396"/>
    <n v="5.5"/>
    <s v="Normal Time"/>
    <m/>
    <s v="000000-00"/>
    <s v=""/>
    <e v="#REF!"/>
    <e v="#REF!"/>
    <e v="#REF!"/>
  </r>
  <r>
    <e v="#REF!"/>
    <x v="590"/>
    <x v="47"/>
    <s v="waalbrug"/>
    <x v="82"/>
    <s v="259933-00 Waalbrug"/>
    <x v="396"/>
    <n v="7.5"/>
    <s v="Normal Time"/>
    <m/>
    <s v="259933-00"/>
    <s v=""/>
    <e v="#REF!"/>
    <e v="#REF!"/>
    <e v="#REF!"/>
  </r>
  <r>
    <e v="#REF!"/>
    <x v="590"/>
    <x v="47"/>
    <s v="hcc - paul cully"/>
    <x v="82"/>
    <s v="254304-96 HCC - Paul Cully (01-382)"/>
    <x v="396"/>
    <n v="3.75"/>
    <s v="Normal Time"/>
    <m/>
    <s v="254304-96"/>
    <s v=""/>
    <e v="#REF!"/>
    <e v="#REF!"/>
    <e v="#REF!"/>
  </r>
  <r>
    <e v="#REF!"/>
    <x v="590"/>
    <x v="47"/>
    <s v="a465"/>
    <x v="82"/>
    <s v="266122-21 A465"/>
    <x v="396"/>
    <n v="3.75"/>
    <s v="Normal Time"/>
    <m/>
    <s v="266122-21"/>
    <s v=""/>
    <e v="#REF!"/>
    <e v="#REF!"/>
    <e v="#REF!"/>
  </r>
  <r>
    <e v="#REF!"/>
    <x v="590"/>
    <x v="47"/>
    <s v="waalbrug"/>
    <x v="82"/>
    <s v="259933-00 Waalbrug"/>
    <x v="396"/>
    <n v="7.5"/>
    <s v="Normal Time"/>
    <m/>
    <s v="259933-00"/>
    <s v=""/>
    <e v="#REF!"/>
    <e v="#REF!"/>
    <e v="#REF!"/>
  </r>
  <r>
    <e v="#REF!"/>
    <x v="590"/>
    <x v="47"/>
    <s v="waalbrug"/>
    <x v="82"/>
    <s v="259933-00 Waalbrug"/>
    <x v="396"/>
    <n v="7.5"/>
    <s v="Normal Time"/>
    <m/>
    <s v="259933-00"/>
    <s v=""/>
    <e v="#REF!"/>
    <e v="#REF!"/>
    <e v="#REF!"/>
  </r>
  <r>
    <e v="#REF!"/>
    <x v="590"/>
    <x v="47"/>
    <s v="infra bim"/>
    <x v="82"/>
    <s v="077616-63 Infra BIM"/>
    <x v="396"/>
    <n v="7.5"/>
    <s v="Normal Time"/>
    <m/>
    <s v="077616-63"/>
    <s v=""/>
    <e v="#REF!"/>
    <e v="#REF!"/>
    <e v="#REF!"/>
  </r>
  <r>
    <e v="#REF!"/>
    <x v="590"/>
    <x v="47"/>
    <s v="infra bim"/>
    <x v="82"/>
    <s v="077616-63 Infra BIM"/>
    <x v="396"/>
    <n v="7.5"/>
    <s v="Normal Time"/>
    <m/>
    <s v="077616-63"/>
    <s v=""/>
    <e v="#REF!"/>
    <e v="#REF!"/>
    <e v="#REF!"/>
  </r>
  <r>
    <e v="#REF!"/>
    <x v="590"/>
    <x v="47"/>
    <s v="infra bim"/>
    <x v="82"/>
    <s v="077616-63 Infra BIM"/>
    <x v="396"/>
    <n v="7.5"/>
    <s v="Normal Time"/>
    <m/>
    <s v="077616-63"/>
    <s v=""/>
    <e v="#REF!"/>
    <e v="#REF!"/>
    <e v="#REF!"/>
  </r>
  <r>
    <e v="#REF!"/>
    <x v="590"/>
    <x v="47"/>
    <s v="m25 west msa"/>
    <x v="82"/>
    <s v="255375-00 M25 West MSA (01-122)"/>
    <x v="396"/>
    <n v="7.5"/>
    <s v="Normal Time"/>
    <m/>
    <s v="255375-00"/>
    <s v=""/>
    <e v="#REF!"/>
    <e v="#REF!"/>
    <e v="#REF!"/>
  </r>
  <r>
    <e v="#REF!"/>
    <x v="590"/>
    <x v="47"/>
    <s v="galecopper"/>
    <x v="82"/>
    <s v="260258-47 Galecopper"/>
    <x v="396"/>
    <n v="3"/>
    <s v="Normal Time"/>
    <m/>
    <s v="260258-47"/>
    <s v=""/>
    <e v="#REF!"/>
    <e v="#REF!"/>
    <e v="#REF!"/>
  </r>
  <r>
    <e v="#REF!"/>
    <x v="590"/>
    <x v="47"/>
    <s v="ams support"/>
    <x v="82"/>
    <s v="000000-00 AMS Support"/>
    <x v="396"/>
    <n v="4.5"/>
    <s v="Normal Time"/>
    <m/>
    <s v="000000-00"/>
    <s v=""/>
    <e v="#REF!"/>
    <e v="#REF!"/>
    <e v="#REF!"/>
  </r>
  <r>
    <e v="#REF!"/>
    <x v="590"/>
    <x v="47"/>
    <s v="ams support"/>
    <x v="82"/>
    <s v="000000-00 AMS Support"/>
    <x v="396"/>
    <n v="7.5"/>
    <s v="Normal Time"/>
    <m/>
    <s v="000000-00"/>
    <s v=""/>
    <e v="#REF!"/>
    <e v="#REF!"/>
    <e v="#REF!"/>
  </r>
  <r>
    <e v="#REF!"/>
    <x v="590"/>
    <x v="47"/>
    <s v="hcc - lower kings rd"/>
    <x v="82"/>
    <s v="255670-17 LOWER KINGS ROAD ASSESSMENT (01-382)"/>
    <x v="396"/>
    <n v="2"/>
    <s v="Normal Time"/>
    <m/>
    <s v="255670-17"/>
    <s v=""/>
    <e v="#REF!"/>
    <e v="#REF!"/>
    <e v="#REF!"/>
  </r>
  <r>
    <e v="#REF!"/>
    <x v="590"/>
    <x v="47"/>
    <s v="hcc - paul cully"/>
    <x v="82"/>
    <s v="254304-96 HCC - Paul Cully (01-382)"/>
    <x v="396"/>
    <n v="5.5"/>
    <s v="Normal Time"/>
    <m/>
    <s v="254304-96"/>
    <s v=""/>
    <e v="#REF!"/>
    <e v="#REF!"/>
    <e v="#REF!"/>
  </r>
  <r>
    <e v="#REF!"/>
    <x v="590"/>
    <x v="47"/>
    <s v="hcc - weston hills tunnel"/>
    <x v="82"/>
    <s v="246233-56 HCC - Weston Hills Tunnel (01-382)"/>
    <x v="396"/>
    <n v="2.5"/>
    <s v="Normal Time"/>
    <m/>
    <s v="246233-56"/>
    <s v=""/>
    <e v="#REF!"/>
    <e v="#REF!"/>
    <e v="#REF!"/>
  </r>
  <r>
    <e v="#REF!"/>
    <x v="590"/>
    <x v="47"/>
    <s v="waalbrug"/>
    <x v="82"/>
    <s v="259933-00 Waalbrug"/>
    <x v="396"/>
    <n v="2.5"/>
    <s v="Normal Time"/>
    <m/>
    <s v="259933-00"/>
    <s v=""/>
    <e v="#REF!"/>
    <e v="#REF!"/>
    <e v="#REF!"/>
  </r>
  <r>
    <e v="#REF!"/>
    <x v="590"/>
    <x v="47"/>
    <s v="hcc - paul cully"/>
    <x v="82"/>
    <s v="254304-96 HCC - Paul Cully (01-382)"/>
    <x v="396"/>
    <n v="2.5"/>
    <s v="Normal Time"/>
    <m/>
    <s v="254304-96"/>
    <s v=""/>
    <e v="#REF!"/>
    <e v="#REF!"/>
    <e v="#REF!"/>
  </r>
  <r>
    <e v="#REF!"/>
    <x v="590"/>
    <x v="47"/>
    <s v="holiday"/>
    <x v="82"/>
    <s v="HOLIDAY"/>
    <x v="396"/>
    <n v="7.5"/>
    <s v="Normal Time"/>
    <m/>
    <s v="HOLIDAY"/>
    <s v=""/>
    <e v="#REF!"/>
    <e v="#REF!"/>
    <e v="#REF!"/>
  </r>
  <r>
    <e v="#REF!"/>
    <x v="590"/>
    <x v="47"/>
    <s v="bank holiday"/>
    <x v="82"/>
    <s v="BANK HOLIDAY"/>
    <x v="396"/>
    <n v="7.5"/>
    <s v="Normal Time"/>
    <m/>
    <s v="BANK HOLIDAY"/>
    <s v=""/>
    <e v="#REF!"/>
    <e v="#REF!"/>
    <e v="#REF!"/>
  </r>
  <r>
    <e v="#REF!"/>
    <x v="590"/>
    <x v="47"/>
    <s v="cp - assessment"/>
    <x v="82"/>
    <s v="215526-27 CP - Assessment (01-124)"/>
    <x v="396"/>
    <n v="7.5"/>
    <s v="Normal Time"/>
    <m/>
    <s v="215526-27"/>
    <s v=""/>
    <e v="#REF!"/>
    <e v="#REF!"/>
    <e v="#REF!"/>
  </r>
  <r>
    <e v="#REF!"/>
    <x v="590"/>
    <x v="47"/>
    <s v="galecopper"/>
    <x v="82"/>
    <s v="260258-47 Galecopper"/>
    <x v="396"/>
    <n v="7.5"/>
    <s v="Normal Time"/>
    <m/>
    <s v="260258-47"/>
    <s v=""/>
    <e v="#REF!"/>
    <e v="#REF!"/>
    <e v="#REF!"/>
  </r>
  <r>
    <e v="#REF!"/>
    <x v="590"/>
    <x v="47"/>
    <s v="galecopper"/>
    <x v="82"/>
    <s v="260258-47 Galecopper"/>
    <x v="396"/>
    <n v="2.5"/>
    <s v="Normal Time"/>
    <m/>
    <s v="260258-47"/>
    <s v=""/>
    <e v="#REF!"/>
    <e v="#REF!"/>
    <e v="#REF!"/>
  </r>
  <r>
    <e v="#REF!"/>
    <x v="590"/>
    <x v="47"/>
    <s v="m25 west msa"/>
    <x v="82"/>
    <s v="255375-00 M25 West MSA (01-122)"/>
    <x v="396"/>
    <n v="3"/>
    <s v="Normal Time"/>
    <m/>
    <s v="255375-00"/>
    <s v=""/>
    <e v="#REF!"/>
    <e v="#REF!"/>
    <e v="#REF!"/>
  </r>
  <r>
    <e v="#REF!"/>
    <x v="590"/>
    <x v="47"/>
    <s v="hcc - weston hills tunnel"/>
    <x v="82"/>
    <s v="246233-56 HCC - Weston Hills Tunnel (01-382)"/>
    <x v="396"/>
    <n v="2"/>
    <s v="Normal Time"/>
    <m/>
    <s v="246233-56"/>
    <s v=""/>
    <e v="#REF!"/>
    <e v="#REF!"/>
    <e v="#REF!"/>
  </r>
  <r>
    <e v="#REF!"/>
    <x v="590"/>
    <x v="47"/>
    <s v="holiday"/>
    <x v="82"/>
    <s v="HOLIDAY"/>
    <x v="396"/>
    <n v="7.5"/>
    <s v="Normal Time"/>
    <m/>
    <s v="HOLIDAY"/>
    <s v=""/>
    <e v="#REF!"/>
    <e v="#REF!"/>
    <e v="#REF!"/>
  </r>
  <r>
    <e v="#REF!"/>
    <x v="590"/>
    <x v="47"/>
    <s v="bank holiday"/>
    <x v="82"/>
    <s v="BANK HOLIDAY"/>
    <x v="396"/>
    <n v="7.5"/>
    <s v="Normal Time"/>
    <m/>
    <s v="BANK HOLIDAY"/>
    <s v=""/>
    <e v="#REF!"/>
    <e v="#REF!"/>
    <e v="#REF!"/>
  </r>
  <r>
    <e v="#REF!"/>
    <x v="590"/>
    <x v="47"/>
    <s v="bank holiday"/>
    <x v="82"/>
    <s v="BANK HOLIDAY"/>
    <x v="396"/>
    <n v="7.5"/>
    <s v="Normal Time"/>
    <m/>
    <s v="BANK HOLIDAY"/>
    <s v=""/>
    <e v="#REF!"/>
    <e v="#REF!"/>
    <e v="#REF!"/>
  </r>
  <r>
    <e v="#REF!"/>
    <x v="590"/>
    <x v="47"/>
    <s v="holiday"/>
    <x v="82"/>
    <s v="HOLIDAY"/>
    <x v="396"/>
    <n v="7.5"/>
    <s v="Normal Time"/>
    <m/>
    <s v="HOLIDAY"/>
    <s v=""/>
    <e v="#REF!"/>
    <e v="#REF!"/>
    <e v="#REF!"/>
  </r>
  <r>
    <e v="#REF!"/>
    <x v="590"/>
    <x v="47"/>
    <s v="holiday"/>
    <x v="82"/>
    <s v="HOLIDAY"/>
    <x v="396"/>
    <n v="7.5"/>
    <s v="Normal Time"/>
    <m/>
    <s v="HOLIDAY"/>
    <s v=""/>
    <e v="#REF!"/>
    <e v="#REF!"/>
    <e v="#REF!"/>
  </r>
  <r>
    <e v="#REF!"/>
    <x v="590"/>
    <x v="47"/>
    <s v="ams support"/>
    <x v="82"/>
    <s v="000000-00 AMS Support"/>
    <x v="396"/>
    <n v="3.75"/>
    <s v="Normal Time"/>
    <m/>
    <s v="000000-00"/>
    <s v=""/>
    <e v="#REF!"/>
    <e v="#REF!"/>
    <e v="#REF!"/>
  </r>
  <r>
    <e v="#REF!"/>
    <x v="590"/>
    <x v="47"/>
    <s v="waalbrug"/>
    <x v="82"/>
    <s v="259933-00 Waalbrug"/>
    <x v="396"/>
    <n v="3.75"/>
    <s v="Normal Time"/>
    <m/>
    <s v="259933-00"/>
    <s v=""/>
    <e v="#REF!"/>
    <e v="#REF!"/>
    <e v="#REF!"/>
  </r>
  <r>
    <e v="#REF!"/>
    <x v="590"/>
    <x v="47"/>
    <s v="ams support"/>
    <x v="82"/>
    <s v="000000-00 AMS Support"/>
    <x v="396"/>
    <n v="7.5"/>
    <s v="Normal Time"/>
    <m/>
    <s v="000000-00"/>
    <s v=""/>
    <e v="#REF!"/>
    <e v="#REF!"/>
    <e v="#REF!"/>
  </r>
  <r>
    <e v="#REF!"/>
    <x v="590"/>
    <x v="47"/>
    <s v="bcst_management"/>
    <x v="82"/>
    <s v="074097-30 LEADERSHIP &amp; MANAGEMENT CC124 (01-124)"/>
    <x v="396"/>
    <n v="1"/>
    <s v="Normal Time"/>
    <m/>
    <s v="074097-30"/>
    <s v=""/>
    <e v="#REF!"/>
    <e v="#REF!"/>
    <e v="#REF!"/>
  </r>
  <r>
    <e v="#REF!"/>
    <x v="590"/>
    <x v="47"/>
    <s v="hcc - nursery ln"/>
    <x v="82"/>
    <s v="254304-79 HCC - Nursery Ln (01-382)"/>
    <x v="396"/>
    <n v="2"/>
    <s v="Normal Time"/>
    <m/>
    <s v="254304-79"/>
    <s v=""/>
    <e v="#REF!"/>
    <e v="#REF!"/>
    <e v="#REF!"/>
  </r>
  <r>
    <e v="#REF!"/>
    <x v="590"/>
    <x v="47"/>
    <s v="hcc - paul cully"/>
    <x v="82"/>
    <s v="254304-96 HCC - Paul Cully (01-382)"/>
    <x v="396"/>
    <n v="4.5"/>
    <s v="Normal Time"/>
    <m/>
    <s v="254304-96"/>
    <s v=""/>
    <e v="#REF!"/>
    <e v="#REF!"/>
    <e v="#REF!"/>
  </r>
  <r>
    <e v="#REF!"/>
    <x v="590"/>
    <x v="47"/>
    <s v="cp - assessment"/>
    <x v="82"/>
    <s v="215526-27 CP - Assessment (01-124)"/>
    <x v="396"/>
    <n v="7.5"/>
    <s v="Normal Time"/>
    <m/>
    <s v="215526-27"/>
    <s v=""/>
    <e v="#REF!"/>
    <e v="#REF!"/>
    <e v="#REF!"/>
  </r>
  <r>
    <e v="#REF!"/>
    <x v="590"/>
    <x v="47"/>
    <s v="cp - assessment"/>
    <x v="82"/>
    <s v="215526-27 CP - Assessment (01-124)"/>
    <x v="396"/>
    <n v="3.75"/>
    <s v="Normal Time"/>
    <m/>
    <s v="215526-27"/>
    <s v=""/>
    <e v="#REF!"/>
    <e v="#REF!"/>
    <e v="#REF!"/>
  </r>
  <r>
    <e v="#REF!"/>
    <x v="590"/>
    <x v="47"/>
    <s v="waalbrug"/>
    <x v="82"/>
    <s v="259933-00 Waalbrug"/>
    <x v="396"/>
    <n v="3.75"/>
    <s v="Normal Time"/>
    <m/>
    <s v="259933-00"/>
    <s v=""/>
    <e v="#REF!"/>
    <e v="#REF!"/>
    <e v="#REF!"/>
  </r>
  <r>
    <e v="#REF!"/>
    <x v="590"/>
    <x v="47"/>
    <s v="swindon d&amp;b"/>
    <x v="82"/>
    <s v="601701-23 swindon d&amp;b"/>
    <x v="396"/>
    <n v="7.5"/>
    <s v="Normal Time"/>
    <m/>
    <s v="601701-23"/>
    <s v=""/>
    <e v="#REF!"/>
    <e v="#REF!"/>
    <e v="#REF!"/>
  </r>
  <r>
    <e v="#REF!"/>
    <x v="590"/>
    <x v="47"/>
    <s v="ams support"/>
    <x v="82"/>
    <s v="000000-00 AMS Support"/>
    <x v="396"/>
    <n v="7.5"/>
    <s v="Normal Time"/>
    <m/>
    <s v="000000-00"/>
    <s v=""/>
    <e v="#REF!"/>
    <e v="#REF!"/>
    <e v="#REF!"/>
  </r>
  <r>
    <e v="#REF!"/>
    <x v="590"/>
    <x v="47"/>
    <s v="ams support"/>
    <x v="82"/>
    <s v="000000-00 AMS Support"/>
    <x v="396"/>
    <n v="7.5"/>
    <s v="Normal Time"/>
    <m/>
    <s v="000000-00"/>
    <s v=""/>
    <e v="#REF!"/>
    <e v="#REF!"/>
    <e v="#REF!"/>
  </r>
  <r>
    <e v="#REF!"/>
    <x v="590"/>
    <x v="47"/>
    <s v="swindon d&amp;b"/>
    <x v="82"/>
    <s v="601701-23 swindon d&amp;b"/>
    <x v="396"/>
    <n v="7.5"/>
    <s v="Normal Time"/>
    <m/>
    <s v="601701-23"/>
    <s v=""/>
    <e v="#REF!"/>
    <e v="#REF!"/>
    <e v="#REF!"/>
  </r>
  <r>
    <e v="#REF!"/>
    <x v="590"/>
    <x v="47"/>
    <s v="waalbrug"/>
    <x v="82"/>
    <s v="259933-00 Waalbrug"/>
    <x v="396"/>
    <n v="4"/>
    <s v="Normal Time"/>
    <m/>
    <s v="259933-00"/>
    <s v=""/>
    <e v="#REF!"/>
    <e v="#REF!"/>
    <e v="#REF!"/>
  </r>
  <r>
    <e v="#REF!"/>
    <x v="590"/>
    <x v="47"/>
    <s v="hatta"/>
    <x v="82"/>
    <s v="77616-41 Hatta"/>
    <x v="396"/>
    <n v="2"/>
    <s v="Normal Time"/>
    <m/>
    <s v="77616-41"/>
    <s v=""/>
    <e v="#REF!"/>
    <e v="#REF!"/>
    <e v="#REF!"/>
  </r>
  <r>
    <e v="#REF!"/>
    <x v="590"/>
    <x v="47"/>
    <s v="swindon d&amp;b"/>
    <x v="82"/>
    <s v="601701-23 swindon d&amp;b"/>
    <x v="396"/>
    <n v="1.5"/>
    <s v="Normal Time"/>
    <m/>
    <s v="601701-23"/>
    <s v=""/>
    <e v="#REF!"/>
    <e v="#REF!"/>
    <e v="#REF!"/>
  </r>
  <r>
    <e v="#REF!"/>
    <x v="590"/>
    <x v="47"/>
    <s v="bcst-appraisal"/>
    <x v="82"/>
    <s v="074097-29 STAFF APPRAISAL CC124 (01-124)"/>
    <x v="396"/>
    <n v="2"/>
    <s v="Normal Time"/>
    <m/>
    <s v="074097-29"/>
    <s v=""/>
    <e v="#REF!"/>
    <e v="#REF!"/>
    <e v="#REF!"/>
  </r>
  <r>
    <e v="#REF!"/>
    <x v="590"/>
    <x v="47"/>
    <s v="hcc - paul cully"/>
    <x v="82"/>
    <s v="254304-96 HCC - Paul Cully (01-382)"/>
    <x v="396"/>
    <n v="5.5"/>
    <s v="Normal Time"/>
    <m/>
    <s v="254304-96"/>
    <s v=""/>
    <e v="#REF!"/>
    <e v="#REF!"/>
    <e v="#REF!"/>
  </r>
  <r>
    <e v="#REF!"/>
    <x v="590"/>
    <x v="47"/>
    <s v="suurhoffbrug"/>
    <x v="82"/>
    <s v="239230-40 Suurhoffbrug"/>
    <x v="396"/>
    <n v="7.5"/>
    <s v="Normal Time"/>
    <m/>
    <s v="239230-40"/>
    <s v=""/>
    <e v="#REF!"/>
    <e v="#REF!"/>
    <e v="#REF!"/>
  </r>
  <r>
    <e v="#REF!"/>
    <x v="590"/>
    <x v="47"/>
    <s v="ams support"/>
    <x v="82"/>
    <s v="000000-00 AMS Support"/>
    <x v="396"/>
    <n v="7.5"/>
    <s v="Normal Time"/>
    <m/>
    <s v="000000-00"/>
    <s v=""/>
    <e v="#REF!"/>
    <e v="#REF!"/>
    <e v="#REF!"/>
  </r>
  <r>
    <e v="#REF!"/>
    <x v="590"/>
    <x v="47"/>
    <s v="ams support"/>
    <x v="82"/>
    <s v="000000-00 AMS Support"/>
    <x v="396"/>
    <n v="7.5"/>
    <s v="Normal Time"/>
    <m/>
    <s v="000000-00"/>
    <s v=""/>
    <e v="#REF!"/>
    <e v="#REF!"/>
    <e v="#REF!"/>
  </r>
  <r>
    <e v="#REF!"/>
    <x v="590"/>
    <x v="47"/>
    <s v="bcst-appraisal"/>
    <x v="82"/>
    <s v="074097-29 STAFF APPRAISAL CC124 (01-124)"/>
    <x v="396"/>
    <n v="2"/>
    <s v="Normal Time"/>
    <m/>
    <s v="074097-29"/>
    <s v=""/>
    <e v="#REF!"/>
    <e v="#REF!"/>
    <e v="#REF!"/>
  </r>
  <r>
    <e v="#REF!"/>
    <x v="590"/>
    <x v="47"/>
    <s v="bcst_promotional"/>
    <x v="82"/>
    <s v="071945-07 BCS - promotional"/>
    <x v="396"/>
    <n v="2"/>
    <s v="Normal Time"/>
    <m/>
    <s v="071945-07"/>
    <s v=""/>
    <e v="#REF!"/>
    <e v="#REF!"/>
    <e v="#REF!"/>
  </r>
  <r>
    <e v="#REF!"/>
    <x v="590"/>
    <x v="47"/>
    <s v="galecopper"/>
    <x v="82"/>
    <s v="260258-47 Galecopper"/>
    <x v="396"/>
    <n v="3.5"/>
    <s v="Normal Time"/>
    <m/>
    <s v="260258-47"/>
    <s v=""/>
    <e v="#REF!"/>
    <e v="#REF!"/>
    <e v="#REF!"/>
  </r>
  <r>
    <e v="#REF!"/>
    <x v="590"/>
    <x v="47"/>
    <s v="engagement cohort"/>
    <x v="82"/>
    <s v="074103-30 Engagement cohort"/>
    <x v="396"/>
    <n v="3.75"/>
    <s v="Normal Time"/>
    <m/>
    <s v="074103-30"/>
    <s v=""/>
    <e v="#REF!"/>
    <e v="#REF!"/>
    <e v="#REF!"/>
  </r>
  <r>
    <e v="#REF!"/>
    <x v="590"/>
    <x v="47"/>
    <s v="cp - assessment"/>
    <x v="82"/>
    <s v="215526-27 CP - Assessment (01-124)"/>
    <x v="396"/>
    <n v="3.75"/>
    <s v="Normal Time"/>
    <m/>
    <s v="215526-27"/>
    <s v=""/>
    <e v="#REF!"/>
    <e v="#REF!"/>
    <e v="#REF!"/>
  </r>
  <r>
    <e v="#REF!"/>
    <x v="590"/>
    <x v="47"/>
    <s v="hcc - nursery ln"/>
    <x v="82"/>
    <s v="254304-79 HCC - Nursery Ln (01-382)"/>
    <x v="396"/>
    <n v="2.5"/>
    <s v="Normal Time"/>
    <m/>
    <s v="254304-79"/>
    <s v=""/>
    <e v="#REF!"/>
    <e v="#REF!"/>
    <e v="#REF!"/>
  </r>
  <r>
    <e v="#REF!"/>
    <x v="590"/>
    <x v="47"/>
    <s v="hcc - asset management"/>
    <x v="82"/>
    <s v="254304-44 HCC - Asset management (01-382)"/>
    <x v="396"/>
    <n v="3"/>
    <s v="Normal Time"/>
    <m/>
    <s v="254304-44"/>
    <s v=""/>
    <e v="#REF!"/>
    <e v="#REF!"/>
    <e v="#REF!"/>
  </r>
  <r>
    <e v="#REF!"/>
    <x v="590"/>
    <x v="47"/>
    <s v="hcc - paul cully"/>
    <x v="82"/>
    <s v="254304-96 HCC - Paul Cully (01-382)"/>
    <x v="396"/>
    <n v="1"/>
    <s v="Normal Time"/>
    <m/>
    <s v="254304-96"/>
    <s v=""/>
    <e v="#REF!"/>
    <e v="#REF!"/>
    <e v="#REF!"/>
  </r>
  <r>
    <e v="#REF!"/>
    <x v="590"/>
    <x v="47"/>
    <s v="hcc - weston hills tunnel"/>
    <x v="82"/>
    <s v="246233-56 HCC - Weston Hills Tunnel (01-382)"/>
    <x v="396"/>
    <n v="1"/>
    <s v="Normal Time"/>
    <m/>
    <s v="246233-56"/>
    <s v=""/>
    <e v="#REF!"/>
    <e v="#REF!"/>
    <e v="#REF!"/>
  </r>
  <r>
    <e v="#REF!"/>
    <x v="590"/>
    <x v="47"/>
    <s v="hcc - nursery ln"/>
    <x v="82"/>
    <s v="254304-79 HCC - Nursery Ln (01-382)"/>
    <x v="396"/>
    <n v="7.5"/>
    <s v="Normal Time"/>
    <m/>
    <s v="254304-79"/>
    <s v=""/>
    <e v="#REF!"/>
    <e v="#REF!"/>
    <e v="#REF!"/>
  </r>
  <r>
    <e v="#REF!"/>
    <x v="590"/>
    <x v="47"/>
    <s v="smp"/>
    <x v="82"/>
    <s v="261723-02 SMP"/>
    <x v="396"/>
    <n v="5"/>
    <s v="Normal Time"/>
    <m/>
    <s v="261723-02"/>
    <s v=""/>
    <e v="#REF!"/>
    <e v="#REF!"/>
    <e v="#REF!"/>
  </r>
  <r>
    <e v="#REF!"/>
    <x v="590"/>
    <x v="47"/>
    <s v="cp - assessment"/>
    <x v="82"/>
    <s v="215526-27 CP - Assessment (01-124)"/>
    <x v="396"/>
    <n v="2.5"/>
    <s v="Normal Time"/>
    <m/>
    <s v="215526-27"/>
    <s v=""/>
    <e v="#REF!"/>
    <e v="#REF!"/>
    <e v="#REF!"/>
  </r>
  <r>
    <e v="#REF!"/>
    <x v="590"/>
    <x v="47"/>
    <s v="bcst-appraisal"/>
    <x v="82"/>
    <s v="074097-29 STAFF APPRAISAL CC124 (01-124)"/>
    <x v="396"/>
    <n v="2"/>
    <s v="Normal Time"/>
    <m/>
    <s v="074097-29"/>
    <s v=""/>
    <e v="#REF!"/>
    <e v="#REF!"/>
    <e v="#REF!"/>
  </r>
  <r>
    <e v="#REF!"/>
    <x v="590"/>
    <x v="47"/>
    <s v="hcc - paul cully"/>
    <x v="82"/>
    <s v="254304-96 HCC - Paul Cully (01-382)"/>
    <x v="396"/>
    <n v="3"/>
    <s v="Normal Time"/>
    <m/>
    <s v="254304-96"/>
    <s v=""/>
    <e v="#REF!"/>
    <e v="#REF!"/>
    <e v="#REF!"/>
  </r>
  <r>
    <e v="#REF!"/>
    <x v="590"/>
    <x v="47"/>
    <s v="hcc - weston hills tunnel"/>
    <x v="82"/>
    <s v="246233-56 HCC - Weston Hills Tunnel (01-382)"/>
    <x v="396"/>
    <n v="2.5"/>
    <s v="Normal Time"/>
    <m/>
    <s v="246233-56"/>
    <s v=""/>
    <e v="#REF!"/>
    <e v="#REF!"/>
    <e v="#REF!"/>
  </r>
  <r>
    <e v="#REF!"/>
    <x v="590"/>
    <x v="47"/>
    <s v="smp"/>
    <x v="82"/>
    <s v="261723-02 SMP"/>
    <x v="396"/>
    <n v="3.75"/>
    <s v="Normal Time"/>
    <m/>
    <s v="261723-02"/>
    <s v=""/>
    <e v="#REF!"/>
    <e v="#REF!"/>
    <e v="#REF!"/>
  </r>
  <r>
    <e v="#REF!"/>
    <x v="590"/>
    <x v="47"/>
    <s v="hs2 ph2b"/>
    <x v="82"/>
    <s v="254841-07 HS2 Ph2b"/>
    <x v="396"/>
    <n v="3.75"/>
    <s v="Normal Time"/>
    <m/>
    <s v="254841-07"/>
    <s v=""/>
    <e v="#REF!"/>
    <e v="#REF!"/>
    <e v="#REF!"/>
  </r>
  <r>
    <e v="#REF!"/>
    <x v="590"/>
    <x v="47"/>
    <s v="hs2 ph2b"/>
    <x v="82"/>
    <s v="254841-07 HS2 Ph2b"/>
    <x v="396"/>
    <n v="7.5"/>
    <s v="Normal Time"/>
    <m/>
    <s v="254841-07"/>
    <s v=""/>
    <e v="#REF!"/>
    <e v="#REF!"/>
    <e v="#REF!"/>
  </r>
  <r>
    <e v="#REF!"/>
    <x v="590"/>
    <x v="47"/>
    <s v="engagement cohort"/>
    <x v="82"/>
    <s v="074103-30 Engagement cohort"/>
    <x v="396"/>
    <n v="0"/>
    <s v="Normal Time"/>
    <m/>
    <s v="074103-30"/>
    <s v=""/>
    <e v="#REF!"/>
    <e v="#REF!"/>
    <e v="#REF!"/>
  </r>
  <r>
    <e v="#REF!"/>
    <x v="590"/>
    <x v="47"/>
    <s v="bcst_management"/>
    <x v="82"/>
    <s v="074097-30 LEADERSHIP &amp; MANAGEMENT CC124 (01-124)"/>
    <x v="396"/>
    <n v="0"/>
    <s v="Normal Time"/>
    <m/>
    <s v="074097-30"/>
    <s v=""/>
    <e v="#REF!"/>
    <e v="#REF!"/>
    <e v="#REF!"/>
  </r>
  <r>
    <e v="#REF!"/>
    <x v="590"/>
    <x v="47"/>
    <s v="hcc - nursery ln"/>
    <x v="82"/>
    <s v="254304-79 HCC - Nursery Ln (01-382)"/>
    <x v="396"/>
    <n v="7.5"/>
    <s v="Normal Time"/>
    <m/>
    <s v="254304-79"/>
    <s v=""/>
    <e v="#REF!"/>
    <e v="#REF!"/>
    <e v="#REF!"/>
  </r>
  <r>
    <e v="#REF!"/>
    <x v="590"/>
    <x v="47"/>
    <s v="bcst-appraisal"/>
    <x v="82"/>
    <s v="074097-29 STAFF APPRAISAL CC124 (01-124)"/>
    <x v="396"/>
    <n v="2"/>
    <s v="Normal Time"/>
    <m/>
    <s v="074097-29"/>
    <s v=""/>
    <e v="#REF!"/>
    <e v="#REF!"/>
    <e v="#REF!"/>
  </r>
  <r>
    <e v="#REF!"/>
    <x v="590"/>
    <x v="47"/>
    <s v="engagement cohort"/>
    <x v="82"/>
    <s v="074103-30 Engagement cohort"/>
    <x v="396"/>
    <n v="3"/>
    <s v="Normal Time"/>
    <m/>
    <s v="074103-30"/>
    <s v=""/>
    <e v="#REF!"/>
    <e v="#REF!"/>
    <e v="#REF!"/>
  </r>
  <r>
    <e v="#REF!"/>
    <x v="590"/>
    <x v="47"/>
    <s v="hcc - nursery ln"/>
    <x v="82"/>
    <s v="254304-79 HCC - Nursery Ln (01-382)"/>
    <x v="396"/>
    <n v="2.5"/>
    <s v="Normal Time"/>
    <m/>
    <s v="254304-79"/>
    <s v=""/>
    <e v="#REF!"/>
    <e v="#REF!"/>
    <e v="#REF!"/>
  </r>
  <r>
    <e v="#REF!"/>
    <x v="590"/>
    <x v="47"/>
    <s v="bcst_promotional"/>
    <x v="82"/>
    <s v="071945-07 BCS - promotional"/>
    <x v="396"/>
    <n v="2"/>
    <s v="Normal Time"/>
    <m/>
    <s v="071945-07"/>
    <s v=""/>
    <e v="#REF!"/>
    <e v="#REF!"/>
    <e v="#REF!"/>
  </r>
  <r>
    <e v="#REF!"/>
    <x v="590"/>
    <x v="47"/>
    <s v="bcst_promotional"/>
    <x v="82"/>
    <s v="071945-07 BCS - promotional"/>
    <x v="396"/>
    <n v="1"/>
    <s v="Normal Time"/>
    <m/>
    <s v="071945-07"/>
    <s v=""/>
    <e v="#REF!"/>
    <e v="#REF!"/>
    <e v="#REF!"/>
  </r>
  <r>
    <e v="#REF!"/>
    <x v="590"/>
    <x v="47"/>
    <s v="engagement cohort"/>
    <x v="82"/>
    <s v="074103-30 Engagement cohort"/>
    <x v="396"/>
    <n v="1"/>
    <s v="Normal Time"/>
    <m/>
    <s v="074103-30"/>
    <s v=""/>
    <e v="#REF!"/>
    <e v="#REF!"/>
    <e v="#REF!"/>
  </r>
  <r>
    <e v="#REF!"/>
    <x v="590"/>
    <x v="47"/>
    <s v="hcc - nursery ln"/>
    <x v="82"/>
    <s v="254304-79 HCC - Nursery Ln (01-382)"/>
    <x v="396"/>
    <n v="3.5"/>
    <s v="Normal Time"/>
    <m/>
    <s v="254304-79"/>
    <s v=""/>
    <e v="#REF!"/>
    <e v="#REF!"/>
    <e v="#REF!"/>
  </r>
  <r>
    <e v="#REF!"/>
    <x v="590"/>
    <x v="47"/>
    <s v="bcst_promotional"/>
    <x v="82"/>
    <s v="071945-07 BCS - promotional"/>
    <x v="396"/>
    <n v="1"/>
    <s v="Normal Time"/>
    <m/>
    <s v="071945-07"/>
    <s v=""/>
    <e v="#REF!"/>
    <e v="#REF!"/>
    <e v="#REF!"/>
  </r>
  <r>
    <e v="#REF!"/>
    <x v="590"/>
    <x v="47"/>
    <s v="cp - assessment"/>
    <x v="82"/>
    <s v="215526-27 CP - Assessment (01-124)"/>
    <x v="396"/>
    <n v="2"/>
    <s v="Normal Time"/>
    <m/>
    <s v="215526-27"/>
    <s v=""/>
    <e v="#REF!"/>
    <e v="#REF!"/>
    <e v="#REF!"/>
  </r>
  <r>
    <e v="#REF!"/>
    <x v="590"/>
    <x v="47"/>
    <s v="engagement cohort"/>
    <x v="82"/>
    <s v="074103-30 Engagement cohort"/>
    <x v="396"/>
    <n v="1"/>
    <s v="Normal Time"/>
    <m/>
    <s v="074103-30"/>
    <s v=""/>
    <e v="#REF!"/>
    <e v="#REF!"/>
    <e v="#REF!"/>
  </r>
  <r>
    <e v="#REF!"/>
    <x v="590"/>
    <x v="47"/>
    <s v="wlw"/>
    <x v="82"/>
    <s v="264744-00 WLW"/>
    <x v="396"/>
    <n v="3.5"/>
    <s v="Normal Time"/>
    <m/>
    <s v="264744-00"/>
    <s v=""/>
    <e v="#REF!"/>
    <e v="#REF!"/>
    <e v="#REF!"/>
  </r>
  <r>
    <e v="#REF!"/>
    <x v="590"/>
    <x v="47"/>
    <s v="smp"/>
    <x v="82"/>
    <s v="261723-02 SMP"/>
    <x v="396"/>
    <n v="3.75"/>
    <s v="Normal Time"/>
    <m/>
    <s v="261723-02"/>
    <s v=""/>
    <e v="#REF!"/>
    <e v="#REF!"/>
    <e v="#REF!"/>
  </r>
  <r>
    <e v="#REF!"/>
    <x v="590"/>
    <x v="47"/>
    <s v="bcst_management"/>
    <x v="82"/>
    <s v="074097-30 LEADERSHIP &amp; MANAGEMENT CC124 (01-124)"/>
    <x v="396"/>
    <n v="3.75"/>
    <s v="Normal Time"/>
    <m/>
    <s v="074097-30"/>
    <s v=""/>
    <e v="#REF!"/>
    <e v="#REF!"/>
    <e v="#REF!"/>
  </r>
  <r>
    <e v="#REF!"/>
    <x v="590"/>
    <x v="47"/>
    <s v="wlw"/>
    <x v="82"/>
    <s v="264744-00 WLW"/>
    <x v="396"/>
    <n v="7.5"/>
    <s v="Normal Time"/>
    <m/>
    <s v="264744-00"/>
    <s v=""/>
    <e v="#REF!"/>
    <e v="#REF!"/>
    <e v="#REF!"/>
  </r>
  <r>
    <e v="#REF!"/>
    <x v="590"/>
    <x v="47"/>
    <s v="wlw"/>
    <x v="82"/>
    <s v="264744-00 WLW"/>
    <x v="396"/>
    <n v="7.5"/>
    <s v="Normal Time"/>
    <m/>
    <s v="264744-00"/>
    <s v=""/>
    <e v="#REF!"/>
    <e v="#REF!"/>
    <e v="#REF!"/>
  </r>
  <r>
    <e v="#REF!"/>
    <x v="590"/>
    <x v="47"/>
    <s v="bcst_promotional"/>
    <x v="82"/>
    <s v="071945-07 BCS - promotional"/>
    <x v="396"/>
    <n v="2"/>
    <s v="Normal Time"/>
    <m/>
    <s v="071945-07"/>
    <s v=""/>
    <e v="#REF!"/>
    <e v="#REF!"/>
    <e v="#REF!"/>
  </r>
  <r>
    <e v="#REF!"/>
    <x v="590"/>
    <x v="47"/>
    <s v="cp - assessment"/>
    <x v="82"/>
    <s v="215526-27 CP - Assessment (01-124)"/>
    <x v="396"/>
    <n v="5.5"/>
    <s v="Normal Time"/>
    <m/>
    <s v="215526-27"/>
    <s v=""/>
    <e v="#REF!"/>
    <e v="#REF!"/>
    <e v="#REF!"/>
  </r>
  <r>
    <e v="#REF!"/>
    <x v="590"/>
    <x v="47"/>
    <s v="smp"/>
    <x v="82"/>
    <s v="261723-02 SMP"/>
    <x v="396"/>
    <n v="1.25"/>
    <s v="Normal Time"/>
    <m/>
    <s v="261723-02"/>
    <s v=""/>
    <e v="#REF!"/>
    <e v="#REF!"/>
    <e v="#REF!"/>
  </r>
  <r>
    <e v="#REF!"/>
    <x v="590"/>
    <x v="47"/>
    <s v="smp"/>
    <x v="82"/>
    <s v="261723-02 SMP"/>
    <x v="396"/>
    <n v="2.5"/>
    <s v="Normal Time"/>
    <m/>
    <s v="261723-02"/>
    <s v=""/>
    <e v="#REF!"/>
    <e v="#REF!"/>
    <e v="#REF!"/>
  </r>
  <r>
    <e v="#REF!"/>
    <x v="590"/>
    <x v="47"/>
    <s v="holiday"/>
    <x v="82"/>
    <s v="HOLIDAY"/>
    <x v="396"/>
    <n v="3.75"/>
    <s v="Normal Time"/>
    <m/>
    <s v="HOLIDAY"/>
    <s v=""/>
    <e v="#REF!"/>
    <e v="#REF!"/>
    <e v="#REF!"/>
  </r>
  <r>
    <e v="#REF!"/>
    <x v="590"/>
    <x v="47"/>
    <s v="smp"/>
    <x v="82"/>
    <s v="261723-02 SMP"/>
    <x v="396"/>
    <n v="7.5"/>
    <s v="Normal Time"/>
    <m/>
    <s v="261723-02"/>
    <s v=""/>
    <e v="#REF!"/>
    <e v="#REF!"/>
    <e v="#REF!"/>
  </r>
  <r>
    <e v="#REF!"/>
    <x v="590"/>
    <x v="47"/>
    <s v="wlw"/>
    <x v="82"/>
    <s v="264744-00 WLW"/>
    <x v="396"/>
    <n v="3"/>
    <s v="Normal Time"/>
    <m/>
    <s v="264744-00"/>
    <s v=""/>
    <e v="#REF!"/>
    <e v="#REF!"/>
    <e v="#REF!"/>
  </r>
  <r>
    <e v="#REF!"/>
    <x v="590"/>
    <x v="47"/>
    <s v="cafa"/>
    <x v="82"/>
    <s v="262218-08 CAFA"/>
    <x v="396"/>
    <n v="1"/>
    <s v="Normal Time"/>
    <m/>
    <s v="262218-08"/>
    <s v=""/>
    <e v="#REF!"/>
    <e v="#REF!"/>
    <e v="#REF!"/>
  </r>
  <r>
    <e v="#REF!"/>
    <x v="590"/>
    <x v="47"/>
    <s v="cafa"/>
    <x v="82"/>
    <s v="262218-08 CAFA"/>
    <x v="396"/>
    <n v="3.5"/>
    <s v="Normal Time"/>
    <m/>
    <s v="262218-08"/>
    <s v=""/>
    <e v="#REF!"/>
    <e v="#REF!"/>
    <e v="#REF!"/>
  </r>
  <r>
    <e v="#REF!"/>
    <x v="590"/>
    <x v="47"/>
    <s v="wlw"/>
    <x v="82"/>
    <s v="264744-00 WLW"/>
    <x v="396"/>
    <n v="2"/>
    <s v="Normal Time"/>
    <m/>
    <s v="264744-00"/>
    <s v=""/>
    <e v="#REF!"/>
    <e v="#REF!"/>
    <e v="#REF!"/>
  </r>
  <r>
    <e v="#REF!"/>
    <x v="590"/>
    <x v="47"/>
    <s v="bcst_promotional"/>
    <x v="82"/>
    <s v="071945-07 BCS - promotional"/>
    <x v="396"/>
    <n v="2"/>
    <s v="Normal Time"/>
    <m/>
    <s v="071945-07"/>
    <s v=""/>
    <e v="#REF!"/>
    <e v="#REF!"/>
    <e v="#REF!"/>
  </r>
  <r>
    <e v="#REF!"/>
    <x v="590"/>
    <x v="47"/>
    <s v="bcst_promotional"/>
    <x v="82"/>
    <s v="071945-07 BCS - promotional"/>
    <x v="396"/>
    <n v="3.5"/>
    <s v="Normal Time"/>
    <m/>
    <s v="071945-07"/>
    <s v=""/>
    <e v="#REF!"/>
    <e v="#REF!"/>
    <e v="#REF!"/>
  </r>
  <r>
    <e v="#REF!"/>
    <x v="590"/>
    <x v="47"/>
    <s v="bcst_promotional"/>
    <x v="82"/>
    <s v="071945-07 BCS - promotional"/>
    <x v="396"/>
    <n v="2"/>
    <s v="Normal Time"/>
    <m/>
    <s v="071945-07"/>
    <s v=""/>
    <e v="#REF!"/>
    <e v="#REF!"/>
    <e v="#REF!"/>
  </r>
  <r>
    <e v="#REF!"/>
    <x v="590"/>
    <x v="47"/>
    <s v="intro to bridges"/>
    <x v="82"/>
    <s v="252076-05 Intro to bridges"/>
    <x v="396"/>
    <n v="2.5"/>
    <s v="Normal Time"/>
    <m/>
    <s v="252076-05"/>
    <s v=""/>
    <e v="#REF!"/>
    <e v="#REF!"/>
    <e v="#REF!"/>
  </r>
  <r>
    <e v="#REF!"/>
    <x v="590"/>
    <x v="47"/>
    <s v="wlw"/>
    <x v="82"/>
    <s v="264744-00 WLW"/>
    <x v="396"/>
    <n v="3"/>
    <s v="Normal Time"/>
    <m/>
    <s v="264744-00"/>
    <s v=""/>
    <e v="#REF!"/>
    <e v="#REF!"/>
    <e v="#REF!"/>
  </r>
  <r>
    <e v="#REF!"/>
    <x v="590"/>
    <x v="47"/>
    <s v="wlw"/>
    <x v="82"/>
    <s v="264744-00 WLW"/>
    <x v="396"/>
    <n v="3.5"/>
    <s v="Normal Time"/>
    <m/>
    <s v="264744-00"/>
    <s v=""/>
    <e v="#REF!"/>
    <e v="#REF!"/>
    <e v="#REF!"/>
  </r>
  <r>
    <e v="#REF!"/>
    <x v="590"/>
    <x v="47"/>
    <s v="cafa"/>
    <x v="82"/>
    <s v="262218-08 CAFA"/>
    <x v="396"/>
    <n v="4"/>
    <s v="Normal Time"/>
    <m/>
    <s v="262218-08"/>
    <s v=""/>
    <e v="#REF!"/>
    <e v="#REF!"/>
    <e v="#REF!"/>
  </r>
  <r>
    <e v="#REF!"/>
    <x v="590"/>
    <x v="47"/>
    <s v="cafa"/>
    <x v="82"/>
    <s v="262218-08 CAFA"/>
    <x v="396"/>
    <n v="7.5"/>
    <s v="Normal Time"/>
    <m/>
    <s v="262218-08"/>
    <s v=""/>
    <e v="#REF!"/>
    <e v="#REF!"/>
    <e v="#REF!"/>
  </r>
  <r>
    <e v="#REF!"/>
    <x v="590"/>
    <x v="47"/>
    <s v="smp"/>
    <x v="82"/>
    <s v="261723-02 SMP"/>
    <x v="396"/>
    <n v="7.5"/>
    <s v="Normal Time"/>
    <m/>
    <s v="261723-02"/>
    <s v=""/>
    <e v="#REF!"/>
    <e v="#REF!"/>
    <e v="#REF!"/>
  </r>
  <r>
    <e v="#REF!"/>
    <x v="590"/>
    <x v="47"/>
    <s v="wlw"/>
    <x v="82"/>
    <s v="264744-00 WLW"/>
    <x v="396"/>
    <n v="3.75"/>
    <s v="Normal Time"/>
    <m/>
    <s v="264744-00"/>
    <s v=""/>
    <e v="#REF!"/>
    <e v="#REF!"/>
    <e v="#REF!"/>
  </r>
  <r>
    <e v="#REF!"/>
    <x v="590"/>
    <x v="47"/>
    <s v="engagement cohort"/>
    <x v="82"/>
    <s v="074103-30 Engagement cohort"/>
    <x v="396"/>
    <n v="3.75"/>
    <s v="Normal Time"/>
    <m/>
    <s v="074103-30"/>
    <s v=""/>
    <e v="#REF!"/>
    <e v="#REF!"/>
    <e v="#REF!"/>
  </r>
  <r>
    <e v="#REF!"/>
    <x v="590"/>
    <x v="47"/>
    <s v="smp"/>
    <x v="82"/>
    <s v="261723-02 SMP"/>
    <x v="396"/>
    <n v="7.5"/>
    <s v="Normal Time"/>
    <m/>
    <s v="261723-02"/>
    <s v=""/>
    <e v="#REF!"/>
    <e v="#REF!"/>
    <e v="#R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DE3C86-27CC-445D-8DB2-ECE5DA7502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05" firstHeaderRow="1" firstDataRow="1" firstDataCol="1"/>
  <pivotFields count="19">
    <pivotField showAll="0"/>
    <pivotField showAll="0">
      <items count="15">
        <item x="0"/>
        <item x="1"/>
        <item x="2"/>
        <item x="3"/>
        <item x="4"/>
        <item x="5"/>
        <item x="6"/>
        <item x="7"/>
        <item x="8"/>
        <item x="9"/>
        <item x="10"/>
        <item x="11"/>
        <item x="12"/>
        <item x="13"/>
        <item t="default"/>
      </items>
    </pivotField>
    <pivotField axis="axisRow" showAll="0">
      <items count="422">
        <item x="5"/>
        <item x="4"/>
        <item x="3"/>
        <item x="2"/>
        <item x="1"/>
        <item x="6"/>
        <item x="10"/>
        <item x="9"/>
        <item x="7"/>
        <item x="8"/>
        <item x="0"/>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2"/>
        <item x="213"/>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2"/>
        <item x="173"/>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3"/>
        <item x="134"/>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47"/>
        <item t="default"/>
      </items>
    </pivotField>
    <pivotField showAll="0"/>
    <pivotField axis="axisRow" showAll="0" sortType="descending">
      <items count="84">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0"/>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pivotField numFmtId="166"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items count="7">
        <item sd="0" x="0"/>
        <item sd="0" x="1"/>
        <item sd="0" x="2"/>
        <item sd="0" x="3"/>
        <item sd="0" x="4"/>
        <item x="5"/>
        <item t="default"/>
      </items>
    </pivotField>
    <pivotField showAll="0">
      <items count="6">
        <item sd="0" x="0"/>
        <item sd="0" x="1"/>
        <item sd="0" x="2"/>
        <item sd="0" x="3"/>
        <item x="4"/>
        <item t="default"/>
      </items>
    </pivotField>
    <pivotField showAll="0">
      <items count="7">
        <item sd="0" x="0"/>
        <item sd="0" x="1"/>
        <item sd="0" x="2"/>
        <item sd="0" x="3"/>
        <item sd="0" x="4"/>
        <item x="5"/>
        <item t="default"/>
      </items>
    </pivotField>
    <pivotField showAll="0">
      <items count="1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x="124"/>
        <item t="default"/>
      </items>
    </pivotField>
  </pivotFields>
  <rowFields count="2">
    <field x="4"/>
    <field x="2"/>
  </rowFields>
  <rowItems count="602">
    <i>
      <x/>
    </i>
    <i r="1">
      <x/>
    </i>
    <i r="1">
      <x v="1"/>
    </i>
    <i r="1">
      <x v="2"/>
    </i>
    <i r="1">
      <x v="3"/>
    </i>
    <i r="1">
      <x v="4"/>
    </i>
    <i>
      <x v="1"/>
    </i>
    <i r="1">
      <x/>
    </i>
    <i r="1">
      <x v="1"/>
    </i>
    <i r="1">
      <x v="2"/>
    </i>
    <i r="1">
      <x v="4"/>
    </i>
    <i r="1">
      <x v="5"/>
    </i>
    <i>
      <x v="2"/>
    </i>
    <i r="1">
      <x/>
    </i>
    <i r="1">
      <x v="1"/>
    </i>
    <i r="1">
      <x v="2"/>
    </i>
    <i r="1">
      <x v="4"/>
    </i>
    <i r="1">
      <x v="5"/>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4"/>
    </i>
    <i r="1">
      <x v="5"/>
    </i>
    <i>
      <x v="8"/>
    </i>
    <i r="1">
      <x/>
    </i>
    <i r="1">
      <x v="1"/>
    </i>
    <i r="1">
      <x v="2"/>
    </i>
    <i r="1">
      <x v="4"/>
    </i>
    <i r="1">
      <x v="5"/>
    </i>
    <i>
      <x v="9"/>
    </i>
    <i r="1">
      <x/>
    </i>
    <i r="1">
      <x v="1"/>
    </i>
    <i r="1">
      <x v="2"/>
    </i>
    <i r="1">
      <x v="3"/>
    </i>
    <i r="1">
      <x v="4"/>
    </i>
    <i>
      <x v="10"/>
    </i>
    <i r="1">
      <x/>
    </i>
    <i r="1">
      <x v="1"/>
    </i>
    <i r="1">
      <x v="2"/>
    </i>
    <i r="1">
      <x v="3"/>
    </i>
    <i r="1">
      <x v="4"/>
    </i>
    <i>
      <x v="11"/>
    </i>
    <i r="1">
      <x/>
    </i>
    <i r="1">
      <x v="1"/>
    </i>
    <i r="1">
      <x v="2"/>
    </i>
    <i r="1">
      <x v="3"/>
    </i>
    <i r="1">
      <x v="4"/>
    </i>
    <i>
      <x v="12"/>
    </i>
    <i r="1">
      <x/>
    </i>
    <i r="1">
      <x v="1"/>
    </i>
    <i r="1">
      <x v="2"/>
    </i>
    <i r="1">
      <x v="4"/>
    </i>
    <i r="1">
      <x v="5"/>
    </i>
    <i>
      <x v="13"/>
    </i>
    <i r="1">
      <x/>
    </i>
    <i r="1">
      <x v="1"/>
    </i>
    <i r="1">
      <x v="2"/>
    </i>
    <i r="1">
      <x v="3"/>
    </i>
    <i r="1">
      <x v="4"/>
    </i>
    <i>
      <x v="14"/>
    </i>
    <i r="1">
      <x/>
    </i>
    <i r="1">
      <x v="1"/>
    </i>
    <i r="1">
      <x v="2"/>
    </i>
    <i r="1">
      <x v="3"/>
    </i>
    <i r="1">
      <x v="4"/>
    </i>
    <i>
      <x v="15"/>
    </i>
    <i r="1">
      <x/>
    </i>
    <i r="1">
      <x v="1"/>
    </i>
    <i r="1">
      <x v="2"/>
    </i>
    <i r="1">
      <x v="3"/>
    </i>
    <i r="1">
      <x v="4"/>
    </i>
    <i>
      <x v="16"/>
    </i>
    <i r="1">
      <x/>
    </i>
    <i r="1">
      <x v="1"/>
    </i>
    <i r="1">
      <x v="2"/>
    </i>
    <i r="1">
      <x v="3"/>
    </i>
    <i r="1">
      <x v="4"/>
    </i>
    <i r="1">
      <x v="8"/>
    </i>
    <i r="1">
      <x v="10"/>
    </i>
    <i>
      <x v="17"/>
    </i>
    <i r="1">
      <x v="6"/>
    </i>
    <i r="1">
      <x v="7"/>
    </i>
    <i r="1">
      <x v="8"/>
    </i>
    <i r="1">
      <x v="9"/>
    </i>
    <i r="1">
      <x v="10"/>
    </i>
    <i>
      <x v="18"/>
    </i>
    <i r="1">
      <x v="6"/>
    </i>
    <i r="1">
      <x v="7"/>
    </i>
    <i r="1">
      <x v="8"/>
    </i>
    <i r="1">
      <x v="9"/>
    </i>
    <i r="1">
      <x v="10"/>
    </i>
    <i>
      <x v="19"/>
    </i>
    <i r="1">
      <x v="6"/>
    </i>
    <i r="1">
      <x v="7"/>
    </i>
    <i r="1">
      <x v="8"/>
    </i>
    <i r="1">
      <x v="9"/>
    </i>
    <i r="1">
      <x v="10"/>
    </i>
    <i>
      <x v="20"/>
    </i>
    <i r="1">
      <x v="7"/>
    </i>
    <i r="1">
      <x v="8"/>
    </i>
    <i r="1">
      <x v="9"/>
    </i>
    <i r="1">
      <x v="10"/>
    </i>
    <i>
      <x v="21"/>
    </i>
    <i r="1">
      <x v="414"/>
    </i>
    <i r="1">
      <x v="415"/>
    </i>
    <i r="1">
      <x v="416"/>
    </i>
    <i r="1">
      <x v="417"/>
    </i>
    <i r="1">
      <x v="418"/>
    </i>
    <i r="1">
      <x v="419"/>
    </i>
    <i>
      <x v="22"/>
    </i>
    <i r="1">
      <x v="409"/>
    </i>
    <i r="1">
      <x v="410"/>
    </i>
    <i r="1">
      <x v="411"/>
    </i>
    <i r="1">
      <x v="412"/>
    </i>
    <i r="1">
      <x v="413"/>
    </i>
    <i>
      <x v="23"/>
    </i>
    <i r="1">
      <x v="404"/>
    </i>
    <i r="1">
      <x v="405"/>
    </i>
    <i r="1">
      <x v="406"/>
    </i>
    <i r="1">
      <x v="407"/>
    </i>
    <i r="1">
      <x v="408"/>
    </i>
    <i>
      <x v="24"/>
    </i>
    <i r="1">
      <x v="398"/>
    </i>
    <i r="1">
      <x v="399"/>
    </i>
    <i r="1">
      <x v="400"/>
    </i>
    <i r="1">
      <x v="401"/>
    </i>
    <i r="1">
      <x v="402"/>
    </i>
    <i r="1">
      <x v="403"/>
    </i>
    <i>
      <x v="25"/>
    </i>
    <i r="1">
      <x v="392"/>
    </i>
    <i r="1">
      <x v="393"/>
    </i>
    <i r="1">
      <x v="394"/>
    </i>
    <i r="1">
      <x v="395"/>
    </i>
    <i r="1">
      <x v="396"/>
    </i>
    <i r="1">
      <x v="397"/>
    </i>
    <i>
      <x v="26"/>
    </i>
    <i r="1">
      <x v="387"/>
    </i>
    <i r="1">
      <x v="388"/>
    </i>
    <i r="1">
      <x v="389"/>
    </i>
    <i r="1">
      <x v="390"/>
    </i>
    <i r="1">
      <x v="391"/>
    </i>
    <i>
      <x v="27"/>
    </i>
    <i r="1">
      <x v="382"/>
    </i>
    <i r="1">
      <x v="383"/>
    </i>
    <i r="1">
      <x v="384"/>
    </i>
    <i r="1">
      <x v="385"/>
    </i>
    <i r="1">
      <x v="386"/>
    </i>
    <i r="1">
      <x v="420"/>
    </i>
    <i>
      <x v="28"/>
    </i>
    <i r="1">
      <x v="377"/>
    </i>
    <i r="1">
      <x v="378"/>
    </i>
    <i r="1">
      <x v="379"/>
    </i>
    <i r="1">
      <x v="380"/>
    </i>
    <i r="1">
      <x v="381"/>
    </i>
    <i>
      <x v="29"/>
    </i>
    <i r="1">
      <x v="372"/>
    </i>
    <i r="1">
      <x v="373"/>
    </i>
    <i r="1">
      <x v="374"/>
    </i>
    <i r="1">
      <x v="375"/>
    </i>
    <i r="1">
      <x v="376"/>
    </i>
    <i>
      <x v="30"/>
    </i>
    <i r="1">
      <x v="368"/>
    </i>
    <i r="1">
      <x v="369"/>
    </i>
    <i r="1">
      <x v="370"/>
    </i>
    <i r="1">
      <x v="371"/>
    </i>
    <i>
      <x v="31"/>
    </i>
    <i r="1">
      <x v="362"/>
    </i>
    <i r="1">
      <x v="363"/>
    </i>
    <i r="1">
      <x v="364"/>
    </i>
    <i r="1">
      <x v="365"/>
    </i>
    <i r="1">
      <x v="366"/>
    </i>
    <i r="1">
      <x v="367"/>
    </i>
    <i>
      <x v="32"/>
    </i>
    <i r="1">
      <x v="357"/>
    </i>
    <i r="1">
      <x v="358"/>
    </i>
    <i r="1">
      <x v="359"/>
    </i>
    <i r="1">
      <x v="360"/>
    </i>
    <i r="1">
      <x v="361"/>
    </i>
    <i>
      <x v="33"/>
    </i>
    <i r="1">
      <x v="352"/>
    </i>
    <i r="1">
      <x v="353"/>
    </i>
    <i r="1">
      <x v="354"/>
    </i>
    <i r="1">
      <x v="355"/>
    </i>
    <i r="1">
      <x v="356"/>
    </i>
    <i>
      <x v="34"/>
    </i>
    <i r="1">
      <x v="347"/>
    </i>
    <i r="1">
      <x v="348"/>
    </i>
    <i r="1">
      <x v="349"/>
    </i>
    <i r="1">
      <x v="350"/>
    </i>
    <i r="1">
      <x v="351"/>
    </i>
    <i>
      <x v="35"/>
    </i>
    <i r="1">
      <x v="340"/>
    </i>
    <i r="1">
      <x v="341"/>
    </i>
    <i r="1">
      <x v="342"/>
    </i>
    <i r="1">
      <x v="343"/>
    </i>
    <i r="1">
      <x v="344"/>
    </i>
    <i r="1">
      <x v="345"/>
    </i>
    <i r="1">
      <x v="346"/>
    </i>
    <i>
      <x v="36"/>
    </i>
    <i r="1">
      <x v="332"/>
    </i>
    <i r="1">
      <x v="333"/>
    </i>
    <i r="1">
      <x v="334"/>
    </i>
    <i r="1">
      <x v="335"/>
    </i>
    <i r="1">
      <x v="336"/>
    </i>
    <i r="1">
      <x v="337"/>
    </i>
    <i r="1">
      <x v="338"/>
    </i>
    <i r="1">
      <x v="339"/>
    </i>
    <i>
      <x v="37"/>
    </i>
    <i r="1">
      <x v="325"/>
    </i>
    <i r="1">
      <x v="326"/>
    </i>
    <i r="1">
      <x v="327"/>
    </i>
    <i r="1">
      <x v="328"/>
    </i>
    <i r="1">
      <x v="329"/>
    </i>
    <i r="1">
      <x v="330"/>
    </i>
    <i r="1">
      <x v="331"/>
    </i>
    <i>
      <x v="38"/>
    </i>
    <i r="1">
      <x v="318"/>
    </i>
    <i r="1">
      <x v="319"/>
    </i>
    <i r="1">
      <x v="320"/>
    </i>
    <i r="1">
      <x v="321"/>
    </i>
    <i r="1">
      <x v="322"/>
    </i>
    <i r="1">
      <x v="323"/>
    </i>
    <i r="1">
      <x v="324"/>
    </i>
    <i>
      <x v="39"/>
    </i>
    <i r="1">
      <x v="311"/>
    </i>
    <i r="1">
      <x v="312"/>
    </i>
    <i r="1">
      <x v="313"/>
    </i>
    <i r="1">
      <x v="314"/>
    </i>
    <i r="1">
      <x v="315"/>
    </i>
    <i r="1">
      <x v="316"/>
    </i>
    <i r="1">
      <x v="317"/>
    </i>
    <i>
      <x v="40"/>
    </i>
    <i r="1">
      <x v="303"/>
    </i>
    <i r="1">
      <x v="304"/>
    </i>
    <i r="1">
      <x v="305"/>
    </i>
    <i r="1">
      <x v="306"/>
    </i>
    <i r="1">
      <x v="307"/>
    </i>
    <i r="1">
      <x v="308"/>
    </i>
    <i r="1">
      <x v="309"/>
    </i>
    <i r="1">
      <x v="310"/>
    </i>
    <i>
      <x v="41"/>
    </i>
    <i r="1">
      <x v="296"/>
    </i>
    <i r="1">
      <x v="297"/>
    </i>
    <i r="1">
      <x v="298"/>
    </i>
    <i r="1">
      <x v="299"/>
    </i>
    <i r="1">
      <x v="300"/>
    </i>
    <i r="1">
      <x v="301"/>
    </i>
    <i r="1">
      <x v="302"/>
    </i>
    <i>
      <x v="42"/>
    </i>
    <i r="1">
      <x v="292"/>
    </i>
    <i r="1">
      <x v="293"/>
    </i>
    <i r="1">
      <x v="294"/>
    </i>
    <i r="1">
      <x v="295"/>
    </i>
    <i>
      <x v="43"/>
    </i>
    <i r="1">
      <x v="288"/>
    </i>
    <i r="1">
      <x v="289"/>
    </i>
    <i r="1">
      <x v="290"/>
    </i>
    <i r="1">
      <x v="291"/>
    </i>
    <i>
      <x v="44"/>
    </i>
    <i r="1">
      <x v="283"/>
    </i>
    <i r="1">
      <x v="284"/>
    </i>
    <i r="1">
      <x v="285"/>
    </i>
    <i r="1">
      <x v="286"/>
    </i>
    <i r="1">
      <x v="287"/>
    </i>
    <i>
      <x v="45"/>
    </i>
    <i r="1">
      <x v="278"/>
    </i>
    <i r="1">
      <x v="279"/>
    </i>
    <i r="1">
      <x v="280"/>
    </i>
    <i r="1">
      <x v="281"/>
    </i>
    <i r="1">
      <x v="282"/>
    </i>
    <i>
      <x v="46"/>
    </i>
    <i r="1">
      <x v="270"/>
    </i>
    <i r="1">
      <x v="271"/>
    </i>
    <i r="1">
      <x v="272"/>
    </i>
    <i r="1">
      <x v="273"/>
    </i>
    <i r="1">
      <x v="274"/>
    </i>
    <i r="1">
      <x v="275"/>
    </i>
    <i r="1">
      <x v="276"/>
    </i>
    <i r="1">
      <x v="277"/>
    </i>
    <i>
      <x v="47"/>
    </i>
    <i r="1">
      <x v="263"/>
    </i>
    <i r="1">
      <x v="264"/>
    </i>
    <i r="1">
      <x v="265"/>
    </i>
    <i r="1">
      <x v="266"/>
    </i>
    <i r="1">
      <x v="267"/>
    </i>
    <i r="1">
      <x v="268"/>
    </i>
    <i r="1">
      <x v="269"/>
    </i>
    <i>
      <x v="48"/>
    </i>
    <i r="1">
      <x v="257"/>
    </i>
    <i r="1">
      <x v="258"/>
    </i>
    <i r="1">
      <x v="259"/>
    </i>
    <i r="1">
      <x v="260"/>
    </i>
    <i r="1">
      <x v="261"/>
    </i>
    <i r="1">
      <x v="262"/>
    </i>
    <i>
      <x v="49"/>
    </i>
    <i r="1">
      <x v="252"/>
    </i>
    <i r="1">
      <x v="253"/>
    </i>
    <i r="1">
      <x v="254"/>
    </i>
    <i r="1">
      <x v="255"/>
    </i>
    <i r="1">
      <x v="256"/>
    </i>
    <i>
      <x v="50"/>
    </i>
    <i r="1">
      <x v="246"/>
    </i>
    <i r="1">
      <x v="247"/>
    </i>
    <i r="1">
      <x v="248"/>
    </i>
    <i r="1">
      <x v="249"/>
    </i>
    <i r="1">
      <x v="250"/>
    </i>
    <i r="1">
      <x v="251"/>
    </i>
    <i>
      <x v="51"/>
    </i>
    <i r="1">
      <x v="241"/>
    </i>
    <i r="1">
      <x v="242"/>
    </i>
    <i r="1">
      <x v="243"/>
    </i>
    <i r="1">
      <x v="244"/>
    </i>
    <i r="1">
      <x v="245"/>
    </i>
    <i>
      <x v="52"/>
    </i>
    <i r="1">
      <x v="234"/>
    </i>
    <i r="1">
      <x v="235"/>
    </i>
    <i r="1">
      <x v="236"/>
    </i>
    <i r="1">
      <x v="237"/>
    </i>
    <i r="1">
      <x v="238"/>
    </i>
    <i r="1">
      <x v="239"/>
    </i>
    <i r="1">
      <x v="240"/>
    </i>
    <i>
      <x v="53"/>
    </i>
    <i r="1">
      <x v="227"/>
    </i>
    <i r="1">
      <x v="228"/>
    </i>
    <i r="1">
      <x v="229"/>
    </i>
    <i r="1">
      <x v="230"/>
    </i>
    <i r="1">
      <x v="231"/>
    </i>
    <i r="1">
      <x v="232"/>
    </i>
    <i r="1">
      <x v="233"/>
    </i>
    <i>
      <x v="54"/>
    </i>
    <i r="1">
      <x v="220"/>
    </i>
    <i r="1">
      <x v="221"/>
    </i>
    <i r="1">
      <x v="222"/>
    </i>
    <i r="1">
      <x v="223"/>
    </i>
    <i r="1">
      <x v="224"/>
    </i>
    <i r="1">
      <x v="225"/>
    </i>
    <i r="1">
      <x v="226"/>
    </i>
    <i>
      <x v="55"/>
    </i>
    <i r="1">
      <x v="214"/>
    </i>
    <i r="1">
      <x v="215"/>
    </i>
    <i r="1">
      <x v="216"/>
    </i>
    <i r="1">
      <x v="217"/>
    </i>
    <i r="1">
      <x v="218"/>
    </i>
    <i r="1">
      <x v="219"/>
    </i>
    <i>
      <x v="56"/>
    </i>
    <i r="1">
      <x v="10"/>
    </i>
    <i r="1">
      <x v="209"/>
    </i>
    <i r="1">
      <x v="210"/>
    </i>
    <i r="1">
      <x v="211"/>
    </i>
    <i r="1">
      <x v="212"/>
    </i>
    <i r="1">
      <x v="213"/>
    </i>
    <i>
      <x v="57"/>
    </i>
    <i r="1">
      <x v="204"/>
    </i>
    <i r="1">
      <x v="205"/>
    </i>
    <i r="1">
      <x v="206"/>
    </i>
    <i r="1">
      <x v="207"/>
    </i>
    <i r="1">
      <x v="208"/>
    </i>
    <i>
      <x v="58"/>
    </i>
    <i r="1">
      <x v="197"/>
    </i>
    <i r="1">
      <x v="198"/>
    </i>
    <i r="1">
      <x v="199"/>
    </i>
    <i r="1">
      <x v="200"/>
    </i>
    <i r="1">
      <x v="201"/>
    </i>
    <i r="1">
      <x v="202"/>
    </i>
    <i r="1">
      <x v="203"/>
    </i>
    <i>
      <x v="59"/>
    </i>
    <i r="1">
      <x v="190"/>
    </i>
    <i r="1">
      <x v="191"/>
    </i>
    <i r="1">
      <x v="192"/>
    </i>
    <i r="1">
      <x v="193"/>
    </i>
    <i r="1">
      <x v="194"/>
    </i>
    <i r="1">
      <x v="195"/>
    </i>
    <i r="1">
      <x v="196"/>
    </i>
    <i>
      <x v="60"/>
    </i>
    <i r="1">
      <x v="182"/>
    </i>
    <i r="1">
      <x v="183"/>
    </i>
    <i r="1">
      <x v="184"/>
    </i>
    <i r="1">
      <x v="185"/>
    </i>
    <i r="1">
      <x v="186"/>
    </i>
    <i r="1">
      <x v="187"/>
    </i>
    <i r="1">
      <x v="188"/>
    </i>
    <i r="1">
      <x v="189"/>
    </i>
    <i>
      <x v="61"/>
    </i>
    <i r="1">
      <x v="172"/>
    </i>
    <i r="1">
      <x v="173"/>
    </i>
    <i r="1">
      <x v="174"/>
    </i>
    <i r="1">
      <x v="175"/>
    </i>
    <i r="1">
      <x v="176"/>
    </i>
    <i r="1">
      <x v="177"/>
    </i>
    <i r="1">
      <x v="178"/>
    </i>
    <i r="1">
      <x v="179"/>
    </i>
    <i r="1">
      <x v="180"/>
    </i>
    <i r="1">
      <x v="181"/>
    </i>
    <i>
      <x v="62"/>
    </i>
    <i r="1">
      <x v="166"/>
    </i>
    <i r="1">
      <x v="167"/>
    </i>
    <i r="1">
      <x v="168"/>
    </i>
    <i r="1">
      <x v="169"/>
    </i>
    <i r="1">
      <x v="170"/>
    </i>
    <i r="1">
      <x v="171"/>
    </i>
    <i>
      <x v="63"/>
    </i>
    <i r="1">
      <x v="157"/>
    </i>
    <i r="1">
      <x v="158"/>
    </i>
    <i r="1">
      <x v="159"/>
    </i>
    <i r="1">
      <x v="160"/>
    </i>
    <i r="1">
      <x v="161"/>
    </i>
    <i r="1">
      <x v="162"/>
    </i>
    <i r="1">
      <x v="163"/>
    </i>
    <i r="1">
      <x v="164"/>
    </i>
    <i r="1">
      <x v="165"/>
    </i>
    <i>
      <x v="64"/>
    </i>
    <i r="1">
      <x v="149"/>
    </i>
    <i r="1">
      <x v="150"/>
    </i>
    <i r="1">
      <x v="151"/>
    </i>
    <i r="1">
      <x v="152"/>
    </i>
    <i r="1">
      <x v="153"/>
    </i>
    <i r="1">
      <x v="154"/>
    </i>
    <i r="1">
      <x v="155"/>
    </i>
    <i r="1">
      <x v="156"/>
    </i>
    <i>
      <x v="65"/>
    </i>
    <i r="1">
      <x v="140"/>
    </i>
    <i r="1">
      <x v="141"/>
    </i>
    <i r="1">
      <x v="142"/>
    </i>
    <i r="1">
      <x v="143"/>
    </i>
    <i r="1">
      <x v="144"/>
    </i>
    <i r="1">
      <x v="145"/>
    </i>
    <i r="1">
      <x v="146"/>
    </i>
    <i r="1">
      <x v="147"/>
    </i>
    <i r="1">
      <x v="148"/>
    </i>
    <i>
      <x v="66"/>
    </i>
    <i r="1">
      <x v="133"/>
    </i>
    <i r="1">
      <x v="134"/>
    </i>
    <i r="1">
      <x v="135"/>
    </i>
    <i r="1">
      <x v="136"/>
    </i>
    <i r="1">
      <x v="137"/>
    </i>
    <i r="1">
      <x v="138"/>
    </i>
    <i r="1">
      <x v="139"/>
    </i>
    <i>
      <x v="67"/>
    </i>
    <i r="1">
      <x v="124"/>
    </i>
    <i r="1">
      <x v="125"/>
    </i>
    <i r="1">
      <x v="126"/>
    </i>
    <i r="1">
      <x v="127"/>
    </i>
    <i r="1">
      <x v="128"/>
    </i>
    <i r="1">
      <x v="129"/>
    </i>
    <i r="1">
      <x v="130"/>
    </i>
    <i r="1">
      <x v="131"/>
    </i>
    <i r="1">
      <x v="132"/>
    </i>
    <i>
      <x v="68"/>
    </i>
    <i r="1">
      <x v="116"/>
    </i>
    <i r="1">
      <x v="117"/>
    </i>
    <i r="1">
      <x v="118"/>
    </i>
    <i r="1">
      <x v="119"/>
    </i>
    <i r="1">
      <x v="120"/>
    </i>
    <i r="1">
      <x v="121"/>
    </i>
    <i r="1">
      <x v="122"/>
    </i>
    <i r="1">
      <x v="123"/>
    </i>
    <i>
      <x v="69"/>
    </i>
    <i r="1">
      <x v="106"/>
    </i>
    <i r="1">
      <x v="107"/>
    </i>
    <i r="1">
      <x v="108"/>
    </i>
    <i r="1">
      <x v="109"/>
    </i>
    <i r="1">
      <x v="110"/>
    </i>
    <i r="1">
      <x v="111"/>
    </i>
    <i r="1">
      <x v="112"/>
    </i>
    <i r="1">
      <x v="113"/>
    </i>
    <i r="1">
      <x v="114"/>
    </i>
    <i r="1">
      <x v="115"/>
    </i>
    <i>
      <x v="70"/>
    </i>
    <i r="1">
      <x v="96"/>
    </i>
    <i r="1">
      <x v="97"/>
    </i>
    <i r="1">
      <x v="98"/>
    </i>
    <i r="1">
      <x v="99"/>
    </i>
    <i r="1">
      <x v="100"/>
    </i>
    <i r="1">
      <x v="101"/>
    </i>
    <i r="1">
      <x v="102"/>
    </i>
    <i r="1">
      <x v="103"/>
    </i>
    <i r="1">
      <x v="104"/>
    </i>
    <i r="1">
      <x v="105"/>
    </i>
    <i>
      <x v="71"/>
    </i>
    <i r="1">
      <x v="86"/>
    </i>
    <i r="1">
      <x v="87"/>
    </i>
    <i r="1">
      <x v="88"/>
    </i>
    <i r="1">
      <x v="89"/>
    </i>
    <i r="1">
      <x v="90"/>
    </i>
    <i r="1">
      <x v="91"/>
    </i>
    <i r="1">
      <x v="92"/>
    </i>
    <i r="1">
      <x v="93"/>
    </i>
    <i r="1">
      <x v="94"/>
    </i>
    <i r="1">
      <x v="95"/>
    </i>
    <i>
      <x v="72"/>
    </i>
    <i r="1">
      <x v="76"/>
    </i>
    <i r="1">
      <x v="77"/>
    </i>
    <i r="1">
      <x v="78"/>
    </i>
    <i r="1">
      <x v="79"/>
    </i>
    <i r="1">
      <x v="80"/>
    </i>
    <i r="1">
      <x v="81"/>
    </i>
    <i r="1">
      <x v="82"/>
    </i>
    <i r="1">
      <x v="83"/>
    </i>
    <i r="1">
      <x v="84"/>
    </i>
    <i r="1">
      <x v="85"/>
    </i>
    <i>
      <x v="73"/>
    </i>
    <i r="1">
      <x v="67"/>
    </i>
    <i r="1">
      <x v="68"/>
    </i>
    <i r="1">
      <x v="69"/>
    </i>
    <i r="1">
      <x v="70"/>
    </i>
    <i r="1">
      <x v="71"/>
    </i>
    <i r="1">
      <x v="72"/>
    </i>
    <i r="1">
      <x v="73"/>
    </i>
    <i r="1">
      <x v="74"/>
    </i>
    <i r="1">
      <x v="75"/>
    </i>
    <i>
      <x v="74"/>
    </i>
    <i r="1">
      <x v="58"/>
    </i>
    <i r="1">
      <x v="59"/>
    </i>
    <i r="1">
      <x v="60"/>
    </i>
    <i r="1">
      <x v="61"/>
    </i>
    <i r="1">
      <x v="62"/>
    </i>
    <i r="1">
      <x v="63"/>
    </i>
    <i r="1">
      <x v="64"/>
    </i>
    <i r="1">
      <x v="65"/>
    </i>
    <i r="1">
      <x v="66"/>
    </i>
    <i>
      <x v="75"/>
    </i>
    <i r="1">
      <x v="53"/>
    </i>
    <i r="1">
      <x v="54"/>
    </i>
    <i r="1">
      <x v="55"/>
    </i>
    <i r="1">
      <x v="56"/>
    </i>
    <i r="1">
      <x v="57"/>
    </i>
    <i>
      <x v="76"/>
    </i>
    <i r="1">
      <x v="44"/>
    </i>
    <i r="1">
      <x v="45"/>
    </i>
    <i r="1">
      <x v="46"/>
    </i>
    <i r="1">
      <x v="47"/>
    </i>
    <i r="1">
      <x v="48"/>
    </i>
    <i r="1">
      <x v="49"/>
    </i>
    <i r="1">
      <x v="50"/>
    </i>
    <i r="1">
      <x v="51"/>
    </i>
    <i r="1">
      <x v="52"/>
    </i>
    <i>
      <x v="77"/>
    </i>
    <i r="1">
      <x v="38"/>
    </i>
    <i r="1">
      <x v="39"/>
    </i>
    <i r="1">
      <x v="40"/>
    </i>
    <i r="1">
      <x v="41"/>
    </i>
    <i r="1">
      <x v="42"/>
    </i>
    <i r="1">
      <x v="43"/>
    </i>
    <i>
      <x v="78"/>
    </i>
    <i r="1">
      <x v="30"/>
    </i>
    <i r="1">
      <x v="31"/>
    </i>
    <i r="1">
      <x v="32"/>
    </i>
    <i r="1">
      <x v="33"/>
    </i>
    <i r="1">
      <x v="34"/>
    </i>
    <i r="1">
      <x v="35"/>
    </i>
    <i r="1">
      <x v="36"/>
    </i>
    <i r="1">
      <x v="37"/>
    </i>
    <i>
      <x v="79"/>
    </i>
    <i r="1">
      <x v="22"/>
    </i>
    <i r="1">
      <x v="23"/>
    </i>
    <i r="1">
      <x v="24"/>
    </i>
    <i r="1">
      <x v="25"/>
    </i>
    <i r="1">
      <x v="26"/>
    </i>
    <i r="1">
      <x v="27"/>
    </i>
    <i r="1">
      <x v="28"/>
    </i>
    <i r="1">
      <x v="29"/>
    </i>
    <i>
      <x v="80"/>
    </i>
    <i r="1">
      <x v="15"/>
    </i>
    <i r="1">
      <x v="16"/>
    </i>
    <i r="1">
      <x v="17"/>
    </i>
    <i r="1">
      <x v="18"/>
    </i>
    <i r="1">
      <x v="19"/>
    </i>
    <i r="1">
      <x v="20"/>
    </i>
    <i r="1">
      <x v="21"/>
    </i>
    <i>
      <x v="81"/>
    </i>
    <i r="1">
      <x v="11"/>
    </i>
    <i r="1">
      <x v="12"/>
    </i>
    <i r="1">
      <x v="13"/>
    </i>
    <i r="1">
      <x v="14"/>
    </i>
    <i>
      <x v="82"/>
    </i>
    <i r="1">
      <x v="420"/>
    </i>
    <i t="grand">
      <x/>
    </i>
  </rowItems>
  <colItems count="1">
    <i/>
  </colItems>
  <dataFields count="1">
    <dataField name="Sum of Hour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ABEC0-B880-4581-BC9C-5F64076F6533}" name="projects" displayName="projects" ref="A1:F73" totalsRowShown="0" headerRowDxfId="62" dataDxfId="61">
  <autoFilter ref="A1:F73" xr:uid="{A76ABEC0-B880-4581-BC9C-5F64076F6533}"/>
  <sortState xmlns:xlrd2="http://schemas.microsoft.com/office/spreadsheetml/2017/richdata2" ref="A2:F72">
    <sortCondition ref="A1:A72"/>
  </sortState>
  <tableColumns count="6">
    <tableColumn id="8" xr3:uid="{C18FEF85-698C-44B1-86C0-9B70C54FC8D1}" name="Project_ID" dataDxfId="60"/>
    <tableColumn id="2" xr3:uid="{C4F959C2-4667-40A2-9196-6E81334ECF70}" name="job number" dataDxfId="59"/>
    <tableColumn id="5" xr3:uid="{F52EBB5D-CE18-47A4-97F3-CD1D532BF381}" name="Charge_Code" dataDxfId="58"/>
    <tableColumn id="3" xr3:uid="{274CEA73-6BF5-4450-A170-F38DECE18A15}" name="narrative" dataDxfId="57"/>
    <tableColumn id="4" xr3:uid="{AA16D7B2-A3FF-4BCD-96D6-3B1FBB3AD716}" name="Status" dataDxfId="56"/>
    <tableColumn id="7" xr3:uid="{96CC7F9B-B04D-4ABF-9916-67B75AFF752F}" name="Column2" dataDxfId="55"/>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74686-07BF-4198-B8D4-0F9FBE3B60DC}" name="TimeEntry8" displayName="TimeEntry8" ref="A1:F53" totalsRowShown="0" headerRowDxfId="54" dataDxfId="53" totalsRowDxfId="52">
  <autoFilter ref="A1:F53" xr:uid="{B7574686-07BF-4198-B8D4-0F9FBE3B60DC}"/>
  <sortState xmlns:xlrd2="http://schemas.microsoft.com/office/spreadsheetml/2017/richdata2" ref="A2:F53">
    <sortCondition descending="1" ref="C1:C53"/>
  </sortState>
  <tableColumns count="6">
    <tableColumn id="14" xr3:uid="{F992D24B-8021-4F93-8BDD-04BF37F42917}" name="Timestamp" dataDxfId="51" totalsRowDxfId="50"/>
    <tableColumn id="15" xr3:uid="{DE346D9C-3B5F-45BC-9BC8-7A9BBF9182A3}" name="Day" dataDxfId="49" totalsRowDxfId="48"/>
    <tableColumn id="2" xr3:uid="{D9A155FF-F8EE-4A82-A676-40D0A47628C3}" name="Date" dataDxfId="47" totalsRowDxfId="46"/>
    <tableColumn id="16" xr3:uid="{E8E03285-FA1E-406C-B12B-38BFC1499039}" name="Project_ID" dataDxfId="45" totalsRowDxfId="44"/>
    <tableColumn id="3" xr3:uid="{EE80B234-813D-457A-AAEE-3AE7BBE2C0C9}" name="Project_Name" dataDxfId="43" totalsRowDxfId="42">
      <calculatedColumnFormula>INDEX(#REF!,MATCH(TimeEntry8[[#This Row],[Project_ID]],projects[Project_ID],0))</calculatedColumnFormula>
    </tableColumn>
    <tableColumn id="13" xr3:uid="{D79063DA-A004-4316-8A2A-574F154BD181}" name="Journal" dataDxfId="41" totalsRowDxfId="40"/>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88065B-C95D-47BE-AB80-332659E2931F}" name="TimeEntry2" displayName="TimeEntry2" ref="A1:O1486" totalsRowCount="1" headerRowDxfId="39" dataDxfId="38" totalsRowDxfId="37">
  <autoFilter ref="A1:O1485" xr:uid="{2F88065B-C95D-47BE-AB80-332659E2931F}"/>
  <tableColumns count="15">
    <tableColumn id="10" xr3:uid="{CB42DCBD-FCA0-4479-B1E7-DE41CE37D01D}" name="format" totalsRowLabel="Total" dataDxfId="36" totalsRowDxfId="1">
      <calculatedColumnFormula>MOD(IF(ROW()=2,  0.1,    IF(INDEX(TimeEntry2[WkEnd],ROW()-1)  =INDEX(TimeEntry2[WkEnd],ROW()-2),    INDEX(TimeEntry2[format],ROW()-2),    INDEX(TimeEntry2[format],ROW()-2)    +1)),2)</calculatedColumnFormula>
    </tableColumn>
    <tableColumn id="14" xr3:uid="{C20BEDB6-EC03-49E4-80B9-A2EE39FD7294}" name="Timestamp" dataDxfId="35"/>
    <tableColumn id="15" xr3:uid="{C3E6F24B-5A66-4AB2-A69B-20A839490D5B}" name="Day" dataDxfId="34"/>
    <tableColumn id="16" xr3:uid="{7D876228-4C5A-49C5-AD13-6E7CC9FE7BC2}" name="Project_ID" dataDxfId="33"/>
    <tableColumn id="1" xr3:uid="{4CB86573-B32E-44C2-8BD1-4166A0F0D514}" name="WkEnd" dataDxfId="32">
      <calculatedColumnFormula>IF(TimeEntry2[[#This Row],[Date]]=0,#REF!,G2+(7-L2))</calculatedColumnFormula>
    </tableColumn>
    <tableColumn id="3" xr3:uid="{25245399-0883-42F9-9F7F-14DDA92BF572}" name="Charge Code" dataDxfId="31">
      <calculatedColumnFormula>INDEX(projects[Charge_Code],MATCH(TimeEntry2[[#This Row],[Project_ID]],projects[Project_ID],0))</calculatedColumnFormula>
    </tableColumn>
    <tableColumn id="2" xr3:uid="{F32909A7-AB9D-4C37-979E-8C242435D786}" name="Date" dataDxfId="30">
      <calculatedColumnFormula>ROUNDDOWN(TimeEntry2[[#This Row],[Timestamp]],0)</calculatedColumnFormula>
    </tableColumn>
    <tableColumn id="18" xr3:uid="{A0669461-AE49-465B-8BB3-2B60B315D610}" name="Hours" dataDxfId="29" totalsRowDxfId="0"/>
    <tableColumn id="4" xr3:uid="{376DC2A2-3B16-4BCC-9323-DE32DE456456}" name="Charge Type" dataDxfId="28">
      <calculatedColumnFormula>"Normal Time"</calculatedColumnFormula>
    </tableColumn>
    <tableColumn id="13" xr3:uid="{94F02D09-AD96-4053-B0D7-C00587134486}" name="Narrative" dataDxfId="27"/>
    <tableColumn id="17" xr3:uid="{0ED21E62-F70B-4952-A060-BCAC44E4C50A}" name="Job No2" dataDxfId="26">
      <calculatedColumnFormula>INDEX(projects[job number],MATCH(TimeEntry2[[#This Row],[Project_ID]],projects[Project_ID],0))</calculatedColumnFormula>
    </tableColumn>
    <tableColumn id="12" xr3:uid="{B7D534B9-25C5-4332-A0A2-A3C6D30CE613}" name="DayNo" dataDxfId="25">
      <calculatedColumnFormula>IF(TimeEntry2[[#This Row],[Date]]=0,"",WEEKDAY(G2,2))</calculatedColumnFormula>
    </tableColumn>
    <tableColumn id="8" xr3:uid="{B5158BE8-E2BF-4316-B1D9-242209545325}" name="Year" dataDxfId="24">
      <calculatedColumnFormula>YEAR(TimeEntry2[[#This Row],[WkEnd]])</calculatedColumnFormula>
    </tableColumn>
    <tableColumn id="7" xr3:uid="{89545730-45FA-4DB6-BF1A-6A41469776BC}" name="WkNo" dataDxfId="23">
      <calculatedColumnFormula>WEEKNUM(TimeEntry2[[#This Row],[WkEnd]])</calculatedColumnFormula>
    </tableColumn>
    <tableColumn id="9" xr3:uid="{2C8D0B8F-FF77-4A8E-9E77-62635337AA0B}" name="WkRef" totalsRowFunction="count" dataDxfId="22">
      <calculatedColumnFormula>TimeEntry2[[#This Row],[Year]]&amp;"-"&amp;TimeEntry2[[#This Row],[WkNo]]</calculatedColumnFormula>
    </tableColumn>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1554-90C3-417A-99A5-2C3DC3A46AE3}">
  <dimension ref="A1:F73"/>
  <sheetViews>
    <sheetView topLeftCell="A34" workbookViewId="0">
      <selection activeCell="A59" sqref="A59:F59"/>
    </sheetView>
  </sheetViews>
  <sheetFormatPr defaultRowHeight="15" x14ac:dyDescent="0.25"/>
  <cols>
    <col min="1" max="1" width="25.140625" bestFit="1" customWidth="1"/>
    <col min="2" max="2" width="14.28515625" bestFit="1" customWidth="1"/>
    <col min="3" max="3" width="52.28515625" bestFit="1" customWidth="1"/>
    <col min="4" max="4" width="35.5703125" bestFit="1" customWidth="1"/>
    <col min="5" max="5" width="8.7109375" bestFit="1" customWidth="1"/>
    <col min="6" max="6" width="18.42578125" bestFit="1" customWidth="1"/>
  </cols>
  <sheetData>
    <row r="1" spans="1:6" x14ac:dyDescent="0.25">
      <c r="A1" t="s">
        <v>213</v>
      </c>
      <c r="B1" t="s">
        <v>214</v>
      </c>
      <c r="C1" t="s">
        <v>215</v>
      </c>
      <c r="D1" t="s">
        <v>216</v>
      </c>
      <c r="E1" t="s">
        <v>217</v>
      </c>
      <c r="F1" t="s">
        <v>218</v>
      </c>
    </row>
    <row r="2" spans="1:6" x14ac:dyDescent="0.25">
      <c r="A2" t="s">
        <v>0</v>
      </c>
      <c r="B2" t="s">
        <v>1</v>
      </c>
      <c r="C2" t="s">
        <v>2</v>
      </c>
      <c r="E2" t="s">
        <v>3</v>
      </c>
    </row>
    <row r="3" spans="1:6" x14ac:dyDescent="0.25">
      <c r="A3" t="s">
        <v>4</v>
      </c>
      <c r="B3" t="s">
        <v>5</v>
      </c>
      <c r="C3" t="s">
        <v>6</v>
      </c>
      <c r="D3" t="s">
        <v>7</v>
      </c>
      <c r="E3" t="s">
        <v>3</v>
      </c>
    </row>
    <row r="4" spans="1:6" x14ac:dyDescent="0.25">
      <c r="A4" t="s">
        <v>8</v>
      </c>
      <c r="B4" t="s">
        <v>9</v>
      </c>
      <c r="C4" t="s">
        <v>10</v>
      </c>
      <c r="E4" t="s">
        <v>3</v>
      </c>
    </row>
    <row r="5" spans="1:6" x14ac:dyDescent="0.25">
      <c r="A5" t="s">
        <v>11</v>
      </c>
      <c r="B5" t="s">
        <v>12</v>
      </c>
      <c r="C5" t="s">
        <v>12</v>
      </c>
      <c r="E5" t="s">
        <v>13</v>
      </c>
    </row>
    <row r="6" spans="1:6" x14ac:dyDescent="0.25">
      <c r="A6" t="s">
        <v>14</v>
      </c>
      <c r="B6" t="s">
        <v>15</v>
      </c>
      <c r="C6" t="s">
        <v>15</v>
      </c>
    </row>
    <row r="7" spans="1:6" x14ac:dyDescent="0.25">
      <c r="A7" t="s">
        <v>16</v>
      </c>
      <c r="B7" t="s">
        <v>9</v>
      </c>
      <c r="C7" t="s">
        <v>17</v>
      </c>
    </row>
    <row r="8" spans="1:6" x14ac:dyDescent="0.25">
      <c r="A8" t="s">
        <v>18</v>
      </c>
      <c r="B8" t="s">
        <v>19</v>
      </c>
      <c r="C8" t="s">
        <v>20</v>
      </c>
      <c r="E8" t="s">
        <v>13</v>
      </c>
    </row>
    <row r="9" spans="1:6" x14ac:dyDescent="0.25">
      <c r="A9" t="s">
        <v>21</v>
      </c>
      <c r="B9" t="s">
        <v>22</v>
      </c>
      <c r="C9" t="s">
        <v>23</v>
      </c>
      <c r="E9" t="s">
        <v>13</v>
      </c>
    </row>
    <row r="10" spans="1:6" x14ac:dyDescent="0.25">
      <c r="A10" t="s">
        <v>24</v>
      </c>
      <c r="B10" t="s">
        <v>25</v>
      </c>
      <c r="C10" t="s">
        <v>26</v>
      </c>
    </row>
    <row r="11" spans="1:6" x14ac:dyDescent="0.25">
      <c r="A11" t="s">
        <v>27</v>
      </c>
      <c r="B11" t="s">
        <v>22</v>
      </c>
      <c r="C11" t="s">
        <v>28</v>
      </c>
      <c r="E11" t="s">
        <v>13</v>
      </c>
    </row>
    <row r="12" spans="1:6" x14ac:dyDescent="0.25">
      <c r="A12" t="s">
        <v>29</v>
      </c>
      <c r="B12" t="s">
        <v>30</v>
      </c>
      <c r="C12" t="s">
        <v>31</v>
      </c>
    </row>
    <row r="13" spans="1:6" x14ac:dyDescent="0.25">
      <c r="A13" t="s">
        <v>32</v>
      </c>
      <c r="B13" t="s">
        <v>25</v>
      </c>
      <c r="C13" t="s">
        <v>33</v>
      </c>
      <c r="E13" t="s">
        <v>13</v>
      </c>
    </row>
    <row r="14" spans="1:6" x14ac:dyDescent="0.25">
      <c r="A14" t="s">
        <v>34</v>
      </c>
      <c r="B14" t="s">
        <v>35</v>
      </c>
      <c r="C14" t="s">
        <v>36</v>
      </c>
      <c r="E14" t="s">
        <v>3</v>
      </c>
    </row>
    <row r="15" spans="1:6" x14ac:dyDescent="0.25">
      <c r="A15" t="s">
        <v>37</v>
      </c>
      <c r="B15" t="s">
        <v>38</v>
      </c>
      <c r="C15" t="s">
        <v>39</v>
      </c>
      <c r="D15" t="s">
        <v>40</v>
      </c>
      <c r="E15" t="s">
        <v>13</v>
      </c>
    </row>
    <row r="16" spans="1:6" x14ac:dyDescent="0.25">
      <c r="A16" t="s">
        <v>41</v>
      </c>
      <c r="B16" t="s">
        <v>42</v>
      </c>
      <c r="C16" t="s">
        <v>43</v>
      </c>
    </row>
    <row r="17" spans="1:5" x14ac:dyDescent="0.25">
      <c r="A17" t="s">
        <v>44</v>
      </c>
      <c r="B17" t="s">
        <v>45</v>
      </c>
      <c r="C17" t="s">
        <v>46</v>
      </c>
      <c r="D17" t="s">
        <v>47</v>
      </c>
      <c r="E17" t="s">
        <v>13</v>
      </c>
    </row>
    <row r="18" spans="1:5" x14ac:dyDescent="0.25">
      <c r="A18" t="s">
        <v>44</v>
      </c>
      <c r="B18" t="s">
        <v>48</v>
      </c>
      <c r="C18" t="s">
        <v>46</v>
      </c>
      <c r="D18" t="s">
        <v>49</v>
      </c>
      <c r="E18" t="s">
        <v>13</v>
      </c>
    </row>
    <row r="19" spans="1:5" x14ac:dyDescent="0.25">
      <c r="A19" t="s">
        <v>50</v>
      </c>
      <c r="B19" t="s">
        <v>51</v>
      </c>
      <c r="C19" t="s">
        <v>52</v>
      </c>
      <c r="E19" t="s">
        <v>3</v>
      </c>
    </row>
    <row r="20" spans="1:5" x14ac:dyDescent="0.25">
      <c r="A20" t="s">
        <v>53</v>
      </c>
      <c r="B20" s="1" t="s">
        <v>54</v>
      </c>
      <c r="C20" t="s">
        <v>55</v>
      </c>
    </row>
    <row r="21" spans="1:5" x14ac:dyDescent="0.25">
      <c r="A21" t="s">
        <v>56</v>
      </c>
      <c r="B21" t="s">
        <v>57</v>
      </c>
      <c r="C21" t="s">
        <v>58</v>
      </c>
      <c r="D21" t="s">
        <v>59</v>
      </c>
      <c r="E21" t="s">
        <v>13</v>
      </c>
    </row>
    <row r="22" spans="1:5" x14ac:dyDescent="0.25">
      <c r="A22" t="s">
        <v>60</v>
      </c>
      <c r="B22" t="s">
        <v>61</v>
      </c>
      <c r="C22" t="s">
        <v>62</v>
      </c>
      <c r="E22" t="s">
        <v>3</v>
      </c>
    </row>
    <row r="23" spans="1:5" x14ac:dyDescent="0.25">
      <c r="A23" t="s">
        <v>63</v>
      </c>
      <c r="B23" t="s">
        <v>64</v>
      </c>
      <c r="C23" t="s">
        <v>65</v>
      </c>
      <c r="E23" t="s">
        <v>3</v>
      </c>
    </row>
    <row r="24" spans="1:5" x14ac:dyDescent="0.25">
      <c r="A24" t="s">
        <v>66</v>
      </c>
      <c r="B24" t="s">
        <v>67</v>
      </c>
      <c r="C24" t="s">
        <v>68</v>
      </c>
      <c r="E24" t="s">
        <v>3</v>
      </c>
    </row>
    <row r="25" spans="1:5" x14ac:dyDescent="0.25">
      <c r="A25" t="s">
        <v>69</v>
      </c>
      <c r="B25" t="s">
        <v>70</v>
      </c>
      <c r="C25" t="s">
        <v>71</v>
      </c>
      <c r="E25" t="s">
        <v>3</v>
      </c>
    </row>
    <row r="26" spans="1:5" x14ac:dyDescent="0.25">
      <c r="A26" t="s">
        <v>72</v>
      </c>
      <c r="B26" t="s">
        <v>73</v>
      </c>
      <c r="C26" t="s">
        <v>74</v>
      </c>
      <c r="E26" t="s">
        <v>3</v>
      </c>
    </row>
    <row r="27" spans="1:5" x14ac:dyDescent="0.25">
      <c r="A27" t="s">
        <v>75</v>
      </c>
      <c r="B27" t="s">
        <v>76</v>
      </c>
      <c r="C27" t="s">
        <v>77</v>
      </c>
      <c r="E27" t="s">
        <v>3</v>
      </c>
    </row>
    <row r="28" spans="1:5" x14ac:dyDescent="0.25">
      <c r="A28" t="s">
        <v>78</v>
      </c>
      <c r="B28" t="s">
        <v>79</v>
      </c>
      <c r="C28" t="s">
        <v>80</v>
      </c>
      <c r="D28" t="s">
        <v>81</v>
      </c>
      <c r="E28" t="s">
        <v>13</v>
      </c>
    </row>
    <row r="29" spans="1:5" x14ac:dyDescent="0.25">
      <c r="A29" t="s">
        <v>82</v>
      </c>
      <c r="B29" t="s">
        <v>83</v>
      </c>
      <c r="C29" t="s">
        <v>84</v>
      </c>
      <c r="D29" t="s">
        <v>85</v>
      </c>
      <c r="E29" t="s">
        <v>13</v>
      </c>
    </row>
    <row r="30" spans="1:5" x14ac:dyDescent="0.25">
      <c r="A30" t="s">
        <v>86</v>
      </c>
      <c r="B30" t="s">
        <v>87</v>
      </c>
      <c r="C30" t="s">
        <v>88</v>
      </c>
      <c r="D30" t="s">
        <v>89</v>
      </c>
      <c r="E30" t="s">
        <v>13</v>
      </c>
    </row>
    <row r="31" spans="1:5" x14ac:dyDescent="0.25">
      <c r="A31" t="s">
        <v>90</v>
      </c>
      <c r="B31" t="s">
        <v>91</v>
      </c>
      <c r="C31" t="s">
        <v>92</v>
      </c>
      <c r="D31" t="s">
        <v>93</v>
      </c>
      <c r="E31" t="s">
        <v>13</v>
      </c>
    </row>
    <row r="32" spans="1:5" x14ac:dyDescent="0.25">
      <c r="A32" t="s">
        <v>94</v>
      </c>
      <c r="B32" t="s">
        <v>95</v>
      </c>
      <c r="C32" t="s">
        <v>96</v>
      </c>
      <c r="E32" t="s">
        <v>13</v>
      </c>
    </row>
    <row r="33" spans="1:5" x14ac:dyDescent="0.25">
      <c r="A33" t="s">
        <v>97</v>
      </c>
      <c r="B33" s="1" t="s">
        <v>98</v>
      </c>
      <c r="C33" t="s">
        <v>99</v>
      </c>
      <c r="E33" t="s">
        <v>13</v>
      </c>
    </row>
    <row r="34" spans="1:5" x14ac:dyDescent="0.25">
      <c r="A34" t="s">
        <v>100</v>
      </c>
      <c r="B34" t="s">
        <v>101</v>
      </c>
      <c r="C34" t="s">
        <v>101</v>
      </c>
      <c r="E34" t="s">
        <v>13</v>
      </c>
    </row>
    <row r="35" spans="1:5" x14ac:dyDescent="0.25">
      <c r="A35" t="s">
        <v>102</v>
      </c>
      <c r="B35" t="s">
        <v>103</v>
      </c>
      <c r="C35" t="s">
        <v>104</v>
      </c>
      <c r="E35" t="s">
        <v>3</v>
      </c>
    </row>
    <row r="36" spans="1:5" x14ac:dyDescent="0.25">
      <c r="A36" t="s">
        <v>105</v>
      </c>
      <c r="B36" t="s">
        <v>106</v>
      </c>
      <c r="C36" t="s">
        <v>107</v>
      </c>
      <c r="E36" t="s">
        <v>13</v>
      </c>
    </row>
    <row r="37" spans="1:5" x14ac:dyDescent="0.25">
      <c r="A37" t="s">
        <v>108</v>
      </c>
      <c r="B37" t="s">
        <v>109</v>
      </c>
      <c r="C37" t="s">
        <v>109</v>
      </c>
      <c r="E37" t="s">
        <v>13</v>
      </c>
    </row>
    <row r="38" spans="1:5" x14ac:dyDescent="0.25">
      <c r="A38" t="s">
        <v>110</v>
      </c>
      <c r="B38" t="s">
        <v>111</v>
      </c>
      <c r="C38" t="s">
        <v>112</v>
      </c>
      <c r="E38" t="s">
        <v>3</v>
      </c>
    </row>
    <row r="39" spans="1:5" x14ac:dyDescent="0.25">
      <c r="A39" t="s">
        <v>113</v>
      </c>
      <c r="B39" t="s">
        <v>114</v>
      </c>
      <c r="C39" t="s">
        <v>115</v>
      </c>
      <c r="D39" t="s">
        <v>116</v>
      </c>
      <c r="E39" t="s">
        <v>13</v>
      </c>
    </row>
    <row r="40" spans="1:5" x14ac:dyDescent="0.25">
      <c r="A40" t="s">
        <v>117</v>
      </c>
      <c r="B40" t="s">
        <v>118</v>
      </c>
      <c r="C40" t="s">
        <v>119</v>
      </c>
      <c r="E40" t="s">
        <v>13</v>
      </c>
    </row>
    <row r="41" spans="1:5" x14ac:dyDescent="0.25">
      <c r="A41" t="s">
        <v>120</v>
      </c>
      <c r="C41" t="s">
        <v>121</v>
      </c>
      <c r="E41" t="s">
        <v>3</v>
      </c>
    </row>
    <row r="42" spans="1:5" x14ac:dyDescent="0.25">
      <c r="A42" t="s">
        <v>122</v>
      </c>
      <c r="B42" t="s">
        <v>30</v>
      </c>
      <c r="C42" t="s">
        <v>123</v>
      </c>
    </row>
    <row r="43" spans="1:5" x14ac:dyDescent="0.25">
      <c r="A43" t="s">
        <v>124</v>
      </c>
      <c r="B43" t="s">
        <v>125</v>
      </c>
      <c r="C43" t="s">
        <v>126</v>
      </c>
      <c r="E43" t="s">
        <v>3</v>
      </c>
    </row>
    <row r="44" spans="1:5" x14ac:dyDescent="0.25">
      <c r="A44" t="s">
        <v>127</v>
      </c>
      <c r="B44" t="s">
        <v>128</v>
      </c>
      <c r="C44" t="s">
        <v>129</v>
      </c>
      <c r="E44" t="s">
        <v>13</v>
      </c>
    </row>
    <row r="45" spans="1:5" x14ac:dyDescent="0.25">
      <c r="A45" t="s">
        <v>130</v>
      </c>
      <c r="B45" t="s">
        <v>131</v>
      </c>
      <c r="C45" s="2" t="s">
        <v>132</v>
      </c>
      <c r="E45" t="s">
        <v>13</v>
      </c>
    </row>
    <row r="46" spans="1:5" x14ac:dyDescent="0.25">
      <c r="A46" t="s">
        <v>133</v>
      </c>
      <c r="B46" t="s">
        <v>134</v>
      </c>
      <c r="C46" t="s">
        <v>135</v>
      </c>
      <c r="E46" t="s">
        <v>13</v>
      </c>
    </row>
    <row r="47" spans="1:5" x14ac:dyDescent="0.25">
      <c r="A47" t="s">
        <v>136</v>
      </c>
      <c r="B47" t="s">
        <v>137</v>
      </c>
      <c r="C47" t="s">
        <v>138</v>
      </c>
      <c r="D47" t="s">
        <v>139</v>
      </c>
      <c r="E47" t="s">
        <v>13</v>
      </c>
    </row>
    <row r="48" spans="1:5" x14ac:dyDescent="0.25">
      <c r="A48" t="s">
        <v>140</v>
      </c>
      <c r="B48" t="s">
        <v>141</v>
      </c>
      <c r="C48" t="s">
        <v>979</v>
      </c>
      <c r="E48" t="s">
        <v>13</v>
      </c>
    </row>
    <row r="49" spans="1:6" x14ac:dyDescent="0.25">
      <c r="A49" t="s">
        <v>142</v>
      </c>
      <c r="B49" t="s">
        <v>143</v>
      </c>
      <c r="C49" t="s">
        <v>144</v>
      </c>
      <c r="F49" t="s">
        <v>145</v>
      </c>
    </row>
    <row r="50" spans="1:6" x14ac:dyDescent="0.25">
      <c r="A50" t="s">
        <v>146</v>
      </c>
      <c r="B50" s="3" t="s">
        <v>147</v>
      </c>
      <c r="C50" t="s">
        <v>148</v>
      </c>
      <c r="D50" t="s">
        <v>149</v>
      </c>
      <c r="E50" t="s">
        <v>13</v>
      </c>
    </row>
    <row r="51" spans="1:6" x14ac:dyDescent="0.25">
      <c r="A51" t="s">
        <v>150</v>
      </c>
      <c r="B51" s="4" t="s">
        <v>151</v>
      </c>
      <c r="C51" t="s">
        <v>151</v>
      </c>
      <c r="E51" t="s">
        <v>13</v>
      </c>
    </row>
    <row r="52" spans="1:6" x14ac:dyDescent="0.25">
      <c r="A52" t="s">
        <v>152</v>
      </c>
      <c r="B52" t="s">
        <v>153</v>
      </c>
      <c r="C52" t="s">
        <v>154</v>
      </c>
      <c r="E52" t="s">
        <v>3</v>
      </c>
    </row>
    <row r="53" spans="1:6" x14ac:dyDescent="0.25">
      <c r="A53" t="s">
        <v>155</v>
      </c>
      <c r="B53" t="s">
        <v>156</v>
      </c>
      <c r="C53" t="s">
        <v>157</v>
      </c>
      <c r="E53" t="s">
        <v>13</v>
      </c>
    </row>
    <row r="54" spans="1:6" x14ac:dyDescent="0.25">
      <c r="A54" t="s">
        <v>158</v>
      </c>
      <c r="B54" t="s">
        <v>159</v>
      </c>
      <c r="C54" t="s">
        <v>160</v>
      </c>
      <c r="E54" t="s">
        <v>3</v>
      </c>
    </row>
    <row r="55" spans="1:6" x14ac:dyDescent="0.25">
      <c r="A55" t="s">
        <v>161</v>
      </c>
      <c r="B55" t="s">
        <v>162</v>
      </c>
      <c r="C55" t="s">
        <v>163</v>
      </c>
      <c r="E55" t="s">
        <v>13</v>
      </c>
    </row>
    <row r="56" spans="1:6" x14ac:dyDescent="0.25">
      <c r="A56" t="s">
        <v>164</v>
      </c>
      <c r="B56" t="s">
        <v>165</v>
      </c>
      <c r="C56" t="s">
        <v>166</v>
      </c>
      <c r="E56" t="s">
        <v>13</v>
      </c>
    </row>
    <row r="57" spans="1:6" x14ac:dyDescent="0.25">
      <c r="A57" t="s">
        <v>167</v>
      </c>
      <c r="B57" t="s">
        <v>168</v>
      </c>
      <c r="C57" t="s">
        <v>169</v>
      </c>
      <c r="E57" t="s">
        <v>3</v>
      </c>
    </row>
    <row r="58" spans="1:6" x14ac:dyDescent="0.25">
      <c r="A58" t="s">
        <v>170</v>
      </c>
      <c r="B58" t="s">
        <v>171</v>
      </c>
      <c r="C58" t="s">
        <v>172</v>
      </c>
      <c r="E58" t="s">
        <v>3</v>
      </c>
    </row>
    <row r="59" spans="1:6" x14ac:dyDescent="0.25">
      <c r="A59" t="s">
        <v>173</v>
      </c>
      <c r="C59" t="s">
        <v>174</v>
      </c>
      <c r="E59" t="s">
        <v>13</v>
      </c>
    </row>
    <row r="60" spans="1:6" x14ac:dyDescent="0.25">
      <c r="A60" t="s">
        <v>175</v>
      </c>
      <c r="B60" t="s">
        <v>176</v>
      </c>
      <c r="C60" t="s">
        <v>177</v>
      </c>
      <c r="E60" t="s">
        <v>13</v>
      </c>
    </row>
    <row r="61" spans="1:6" x14ac:dyDescent="0.25">
      <c r="A61" t="s">
        <v>178</v>
      </c>
      <c r="B61" t="s">
        <v>179</v>
      </c>
      <c r="C61" t="s">
        <v>180</v>
      </c>
      <c r="E61" t="s">
        <v>13</v>
      </c>
    </row>
    <row r="62" spans="1:6" x14ac:dyDescent="0.25">
      <c r="A62" t="s">
        <v>181</v>
      </c>
      <c r="B62" t="s">
        <v>176</v>
      </c>
      <c r="C62" t="s">
        <v>177</v>
      </c>
      <c r="E62" t="s">
        <v>13</v>
      </c>
    </row>
    <row r="63" spans="1:6" x14ac:dyDescent="0.25">
      <c r="A63" t="s">
        <v>182</v>
      </c>
      <c r="B63" t="s">
        <v>183</v>
      </c>
      <c r="C63" t="s">
        <v>184</v>
      </c>
      <c r="E63" t="s">
        <v>3</v>
      </c>
    </row>
    <row r="64" spans="1:6" x14ac:dyDescent="0.25">
      <c r="A64" t="s">
        <v>185</v>
      </c>
      <c r="B64" t="s">
        <v>186</v>
      </c>
      <c r="C64" t="s">
        <v>187</v>
      </c>
      <c r="E64" t="s">
        <v>3</v>
      </c>
    </row>
    <row r="65" spans="1:6" x14ac:dyDescent="0.25">
      <c r="A65" t="s">
        <v>188</v>
      </c>
      <c r="B65" t="s">
        <v>189</v>
      </c>
      <c r="C65" t="s">
        <v>190</v>
      </c>
      <c r="E65" t="s">
        <v>3</v>
      </c>
    </row>
    <row r="66" spans="1:6" x14ac:dyDescent="0.25">
      <c r="A66" t="s">
        <v>191</v>
      </c>
      <c r="B66" t="s">
        <v>192</v>
      </c>
      <c r="C66" t="s">
        <v>193</v>
      </c>
      <c r="E66" t="s">
        <v>3</v>
      </c>
    </row>
    <row r="67" spans="1:6" x14ac:dyDescent="0.25">
      <c r="A67" t="s">
        <v>194</v>
      </c>
      <c r="B67" t="s">
        <v>195</v>
      </c>
      <c r="C67" t="s">
        <v>196</v>
      </c>
      <c r="E67" t="s">
        <v>13</v>
      </c>
    </row>
    <row r="68" spans="1:6" x14ac:dyDescent="0.25">
      <c r="A68" t="s">
        <v>197</v>
      </c>
      <c r="B68" t="s">
        <v>198</v>
      </c>
      <c r="C68" t="s">
        <v>199</v>
      </c>
      <c r="E68" t="s">
        <v>3</v>
      </c>
    </row>
    <row r="69" spans="1:6" x14ac:dyDescent="0.25">
      <c r="A69" t="s">
        <v>200</v>
      </c>
      <c r="B69" t="s">
        <v>201</v>
      </c>
      <c r="C69" t="s">
        <v>202</v>
      </c>
      <c r="E69" t="s">
        <v>13</v>
      </c>
    </row>
    <row r="70" spans="1:6" x14ac:dyDescent="0.25">
      <c r="A70" t="s">
        <v>203</v>
      </c>
      <c r="B70" t="s">
        <v>204</v>
      </c>
      <c r="C70" t="s">
        <v>205</v>
      </c>
      <c r="D70" t="s">
        <v>206</v>
      </c>
      <c r="E70" t="s">
        <v>3</v>
      </c>
    </row>
    <row r="71" spans="1:6" x14ac:dyDescent="0.25">
      <c r="A71" t="s">
        <v>207</v>
      </c>
      <c r="B71" t="s">
        <v>208</v>
      </c>
      <c r="C71" t="s">
        <v>209</v>
      </c>
      <c r="E71" t="s">
        <v>3</v>
      </c>
    </row>
    <row r="72" spans="1:6" x14ac:dyDescent="0.25">
      <c r="A72" t="s">
        <v>210</v>
      </c>
      <c r="B72" t="s">
        <v>211</v>
      </c>
      <c r="C72" t="s">
        <v>212</v>
      </c>
      <c r="E72" t="s">
        <v>3</v>
      </c>
    </row>
    <row r="73" spans="1:6" x14ac:dyDescent="0.25">
      <c r="A73" s="43" t="s">
        <v>995</v>
      </c>
      <c r="B73" s="43" t="s">
        <v>995</v>
      </c>
      <c r="C73" s="44" t="s">
        <v>995</v>
      </c>
      <c r="D73" s="43"/>
      <c r="E73" s="43"/>
      <c r="F73" s="43"/>
    </row>
  </sheetData>
  <conditionalFormatting sqref="C1:D1 B32:B33 B3:D17 C19:C43 B19:B30 D19:D38 C45:C55 C57:C60">
    <cfRule type="containsBlanks" dxfId="21" priority="5">
      <formula>LEN(TRIM(B1))=0</formula>
    </cfRule>
  </conditionalFormatting>
  <conditionalFormatting sqref="C2:D2">
    <cfRule type="containsBlanks" dxfId="20" priority="4">
      <formula>LEN(TRIM(C2))=0</formula>
    </cfRule>
  </conditionalFormatting>
  <conditionalFormatting sqref="B67">
    <cfRule type="containsBlanks" dxfId="19" priority="3">
      <formula>LEN(TRIM(B67))=0</formula>
    </cfRule>
  </conditionalFormatting>
  <conditionalFormatting sqref="C44">
    <cfRule type="containsBlanks" dxfId="18" priority="2">
      <formula>LEN(TRIM(C44))=0</formula>
    </cfRule>
  </conditionalFormatting>
  <conditionalFormatting sqref="B18:D18">
    <cfRule type="containsBlanks" dxfId="17" priority="1">
      <formula>LEN(TRIM(B18))=0</formula>
    </cfRule>
  </conditionalFormatting>
  <dataValidations count="1">
    <dataValidation type="list" allowBlank="1" showInputMessage="1" showErrorMessage="1" sqref="E2:E73" xr:uid="{42061965-91AE-4025-AAC0-B14235103B8D}">
      <formula1>"Open,Closed"</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4DE6-2AC5-41A8-A797-277DA93F916E}">
  <dimension ref="A1:F53"/>
  <sheetViews>
    <sheetView workbookViewId="0">
      <selection activeCell="A3" sqref="A3"/>
    </sheetView>
  </sheetViews>
  <sheetFormatPr defaultRowHeight="15" x14ac:dyDescent="0.25"/>
  <cols>
    <col min="1" max="1" width="18.7109375" bestFit="1" customWidth="1"/>
    <col min="2" max="2" width="6.5703125" bestFit="1" customWidth="1"/>
    <col min="3" max="3" width="10.140625" bestFit="1" customWidth="1"/>
    <col min="4" max="4" width="25.5703125" bestFit="1" customWidth="1"/>
    <col min="5" max="5" width="56.7109375" customWidth="1"/>
    <col min="6" max="6" width="23" bestFit="1" customWidth="1"/>
  </cols>
  <sheetData>
    <row r="1" spans="1:6" x14ac:dyDescent="0.25">
      <c r="A1" t="s">
        <v>219</v>
      </c>
      <c r="B1" t="s">
        <v>220</v>
      </c>
      <c r="C1" t="s">
        <v>221</v>
      </c>
      <c r="D1" t="s">
        <v>213</v>
      </c>
      <c r="E1" t="s">
        <v>222</v>
      </c>
      <c r="F1" s="5" t="s">
        <v>223</v>
      </c>
    </row>
    <row r="2" spans="1:6" x14ac:dyDescent="0.25">
      <c r="A2" s="6">
        <v>44620.459085648145</v>
      </c>
      <c r="B2" s="7" t="s">
        <v>228</v>
      </c>
      <c r="C2" s="7">
        <v>44620</v>
      </c>
      <c r="D2" s="8" t="s">
        <v>127</v>
      </c>
      <c r="E2" s="8" t="e">
        <f>INDEX(#REF!,MATCH(TimeEntry8[[#This Row],[Project_ID]],projects[Project_ID],0))</f>
        <v>#REF!</v>
      </c>
      <c r="F2" s="9"/>
    </row>
    <row r="3" spans="1:6" x14ac:dyDescent="0.25">
      <c r="A3" s="6">
        <v>44613.458912037036</v>
      </c>
      <c r="B3" s="7" t="s">
        <v>228</v>
      </c>
      <c r="C3" s="7">
        <v>44613</v>
      </c>
      <c r="D3" s="8" t="s">
        <v>130</v>
      </c>
      <c r="E3" s="8" t="e">
        <f>INDEX(#REF!,MATCH(TimeEntry8[[#This Row],[Project_ID]],projects[Project_ID],0))</f>
        <v>#REF!</v>
      </c>
      <c r="F3" s="9"/>
    </row>
    <row r="4" spans="1:6" x14ac:dyDescent="0.25">
      <c r="A4" s="6">
        <v>44588.669224537036</v>
      </c>
      <c r="B4" s="7" t="s">
        <v>224</v>
      </c>
      <c r="C4" s="7">
        <v>44588</v>
      </c>
      <c r="D4" s="8" t="s">
        <v>130</v>
      </c>
      <c r="E4" s="8" t="e">
        <f>INDEX(#REF!,MATCH(TimeEntry8[[#This Row],[Project_ID]],projects[Project_ID],0))</f>
        <v>#REF!</v>
      </c>
      <c r="F4" s="9"/>
    </row>
    <row r="5" spans="1:6" x14ac:dyDescent="0.25">
      <c r="A5" s="6">
        <v>44547.500636574077</v>
      </c>
      <c r="B5" s="7" t="s">
        <v>225</v>
      </c>
      <c r="C5" s="7">
        <v>44547</v>
      </c>
      <c r="D5" s="8" t="s">
        <v>127</v>
      </c>
      <c r="E5" s="8" t="e">
        <f>INDEX(#REF!,MATCH(TimeEntry8[[#This Row],[Project_ID]],projects[Project_ID],0))</f>
        <v>#REF!</v>
      </c>
      <c r="F5" s="9"/>
    </row>
    <row r="6" spans="1:6" x14ac:dyDescent="0.25">
      <c r="A6" s="6">
        <v>44503.574178240742</v>
      </c>
      <c r="B6" s="7" t="s">
        <v>226</v>
      </c>
      <c r="C6" s="7">
        <v>44503</v>
      </c>
      <c r="D6" s="8" t="s">
        <v>16</v>
      </c>
      <c r="E6" s="8" t="e">
        <f>INDEX(#REF!,MATCH(TimeEntry8[[#This Row],[Project_ID]],projects[Project_ID],0))</f>
        <v>#REF!</v>
      </c>
      <c r="F6" s="9" t="s">
        <v>227</v>
      </c>
    </row>
    <row r="7" spans="1:6" x14ac:dyDescent="0.25">
      <c r="A7" s="6">
        <v>44494.403946759259</v>
      </c>
      <c r="B7" s="7" t="s">
        <v>228</v>
      </c>
      <c r="C7" s="7">
        <v>44494</v>
      </c>
      <c r="D7" s="8" t="s">
        <v>127</v>
      </c>
      <c r="E7" s="8" t="e">
        <f>INDEX(#REF!,MATCH(TimeEntry8[[#This Row],[Project_ID]],projects[Project_ID],0))</f>
        <v>#REF!</v>
      </c>
      <c r="F7" s="9"/>
    </row>
    <row r="8" spans="1:6" x14ac:dyDescent="0.25">
      <c r="A8" s="6">
        <v>44475.667974537035</v>
      </c>
      <c r="B8" s="7" t="s">
        <v>226</v>
      </c>
      <c r="C8" s="7">
        <v>44475</v>
      </c>
      <c r="D8" s="8" t="s">
        <v>229</v>
      </c>
      <c r="E8" s="8" t="e">
        <f>INDEX(#REF!,MATCH(TimeEntry8[[#This Row],[Project_ID]],projects[Project_ID],0))</f>
        <v>#REF!</v>
      </c>
      <c r="F8" s="9"/>
    </row>
    <row r="9" spans="1:6" ht="405" x14ac:dyDescent="0.25">
      <c r="A9" s="6">
        <v>44169.671168981484</v>
      </c>
      <c r="B9" s="7" t="s">
        <v>225</v>
      </c>
      <c r="C9" s="7">
        <v>44169</v>
      </c>
      <c r="D9" s="8" t="s">
        <v>200</v>
      </c>
      <c r="E9" s="8" t="e">
        <f>INDEX(#REF!,MATCH(TimeEntry8[[#This Row],[Project_ID]],projects[Project_ID],0))</f>
        <v>#REF!</v>
      </c>
      <c r="F9" s="9" t="s">
        <v>230</v>
      </c>
    </row>
    <row r="10" spans="1:6" ht="345" x14ac:dyDescent="0.25">
      <c r="A10" s="6">
        <v>44162.677812499998</v>
      </c>
      <c r="B10" s="7" t="s">
        <v>225</v>
      </c>
      <c r="C10" s="7">
        <v>44162</v>
      </c>
      <c r="D10" s="8" t="s">
        <v>200</v>
      </c>
      <c r="E10" s="8" t="e">
        <f>INDEX(#REF!,MATCH(TimeEntry8[[#This Row],[Project_ID]],projects[Project_ID],0))</f>
        <v>#REF!</v>
      </c>
      <c r="F10" s="9" t="s">
        <v>231</v>
      </c>
    </row>
    <row r="11" spans="1:6" ht="240" x14ac:dyDescent="0.25">
      <c r="A11" s="6">
        <v>44155.584467592591</v>
      </c>
      <c r="B11" s="7" t="s">
        <v>225</v>
      </c>
      <c r="C11" s="7">
        <v>44155</v>
      </c>
      <c r="D11" s="8" t="s">
        <v>200</v>
      </c>
      <c r="E11" s="8" t="e">
        <f>INDEX(#REF!,MATCH(TimeEntry8[[#This Row],[Project_ID]],projects[Project_ID],0))</f>
        <v>#REF!</v>
      </c>
      <c r="F11" s="9" t="s">
        <v>232</v>
      </c>
    </row>
    <row r="12" spans="1:6" ht="240" x14ac:dyDescent="0.25">
      <c r="A12" s="6">
        <v>44134.669259259259</v>
      </c>
      <c r="B12" s="7" t="s">
        <v>225</v>
      </c>
      <c r="C12" s="7">
        <v>44134</v>
      </c>
      <c r="D12" s="8" t="s">
        <v>200</v>
      </c>
      <c r="E12" s="8" t="e">
        <f>INDEX(#REF!,MATCH(TimeEntry8[[#This Row],[Project_ID]],projects[Project_ID],0))</f>
        <v>#REF!</v>
      </c>
      <c r="F12" s="9" t="s">
        <v>233</v>
      </c>
    </row>
    <row r="13" spans="1:6" ht="180" x14ac:dyDescent="0.25">
      <c r="A13" s="6">
        <v>44125.671481481484</v>
      </c>
      <c r="B13" s="7" t="s">
        <v>226</v>
      </c>
      <c r="C13" s="7">
        <v>44125</v>
      </c>
      <c r="D13" s="8" t="s">
        <v>200</v>
      </c>
      <c r="E13" s="8" t="e">
        <f>INDEX(#REF!,MATCH(TimeEntry8[[#This Row],[Project_ID]],projects[Project_ID],0))</f>
        <v>#REF!</v>
      </c>
      <c r="F13" s="9" t="s">
        <v>234</v>
      </c>
    </row>
    <row r="14" spans="1:6" ht="210" x14ac:dyDescent="0.25">
      <c r="A14" s="6">
        <v>44123.667881944442</v>
      </c>
      <c r="B14" s="7" t="s">
        <v>228</v>
      </c>
      <c r="C14" s="7">
        <v>44123</v>
      </c>
      <c r="D14" s="8" t="s">
        <v>200</v>
      </c>
      <c r="E14" s="8" t="e">
        <f>INDEX(#REF!,MATCH(TimeEntry8[[#This Row],[Project_ID]],projects[Project_ID],0))</f>
        <v>#REF!</v>
      </c>
      <c r="F14" s="9" t="s">
        <v>235</v>
      </c>
    </row>
    <row r="15" spans="1:6" ht="75" x14ac:dyDescent="0.25">
      <c r="A15" s="6">
        <v>44120.669525462959</v>
      </c>
      <c r="B15" s="7" t="s">
        <v>225</v>
      </c>
      <c r="C15" s="7">
        <v>44120</v>
      </c>
      <c r="D15" s="8" t="s">
        <v>200</v>
      </c>
      <c r="E15" s="8" t="e">
        <f>INDEX(#REF!,MATCH(TimeEntry8[[#This Row],[Project_ID]],projects[Project_ID],0))</f>
        <v>#REF!</v>
      </c>
      <c r="F15" s="9" t="s">
        <v>236</v>
      </c>
    </row>
    <row r="16" spans="1:6" ht="180" x14ac:dyDescent="0.25">
      <c r="A16" s="6">
        <v>44095.503888888888</v>
      </c>
      <c r="B16" s="7" t="s">
        <v>228</v>
      </c>
      <c r="C16" s="7">
        <v>44095</v>
      </c>
      <c r="D16" s="8" t="s">
        <v>200</v>
      </c>
      <c r="E16" s="8" t="e">
        <f>INDEX(#REF!,MATCH(TimeEntry8[[#This Row],[Project_ID]],projects[Project_ID],0))</f>
        <v>#REF!</v>
      </c>
      <c r="F16" s="9" t="s">
        <v>237</v>
      </c>
    </row>
    <row r="17" spans="1:6" ht="135" x14ac:dyDescent="0.25">
      <c r="A17" s="6">
        <v>44091.670578703706</v>
      </c>
      <c r="B17" s="7" t="s">
        <v>224</v>
      </c>
      <c r="C17" s="7">
        <v>44091</v>
      </c>
      <c r="D17" s="8" t="s">
        <v>200</v>
      </c>
      <c r="E17" s="8" t="e">
        <f>INDEX(#REF!,MATCH(TimeEntry8[[#This Row],[Project_ID]],projects[Project_ID],0))</f>
        <v>#REF!</v>
      </c>
      <c r="F17" s="9" t="s">
        <v>238</v>
      </c>
    </row>
    <row r="18" spans="1:6" ht="105" x14ac:dyDescent="0.25">
      <c r="A18" s="6">
        <v>44090.678622685184</v>
      </c>
      <c r="B18" s="7" t="s">
        <v>226</v>
      </c>
      <c r="C18" s="7">
        <v>44090</v>
      </c>
      <c r="D18" s="8" t="s">
        <v>200</v>
      </c>
      <c r="E18" s="8" t="e">
        <f>INDEX(#REF!,MATCH(TimeEntry8[[#This Row],[Project_ID]],projects[Project_ID],0))</f>
        <v>#REF!</v>
      </c>
      <c r="F18" s="9" t="s">
        <v>239</v>
      </c>
    </row>
    <row r="19" spans="1:6" ht="135" x14ac:dyDescent="0.25">
      <c r="A19" s="6">
        <v>44089.50104166667</v>
      </c>
      <c r="B19" s="7" t="s">
        <v>240</v>
      </c>
      <c r="C19" s="7">
        <v>44089</v>
      </c>
      <c r="D19" s="8" t="s">
        <v>200</v>
      </c>
      <c r="E19" s="8" t="e">
        <f>INDEX(#REF!,MATCH(TimeEntry8[[#This Row],[Project_ID]],projects[Project_ID],0))</f>
        <v>#REF!</v>
      </c>
      <c r="F19" s="9" t="s">
        <v>241</v>
      </c>
    </row>
    <row r="20" spans="1:6" ht="180" x14ac:dyDescent="0.25">
      <c r="A20" s="6">
        <v>44088.540810185186</v>
      </c>
      <c r="B20" s="7" t="s">
        <v>228</v>
      </c>
      <c r="C20" s="7">
        <v>44088</v>
      </c>
      <c r="D20" s="8" t="s">
        <v>200</v>
      </c>
      <c r="E20" s="8" t="e">
        <f>INDEX(#REF!,MATCH(TimeEntry8[[#This Row],[Project_ID]],projects[Project_ID],0))</f>
        <v>#REF!</v>
      </c>
      <c r="F20" s="9" t="s">
        <v>242</v>
      </c>
    </row>
    <row r="21" spans="1:6" ht="135" x14ac:dyDescent="0.25">
      <c r="A21" s="6">
        <v>44083.504374999997</v>
      </c>
      <c r="B21" s="7" t="s">
        <v>226</v>
      </c>
      <c r="C21" s="7">
        <v>44083</v>
      </c>
      <c r="D21" s="8" t="s">
        <v>200</v>
      </c>
      <c r="E21" s="8" t="e">
        <f>INDEX(#REF!,MATCH(TimeEntry8[[#This Row],[Project_ID]],projects[Project_ID],0))</f>
        <v>#REF!</v>
      </c>
      <c r="F21" s="9" t="s">
        <v>243</v>
      </c>
    </row>
    <row r="22" spans="1:6" ht="120" x14ac:dyDescent="0.25">
      <c r="A22" s="6">
        <v>44081.501886574071</v>
      </c>
      <c r="B22" s="7" t="s">
        <v>228</v>
      </c>
      <c r="C22" s="7">
        <v>44081</v>
      </c>
      <c r="D22" s="8" t="s">
        <v>200</v>
      </c>
      <c r="E22" s="8" t="e">
        <f>INDEX(#REF!,MATCH(TimeEntry8[[#This Row],[Project_ID]],projects[Project_ID],0))</f>
        <v>#REF!</v>
      </c>
      <c r="F22" s="9" t="s">
        <v>244</v>
      </c>
    </row>
    <row r="23" spans="1:6" ht="135" x14ac:dyDescent="0.25">
      <c r="A23" s="6">
        <v>44081.681134259263</v>
      </c>
      <c r="B23" s="7" t="s">
        <v>228</v>
      </c>
      <c r="C23" s="7">
        <v>44081</v>
      </c>
      <c r="D23" s="8" t="s">
        <v>200</v>
      </c>
      <c r="E23" s="8" t="e">
        <f>INDEX(#REF!,MATCH(TimeEntry8[[#This Row],[Project_ID]],projects[Project_ID],0))</f>
        <v>#REF!</v>
      </c>
      <c r="F23" s="9" t="s">
        <v>245</v>
      </c>
    </row>
    <row r="24" spans="1:6" ht="150" x14ac:dyDescent="0.25">
      <c r="A24" s="6">
        <v>44069.675509259258</v>
      </c>
      <c r="B24" s="7" t="s">
        <v>226</v>
      </c>
      <c r="C24" s="7">
        <v>44069</v>
      </c>
      <c r="D24" s="8" t="s">
        <v>200</v>
      </c>
      <c r="E24" s="8" t="e">
        <f>INDEX(#REF!,MATCH(TimeEntry8[[#This Row],[Project_ID]],projects[Project_ID],0))</f>
        <v>#REF!</v>
      </c>
      <c r="F24" s="9" t="s">
        <v>246</v>
      </c>
    </row>
    <row r="25" spans="1:6" ht="120" x14ac:dyDescent="0.25">
      <c r="A25" s="6">
        <v>44067.501076388886</v>
      </c>
      <c r="B25" s="7" t="s">
        <v>228</v>
      </c>
      <c r="C25" s="7">
        <v>44067</v>
      </c>
      <c r="D25" s="8" t="s">
        <v>200</v>
      </c>
      <c r="E25" s="8" t="e">
        <f>INDEX(#REF!,MATCH(TimeEntry8[[#This Row],[Project_ID]],projects[Project_ID],0))</f>
        <v>#REF!</v>
      </c>
      <c r="F25" s="9" t="s">
        <v>247</v>
      </c>
    </row>
    <row r="26" spans="1:6" ht="240" x14ac:dyDescent="0.25">
      <c r="A26" s="6">
        <v>44048.670601851853</v>
      </c>
      <c r="B26" s="7" t="s">
        <v>226</v>
      </c>
      <c r="C26" s="7">
        <v>44048</v>
      </c>
      <c r="D26" s="8" t="s">
        <v>200</v>
      </c>
      <c r="E26" s="8" t="e">
        <f>INDEX(#REF!,MATCH(TimeEntry8[[#This Row],[Project_ID]],projects[Project_ID],0))</f>
        <v>#REF!</v>
      </c>
      <c r="F26" s="9" t="s">
        <v>248</v>
      </c>
    </row>
    <row r="27" spans="1:6" ht="150" x14ac:dyDescent="0.25">
      <c r="A27" s="6">
        <v>44035.668495370373</v>
      </c>
      <c r="B27" s="7" t="s">
        <v>224</v>
      </c>
      <c r="C27" s="7">
        <v>44035</v>
      </c>
      <c r="D27" s="8" t="s">
        <v>200</v>
      </c>
      <c r="E27" s="8" t="e">
        <f>INDEX(#REF!,MATCH(TimeEntry8[[#This Row],[Project_ID]],projects[Project_ID],0))</f>
        <v>#REF!</v>
      </c>
      <c r="F27" s="9" t="s">
        <v>249</v>
      </c>
    </row>
    <row r="28" spans="1:6" ht="120" x14ac:dyDescent="0.25">
      <c r="A28" s="6">
        <v>44034.500914351855</v>
      </c>
      <c r="B28" s="7" t="s">
        <v>226</v>
      </c>
      <c r="C28" s="7">
        <v>44034</v>
      </c>
      <c r="D28" s="8" t="s">
        <v>200</v>
      </c>
      <c r="E28" s="8" t="e">
        <f>INDEX(#REF!,MATCH(TimeEntry8[[#This Row],[Project_ID]],projects[Project_ID],0))</f>
        <v>#REF!</v>
      </c>
      <c r="F28" s="9" t="s">
        <v>250</v>
      </c>
    </row>
    <row r="29" spans="1:6" ht="150" x14ac:dyDescent="0.25">
      <c r="A29" s="6">
        <v>44029.500648148147</v>
      </c>
      <c r="B29" s="7" t="s">
        <v>225</v>
      </c>
      <c r="C29" s="7">
        <v>44029</v>
      </c>
      <c r="D29" s="8" t="s">
        <v>200</v>
      </c>
      <c r="E29" s="8" t="e">
        <f>INDEX(#REF!,MATCH(TimeEntry8[[#This Row],[Project_ID]],projects[Project_ID],0))</f>
        <v>#REF!</v>
      </c>
      <c r="F29" s="9" t="s">
        <v>251</v>
      </c>
    </row>
    <row r="30" spans="1:6" ht="120" x14ac:dyDescent="0.25">
      <c r="A30" s="6">
        <v>44026.502349537041</v>
      </c>
      <c r="B30" s="7" t="s">
        <v>240</v>
      </c>
      <c r="C30" s="7">
        <v>44026</v>
      </c>
      <c r="D30" s="8" t="s">
        <v>200</v>
      </c>
      <c r="E30" s="8" t="e">
        <f>INDEX(#REF!,MATCH(TimeEntry8[[#This Row],[Project_ID]],projects[Project_ID],0))</f>
        <v>#REF!</v>
      </c>
      <c r="F30" s="9" t="s">
        <v>252</v>
      </c>
    </row>
    <row r="31" spans="1:6" ht="180" x14ac:dyDescent="0.25">
      <c r="A31" s="6">
        <v>44015.439502314817</v>
      </c>
      <c r="B31" s="7" t="s">
        <v>225</v>
      </c>
      <c r="C31" s="7">
        <v>44015</v>
      </c>
      <c r="D31" s="8" t="s">
        <v>200</v>
      </c>
      <c r="E31" s="8" t="e">
        <f>INDEX(#REF!,MATCH(TimeEntry8[[#This Row],[Project_ID]],projects[Project_ID],0))</f>
        <v>#REF!</v>
      </c>
      <c r="F31" s="9" t="s">
        <v>253</v>
      </c>
    </row>
    <row r="32" spans="1:6" ht="135" x14ac:dyDescent="0.25">
      <c r="A32" s="6">
        <v>44014.687638888892</v>
      </c>
      <c r="B32" s="7" t="s">
        <v>224</v>
      </c>
      <c r="C32" s="7">
        <v>44014</v>
      </c>
      <c r="D32" s="8" t="s">
        <v>200</v>
      </c>
      <c r="E32" s="8" t="e">
        <f>INDEX(#REF!,MATCH(TimeEntry8[[#This Row],[Project_ID]],projects[Project_ID],0))</f>
        <v>#REF!</v>
      </c>
      <c r="F32" s="9" t="s">
        <v>254</v>
      </c>
    </row>
    <row r="33" spans="1:6" ht="105" x14ac:dyDescent="0.25">
      <c r="A33" s="6">
        <v>44014.56355324074</v>
      </c>
      <c r="B33" s="7" t="s">
        <v>224</v>
      </c>
      <c r="C33" s="7">
        <v>44014</v>
      </c>
      <c r="D33" s="8" t="s">
        <v>200</v>
      </c>
      <c r="E33" s="8" t="e">
        <f>INDEX(#REF!,MATCH(TimeEntry8[[#This Row],[Project_ID]],projects[Project_ID],0))</f>
        <v>#REF!</v>
      </c>
      <c r="F33" s="9" t="s">
        <v>255</v>
      </c>
    </row>
    <row r="34" spans="1:6" ht="270" x14ac:dyDescent="0.25">
      <c r="A34" s="6"/>
      <c r="B34" s="7"/>
      <c r="C34" s="7">
        <v>44013</v>
      </c>
      <c r="D34" s="8" t="s">
        <v>200</v>
      </c>
      <c r="E34" s="8" t="e">
        <f>INDEX(#REF!,MATCH(TimeEntry8[[#This Row],[Project_ID]],projects[Project_ID],0))</f>
        <v>#REF!</v>
      </c>
      <c r="F34" s="9" t="s">
        <v>256</v>
      </c>
    </row>
    <row r="35" spans="1:6" ht="210" x14ac:dyDescent="0.25">
      <c r="A35" s="6"/>
      <c r="B35" s="7"/>
      <c r="C35" s="7">
        <v>44012</v>
      </c>
      <c r="D35" s="8" t="s">
        <v>200</v>
      </c>
      <c r="E35" s="8" t="e">
        <f>INDEX(#REF!,MATCH(TimeEntry8[[#This Row],[Project_ID]],projects[Project_ID],0))</f>
        <v>#REF!</v>
      </c>
      <c r="F35" s="9" t="s">
        <v>257</v>
      </c>
    </row>
    <row r="36" spans="1:6" ht="315" x14ac:dyDescent="0.25">
      <c r="A36" s="6"/>
      <c r="B36" s="7"/>
      <c r="C36" s="7">
        <v>44011</v>
      </c>
      <c r="D36" s="8" t="s">
        <v>200</v>
      </c>
      <c r="E36" s="8" t="e">
        <f>INDEX(#REF!,MATCH(TimeEntry8[[#This Row],[Project_ID]],projects[Project_ID],0))</f>
        <v>#REF!</v>
      </c>
      <c r="F36" s="9" t="s">
        <v>258</v>
      </c>
    </row>
    <row r="37" spans="1:6" ht="225" x14ac:dyDescent="0.25">
      <c r="A37" s="6"/>
      <c r="B37" s="7"/>
      <c r="C37" s="7">
        <v>43993</v>
      </c>
      <c r="D37" s="8" t="s">
        <v>200</v>
      </c>
      <c r="E37" s="8" t="e">
        <f>INDEX(#REF!,MATCH(TimeEntry8[[#This Row],[Project_ID]],projects[Project_ID],0))</f>
        <v>#REF!</v>
      </c>
      <c r="F37" s="9" t="s">
        <v>259</v>
      </c>
    </row>
    <row r="38" spans="1:6" ht="120" x14ac:dyDescent="0.25">
      <c r="A38" s="6"/>
      <c r="B38" s="7"/>
      <c r="C38" s="7">
        <v>43992</v>
      </c>
      <c r="D38" s="8" t="s">
        <v>200</v>
      </c>
      <c r="E38" s="8" t="e">
        <f>INDEX(#REF!,MATCH(TimeEntry8[[#This Row],[Project_ID]],projects[Project_ID],0))</f>
        <v>#REF!</v>
      </c>
      <c r="F38" s="9" t="s">
        <v>260</v>
      </c>
    </row>
    <row r="39" spans="1:6" ht="195" x14ac:dyDescent="0.25">
      <c r="A39" s="6"/>
      <c r="B39" s="7"/>
      <c r="C39" s="7">
        <v>43990</v>
      </c>
      <c r="D39" s="8" t="s">
        <v>261</v>
      </c>
      <c r="E39" s="8" t="e">
        <f>INDEX(#REF!,MATCH(TimeEntry8[[#This Row],[Project_ID]],projects[Project_ID],0))</f>
        <v>#REF!</v>
      </c>
      <c r="F39" s="9" t="s">
        <v>262</v>
      </c>
    </row>
    <row r="40" spans="1:6" ht="330" x14ac:dyDescent="0.25">
      <c r="A40" s="6"/>
      <c r="B40" s="7"/>
      <c r="C40" s="7">
        <v>43990</v>
      </c>
      <c r="D40" s="8" t="s">
        <v>200</v>
      </c>
      <c r="E40" s="8" t="e">
        <f>INDEX(#REF!,MATCH(TimeEntry8[[#This Row],[Project_ID]],projects[Project_ID],0))</f>
        <v>#REF!</v>
      </c>
      <c r="F40" s="9" t="s">
        <v>263</v>
      </c>
    </row>
    <row r="41" spans="1:6" ht="105" x14ac:dyDescent="0.25">
      <c r="A41" s="6"/>
      <c r="B41" s="7"/>
      <c r="C41" s="7">
        <v>43986</v>
      </c>
      <c r="D41" s="8" t="s">
        <v>200</v>
      </c>
      <c r="E41" s="8" t="e">
        <f>INDEX(#REF!,MATCH(TimeEntry8[[#This Row],[Project_ID]],projects[Project_ID],0))</f>
        <v>#REF!</v>
      </c>
      <c r="F41" s="9" t="s">
        <v>264</v>
      </c>
    </row>
    <row r="42" spans="1:6" ht="225" x14ac:dyDescent="0.25">
      <c r="A42" s="6"/>
      <c r="B42" s="7"/>
      <c r="C42" s="7">
        <v>43984</v>
      </c>
      <c r="D42" s="8" t="s">
        <v>200</v>
      </c>
      <c r="E42" s="8" t="e">
        <f>INDEX(#REF!,MATCH(TimeEntry8[[#This Row],[Project_ID]],projects[Project_ID],0))</f>
        <v>#REF!</v>
      </c>
      <c r="F42" s="9" t="s">
        <v>265</v>
      </c>
    </row>
    <row r="43" spans="1:6" ht="120" x14ac:dyDescent="0.25">
      <c r="A43" s="6"/>
      <c r="B43" s="7"/>
      <c r="C43" s="7">
        <v>43980</v>
      </c>
      <c r="D43" s="8" t="s">
        <v>200</v>
      </c>
      <c r="E43" s="8" t="e">
        <f>INDEX(#REF!,MATCH(TimeEntry8[[#This Row],[Project_ID]],projects[Project_ID],0))</f>
        <v>#REF!</v>
      </c>
      <c r="F43" s="9" t="s">
        <v>266</v>
      </c>
    </row>
    <row r="44" spans="1:6" ht="195" x14ac:dyDescent="0.25">
      <c r="A44" s="6"/>
      <c r="B44" s="7"/>
      <c r="C44" s="7">
        <v>43979</v>
      </c>
      <c r="D44" s="8" t="s">
        <v>261</v>
      </c>
      <c r="E44" s="8" t="e">
        <f>INDEX(#REF!,MATCH(TimeEntry8[[#This Row],[Project_ID]],projects[Project_ID],0))</f>
        <v>#REF!</v>
      </c>
      <c r="F44" s="9" t="s">
        <v>267</v>
      </c>
    </row>
    <row r="45" spans="1:6" ht="165" x14ac:dyDescent="0.25">
      <c r="A45" s="6"/>
      <c r="B45" s="7"/>
      <c r="C45" s="7">
        <v>43979</v>
      </c>
      <c r="D45" s="8" t="s">
        <v>268</v>
      </c>
      <c r="E45" s="8" t="e">
        <f>INDEX(#REF!,MATCH(TimeEntry8[[#This Row],[Project_ID]],projects[Project_ID],0))</f>
        <v>#REF!</v>
      </c>
      <c r="F45" s="9" t="s">
        <v>269</v>
      </c>
    </row>
    <row r="46" spans="1:6" ht="195" x14ac:dyDescent="0.25">
      <c r="A46" s="6"/>
      <c r="B46" s="7"/>
      <c r="C46" s="7">
        <v>43978</v>
      </c>
      <c r="D46" s="8" t="s">
        <v>268</v>
      </c>
      <c r="E46" s="8" t="e">
        <f>INDEX(#REF!,MATCH(TimeEntry8[[#This Row],[Project_ID]],projects[Project_ID],0))</f>
        <v>#REF!</v>
      </c>
      <c r="F46" s="9" t="s">
        <v>270</v>
      </c>
    </row>
    <row r="47" spans="1:6" ht="135" x14ac:dyDescent="0.25">
      <c r="A47" s="6"/>
      <c r="B47" s="7"/>
      <c r="C47" s="7">
        <v>43978</v>
      </c>
      <c r="D47" s="8" t="s">
        <v>200</v>
      </c>
      <c r="E47" s="8" t="e">
        <f>INDEX(#REF!,MATCH(TimeEntry8[[#This Row],[Project_ID]],projects[Project_ID],0))</f>
        <v>#REF!</v>
      </c>
      <c r="F47" s="9" t="s">
        <v>271</v>
      </c>
    </row>
    <row r="48" spans="1:6" ht="180" x14ac:dyDescent="0.25">
      <c r="A48" s="6"/>
      <c r="B48" s="7"/>
      <c r="C48" s="7">
        <v>43977</v>
      </c>
      <c r="D48" s="8" t="s">
        <v>268</v>
      </c>
      <c r="E48" s="8" t="e">
        <f>INDEX(#REF!,MATCH(TimeEntry8[[#This Row],[Project_ID]],projects[Project_ID],0))</f>
        <v>#REF!</v>
      </c>
      <c r="F48" s="9" t="s">
        <v>272</v>
      </c>
    </row>
    <row r="49" spans="1:6" ht="165" x14ac:dyDescent="0.25">
      <c r="A49" s="6"/>
      <c r="B49" s="7"/>
      <c r="C49" s="7">
        <v>43973</v>
      </c>
      <c r="D49" s="8" t="s">
        <v>268</v>
      </c>
      <c r="E49" s="8" t="e">
        <f>INDEX(#REF!,MATCH(TimeEntry8[[#This Row],[Project_ID]],projects[Project_ID],0))</f>
        <v>#REF!</v>
      </c>
      <c r="F49" s="9" t="s">
        <v>273</v>
      </c>
    </row>
    <row r="50" spans="1:6" ht="225" x14ac:dyDescent="0.25">
      <c r="A50" s="6"/>
      <c r="B50" s="7"/>
      <c r="C50" s="7">
        <v>43973</v>
      </c>
      <c r="D50" s="8" t="s">
        <v>200</v>
      </c>
      <c r="E50" s="8" t="e">
        <f>INDEX(#REF!,MATCH(TimeEntry8[[#This Row],[Project_ID]],projects[Project_ID],0))</f>
        <v>#REF!</v>
      </c>
      <c r="F50" s="9" t="s">
        <v>274</v>
      </c>
    </row>
    <row r="51" spans="1:6" ht="195" x14ac:dyDescent="0.25">
      <c r="A51" s="6"/>
      <c r="B51" s="7"/>
      <c r="C51" s="7">
        <v>43972</v>
      </c>
      <c r="D51" s="8" t="s">
        <v>275</v>
      </c>
      <c r="E51" s="8" t="e">
        <f>INDEX(#REF!,MATCH(TimeEntry8[[#This Row],[Project_ID]],projects[Project_ID],0))</f>
        <v>#REF!</v>
      </c>
      <c r="F51" s="9" t="s">
        <v>276</v>
      </c>
    </row>
    <row r="52" spans="1:6" ht="180" x14ac:dyDescent="0.25">
      <c r="A52" s="6"/>
      <c r="B52" s="7"/>
      <c r="C52" s="7">
        <v>43972</v>
      </c>
      <c r="D52" s="8" t="s">
        <v>268</v>
      </c>
      <c r="E52" s="8" t="e">
        <f>INDEX(#REF!,MATCH(TimeEntry8[[#This Row],[Project_ID]],projects[Project_ID],0))</f>
        <v>#REF!</v>
      </c>
      <c r="F52" s="9" t="s">
        <v>277</v>
      </c>
    </row>
    <row r="53" spans="1:6" ht="285" x14ac:dyDescent="0.25">
      <c r="A53" s="6"/>
      <c r="B53" s="7"/>
      <c r="C53" s="7">
        <v>43972</v>
      </c>
      <c r="D53" s="8" t="s">
        <v>200</v>
      </c>
      <c r="E53" s="8" t="e">
        <f>INDEX(#REF!,MATCH(TimeEntry8[[#This Row],[Project_ID]],projects[Project_ID],0))</f>
        <v>#REF!</v>
      </c>
      <c r="F53" s="9" t="s">
        <v>278</v>
      </c>
    </row>
  </sheetData>
  <conditionalFormatting sqref="A1:F53">
    <cfRule type="expression" dxfId="16" priority="2">
      <formula>#REF!=1.1</formula>
    </cfRule>
  </conditionalFormatting>
  <conditionalFormatting sqref="D1:D53">
    <cfRule type="expression" dxfId="15" priority="1">
      <formula>#REF!=1.1</formula>
    </cfRule>
  </conditionalFormatting>
  <dataValidations count="1">
    <dataValidation type="list" allowBlank="1" showInputMessage="1" showErrorMessage="1" sqref="D1:D53" xr:uid="{8C8B269E-28F8-4397-93D1-023E7EE6ADB6}">
      <formula1>INDIRECT("projects[Project_ID]")</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B38D-B98C-4706-9736-9B98332C20BA}">
  <dimension ref="A1:O1486"/>
  <sheetViews>
    <sheetView tabSelected="1" workbookViewId="0">
      <selection activeCell="J3" sqref="F3:J13"/>
    </sheetView>
  </sheetViews>
  <sheetFormatPr defaultRowHeight="15" x14ac:dyDescent="0.25"/>
  <cols>
    <col min="2" max="2" width="18.7109375" bestFit="1" customWidth="1"/>
    <col min="3" max="3" width="6.5703125" bestFit="1" customWidth="1"/>
    <col min="4" max="4" width="25.140625" bestFit="1" customWidth="1"/>
    <col min="5" max="5" width="10.140625" bestFit="1" customWidth="1"/>
    <col min="6" max="6" width="51.7109375" bestFit="1" customWidth="1"/>
    <col min="7" max="7" width="12.140625" bestFit="1" customWidth="1"/>
    <col min="8" max="8" width="8.42578125" bestFit="1" customWidth="1"/>
    <col min="9" max="9" width="14.140625" bestFit="1" customWidth="1"/>
    <col min="10" max="10" width="30.7109375" customWidth="1"/>
    <col min="11" max="11" width="14.28515625" bestFit="1" customWidth="1"/>
    <col min="13" max="13" width="7.28515625" bestFit="1" customWidth="1"/>
    <col min="14" max="14" width="8.85546875" bestFit="1" customWidth="1"/>
    <col min="15" max="15" width="9.28515625" bestFit="1" customWidth="1"/>
  </cols>
  <sheetData>
    <row r="1" spans="1:15" x14ac:dyDescent="0.25">
      <c r="A1" s="10" t="s">
        <v>279</v>
      </c>
      <c r="B1" s="11" t="s">
        <v>219</v>
      </c>
      <c r="C1" s="12" t="s">
        <v>220</v>
      </c>
      <c r="D1" s="11" t="s">
        <v>213</v>
      </c>
      <c r="E1" s="13" t="s">
        <v>280</v>
      </c>
      <c r="F1" s="13" t="s">
        <v>281</v>
      </c>
      <c r="G1" s="12" t="s">
        <v>221</v>
      </c>
      <c r="H1" s="14" t="s">
        <v>282</v>
      </c>
      <c r="I1" s="13" t="s">
        <v>283</v>
      </c>
      <c r="J1" s="13" t="s">
        <v>284</v>
      </c>
      <c r="K1" s="15" t="s">
        <v>285</v>
      </c>
      <c r="L1" s="16" t="s">
        <v>286</v>
      </c>
      <c r="M1" s="17" t="s">
        <v>287</v>
      </c>
      <c r="N1" s="16" t="s">
        <v>288</v>
      </c>
      <c r="O1" s="16" t="s">
        <v>289</v>
      </c>
    </row>
    <row r="2" spans="1:15" x14ac:dyDescent="0.25">
      <c r="A2" s="18">
        <f>MOD(IF(ROW()=2,  0.1,    IF(INDEX(TimeEntry2[WkEnd],ROW()-1)  =INDEX(TimeEntry2[WkEnd],ROW()-2),    INDEX(TimeEntry2[format],ROW()-2),    INDEX(TimeEntry2[format],ROW()-2)    +1)),2)</f>
        <v>0.1</v>
      </c>
      <c r="B2" s="19">
        <v>44197</v>
      </c>
      <c r="C2" s="20">
        <f>WEEKDAY(TimeEntry2[[#This Row],[Timestamp]])</f>
        <v>6</v>
      </c>
      <c r="D2" s="21"/>
      <c r="E2" s="21">
        <f>IF(TimeEntry2[[#This Row],[Date]]=0,#REF!,G2+(7-L2))</f>
        <v>44199</v>
      </c>
      <c r="F2" s="21" t="e">
        <f>INDEX(projects[Charge_Code],MATCH(TimeEntry2[[#This Row],[Project_ID]],projects[Project_ID],0))</f>
        <v>#N/A</v>
      </c>
      <c r="G2" s="22">
        <f>ROUNDDOWN(TimeEntry2[[#This Row],[Timestamp]],0)</f>
        <v>44197</v>
      </c>
      <c r="H2" s="23">
        <v>0</v>
      </c>
      <c r="I2" s="18" t="str">
        <f t="shared" ref="I2:I238" si="0">"Normal Time"</f>
        <v>Normal Time</v>
      </c>
      <c r="K2" s="24" t="e">
        <f>INDEX(projects[job number],MATCH(TimeEntry2[[#This Row],[Project_ID]],projects[Project_ID],0))</f>
        <v>#N/A</v>
      </c>
      <c r="L2" s="18">
        <f>IF(TimeEntry2[[#This Row],[Date]]=0,"",WEEKDAY(G2,2))</f>
        <v>5</v>
      </c>
      <c r="M2" s="25">
        <f>YEAR(TimeEntry2[[#This Row],[WkEnd]])</f>
        <v>2021</v>
      </c>
      <c r="N2" s="25">
        <f>WEEKNUM(TimeEntry2[[#This Row],[WkEnd]])</f>
        <v>2</v>
      </c>
      <c r="O2" s="25" t="str">
        <f>TimeEntry2[[#This Row],[Year]]&amp;"-"&amp;TimeEntry2[[#This Row],[WkNo]]</f>
        <v>2021-2</v>
      </c>
    </row>
    <row r="3" spans="1:15" x14ac:dyDescent="0.25">
      <c r="A3" s="26">
        <f>MOD(IF(ROW()=2,  0.1,    IF(INDEX(TimeEntry2[WkEnd],ROW()-1)  =INDEX(TimeEntry2[WkEnd],ROW()-2),    INDEX(TimeEntry2[format],ROW()-2),    INDEX(TimeEntry2[format],ROW()-2)    +1)),2)</f>
        <v>1.1000000000000001</v>
      </c>
      <c r="B3" s="19">
        <v>44623.552129629628</v>
      </c>
      <c r="C3" s="7" t="s">
        <v>225</v>
      </c>
      <c r="D3" s="21" t="s">
        <v>127</v>
      </c>
      <c r="E3" s="21">
        <f>IF(TimeEntry2[[#This Row],[Date]]=0,#REF!,G3+(7-L3))</f>
        <v>44626</v>
      </c>
      <c r="F3" s="21" t="str">
        <f>INDEX(projects[Charge_Code],MATCH(TimeEntry2[[#This Row],[Project_ID]],projects[Project_ID],0))</f>
        <v>284197-00 IRSDC MODULAR STATIONS (55-120)</v>
      </c>
      <c r="G3" s="22">
        <v>44624</v>
      </c>
      <c r="H3" s="8">
        <v>4.5</v>
      </c>
      <c r="I3" s="18" t="str">
        <f>"Normal Time"</f>
        <v>Normal Time</v>
      </c>
      <c r="J3" s="7" t="s">
        <v>1004</v>
      </c>
      <c r="K3" s="24" t="s">
        <v>951</v>
      </c>
      <c r="L3" s="18">
        <f>IF(TimeEntry2[[#This Row],[Date]]=0,"",WEEKDAY(G3,2))</f>
        <v>5</v>
      </c>
      <c r="M3" s="25">
        <f>YEAR(TimeEntry2[[#This Row],[WkEnd]])</f>
        <v>2022</v>
      </c>
      <c r="N3" s="25">
        <f>WEEKNUM(TimeEntry2[[#This Row],[WkEnd]])</f>
        <v>11</v>
      </c>
      <c r="O3" s="25" t="str">
        <f>TimeEntry2[[#This Row],[Year]]&amp;"-"&amp;TimeEntry2[[#This Row],[WkNo]]</f>
        <v>2022-11</v>
      </c>
    </row>
    <row r="4" spans="1:15" x14ac:dyDescent="0.25">
      <c r="A4" s="26">
        <f>MOD(IF(ROW()=2,  0.1,    IF(INDEX(TimeEntry2[WkEnd],ROW()-1)  =INDEX(TimeEntry2[WkEnd],ROW()-2),    INDEX(TimeEntry2[format],ROW()-2),    INDEX(TimeEntry2[format],ROW()-2)    +1)),2)</f>
        <v>1.1000000000000001</v>
      </c>
      <c r="B4" s="19">
        <v>44623.552129629628</v>
      </c>
      <c r="C4" s="7" t="s">
        <v>225</v>
      </c>
      <c r="D4" s="21" t="s">
        <v>130</v>
      </c>
      <c r="E4" s="21">
        <f>IF(TimeEntry2[[#This Row],[Date]]=0,#REF!,G4+(7-L4))</f>
        <v>44626</v>
      </c>
      <c r="F4" s="21" t="str">
        <f>INDEX(projects[Charge_Code],MATCH(TimeEntry2[[#This Row],[Project_ID]],projects[Project_ID],0))</f>
        <v>284197-02 BRIDGES AND CIVIL STRUCTURES (55-120)</v>
      </c>
      <c r="G4" s="22">
        <v>44624</v>
      </c>
      <c r="H4" s="8">
        <v>3</v>
      </c>
      <c r="I4" s="18" t="str">
        <f>"Normal Time"</f>
        <v>Normal Time</v>
      </c>
      <c r="J4" s="7" t="s">
        <v>1003</v>
      </c>
      <c r="K4" s="24" t="s">
        <v>951</v>
      </c>
      <c r="L4" s="18">
        <f>IF(TimeEntry2[[#This Row],[Date]]=0,"",WEEKDAY(G4,2))</f>
        <v>5</v>
      </c>
      <c r="M4" s="25">
        <f>YEAR(TimeEntry2[[#This Row],[WkEnd]])</f>
        <v>2022</v>
      </c>
      <c r="N4" s="25">
        <f>WEEKNUM(TimeEntry2[[#This Row],[WkEnd]])</f>
        <v>11</v>
      </c>
      <c r="O4" s="25" t="str">
        <f>TimeEntry2[[#This Row],[Year]]&amp;"-"&amp;TimeEntry2[[#This Row],[WkNo]]</f>
        <v>2022-11</v>
      </c>
    </row>
    <row r="5" spans="1:15" x14ac:dyDescent="0.25">
      <c r="A5" s="26">
        <f>MOD(IF(ROW()=2,  0.1,    IF(INDEX(TimeEntry2[WkEnd],ROW()-1)  =INDEX(TimeEntry2[WkEnd],ROW()-2),    INDEX(TimeEntry2[format],ROW()-2),    INDEX(TimeEntry2[format],ROW()-2)    +1)),2)</f>
        <v>1.1000000000000001</v>
      </c>
      <c r="B5" s="19">
        <v>44623.552129629628</v>
      </c>
      <c r="C5" s="7" t="s">
        <v>224</v>
      </c>
      <c r="D5" s="21" t="s">
        <v>127</v>
      </c>
      <c r="E5" s="21">
        <f>IF(TimeEntry2[[#This Row],[Date]]=0,#REF!,G5+(7-L5))</f>
        <v>44626</v>
      </c>
      <c r="F5" s="21" t="str">
        <f>INDEX(projects[Charge_Code],MATCH(TimeEntry2[[#This Row],[Project_ID]],projects[Project_ID],0))</f>
        <v>284197-00 IRSDC MODULAR STATIONS (55-120)</v>
      </c>
      <c r="G5" s="22">
        <v>44623</v>
      </c>
      <c r="H5" s="8">
        <v>1</v>
      </c>
      <c r="I5" s="18" t="str">
        <f>"Normal Time"</f>
        <v>Normal Time</v>
      </c>
      <c r="J5" s="7" t="s">
        <v>1004</v>
      </c>
      <c r="K5" s="24" t="s">
        <v>951</v>
      </c>
      <c r="L5" s="18">
        <f>IF(TimeEntry2[[#This Row],[Date]]=0,"",WEEKDAY(G5,2))</f>
        <v>4</v>
      </c>
      <c r="M5" s="25">
        <f>YEAR(TimeEntry2[[#This Row],[WkEnd]])</f>
        <v>2022</v>
      </c>
      <c r="N5" s="25">
        <f>WEEKNUM(TimeEntry2[[#This Row],[WkEnd]])</f>
        <v>11</v>
      </c>
      <c r="O5" s="25" t="str">
        <f>TimeEntry2[[#This Row],[Year]]&amp;"-"&amp;TimeEntry2[[#This Row],[WkNo]]</f>
        <v>2022-11</v>
      </c>
    </row>
    <row r="6" spans="1:15" x14ac:dyDescent="0.25">
      <c r="A6" s="26">
        <f>MOD(IF(ROW()=2,  0.1,    IF(INDEX(TimeEntry2[WkEnd],ROW()-1)  =INDEX(TimeEntry2[WkEnd],ROW()-2),    INDEX(TimeEntry2[format],ROW()-2),    INDEX(TimeEntry2[format],ROW()-2)    +1)),2)</f>
        <v>1.1000000000000001</v>
      </c>
      <c r="B6" s="19">
        <v>44623.552129629628</v>
      </c>
      <c r="C6" s="7" t="s">
        <v>224</v>
      </c>
      <c r="D6" s="21" t="s">
        <v>130</v>
      </c>
      <c r="E6" s="21">
        <f>IF(TimeEntry2[[#This Row],[Date]]=0,#REF!,G6+(7-L6))</f>
        <v>44626</v>
      </c>
      <c r="F6" s="21" t="str">
        <f>INDEX(projects[Charge_Code],MATCH(TimeEntry2[[#This Row],[Project_ID]],projects[Project_ID],0))</f>
        <v>284197-02 BRIDGES AND CIVIL STRUCTURES (55-120)</v>
      </c>
      <c r="G6" s="22">
        <v>44623</v>
      </c>
      <c r="H6" s="8">
        <v>3</v>
      </c>
      <c r="I6" s="18" t="str">
        <f>"Normal Time"</f>
        <v>Normal Time</v>
      </c>
      <c r="J6" s="7" t="s">
        <v>1003</v>
      </c>
      <c r="K6" s="24" t="s">
        <v>951</v>
      </c>
      <c r="L6" s="18">
        <f>IF(TimeEntry2[[#This Row],[Date]]=0,"",WEEKDAY(G6,2))</f>
        <v>4</v>
      </c>
      <c r="M6" s="25">
        <f>YEAR(TimeEntry2[[#This Row],[WkEnd]])</f>
        <v>2022</v>
      </c>
      <c r="N6" s="25">
        <f>WEEKNUM(TimeEntry2[[#This Row],[WkEnd]])</f>
        <v>11</v>
      </c>
      <c r="O6" s="25" t="str">
        <f>TimeEntry2[[#This Row],[Year]]&amp;"-"&amp;TimeEntry2[[#This Row],[WkNo]]</f>
        <v>2022-11</v>
      </c>
    </row>
    <row r="7" spans="1:15" x14ac:dyDescent="0.25">
      <c r="A7" s="26">
        <f>MOD(IF(ROW()=2,  0.1,    IF(INDEX(TimeEntry2[WkEnd],ROW()-1)  =INDEX(TimeEntry2[WkEnd],ROW()-2),    INDEX(TimeEntry2[format],ROW()-2),    INDEX(TimeEntry2[format],ROW()-2)    +1)),2)</f>
        <v>1.1000000000000001</v>
      </c>
      <c r="B7" s="19">
        <v>44623.45857638889</v>
      </c>
      <c r="C7" s="7" t="s">
        <v>224</v>
      </c>
      <c r="D7" s="21" t="s">
        <v>130</v>
      </c>
      <c r="E7" s="21">
        <f>IF(TimeEntry2[[#This Row],[Date]]=0,#REF!,G7+(7-L7))</f>
        <v>44626</v>
      </c>
      <c r="F7" s="21" t="str">
        <f>INDEX(projects[Charge_Code],MATCH(TimeEntry2[[#This Row],[Project_ID]],projects[Project_ID],0))</f>
        <v>284197-02 BRIDGES AND CIVIL STRUCTURES (55-120)</v>
      </c>
      <c r="G7" s="22">
        <v>44623</v>
      </c>
      <c r="H7" s="8">
        <v>3.5</v>
      </c>
      <c r="I7" s="18" t="str">
        <f>"Normal Time"</f>
        <v>Normal Time</v>
      </c>
      <c r="J7" s="7" t="s">
        <v>1002</v>
      </c>
      <c r="K7" s="24" t="s">
        <v>951</v>
      </c>
      <c r="L7" s="18">
        <f>IF(TimeEntry2[[#This Row],[Date]]=0,"",WEEKDAY(G7,2))</f>
        <v>4</v>
      </c>
      <c r="M7" s="25">
        <f>YEAR(TimeEntry2[[#This Row],[WkEnd]])</f>
        <v>2022</v>
      </c>
      <c r="N7" s="25">
        <f>WEEKNUM(TimeEntry2[[#This Row],[WkEnd]])</f>
        <v>11</v>
      </c>
      <c r="O7" s="25" t="str">
        <f>TimeEntry2[[#This Row],[Year]]&amp;"-"&amp;TimeEntry2[[#This Row],[WkNo]]</f>
        <v>2022-11</v>
      </c>
    </row>
    <row r="8" spans="1:15" x14ac:dyDescent="0.25">
      <c r="A8" s="26">
        <f>MOD(IF(ROW()=2,  0.1,    IF(INDEX(TimeEntry2[WkEnd],ROW()-1)  =INDEX(TimeEntry2[WkEnd],ROW()-2),    INDEX(TimeEntry2[format],ROW()-2),    INDEX(TimeEntry2[format],ROW()-2)    +1)),2)</f>
        <v>1.1000000000000001</v>
      </c>
      <c r="B8" s="19">
        <v>44622.958611111113</v>
      </c>
      <c r="C8" s="7" t="s">
        <v>226</v>
      </c>
      <c r="D8" s="21" t="s">
        <v>130</v>
      </c>
      <c r="E8" s="21">
        <f>IF(TimeEntry2[[#This Row],[Date]]=0,#REF!,G8+(7-L8))</f>
        <v>44626</v>
      </c>
      <c r="F8" s="21" t="str">
        <f>INDEX(projects[Charge_Code],MATCH(TimeEntry2[[#This Row],[Project_ID]],projects[Project_ID],0))</f>
        <v>284197-02 BRIDGES AND CIVIL STRUCTURES (55-120)</v>
      </c>
      <c r="G8" s="22">
        <v>44622</v>
      </c>
      <c r="H8" s="8">
        <v>3.5</v>
      </c>
      <c r="I8" s="18" t="str">
        <f>"Normal Time"</f>
        <v>Normal Time</v>
      </c>
      <c r="J8" s="7" t="s">
        <v>1001</v>
      </c>
      <c r="K8" s="24" t="s">
        <v>951</v>
      </c>
      <c r="L8" s="18">
        <f>IF(TimeEntry2[[#This Row],[Date]]=0,"",WEEKDAY(G8,2))</f>
        <v>3</v>
      </c>
      <c r="M8" s="25">
        <f>YEAR(TimeEntry2[[#This Row],[WkEnd]])</f>
        <v>2022</v>
      </c>
      <c r="N8" s="25">
        <f>WEEKNUM(TimeEntry2[[#This Row],[WkEnd]])</f>
        <v>11</v>
      </c>
      <c r="O8" s="25" t="str">
        <f>TimeEntry2[[#This Row],[Year]]&amp;"-"&amp;TimeEntry2[[#This Row],[WkNo]]</f>
        <v>2022-11</v>
      </c>
    </row>
    <row r="9" spans="1:15" x14ac:dyDescent="0.25">
      <c r="A9" s="26">
        <f>MOD(IF(ROW()=2,  0.1,    IF(INDEX(TimeEntry2[WkEnd],ROW()-1)  =INDEX(TimeEntry2[WkEnd],ROW()-2),    INDEX(TimeEntry2[format],ROW()-2),    INDEX(TimeEntry2[format],ROW()-2)    +1)),2)</f>
        <v>1.1000000000000001</v>
      </c>
      <c r="B9" s="19">
        <v>44622.625254629631</v>
      </c>
      <c r="C9" s="7" t="s">
        <v>226</v>
      </c>
      <c r="D9" s="21" t="s">
        <v>127</v>
      </c>
      <c r="E9" s="21">
        <f>IF(TimeEntry2[[#This Row],[Date]]=0,#REF!,G9+(7-L9))</f>
        <v>44626</v>
      </c>
      <c r="F9" s="21" t="str">
        <f>INDEX(projects[Charge_Code],MATCH(TimeEntry2[[#This Row],[Project_ID]],projects[Project_ID],0))</f>
        <v>284197-00 IRSDC MODULAR STATIONS (55-120)</v>
      </c>
      <c r="G9" s="22">
        <v>44622</v>
      </c>
      <c r="H9" s="8">
        <v>4</v>
      </c>
      <c r="I9" s="18" t="str">
        <f>"Normal Time"</f>
        <v>Normal Time</v>
      </c>
      <c r="J9" s="7" t="s">
        <v>1000</v>
      </c>
      <c r="K9" s="24" t="s">
        <v>951</v>
      </c>
      <c r="L9" s="18">
        <f>IF(TimeEntry2[[#This Row],[Date]]=0,"",WEEKDAY(G9,2))</f>
        <v>3</v>
      </c>
      <c r="M9" s="25">
        <f>YEAR(TimeEntry2[[#This Row],[WkEnd]])</f>
        <v>2022</v>
      </c>
      <c r="N9" s="25">
        <f>WEEKNUM(TimeEntry2[[#This Row],[WkEnd]])</f>
        <v>11</v>
      </c>
      <c r="O9" s="25" t="str">
        <f>TimeEntry2[[#This Row],[Year]]&amp;"-"&amp;TimeEntry2[[#This Row],[WkNo]]</f>
        <v>2022-11</v>
      </c>
    </row>
    <row r="10" spans="1:15" x14ac:dyDescent="0.25">
      <c r="A10" s="26">
        <f>MOD(IF(ROW()=2,  0.1,    IF(INDEX(TimeEntry2[WkEnd],ROW()-1)  =INDEX(TimeEntry2[WkEnd],ROW()-2),    INDEX(TimeEntry2[format],ROW()-2),    INDEX(TimeEntry2[format],ROW()-2)    +1)),2)</f>
        <v>1.1000000000000001</v>
      </c>
      <c r="B10" s="19">
        <v>44621.625601851854</v>
      </c>
      <c r="C10" s="7" t="s">
        <v>240</v>
      </c>
      <c r="D10" s="21" t="s">
        <v>127</v>
      </c>
      <c r="E10" s="21">
        <f>IF(TimeEntry2[[#This Row],[Date]]=0,#REF!,G10+(7-L10))</f>
        <v>44626</v>
      </c>
      <c r="F10" s="21" t="str">
        <f>INDEX(projects[Charge_Code],MATCH(TimeEntry2[[#This Row],[Project_ID]],projects[Project_ID],0))</f>
        <v>284197-00 IRSDC MODULAR STATIONS (55-120)</v>
      </c>
      <c r="G10" s="22">
        <v>44621</v>
      </c>
      <c r="H10" s="8">
        <v>4.5</v>
      </c>
      <c r="I10" s="18" t="str">
        <f t="shared" ref="I10:I15" si="1">"Normal Time"</f>
        <v>Normal Time</v>
      </c>
      <c r="J10" s="7" t="s">
        <v>999</v>
      </c>
      <c r="K10" s="24" t="s">
        <v>951</v>
      </c>
      <c r="L10" s="18">
        <f>IF(TimeEntry2[[#This Row],[Date]]=0,"",WEEKDAY(G10,2))</f>
        <v>2</v>
      </c>
      <c r="M10" s="25">
        <f>YEAR(TimeEntry2[[#This Row],[WkEnd]])</f>
        <v>2022</v>
      </c>
      <c r="N10" s="25">
        <f>WEEKNUM(TimeEntry2[[#This Row],[WkEnd]])</f>
        <v>11</v>
      </c>
      <c r="O10" s="25" t="str">
        <f>TimeEntry2[[#This Row],[Year]]&amp;"-"&amp;TimeEntry2[[#This Row],[WkNo]]</f>
        <v>2022-11</v>
      </c>
    </row>
    <row r="11" spans="1:15" x14ac:dyDescent="0.25">
      <c r="A11" s="26">
        <f>MOD(IF(ROW()=2,  0.1,    IF(INDEX(TimeEntry2[WkEnd],ROW()-1)  =INDEX(TimeEntry2[WkEnd],ROW()-2),    INDEX(TimeEntry2[format],ROW()-2),    INDEX(TimeEntry2[format],ROW()-2)    +1)),2)</f>
        <v>1.1000000000000001</v>
      </c>
      <c r="B11" s="19">
        <v>44621.458622685182</v>
      </c>
      <c r="C11" s="7" t="s">
        <v>240</v>
      </c>
      <c r="D11" s="21" t="s">
        <v>127</v>
      </c>
      <c r="E11" s="21">
        <f>IF(TimeEntry2[[#This Row],[Date]]=0,#REF!,G11+(7-L11))</f>
        <v>44626</v>
      </c>
      <c r="F11" s="21" t="str">
        <f>INDEX(projects[Charge_Code],MATCH(TimeEntry2[[#This Row],[Project_ID]],projects[Project_ID],0))</f>
        <v>284197-00 IRSDC MODULAR STATIONS (55-120)</v>
      </c>
      <c r="G11" s="22">
        <v>44621</v>
      </c>
      <c r="H11" s="8">
        <v>3</v>
      </c>
      <c r="I11" s="18" t="str">
        <f t="shared" si="1"/>
        <v>Normal Time</v>
      </c>
      <c r="J11" s="7" t="s">
        <v>998</v>
      </c>
      <c r="K11" s="24" t="s">
        <v>951</v>
      </c>
      <c r="L11" s="18">
        <f>IF(TimeEntry2[[#This Row],[Date]]=0,"",WEEKDAY(G11,2))</f>
        <v>2</v>
      </c>
      <c r="M11" s="25">
        <f>YEAR(TimeEntry2[[#This Row],[WkEnd]])</f>
        <v>2022</v>
      </c>
      <c r="N11" s="25">
        <f>WEEKNUM(TimeEntry2[[#This Row],[WkEnd]])</f>
        <v>11</v>
      </c>
      <c r="O11" s="25" t="str">
        <f>TimeEntry2[[#This Row],[Year]]&amp;"-"&amp;TimeEntry2[[#This Row],[WkNo]]</f>
        <v>2022-11</v>
      </c>
    </row>
    <row r="12" spans="1:15" x14ac:dyDescent="0.25">
      <c r="A12" s="26">
        <f>MOD(IF(ROW()=2,  0.1,    IF(INDEX(TimeEntry2[WkEnd],ROW()-1)  =INDEX(TimeEntry2[WkEnd],ROW()-2),    INDEX(TimeEntry2[format],ROW()-2),    INDEX(TimeEntry2[format],ROW()-2)    +1)),2)</f>
        <v>1.1000000000000001</v>
      </c>
      <c r="B12" s="19">
        <v>44620.459085648145</v>
      </c>
      <c r="C12" s="7" t="s">
        <v>228</v>
      </c>
      <c r="D12" s="21" t="s">
        <v>130</v>
      </c>
      <c r="E12" s="21">
        <f>IF(TimeEntry2[[#This Row],[Date]]=0,#REF!,G12+(7-L12))</f>
        <v>44626</v>
      </c>
      <c r="F12" s="21" t="str">
        <f>INDEX(projects[Charge_Code],MATCH(TimeEntry2[[#This Row],[Project_ID]],projects[Project_ID],0))</f>
        <v>284197-02 BRIDGES AND CIVIL STRUCTURES (55-120)</v>
      </c>
      <c r="G12" s="22">
        <v>44620</v>
      </c>
      <c r="H12" s="8">
        <v>2.5</v>
      </c>
      <c r="I12" s="18" t="str">
        <f t="shared" si="1"/>
        <v>Normal Time</v>
      </c>
      <c r="J12" s="7" t="s">
        <v>997</v>
      </c>
      <c r="K12" s="24" t="s">
        <v>951</v>
      </c>
      <c r="L12" s="18">
        <f>IF(TimeEntry2[[#This Row],[Date]]=0,"",WEEKDAY(G12,2))</f>
        <v>1</v>
      </c>
      <c r="M12" s="25">
        <f>YEAR(TimeEntry2[[#This Row],[WkEnd]])</f>
        <v>2022</v>
      </c>
      <c r="N12" s="25">
        <f>WEEKNUM(TimeEntry2[[#This Row],[WkEnd]])</f>
        <v>11</v>
      </c>
      <c r="O12" s="25" t="str">
        <f>TimeEntry2[[#This Row],[Year]]&amp;"-"&amp;TimeEntry2[[#This Row],[WkNo]]</f>
        <v>2022-11</v>
      </c>
    </row>
    <row r="13" spans="1:15" x14ac:dyDescent="0.25">
      <c r="A13" s="26">
        <f>MOD(IF(ROW()=2,  0.1,    IF(INDEX(TimeEntry2[WkEnd],ROW()-1)  =INDEX(TimeEntry2[WkEnd],ROW()-2),    INDEX(TimeEntry2[format],ROW()-2),    INDEX(TimeEntry2[format],ROW()-2)    +1)),2)</f>
        <v>1.1000000000000001</v>
      </c>
      <c r="B13" s="19">
        <v>44620.459085648145</v>
      </c>
      <c r="C13" s="7" t="s">
        <v>228</v>
      </c>
      <c r="D13" s="21" t="s">
        <v>127</v>
      </c>
      <c r="E13" s="21">
        <f>IF(TimeEntry2[[#This Row],[Date]]=0,#REF!,G13+(7-L13))</f>
        <v>44626</v>
      </c>
      <c r="F13" s="21" t="str">
        <f>INDEX(projects[Charge_Code],MATCH(TimeEntry2[[#This Row],[Project_ID]],projects[Project_ID],0))</f>
        <v>284197-00 IRSDC MODULAR STATIONS (55-120)</v>
      </c>
      <c r="G13" s="22">
        <v>44620</v>
      </c>
      <c r="H13" s="8">
        <v>5</v>
      </c>
      <c r="I13" s="18" t="str">
        <f t="shared" si="1"/>
        <v>Normal Time</v>
      </c>
      <c r="J13" s="7" t="s">
        <v>996</v>
      </c>
      <c r="K13" s="24" t="s">
        <v>951</v>
      </c>
      <c r="L13" s="18">
        <f>IF(TimeEntry2[[#This Row],[Date]]=0,"",WEEKDAY(G13,2))</f>
        <v>1</v>
      </c>
      <c r="M13" s="25">
        <f>YEAR(TimeEntry2[[#This Row],[WkEnd]])</f>
        <v>2022</v>
      </c>
      <c r="N13" s="25">
        <f>WEEKNUM(TimeEntry2[[#This Row],[WkEnd]])</f>
        <v>11</v>
      </c>
      <c r="O13" s="25" t="str">
        <f>TimeEntry2[[#This Row],[Year]]&amp;"-"&amp;TimeEntry2[[#This Row],[WkNo]]</f>
        <v>2022-11</v>
      </c>
    </row>
    <row r="14" spans="1:15" x14ac:dyDescent="0.25">
      <c r="A14" s="26">
        <f>MOD(IF(ROW()=2,  0.1,    IF(INDEX(TimeEntry2[WkEnd],ROW()-1)  =INDEX(TimeEntry2[WkEnd],ROW()-2),    INDEX(TimeEntry2[format],ROW()-2),    INDEX(TimeEntry2[format],ROW()-2)    +1)),2)</f>
        <v>0.10000000000000009</v>
      </c>
      <c r="B14" s="19">
        <v>44617.382523148146</v>
      </c>
      <c r="C14" s="7" t="s">
        <v>225</v>
      </c>
      <c r="D14" s="21" t="s">
        <v>995</v>
      </c>
      <c r="E14" s="21">
        <f>IF(TimeEntry2[[#This Row],[Date]]=0,#REF!,G14+(7-L14))</f>
        <v>44619</v>
      </c>
      <c r="F14" s="21" t="str">
        <f>INDEX(projects[Charge_Code],MATCH(TimeEntry2[[#This Row],[Project_ID]],projects[Project_ID],0))</f>
        <v>WELLNESS</v>
      </c>
      <c r="G14" s="22">
        <v>44617</v>
      </c>
      <c r="H14" s="8">
        <v>7.5</v>
      </c>
      <c r="I14" s="18" t="str">
        <f t="shared" si="1"/>
        <v>Normal Time</v>
      </c>
      <c r="J14" s="7" t="s">
        <v>994</v>
      </c>
      <c r="K14" s="24" t="s">
        <v>951</v>
      </c>
      <c r="L14" s="18">
        <f>IF(TimeEntry2[[#This Row],[Date]]=0,"",WEEKDAY(G14,2))</f>
        <v>5</v>
      </c>
      <c r="M14" s="25">
        <f>YEAR(TimeEntry2[[#This Row],[WkEnd]])</f>
        <v>2022</v>
      </c>
      <c r="N14" s="25">
        <f>WEEKNUM(TimeEntry2[[#This Row],[WkEnd]])</f>
        <v>10</v>
      </c>
      <c r="O14" s="25" t="str">
        <f>TimeEntry2[[#This Row],[Year]]&amp;"-"&amp;TimeEntry2[[#This Row],[WkNo]]</f>
        <v>2022-10</v>
      </c>
    </row>
    <row r="15" spans="1:15" x14ac:dyDescent="0.25">
      <c r="A15" s="26">
        <f>MOD(IF(ROW()=2,  0.1,    IF(INDEX(TimeEntry2[WkEnd],ROW()-1)  =INDEX(TimeEntry2[WkEnd],ROW()-2),    INDEX(TimeEntry2[format],ROW()-2),    INDEX(TimeEntry2[format],ROW()-2)    +1)),2)</f>
        <v>0.10000000000000009</v>
      </c>
      <c r="B15" s="19">
        <v>44616.554270833331</v>
      </c>
      <c r="C15" s="7" t="s">
        <v>224</v>
      </c>
      <c r="D15" s="21" t="s">
        <v>127</v>
      </c>
      <c r="E15" s="21">
        <f>IF(TimeEntry2[[#This Row],[Date]]=0,#REF!,G15+(7-L15))</f>
        <v>44619</v>
      </c>
      <c r="F15" s="21" t="str">
        <f>INDEX(projects[Charge_Code],MATCH(TimeEntry2[[#This Row],[Project_ID]],projects[Project_ID],0))</f>
        <v>284197-00 IRSDC MODULAR STATIONS (55-120)</v>
      </c>
      <c r="G15" s="22">
        <v>44616</v>
      </c>
      <c r="H15" s="8">
        <v>2.5</v>
      </c>
      <c r="I15" s="18" t="str">
        <f t="shared" si="1"/>
        <v>Normal Time</v>
      </c>
      <c r="J15" s="7" t="s">
        <v>993</v>
      </c>
      <c r="K15" s="24" t="s">
        <v>951</v>
      </c>
      <c r="L15" s="18">
        <f>IF(TimeEntry2[[#This Row],[Date]]=0,"",WEEKDAY(G15,2))</f>
        <v>4</v>
      </c>
      <c r="M15" s="25">
        <f>YEAR(TimeEntry2[[#This Row],[WkEnd]])</f>
        <v>2022</v>
      </c>
      <c r="N15" s="25">
        <f>WEEKNUM(TimeEntry2[[#This Row],[WkEnd]])</f>
        <v>10</v>
      </c>
      <c r="O15" s="25" t="str">
        <f>TimeEntry2[[#This Row],[Year]]&amp;"-"&amp;TimeEntry2[[#This Row],[WkNo]]</f>
        <v>2022-10</v>
      </c>
    </row>
    <row r="16" spans="1:15" x14ac:dyDescent="0.25">
      <c r="A16" s="26">
        <f>MOD(IF(ROW()=2,  0.1,    IF(INDEX(TimeEntry2[WkEnd],ROW()-1)  =INDEX(TimeEntry2[WkEnd],ROW()-2),    INDEX(TimeEntry2[format],ROW()-2),    INDEX(TimeEntry2[format],ROW()-2)    +1)),2)</f>
        <v>0.10000000000000009</v>
      </c>
      <c r="B16" s="19">
        <v>44616.460578703707</v>
      </c>
      <c r="C16" s="7" t="s">
        <v>224</v>
      </c>
      <c r="D16" s="21" t="s">
        <v>130</v>
      </c>
      <c r="E16" s="21">
        <f>IF(TimeEntry2[[#This Row],[Date]]=0,#REF!,G16+(7-L16))</f>
        <v>44619</v>
      </c>
      <c r="F16" s="21" t="str">
        <f>INDEX(projects[Charge_Code],MATCH(TimeEntry2[[#This Row],[Project_ID]],projects[Project_ID],0))</f>
        <v>284197-02 BRIDGES AND CIVIL STRUCTURES (55-120)</v>
      </c>
      <c r="G16" s="22">
        <v>44616</v>
      </c>
      <c r="H16" s="8">
        <v>2.5</v>
      </c>
      <c r="I16" s="18" t="str">
        <f t="shared" ref="I16:I21" si="2">"Normal Time"</f>
        <v>Normal Time</v>
      </c>
      <c r="J16" s="7" t="s">
        <v>992</v>
      </c>
      <c r="K16" s="24" t="s">
        <v>951</v>
      </c>
      <c r="L16" s="18">
        <f>IF(TimeEntry2[[#This Row],[Date]]=0,"",WEEKDAY(G16,2))</f>
        <v>4</v>
      </c>
      <c r="M16" s="25">
        <f>YEAR(TimeEntry2[[#This Row],[WkEnd]])</f>
        <v>2022</v>
      </c>
      <c r="N16" s="25">
        <f>WEEKNUM(TimeEntry2[[#This Row],[WkEnd]])</f>
        <v>10</v>
      </c>
      <c r="O16" s="25" t="str">
        <f>TimeEntry2[[#This Row],[Year]]&amp;"-"&amp;TimeEntry2[[#This Row],[WkNo]]</f>
        <v>2022-10</v>
      </c>
    </row>
    <row r="17" spans="1:15" x14ac:dyDescent="0.25">
      <c r="A17" s="26">
        <f>MOD(IF(ROW()=2,  0.1,    IF(INDEX(TimeEntry2[WkEnd],ROW()-1)  =INDEX(TimeEntry2[WkEnd],ROW()-2),    INDEX(TimeEntry2[format],ROW()-2),    INDEX(TimeEntry2[format],ROW()-2)    +1)),2)</f>
        <v>0.10000000000000009</v>
      </c>
      <c r="B17" s="19">
        <v>44616.460578703707</v>
      </c>
      <c r="C17" s="7" t="s">
        <v>224</v>
      </c>
      <c r="D17" s="21" t="s">
        <v>127</v>
      </c>
      <c r="E17" s="21">
        <f>IF(TimeEntry2[[#This Row],[Date]]=0,#REF!,G17+(7-L17))</f>
        <v>44619</v>
      </c>
      <c r="F17" s="21" t="str">
        <f>INDEX(projects[Charge_Code],MATCH(TimeEntry2[[#This Row],[Project_ID]],projects[Project_ID],0))</f>
        <v>284197-00 IRSDC MODULAR STATIONS (55-120)</v>
      </c>
      <c r="G17" s="22">
        <v>44616</v>
      </c>
      <c r="H17" s="8">
        <v>2.5</v>
      </c>
      <c r="I17" s="18" t="str">
        <f t="shared" si="2"/>
        <v>Normal Time</v>
      </c>
      <c r="J17" s="7" t="s">
        <v>991</v>
      </c>
      <c r="K17" s="24" t="s">
        <v>951</v>
      </c>
      <c r="L17" s="18">
        <f>IF(TimeEntry2[[#This Row],[Date]]=0,"",WEEKDAY(G17,2))</f>
        <v>4</v>
      </c>
      <c r="M17" s="25">
        <f>YEAR(TimeEntry2[[#This Row],[WkEnd]])</f>
        <v>2022</v>
      </c>
      <c r="N17" s="25">
        <f>WEEKNUM(TimeEntry2[[#This Row],[WkEnd]])</f>
        <v>10</v>
      </c>
      <c r="O17" s="25" t="str">
        <f>TimeEntry2[[#This Row],[Year]]&amp;"-"&amp;TimeEntry2[[#This Row],[WkNo]]</f>
        <v>2022-10</v>
      </c>
    </row>
    <row r="18" spans="1:15" x14ac:dyDescent="0.25">
      <c r="A18" s="26">
        <f>MOD(IF(ROW()=2,  0.1,    IF(INDEX(TimeEntry2[WkEnd],ROW()-1)  =INDEX(TimeEntry2[WkEnd],ROW()-2),    INDEX(TimeEntry2[format],ROW()-2),    INDEX(TimeEntry2[format],ROW()-2)    +1)),2)</f>
        <v>0.10000000000000009</v>
      </c>
      <c r="B18" s="19">
        <v>44615.541979166665</v>
      </c>
      <c r="C18" s="7" t="s">
        <v>226</v>
      </c>
      <c r="D18" s="21" t="s">
        <v>127</v>
      </c>
      <c r="E18" s="21">
        <f>IF(TimeEntry2[[#This Row],[Date]]=0,#REF!,G18+(7-L18))</f>
        <v>44619</v>
      </c>
      <c r="F18" s="21" t="str">
        <f>INDEX(projects[Charge_Code],MATCH(TimeEntry2[[#This Row],[Project_ID]],projects[Project_ID],0))</f>
        <v>284197-00 IRSDC MODULAR STATIONS (55-120)</v>
      </c>
      <c r="G18" s="22">
        <v>44615</v>
      </c>
      <c r="H18" s="8">
        <v>2.5</v>
      </c>
      <c r="I18" s="18" t="str">
        <f t="shared" si="2"/>
        <v>Normal Time</v>
      </c>
      <c r="J18" s="7" t="s">
        <v>990</v>
      </c>
      <c r="K18" s="24" t="s">
        <v>951</v>
      </c>
      <c r="L18" s="18">
        <f>IF(TimeEntry2[[#This Row],[Date]]=0,"",WEEKDAY(G18,2))</f>
        <v>3</v>
      </c>
      <c r="M18" s="25">
        <f>YEAR(TimeEntry2[[#This Row],[WkEnd]])</f>
        <v>2022</v>
      </c>
      <c r="N18" s="25">
        <f>WEEKNUM(TimeEntry2[[#This Row],[WkEnd]])</f>
        <v>10</v>
      </c>
      <c r="O18" s="25" t="str">
        <f>TimeEntry2[[#This Row],[Year]]&amp;"-"&amp;TimeEntry2[[#This Row],[WkNo]]</f>
        <v>2022-10</v>
      </c>
    </row>
    <row r="19" spans="1:15" x14ac:dyDescent="0.25">
      <c r="A19" s="26">
        <f>MOD(IF(ROW()=2,  0.1,    IF(INDEX(TimeEntry2[WkEnd],ROW()-1)  =INDEX(TimeEntry2[WkEnd],ROW()-2),    INDEX(TimeEntry2[format],ROW()-2),    INDEX(TimeEntry2[format],ROW()-2)    +1)),2)</f>
        <v>0.10000000000000009</v>
      </c>
      <c r="B19" s="19">
        <v>44615.458807870367</v>
      </c>
      <c r="C19" s="7" t="s">
        <v>226</v>
      </c>
      <c r="D19" s="21" t="s">
        <v>130</v>
      </c>
      <c r="E19" s="21">
        <f>IF(TimeEntry2[[#This Row],[Date]]=0,#REF!,G19+(7-L19))</f>
        <v>44619</v>
      </c>
      <c r="F19" s="21" t="str">
        <f>INDEX(projects[Charge_Code],MATCH(TimeEntry2[[#This Row],[Project_ID]],projects[Project_ID],0))</f>
        <v>284197-02 BRIDGES AND CIVIL STRUCTURES (55-120)</v>
      </c>
      <c r="G19" s="22">
        <v>44615</v>
      </c>
      <c r="H19" s="8">
        <v>2.5</v>
      </c>
      <c r="I19" s="18" t="str">
        <f t="shared" si="2"/>
        <v>Normal Time</v>
      </c>
      <c r="J19" s="7" t="s">
        <v>989</v>
      </c>
      <c r="K19" s="24" t="s">
        <v>951</v>
      </c>
      <c r="L19" s="18">
        <f>IF(TimeEntry2[[#This Row],[Date]]=0,"",WEEKDAY(G19,2))</f>
        <v>3</v>
      </c>
      <c r="M19" s="25">
        <f>YEAR(TimeEntry2[[#This Row],[WkEnd]])</f>
        <v>2022</v>
      </c>
      <c r="N19" s="25">
        <f>WEEKNUM(TimeEntry2[[#This Row],[WkEnd]])</f>
        <v>10</v>
      </c>
      <c r="O19" s="25" t="str">
        <f>TimeEntry2[[#This Row],[Year]]&amp;"-"&amp;TimeEntry2[[#This Row],[WkNo]]</f>
        <v>2022-10</v>
      </c>
    </row>
    <row r="20" spans="1:15" x14ac:dyDescent="0.25">
      <c r="A20" s="26">
        <f>MOD(IF(ROW()=2,  0.1,    IF(INDEX(TimeEntry2[WkEnd],ROW()-1)  =INDEX(TimeEntry2[WkEnd],ROW()-2),    INDEX(TimeEntry2[format],ROW()-2),    INDEX(TimeEntry2[format],ROW()-2)    +1)),2)</f>
        <v>0.10000000000000009</v>
      </c>
      <c r="B20" s="19">
        <v>44615.415868055556</v>
      </c>
      <c r="C20" s="7" t="s">
        <v>226</v>
      </c>
      <c r="D20" s="21" t="s">
        <v>127</v>
      </c>
      <c r="E20" s="21">
        <f>IF(TimeEntry2[[#This Row],[Date]]=0,#REF!,G20+(7-L20))</f>
        <v>44619</v>
      </c>
      <c r="F20" s="21" t="str">
        <f>INDEX(projects[Charge_Code],MATCH(TimeEntry2[[#This Row],[Project_ID]],projects[Project_ID],0))</f>
        <v>284197-00 IRSDC MODULAR STATIONS (55-120)</v>
      </c>
      <c r="G20" s="22">
        <v>44615</v>
      </c>
      <c r="H20" s="8">
        <v>1</v>
      </c>
      <c r="I20" s="18" t="str">
        <f t="shared" si="2"/>
        <v>Normal Time</v>
      </c>
      <c r="J20" s="7" t="s">
        <v>988</v>
      </c>
      <c r="K20" s="24" t="s">
        <v>951</v>
      </c>
      <c r="L20" s="18">
        <f>IF(TimeEntry2[[#This Row],[Date]]=0,"",WEEKDAY(G20,2))</f>
        <v>3</v>
      </c>
      <c r="M20" s="25">
        <f>YEAR(TimeEntry2[[#This Row],[WkEnd]])</f>
        <v>2022</v>
      </c>
      <c r="N20" s="25">
        <f>WEEKNUM(TimeEntry2[[#This Row],[WkEnd]])</f>
        <v>10</v>
      </c>
      <c r="O20" s="25" t="str">
        <f>TimeEntry2[[#This Row],[Year]]&amp;"-"&amp;TimeEntry2[[#This Row],[WkNo]]</f>
        <v>2022-10</v>
      </c>
    </row>
    <row r="21" spans="1:15" x14ac:dyDescent="0.25">
      <c r="A21" s="26">
        <f>MOD(IF(ROW()=2,  0.1,    IF(INDEX(TimeEntry2[WkEnd],ROW()-1)  =INDEX(TimeEntry2[WkEnd],ROW()-2),    INDEX(TimeEntry2[format],ROW()-2),    INDEX(TimeEntry2[format],ROW()-2)    +1)),2)</f>
        <v>0.10000000000000009</v>
      </c>
      <c r="B21" s="19">
        <v>44615.415868055556</v>
      </c>
      <c r="C21" s="7" t="s">
        <v>226</v>
      </c>
      <c r="D21" s="21" t="s">
        <v>127</v>
      </c>
      <c r="E21" s="21">
        <f>IF(TimeEntry2[[#This Row],[Date]]=0,#REF!,G21+(7-L21))</f>
        <v>44619</v>
      </c>
      <c r="F21" s="21" t="str">
        <f>INDEX(projects[Charge_Code],MATCH(TimeEntry2[[#This Row],[Project_ID]],projects[Project_ID],0))</f>
        <v>284197-00 IRSDC MODULAR STATIONS (55-120)</v>
      </c>
      <c r="G21" s="22">
        <v>44615</v>
      </c>
      <c r="H21" s="8">
        <v>1.5</v>
      </c>
      <c r="I21" s="18" t="str">
        <f t="shared" si="2"/>
        <v>Normal Time</v>
      </c>
      <c r="J21" s="7" t="s">
        <v>987</v>
      </c>
      <c r="K21" s="24" t="s">
        <v>951</v>
      </c>
      <c r="L21" s="18">
        <f>IF(TimeEntry2[[#This Row],[Date]]=0,"",WEEKDAY(G21,2))</f>
        <v>3</v>
      </c>
      <c r="M21" s="25">
        <f>YEAR(TimeEntry2[[#This Row],[WkEnd]])</f>
        <v>2022</v>
      </c>
      <c r="N21" s="25">
        <f>WEEKNUM(TimeEntry2[[#This Row],[WkEnd]])</f>
        <v>10</v>
      </c>
      <c r="O21" s="25" t="str">
        <f>TimeEntry2[[#This Row],[Year]]&amp;"-"&amp;TimeEntry2[[#This Row],[WkNo]]</f>
        <v>2022-10</v>
      </c>
    </row>
    <row r="22" spans="1:15" x14ac:dyDescent="0.25">
      <c r="A22" s="26">
        <f>MOD(IF(ROW()=2,  0.1,    IF(INDEX(TimeEntry2[WkEnd],ROW()-1)  =INDEX(TimeEntry2[WkEnd],ROW()-2),    INDEX(TimeEntry2[format],ROW()-2),    INDEX(TimeEntry2[format],ROW()-2)    +1)),2)</f>
        <v>0.10000000000000009</v>
      </c>
      <c r="B22" s="19">
        <v>44614.708634259259</v>
      </c>
      <c r="C22" s="7" t="s">
        <v>240</v>
      </c>
      <c r="D22" s="21" t="s">
        <v>127</v>
      </c>
      <c r="E22" s="21">
        <f>IF(TimeEntry2[[#This Row],[Date]]=0,#REF!,G22+(7-L22))</f>
        <v>44619</v>
      </c>
      <c r="F22" s="21" t="str">
        <f>INDEX(projects[Charge_Code],MATCH(TimeEntry2[[#This Row],[Project_ID]],projects[Project_ID],0))</f>
        <v>284197-00 IRSDC MODULAR STATIONS (55-120)</v>
      </c>
      <c r="G22" s="22">
        <v>44614</v>
      </c>
      <c r="H22" s="8">
        <v>1</v>
      </c>
      <c r="I22" s="18" t="str">
        <f t="shared" ref="I22:I27" si="3">"Normal Time"</f>
        <v>Normal Time</v>
      </c>
      <c r="J22" s="7" t="s">
        <v>986</v>
      </c>
      <c r="K22" s="24" t="s">
        <v>951</v>
      </c>
      <c r="L22" s="18">
        <f>IF(TimeEntry2[[#This Row],[Date]]=0,"",WEEKDAY(G22,2))</f>
        <v>2</v>
      </c>
      <c r="M22" s="25">
        <f>YEAR(TimeEntry2[[#This Row],[WkEnd]])</f>
        <v>2022</v>
      </c>
      <c r="N22" s="25">
        <f>WEEKNUM(TimeEntry2[[#This Row],[WkEnd]])</f>
        <v>10</v>
      </c>
      <c r="O22" s="25" t="str">
        <f>TimeEntry2[[#This Row],[Year]]&amp;"-"&amp;TimeEntry2[[#This Row],[WkNo]]</f>
        <v>2022-10</v>
      </c>
    </row>
    <row r="23" spans="1:15" x14ac:dyDescent="0.25">
      <c r="A23" s="26">
        <f>MOD(IF(ROW()=2,  0.1,    IF(INDEX(TimeEntry2[WkEnd],ROW()-1)  =INDEX(TimeEntry2[WkEnd],ROW()-2),    INDEX(TimeEntry2[format],ROW()-2),    INDEX(TimeEntry2[format],ROW()-2)    +1)),2)</f>
        <v>0.10000000000000009</v>
      </c>
      <c r="B23" s="19">
        <v>44614.563518518517</v>
      </c>
      <c r="C23" s="7" t="s">
        <v>240</v>
      </c>
      <c r="D23" s="21" t="s">
        <v>127</v>
      </c>
      <c r="E23" s="21">
        <f>IF(TimeEntry2[[#This Row],[Date]]=0,#REF!,G23+(7-L23))</f>
        <v>44619</v>
      </c>
      <c r="F23" s="21" t="str">
        <f>INDEX(projects[Charge_Code],MATCH(TimeEntry2[[#This Row],[Project_ID]],projects[Project_ID],0))</f>
        <v>284197-00 IRSDC MODULAR STATIONS (55-120)</v>
      </c>
      <c r="G23" s="22">
        <v>44614</v>
      </c>
      <c r="H23" s="8">
        <v>1.5</v>
      </c>
      <c r="I23" s="18" t="str">
        <f t="shared" si="3"/>
        <v>Normal Time</v>
      </c>
      <c r="J23" s="7" t="s">
        <v>311</v>
      </c>
      <c r="K23" s="24" t="s">
        <v>951</v>
      </c>
      <c r="L23" s="18">
        <f>IF(TimeEntry2[[#This Row],[Date]]=0,"",WEEKDAY(G23,2))</f>
        <v>2</v>
      </c>
      <c r="M23" s="25">
        <f>YEAR(TimeEntry2[[#This Row],[WkEnd]])</f>
        <v>2022</v>
      </c>
      <c r="N23" s="25">
        <f>WEEKNUM(TimeEntry2[[#This Row],[WkEnd]])</f>
        <v>10</v>
      </c>
      <c r="O23" s="25" t="str">
        <f>TimeEntry2[[#This Row],[Year]]&amp;"-"&amp;TimeEntry2[[#This Row],[WkNo]]</f>
        <v>2022-10</v>
      </c>
    </row>
    <row r="24" spans="1:15" x14ac:dyDescent="0.25">
      <c r="A24" s="26">
        <f>MOD(IF(ROW()=2,  0.1,    IF(INDEX(TimeEntry2[WkEnd],ROW()-1)  =INDEX(TimeEntry2[WkEnd],ROW()-2),    INDEX(TimeEntry2[format],ROW()-2),    INDEX(TimeEntry2[format],ROW()-2)    +1)),2)</f>
        <v>0.10000000000000009</v>
      </c>
      <c r="B24" s="19">
        <v>44614.463379629633</v>
      </c>
      <c r="C24" s="7" t="s">
        <v>240</v>
      </c>
      <c r="D24" s="21" t="s">
        <v>127</v>
      </c>
      <c r="E24" s="21">
        <f>IF(TimeEntry2[[#This Row],[Date]]=0,#REF!,G24+(7-L24))</f>
        <v>44619</v>
      </c>
      <c r="F24" s="21" t="str">
        <f>INDEX(projects[Charge_Code],MATCH(TimeEntry2[[#This Row],[Project_ID]],projects[Project_ID],0))</f>
        <v>284197-00 IRSDC MODULAR STATIONS (55-120)</v>
      </c>
      <c r="G24" s="22">
        <v>44614</v>
      </c>
      <c r="H24" s="8">
        <v>4</v>
      </c>
      <c r="I24" s="18" t="str">
        <f t="shared" si="3"/>
        <v>Normal Time</v>
      </c>
      <c r="J24" s="7" t="s">
        <v>985</v>
      </c>
      <c r="K24" s="24" t="s">
        <v>951</v>
      </c>
      <c r="L24" s="18">
        <f>IF(TimeEntry2[[#This Row],[Date]]=0,"",WEEKDAY(G24,2))</f>
        <v>2</v>
      </c>
      <c r="M24" s="25">
        <f>YEAR(TimeEntry2[[#This Row],[WkEnd]])</f>
        <v>2022</v>
      </c>
      <c r="N24" s="25">
        <f>WEEKNUM(TimeEntry2[[#This Row],[WkEnd]])</f>
        <v>10</v>
      </c>
      <c r="O24" s="25" t="str">
        <f>TimeEntry2[[#This Row],[Year]]&amp;"-"&amp;TimeEntry2[[#This Row],[WkNo]]</f>
        <v>2022-10</v>
      </c>
    </row>
    <row r="25" spans="1:15" x14ac:dyDescent="0.25">
      <c r="A25" s="26">
        <f>MOD(IF(ROW()=2,  0.1,    IF(INDEX(TimeEntry2[WkEnd],ROW()-1)  =INDEX(TimeEntry2[WkEnd],ROW()-2),    INDEX(TimeEntry2[format],ROW()-2),    INDEX(TimeEntry2[format],ROW()-2)    +1)),2)</f>
        <v>0.10000000000000009</v>
      </c>
      <c r="B25" s="19">
        <v>44614.463379629633</v>
      </c>
      <c r="C25" s="7" t="s">
        <v>240</v>
      </c>
      <c r="D25" s="21" t="s">
        <v>127</v>
      </c>
      <c r="E25" s="21">
        <f>IF(TimeEntry2[[#This Row],[Date]]=0,#REF!,G25+(7-L25))</f>
        <v>44619</v>
      </c>
      <c r="F25" s="21" t="str">
        <f>INDEX(projects[Charge_Code],MATCH(TimeEntry2[[#This Row],[Project_ID]],projects[Project_ID],0))</f>
        <v>284197-00 IRSDC MODULAR STATIONS (55-120)</v>
      </c>
      <c r="G25" s="22">
        <v>44614</v>
      </c>
      <c r="H25" s="8">
        <v>1</v>
      </c>
      <c r="I25" s="18" t="str">
        <f t="shared" si="3"/>
        <v>Normal Time</v>
      </c>
      <c r="J25" s="7" t="s">
        <v>984</v>
      </c>
      <c r="K25" s="24" t="s">
        <v>951</v>
      </c>
      <c r="L25" s="18">
        <f>IF(TimeEntry2[[#This Row],[Date]]=0,"",WEEKDAY(G25,2))</f>
        <v>2</v>
      </c>
      <c r="M25" s="25">
        <f>YEAR(TimeEntry2[[#This Row],[WkEnd]])</f>
        <v>2022</v>
      </c>
      <c r="N25" s="25">
        <f>WEEKNUM(TimeEntry2[[#This Row],[WkEnd]])</f>
        <v>10</v>
      </c>
      <c r="O25" s="25" t="str">
        <f>TimeEntry2[[#This Row],[Year]]&amp;"-"&amp;TimeEntry2[[#This Row],[WkNo]]</f>
        <v>2022-10</v>
      </c>
    </row>
    <row r="26" spans="1:15" x14ac:dyDescent="0.25">
      <c r="A26" s="26">
        <f>MOD(IF(ROW()=2,  0.1,    IF(INDEX(TimeEntry2[WkEnd],ROW()-1)  =INDEX(TimeEntry2[WkEnd],ROW()-2),    INDEX(TimeEntry2[format],ROW()-2),    INDEX(TimeEntry2[format],ROW()-2)    +1)),2)</f>
        <v>0.10000000000000009</v>
      </c>
      <c r="B26" s="19">
        <v>44613.630532407406</v>
      </c>
      <c r="C26" s="7" t="s">
        <v>228</v>
      </c>
      <c r="D26" s="21" t="s">
        <v>127</v>
      </c>
      <c r="E26" s="21">
        <f>IF(TimeEntry2[[#This Row],[Date]]=0,#REF!,G26+(7-L26))</f>
        <v>44619</v>
      </c>
      <c r="F26" s="21" t="str">
        <f>INDEX(projects[Charge_Code],MATCH(TimeEntry2[[#This Row],[Project_ID]],projects[Project_ID],0))</f>
        <v>284197-00 IRSDC MODULAR STATIONS (55-120)</v>
      </c>
      <c r="G26" s="22">
        <v>44613</v>
      </c>
      <c r="H26" s="8">
        <v>2.5</v>
      </c>
      <c r="I26" s="18" t="str">
        <f t="shared" si="3"/>
        <v>Normal Time</v>
      </c>
      <c r="J26" s="7" t="s">
        <v>983</v>
      </c>
      <c r="K26" s="24" t="s">
        <v>951</v>
      </c>
      <c r="L26" s="18">
        <f>IF(TimeEntry2[[#This Row],[Date]]=0,"",WEEKDAY(G26,2))</f>
        <v>1</v>
      </c>
      <c r="M26" s="25">
        <f>YEAR(TimeEntry2[[#This Row],[WkEnd]])</f>
        <v>2022</v>
      </c>
      <c r="N26" s="25">
        <f>WEEKNUM(TimeEntry2[[#This Row],[WkEnd]])</f>
        <v>10</v>
      </c>
      <c r="O26" s="25" t="str">
        <f>TimeEntry2[[#This Row],[Year]]&amp;"-"&amp;TimeEntry2[[#This Row],[WkNo]]</f>
        <v>2022-10</v>
      </c>
    </row>
    <row r="27" spans="1:15" x14ac:dyDescent="0.25">
      <c r="A27" s="26">
        <f>MOD(IF(ROW()=2,  0.1,    IF(INDEX(TimeEntry2[WkEnd],ROW()-1)  =INDEX(TimeEntry2[WkEnd],ROW()-2),    INDEX(TimeEntry2[format],ROW()-2),    INDEX(TimeEntry2[format],ROW()-2)    +1)),2)</f>
        <v>0.10000000000000009</v>
      </c>
      <c r="B27" s="19">
        <v>44613.630532407406</v>
      </c>
      <c r="C27" s="7" t="s">
        <v>228</v>
      </c>
      <c r="D27" s="21" t="s">
        <v>130</v>
      </c>
      <c r="E27" s="21">
        <f>IF(TimeEntry2[[#This Row],[Date]]=0,#REF!,G27+(7-L27))</f>
        <v>44619</v>
      </c>
      <c r="F27" s="21" t="str">
        <f>INDEX(projects[Charge_Code],MATCH(TimeEntry2[[#This Row],[Project_ID]],projects[Project_ID],0))</f>
        <v>284197-02 BRIDGES AND CIVIL STRUCTURES (55-120)</v>
      </c>
      <c r="G27" s="22">
        <v>44613</v>
      </c>
      <c r="H27" s="8">
        <v>1</v>
      </c>
      <c r="I27" s="18" t="str">
        <f t="shared" si="3"/>
        <v>Normal Time</v>
      </c>
      <c r="J27" s="7" t="s">
        <v>982</v>
      </c>
      <c r="K27" s="24" t="s">
        <v>951</v>
      </c>
      <c r="L27" s="18">
        <f>IF(TimeEntry2[[#This Row],[Date]]=0,"",WEEKDAY(G27,2))</f>
        <v>1</v>
      </c>
      <c r="M27" s="25">
        <f>YEAR(TimeEntry2[[#This Row],[WkEnd]])</f>
        <v>2022</v>
      </c>
      <c r="N27" s="25">
        <f>WEEKNUM(TimeEntry2[[#This Row],[WkEnd]])</f>
        <v>10</v>
      </c>
      <c r="O27" s="25" t="str">
        <f>TimeEntry2[[#This Row],[Year]]&amp;"-"&amp;TimeEntry2[[#This Row],[WkNo]]</f>
        <v>2022-10</v>
      </c>
    </row>
    <row r="28" spans="1:15" x14ac:dyDescent="0.25">
      <c r="A28" s="26">
        <f>MOD(IF(ROW()=2,  0.1,    IF(INDEX(TimeEntry2[WkEnd],ROW()-1)  =INDEX(TimeEntry2[WkEnd],ROW()-2),    INDEX(TimeEntry2[format],ROW()-2),    INDEX(TimeEntry2[format],ROW()-2)    +1)),2)</f>
        <v>0.10000000000000009</v>
      </c>
      <c r="B28" s="19">
        <v>44613.458912037036</v>
      </c>
      <c r="C28" s="7" t="s">
        <v>228</v>
      </c>
      <c r="D28" s="21" t="s">
        <v>127</v>
      </c>
      <c r="E28" s="21">
        <f>IF(TimeEntry2[[#This Row],[Date]]=0,#REF!,G28+(7-L28))</f>
        <v>44619</v>
      </c>
      <c r="F28" s="21" t="str">
        <f>INDEX(projects[Charge_Code],MATCH(TimeEntry2[[#This Row],[Project_ID]],projects[Project_ID],0))</f>
        <v>284197-00 IRSDC MODULAR STATIONS (55-120)</v>
      </c>
      <c r="G28" s="22">
        <v>44613</v>
      </c>
      <c r="H28" s="8">
        <v>3</v>
      </c>
      <c r="I28" s="18" t="str">
        <f t="shared" ref="I28:I33" si="4">"Normal Time"</f>
        <v>Normal Time</v>
      </c>
      <c r="J28" s="7" t="s">
        <v>981</v>
      </c>
      <c r="K28" s="24" t="s">
        <v>951</v>
      </c>
      <c r="L28" s="18">
        <f>IF(TimeEntry2[[#This Row],[Date]]=0,"",WEEKDAY(G28,2))</f>
        <v>1</v>
      </c>
      <c r="M28" s="25">
        <f>YEAR(TimeEntry2[[#This Row],[WkEnd]])</f>
        <v>2022</v>
      </c>
      <c r="N28" s="25">
        <f>WEEKNUM(TimeEntry2[[#This Row],[WkEnd]])</f>
        <v>10</v>
      </c>
      <c r="O28" s="25" t="str">
        <f>TimeEntry2[[#This Row],[Year]]&amp;"-"&amp;TimeEntry2[[#This Row],[WkNo]]</f>
        <v>2022-10</v>
      </c>
    </row>
    <row r="29" spans="1:15" x14ac:dyDescent="0.25">
      <c r="A29" s="26">
        <f>MOD(IF(ROW()=2,  0.1,    IF(INDEX(TimeEntry2[WkEnd],ROW()-1)  =INDEX(TimeEntry2[WkEnd],ROW()-2),    INDEX(TimeEntry2[format],ROW()-2),    INDEX(TimeEntry2[format],ROW()-2)    +1)),2)</f>
        <v>0.10000000000000009</v>
      </c>
      <c r="B29" s="19">
        <v>44613.458912037036</v>
      </c>
      <c r="C29" s="7" t="s">
        <v>228</v>
      </c>
      <c r="D29" s="21" t="s">
        <v>130</v>
      </c>
      <c r="E29" s="21">
        <f>IF(TimeEntry2[[#This Row],[Date]]=0,#REF!,G29+(7-L29))</f>
        <v>44619</v>
      </c>
      <c r="F29" s="21" t="str">
        <f>INDEX(projects[Charge_Code],MATCH(TimeEntry2[[#This Row],[Project_ID]],projects[Project_ID],0))</f>
        <v>284197-02 BRIDGES AND CIVIL STRUCTURES (55-120)</v>
      </c>
      <c r="G29" s="22">
        <v>44613</v>
      </c>
      <c r="H29" s="8">
        <v>1</v>
      </c>
      <c r="I29" s="18" t="str">
        <f t="shared" si="4"/>
        <v>Normal Time</v>
      </c>
      <c r="J29" s="7" t="s">
        <v>980</v>
      </c>
      <c r="K29" s="24" t="s">
        <v>951</v>
      </c>
      <c r="L29" s="18">
        <f>IF(TimeEntry2[[#This Row],[Date]]=0,"",WEEKDAY(G29,2))</f>
        <v>1</v>
      </c>
      <c r="M29" s="25">
        <f>YEAR(TimeEntry2[[#This Row],[WkEnd]])</f>
        <v>2022</v>
      </c>
      <c r="N29" s="25">
        <f>WEEKNUM(TimeEntry2[[#This Row],[WkEnd]])</f>
        <v>10</v>
      </c>
      <c r="O29" s="25" t="str">
        <f>TimeEntry2[[#This Row],[Year]]&amp;"-"&amp;TimeEntry2[[#This Row],[WkNo]]</f>
        <v>2022-10</v>
      </c>
    </row>
    <row r="30" spans="1:15" x14ac:dyDescent="0.25">
      <c r="A30" s="26">
        <f>MOD(IF(ROW()=2,  0.1,    IF(INDEX(TimeEntry2[WkEnd],ROW()-1)  =INDEX(TimeEntry2[WkEnd],ROW()-2),    INDEX(TimeEntry2[format],ROW()-2),    INDEX(TimeEntry2[format],ROW()-2)    +1)),2)</f>
        <v>1.1000000000000001</v>
      </c>
      <c r="B30" s="19">
        <v>44610.625949074078</v>
      </c>
      <c r="C30" s="7" t="s">
        <v>225</v>
      </c>
      <c r="D30" s="21" t="s">
        <v>130</v>
      </c>
      <c r="E30" s="21">
        <f>IF(TimeEntry2[[#This Row],[Date]]=0,#REF!,G30+(7-L30))</f>
        <v>44612</v>
      </c>
      <c r="F30" s="21" t="str">
        <f>INDEX(projects[Charge_Code],MATCH(TimeEntry2[[#This Row],[Project_ID]],projects[Project_ID],0))</f>
        <v>284197-02 BRIDGES AND CIVIL STRUCTURES (55-120)</v>
      </c>
      <c r="G30" s="22">
        <v>44610</v>
      </c>
      <c r="H30" s="8">
        <v>2</v>
      </c>
      <c r="I30" s="18" t="str">
        <f t="shared" si="4"/>
        <v>Normal Time</v>
      </c>
      <c r="J30" s="7" t="s">
        <v>978</v>
      </c>
      <c r="K30" s="24" t="s">
        <v>951</v>
      </c>
      <c r="L30" s="18">
        <f>IF(TimeEntry2[[#This Row],[Date]]=0,"",WEEKDAY(G30,2))</f>
        <v>5</v>
      </c>
      <c r="M30" s="25">
        <f>YEAR(TimeEntry2[[#This Row],[WkEnd]])</f>
        <v>2022</v>
      </c>
      <c r="N30" s="25">
        <f>WEEKNUM(TimeEntry2[[#This Row],[WkEnd]])</f>
        <v>9</v>
      </c>
      <c r="O30" s="25" t="str">
        <f>TimeEntry2[[#This Row],[Year]]&amp;"-"&amp;TimeEntry2[[#This Row],[WkNo]]</f>
        <v>2022-9</v>
      </c>
    </row>
    <row r="31" spans="1:15" x14ac:dyDescent="0.25">
      <c r="A31" s="26">
        <f>MOD(IF(ROW()=2,  0.1,    IF(INDEX(TimeEntry2[WkEnd],ROW()-1)  =INDEX(TimeEntry2[WkEnd],ROW()-2),    INDEX(TimeEntry2[format],ROW()-2),    INDEX(TimeEntry2[format],ROW()-2)    +1)),2)</f>
        <v>1.1000000000000001</v>
      </c>
      <c r="B31" s="19">
        <v>44610.625949074078</v>
      </c>
      <c r="C31" s="7" t="s">
        <v>225</v>
      </c>
      <c r="D31" s="21" t="s">
        <v>127</v>
      </c>
      <c r="E31" s="21">
        <f>IF(TimeEntry2[[#This Row],[Date]]=0,#REF!,G31+(7-L31))</f>
        <v>44612</v>
      </c>
      <c r="F31" s="21" t="str">
        <f>INDEX(projects[Charge_Code],MATCH(TimeEntry2[[#This Row],[Project_ID]],projects[Project_ID],0))</f>
        <v>284197-00 IRSDC MODULAR STATIONS (55-120)</v>
      </c>
      <c r="G31" s="22">
        <v>44610</v>
      </c>
      <c r="H31" s="8">
        <v>1.5</v>
      </c>
      <c r="I31" s="18" t="str">
        <f t="shared" si="4"/>
        <v>Normal Time</v>
      </c>
      <c r="J31" s="7" t="s">
        <v>977</v>
      </c>
      <c r="K31" s="24" t="s">
        <v>951</v>
      </c>
      <c r="L31" s="18">
        <f>IF(TimeEntry2[[#This Row],[Date]]=0,"",WEEKDAY(G31,2))</f>
        <v>5</v>
      </c>
      <c r="M31" s="25">
        <f>YEAR(TimeEntry2[[#This Row],[WkEnd]])</f>
        <v>2022</v>
      </c>
      <c r="N31" s="25">
        <f>WEEKNUM(TimeEntry2[[#This Row],[WkEnd]])</f>
        <v>9</v>
      </c>
      <c r="O31" s="25" t="str">
        <f>TimeEntry2[[#This Row],[Year]]&amp;"-"&amp;TimeEntry2[[#This Row],[WkNo]]</f>
        <v>2022-9</v>
      </c>
    </row>
    <row r="32" spans="1:15" x14ac:dyDescent="0.25">
      <c r="A32" s="26">
        <f>MOD(IF(ROW()=2,  0.1,    IF(INDEX(TimeEntry2[WkEnd],ROW()-1)  =INDEX(TimeEntry2[WkEnd],ROW()-2),    INDEX(TimeEntry2[format],ROW()-2),    INDEX(TimeEntry2[format],ROW()-2)    +1)),2)</f>
        <v>1.1000000000000001</v>
      </c>
      <c r="B32" s="19">
        <v>44610.542118055557</v>
      </c>
      <c r="C32" s="7" t="s">
        <v>225</v>
      </c>
      <c r="D32" s="21" t="s">
        <v>130</v>
      </c>
      <c r="E32" s="21">
        <f>IF(TimeEntry2[[#This Row],[Date]]=0,#REF!,G32+(7-L32))</f>
        <v>44612</v>
      </c>
      <c r="F32" s="21" t="str">
        <f>INDEX(projects[Charge_Code],MATCH(TimeEntry2[[#This Row],[Project_ID]],projects[Project_ID],0))</f>
        <v>284197-02 BRIDGES AND CIVIL STRUCTURES (55-120)</v>
      </c>
      <c r="G32" s="22">
        <v>44610</v>
      </c>
      <c r="H32" s="8">
        <v>2</v>
      </c>
      <c r="I32" s="18" t="str">
        <f t="shared" si="4"/>
        <v>Normal Time</v>
      </c>
      <c r="J32" s="7" t="s">
        <v>976</v>
      </c>
      <c r="K32" s="24" t="s">
        <v>951</v>
      </c>
      <c r="L32" s="18">
        <f>IF(TimeEntry2[[#This Row],[Date]]=0,"",WEEKDAY(G32,2))</f>
        <v>5</v>
      </c>
      <c r="M32" s="25">
        <f>YEAR(TimeEntry2[[#This Row],[WkEnd]])</f>
        <v>2022</v>
      </c>
      <c r="N32" s="25">
        <f>WEEKNUM(TimeEntry2[[#This Row],[WkEnd]])</f>
        <v>9</v>
      </c>
      <c r="O32" s="25" t="str">
        <f>TimeEntry2[[#This Row],[Year]]&amp;"-"&amp;TimeEntry2[[#This Row],[WkNo]]</f>
        <v>2022-9</v>
      </c>
    </row>
    <row r="33" spans="1:15" x14ac:dyDescent="0.25">
      <c r="A33" s="26">
        <f>MOD(IF(ROW()=2,  0.1,    IF(INDEX(TimeEntry2[WkEnd],ROW()-1)  =INDEX(TimeEntry2[WkEnd],ROW()-2),    INDEX(TimeEntry2[format],ROW()-2),    INDEX(TimeEntry2[format],ROW()-2)    +1)),2)</f>
        <v>1.1000000000000001</v>
      </c>
      <c r="B33" s="19">
        <v>44610.458819444444</v>
      </c>
      <c r="C33" s="7" t="s">
        <v>225</v>
      </c>
      <c r="D33" s="21" t="s">
        <v>127</v>
      </c>
      <c r="E33" s="21">
        <f>IF(TimeEntry2[[#This Row],[Date]]=0,#REF!,G33+(7-L33))</f>
        <v>44612</v>
      </c>
      <c r="F33" s="21" t="str">
        <f>INDEX(projects[Charge_Code],MATCH(TimeEntry2[[#This Row],[Project_ID]],projects[Project_ID],0))</f>
        <v>284197-00 IRSDC MODULAR STATIONS (55-120)</v>
      </c>
      <c r="G33" s="22">
        <v>44610</v>
      </c>
      <c r="H33" s="8">
        <v>2</v>
      </c>
      <c r="I33" s="18" t="str">
        <f t="shared" si="4"/>
        <v>Normal Time</v>
      </c>
      <c r="J33" s="7" t="s">
        <v>975</v>
      </c>
      <c r="K33" s="24" t="s">
        <v>951</v>
      </c>
      <c r="L33" s="18">
        <f>IF(TimeEntry2[[#This Row],[Date]]=0,"",WEEKDAY(G33,2))</f>
        <v>5</v>
      </c>
      <c r="M33" s="25">
        <f>YEAR(TimeEntry2[[#This Row],[WkEnd]])</f>
        <v>2022</v>
      </c>
      <c r="N33" s="25">
        <f>WEEKNUM(TimeEntry2[[#This Row],[WkEnd]])</f>
        <v>9</v>
      </c>
      <c r="O33" s="25" t="str">
        <f>TimeEntry2[[#This Row],[Year]]&amp;"-"&amp;TimeEntry2[[#This Row],[WkNo]]</f>
        <v>2022-9</v>
      </c>
    </row>
    <row r="34" spans="1:15" x14ac:dyDescent="0.25">
      <c r="A34" s="26">
        <f>MOD(IF(ROW()=2,  0.1,    IF(INDEX(TimeEntry2[WkEnd],ROW()-1)  =INDEX(TimeEntry2[WkEnd],ROW()-2),    INDEX(TimeEntry2[format],ROW()-2),    INDEX(TimeEntry2[format],ROW()-2)    +1)),2)</f>
        <v>1.1000000000000001</v>
      </c>
      <c r="B34" s="19">
        <v>44609.630173611113</v>
      </c>
      <c r="C34" s="7" t="s">
        <v>224</v>
      </c>
      <c r="D34" s="21" t="s">
        <v>127</v>
      </c>
      <c r="E34" s="21">
        <f>IF(TimeEntry2[[#This Row],[Date]]=0,#REF!,G34+(7-L34))</f>
        <v>44612</v>
      </c>
      <c r="F34" s="21" t="str">
        <f>INDEX(projects[Charge_Code],MATCH(TimeEntry2[[#This Row],[Project_ID]],projects[Project_ID],0))</f>
        <v>284197-00 IRSDC MODULAR STATIONS (55-120)</v>
      </c>
      <c r="G34" s="22">
        <v>44609</v>
      </c>
      <c r="H34" s="8">
        <v>2.5</v>
      </c>
      <c r="I34" s="18" t="str">
        <f t="shared" ref="I34:I39" si="5">"Normal Time"</f>
        <v>Normal Time</v>
      </c>
      <c r="J34" s="7" t="s">
        <v>969</v>
      </c>
      <c r="K34" s="24" t="s">
        <v>951</v>
      </c>
      <c r="L34" s="18">
        <f>IF(TimeEntry2[[#This Row],[Date]]=0,"",WEEKDAY(G34,2))</f>
        <v>4</v>
      </c>
      <c r="M34" s="25">
        <f>YEAR(TimeEntry2[[#This Row],[WkEnd]])</f>
        <v>2022</v>
      </c>
      <c r="N34" s="25">
        <f>WEEKNUM(TimeEntry2[[#This Row],[WkEnd]])</f>
        <v>9</v>
      </c>
      <c r="O34" s="25" t="str">
        <f>TimeEntry2[[#This Row],[Year]]&amp;"-"&amp;TimeEntry2[[#This Row],[WkNo]]</f>
        <v>2022-9</v>
      </c>
    </row>
    <row r="35" spans="1:15" x14ac:dyDescent="0.25">
      <c r="A35" s="26">
        <f>MOD(IF(ROW()=2,  0.1,    IF(INDEX(TimeEntry2[WkEnd],ROW()-1)  =INDEX(TimeEntry2[WkEnd],ROW()-2),    INDEX(TimeEntry2[format],ROW()-2),    INDEX(TimeEntry2[format],ROW()-2)    +1)),2)</f>
        <v>1.1000000000000001</v>
      </c>
      <c r="B35" s="19">
        <v>44609.551400462966</v>
      </c>
      <c r="C35" s="7" t="s">
        <v>224</v>
      </c>
      <c r="D35" s="21" t="s">
        <v>175</v>
      </c>
      <c r="E35" s="21">
        <f>IF(TimeEntry2[[#This Row],[Date]]=0,#REF!,G35+(7-L35))</f>
        <v>44612</v>
      </c>
      <c r="F35" s="21" t="str">
        <f>INDEX(projects[Charge_Code],MATCH(TimeEntry2[[#This Row],[Project_ID]],projects[Project_ID],0))</f>
        <v>277658-36 W3-GRIP4-3036-CIV (01-432)</v>
      </c>
      <c r="G35" s="22">
        <v>44609</v>
      </c>
      <c r="H35" s="8">
        <v>2</v>
      </c>
      <c r="I35" s="18" t="str">
        <f t="shared" si="5"/>
        <v>Normal Time</v>
      </c>
      <c r="J35" s="7" t="s">
        <v>968</v>
      </c>
      <c r="K35" s="24" t="s">
        <v>951</v>
      </c>
      <c r="L35" s="18">
        <f>IF(TimeEntry2[[#This Row],[Date]]=0,"",WEEKDAY(G35,2))</f>
        <v>4</v>
      </c>
      <c r="M35" s="25">
        <f>YEAR(TimeEntry2[[#This Row],[WkEnd]])</f>
        <v>2022</v>
      </c>
      <c r="N35" s="25">
        <f>WEEKNUM(TimeEntry2[[#This Row],[WkEnd]])</f>
        <v>9</v>
      </c>
      <c r="O35" s="25" t="str">
        <f>TimeEntry2[[#This Row],[Year]]&amp;"-"&amp;TimeEntry2[[#This Row],[WkNo]]</f>
        <v>2022-9</v>
      </c>
    </row>
    <row r="36" spans="1:15" x14ac:dyDescent="0.25">
      <c r="A36" s="26">
        <f>MOD(IF(ROW()=2,  0.1,    IF(INDEX(TimeEntry2[WkEnd],ROW()-1)  =INDEX(TimeEntry2[WkEnd],ROW()-2),    INDEX(TimeEntry2[format],ROW()-2),    INDEX(TimeEntry2[format],ROW()-2)    +1)),2)</f>
        <v>1.1000000000000001</v>
      </c>
      <c r="B36" s="19">
        <v>44609.477523148147</v>
      </c>
      <c r="C36" s="7" t="s">
        <v>224</v>
      </c>
      <c r="D36" s="21" t="s">
        <v>175</v>
      </c>
      <c r="E36" s="21">
        <f>IF(TimeEntry2[[#This Row],[Date]]=0,#REF!,G36+(7-L36))</f>
        <v>44612</v>
      </c>
      <c r="F36" s="21" t="str">
        <f>INDEX(projects[Charge_Code],MATCH(TimeEntry2[[#This Row],[Project_ID]],projects[Project_ID],0))</f>
        <v>277658-36 W3-GRIP4-3036-CIV (01-432)</v>
      </c>
      <c r="G36" s="22">
        <v>44609</v>
      </c>
      <c r="H36" s="8">
        <v>2</v>
      </c>
      <c r="I36" s="18" t="str">
        <f t="shared" si="5"/>
        <v>Normal Time</v>
      </c>
      <c r="J36" s="7" t="s">
        <v>967</v>
      </c>
      <c r="K36" s="24" t="s">
        <v>951</v>
      </c>
      <c r="L36" s="18">
        <f>IF(TimeEntry2[[#This Row],[Date]]=0,"",WEEKDAY(G36,2))</f>
        <v>4</v>
      </c>
      <c r="M36" s="25">
        <f>YEAR(TimeEntry2[[#This Row],[WkEnd]])</f>
        <v>2022</v>
      </c>
      <c r="N36" s="25">
        <f>WEEKNUM(TimeEntry2[[#This Row],[WkEnd]])</f>
        <v>9</v>
      </c>
      <c r="O36" s="25" t="str">
        <f>TimeEntry2[[#This Row],[Year]]&amp;"-"&amp;TimeEntry2[[#This Row],[WkNo]]</f>
        <v>2022-9</v>
      </c>
    </row>
    <row r="37" spans="1:15" x14ac:dyDescent="0.25">
      <c r="A37" s="26">
        <f>MOD(IF(ROW()=2,  0.1,    IF(INDEX(TimeEntry2[WkEnd],ROW()-1)  =INDEX(TimeEntry2[WkEnd],ROW()-2),    INDEX(TimeEntry2[format],ROW()-2),    INDEX(TimeEntry2[format],ROW()-2)    +1)),2)</f>
        <v>1.1000000000000001</v>
      </c>
      <c r="B37" s="19">
        <v>44609.477523148147</v>
      </c>
      <c r="C37" s="7" t="s">
        <v>224</v>
      </c>
      <c r="D37" s="21" t="s">
        <v>127</v>
      </c>
      <c r="E37" s="21">
        <f>IF(TimeEntry2[[#This Row],[Date]]=0,#REF!,G37+(7-L37))</f>
        <v>44612</v>
      </c>
      <c r="F37" s="21" t="str">
        <f>INDEX(projects[Charge_Code],MATCH(TimeEntry2[[#This Row],[Project_ID]],projects[Project_ID],0))</f>
        <v>284197-00 IRSDC MODULAR STATIONS (55-120)</v>
      </c>
      <c r="G37" s="22">
        <v>44609</v>
      </c>
      <c r="H37" s="8">
        <v>1</v>
      </c>
      <c r="I37" s="18" t="str">
        <f t="shared" si="5"/>
        <v>Normal Time</v>
      </c>
      <c r="J37" s="7" t="s">
        <v>966</v>
      </c>
      <c r="K37" s="24" t="s">
        <v>951</v>
      </c>
      <c r="L37" s="18">
        <f>IF(TimeEntry2[[#This Row],[Date]]=0,"",WEEKDAY(G37,2))</f>
        <v>4</v>
      </c>
      <c r="M37" s="25">
        <f>YEAR(TimeEntry2[[#This Row],[WkEnd]])</f>
        <v>2022</v>
      </c>
      <c r="N37" s="25">
        <f>WEEKNUM(TimeEntry2[[#This Row],[WkEnd]])</f>
        <v>9</v>
      </c>
      <c r="O37" s="25" t="str">
        <f>TimeEntry2[[#This Row],[Year]]&amp;"-"&amp;TimeEntry2[[#This Row],[WkNo]]</f>
        <v>2022-9</v>
      </c>
    </row>
    <row r="38" spans="1:15" x14ac:dyDescent="0.25">
      <c r="A38" s="26">
        <f>MOD(IF(ROW()=2,  0.1,    IF(INDEX(TimeEntry2[WkEnd],ROW()-1)  =INDEX(TimeEntry2[WkEnd],ROW()-2),    INDEX(TimeEntry2[format],ROW()-2),    INDEX(TimeEntry2[format],ROW()-2)    +1)),2)</f>
        <v>1.1000000000000001</v>
      </c>
      <c r="B38" s="19">
        <v>44608.625289351854</v>
      </c>
      <c r="C38" s="7" t="s">
        <v>226</v>
      </c>
      <c r="D38" s="21" t="s">
        <v>127</v>
      </c>
      <c r="E38" s="21">
        <f>IF(TimeEntry2[[#This Row],[Date]]=0,#REF!,G38+(7-L38))</f>
        <v>44612</v>
      </c>
      <c r="F38" s="21" t="str">
        <f>INDEX(projects[Charge_Code],MATCH(TimeEntry2[[#This Row],[Project_ID]],projects[Project_ID],0))</f>
        <v>284197-00 IRSDC MODULAR STATIONS (55-120)</v>
      </c>
      <c r="G38" s="22">
        <v>44608</v>
      </c>
      <c r="H38" s="8">
        <v>2</v>
      </c>
      <c r="I38" s="18" t="str">
        <f t="shared" si="5"/>
        <v>Normal Time</v>
      </c>
      <c r="J38" s="7" t="s">
        <v>965</v>
      </c>
      <c r="K38" s="24" t="s">
        <v>951</v>
      </c>
      <c r="L38" s="18">
        <f>IF(TimeEntry2[[#This Row],[Date]]=0,"",WEEKDAY(G38,2))</f>
        <v>3</v>
      </c>
      <c r="M38" s="25">
        <f>YEAR(TimeEntry2[[#This Row],[WkEnd]])</f>
        <v>2022</v>
      </c>
      <c r="N38" s="25">
        <f>WEEKNUM(TimeEntry2[[#This Row],[WkEnd]])</f>
        <v>9</v>
      </c>
      <c r="O38" s="25" t="str">
        <f>TimeEntry2[[#This Row],[Year]]&amp;"-"&amp;TimeEntry2[[#This Row],[WkNo]]</f>
        <v>2022-9</v>
      </c>
    </row>
    <row r="39" spans="1:15" x14ac:dyDescent="0.25">
      <c r="A39" s="26">
        <f>MOD(IF(ROW()=2,  0.1,    IF(INDEX(TimeEntry2[WkEnd],ROW()-1)  =INDEX(TimeEntry2[WkEnd],ROW()-2),    INDEX(TimeEntry2[format],ROW()-2),    INDEX(TimeEntry2[format],ROW()-2)    +1)),2)</f>
        <v>1.1000000000000001</v>
      </c>
      <c r="B39" s="19">
        <v>44608.542048611111</v>
      </c>
      <c r="C39" s="7" t="s">
        <v>226</v>
      </c>
      <c r="D39" s="21" t="s">
        <v>140</v>
      </c>
      <c r="E39" s="21">
        <f>IF(TimeEntry2[[#This Row],[Date]]=0,#REF!,G39+(7-L39))</f>
        <v>44612</v>
      </c>
      <c r="F39" s="21" t="str">
        <f>INDEX(projects[Charge_Code],MATCH(TimeEntry2[[#This Row],[Project_ID]],projects[Project_ID],0))</f>
        <v>255375-00 M25 WARREN FARM SERVICES (01-122)</v>
      </c>
      <c r="G39" s="22">
        <v>44608</v>
      </c>
      <c r="H39" s="8">
        <v>1</v>
      </c>
      <c r="I39" s="18" t="str">
        <f t="shared" si="5"/>
        <v>Normal Time</v>
      </c>
      <c r="J39" s="7" t="s">
        <v>964</v>
      </c>
      <c r="K39" s="24" t="s">
        <v>951</v>
      </c>
      <c r="L39" s="18">
        <f>IF(TimeEntry2[[#This Row],[Date]]=0,"",WEEKDAY(G39,2))</f>
        <v>3</v>
      </c>
      <c r="M39" s="25">
        <f>YEAR(TimeEntry2[[#This Row],[WkEnd]])</f>
        <v>2022</v>
      </c>
      <c r="N39" s="25">
        <f>WEEKNUM(TimeEntry2[[#This Row],[WkEnd]])</f>
        <v>9</v>
      </c>
      <c r="O39" s="25" t="str">
        <f>TimeEntry2[[#This Row],[Year]]&amp;"-"&amp;TimeEntry2[[#This Row],[WkNo]]</f>
        <v>2022-9</v>
      </c>
    </row>
    <row r="40" spans="1:15" x14ac:dyDescent="0.25">
      <c r="A40" s="26">
        <f>MOD(IF(ROW()=2,  0.1,    IF(INDEX(TimeEntry2[WkEnd],ROW()-1)  =INDEX(TimeEntry2[WkEnd],ROW()-2),    INDEX(TimeEntry2[format],ROW()-2),    INDEX(TimeEntry2[format],ROW()-2)    +1)),2)</f>
        <v>1.1000000000000001</v>
      </c>
      <c r="B40" s="19">
        <v>44608.458796296298</v>
      </c>
      <c r="C40" s="7" t="s">
        <v>226</v>
      </c>
      <c r="D40" s="21" t="s">
        <v>140</v>
      </c>
      <c r="E40" s="21">
        <f>IF(TimeEntry2[[#This Row],[Date]]=0,#REF!,G40+(7-L40))</f>
        <v>44612</v>
      </c>
      <c r="F40" s="21" t="str">
        <f>INDEX(projects[Charge_Code],MATCH(TimeEntry2[[#This Row],[Project_ID]],projects[Project_ID],0))</f>
        <v>255375-00 M25 WARREN FARM SERVICES (01-122)</v>
      </c>
      <c r="G40" s="22">
        <v>44608</v>
      </c>
      <c r="H40" s="8">
        <v>2</v>
      </c>
      <c r="I40" s="18" t="str">
        <f t="shared" ref="I40:I45" si="6">"Normal Time"</f>
        <v>Normal Time</v>
      </c>
      <c r="J40" s="7" t="s">
        <v>963</v>
      </c>
      <c r="K40" s="24" t="s">
        <v>951</v>
      </c>
      <c r="L40" s="18">
        <f>IF(TimeEntry2[[#This Row],[Date]]=0,"",WEEKDAY(G40,2))</f>
        <v>3</v>
      </c>
      <c r="M40" s="25">
        <f>YEAR(TimeEntry2[[#This Row],[WkEnd]])</f>
        <v>2022</v>
      </c>
      <c r="N40" s="25">
        <f>WEEKNUM(TimeEntry2[[#This Row],[WkEnd]])</f>
        <v>9</v>
      </c>
      <c r="O40" s="25" t="str">
        <f>TimeEntry2[[#This Row],[Year]]&amp;"-"&amp;TimeEntry2[[#This Row],[WkNo]]</f>
        <v>2022-9</v>
      </c>
    </row>
    <row r="41" spans="1:15" x14ac:dyDescent="0.25">
      <c r="A41" s="26">
        <f>MOD(IF(ROW()=2,  0.1,    IF(INDEX(TimeEntry2[WkEnd],ROW()-1)  =INDEX(TimeEntry2[WkEnd],ROW()-2),    INDEX(TimeEntry2[format],ROW()-2),    INDEX(TimeEntry2[format],ROW()-2)    +1)),2)</f>
        <v>1.1000000000000001</v>
      </c>
      <c r="B41" s="19">
        <v>44608.458796296298</v>
      </c>
      <c r="C41" s="7" t="s">
        <v>226</v>
      </c>
      <c r="D41" s="21" t="s">
        <v>127</v>
      </c>
      <c r="E41" s="21">
        <f>IF(TimeEntry2[[#This Row],[Date]]=0,#REF!,G41+(7-L41))</f>
        <v>44612</v>
      </c>
      <c r="F41" s="21" t="str">
        <f>INDEX(projects[Charge_Code],MATCH(TimeEntry2[[#This Row],[Project_ID]],projects[Project_ID],0))</f>
        <v>284197-00 IRSDC MODULAR STATIONS (55-120)</v>
      </c>
      <c r="G41" s="22">
        <v>44608</v>
      </c>
      <c r="H41" s="8">
        <v>2.5</v>
      </c>
      <c r="I41" s="18" t="str">
        <f t="shared" si="6"/>
        <v>Normal Time</v>
      </c>
      <c r="J41" s="7" t="s">
        <v>962</v>
      </c>
      <c r="K41" s="24" t="s">
        <v>951</v>
      </c>
      <c r="L41" s="18">
        <f>IF(TimeEntry2[[#This Row],[Date]]=0,"",WEEKDAY(G41,2))</f>
        <v>3</v>
      </c>
      <c r="M41" s="25">
        <f>YEAR(TimeEntry2[[#This Row],[WkEnd]])</f>
        <v>2022</v>
      </c>
      <c r="N41" s="25">
        <f>WEEKNUM(TimeEntry2[[#This Row],[WkEnd]])</f>
        <v>9</v>
      </c>
      <c r="O41" s="25" t="str">
        <f>TimeEntry2[[#This Row],[Year]]&amp;"-"&amp;TimeEntry2[[#This Row],[WkNo]]</f>
        <v>2022-9</v>
      </c>
    </row>
    <row r="42" spans="1:15" x14ac:dyDescent="0.25">
      <c r="A42" s="26">
        <f>MOD(IF(ROW()=2,  0.1,    IF(INDEX(TimeEntry2[WkEnd],ROW()-1)  =INDEX(TimeEntry2[WkEnd],ROW()-2),    INDEX(TimeEntry2[format],ROW()-2),    INDEX(TimeEntry2[format],ROW()-2)    +1)),2)</f>
        <v>1.1000000000000001</v>
      </c>
      <c r="B42" s="19">
        <v>44607.708645833336</v>
      </c>
      <c r="C42" s="7" t="s">
        <v>240</v>
      </c>
      <c r="D42" s="21" t="s">
        <v>140</v>
      </c>
      <c r="E42" s="21">
        <f>IF(TimeEntry2[[#This Row],[Date]]=0,#REF!,G42+(7-L42))</f>
        <v>44612</v>
      </c>
      <c r="F42" s="21" t="str">
        <f>INDEX(projects[Charge_Code],MATCH(TimeEntry2[[#This Row],[Project_ID]],projects[Project_ID],0))</f>
        <v>255375-00 M25 WARREN FARM SERVICES (01-122)</v>
      </c>
      <c r="G42" s="22">
        <v>44607</v>
      </c>
      <c r="H42" s="8">
        <v>1.5</v>
      </c>
      <c r="I42" s="18" t="str">
        <f t="shared" si="6"/>
        <v>Normal Time</v>
      </c>
      <c r="J42" s="7" t="s">
        <v>961</v>
      </c>
      <c r="K42" s="24" t="s">
        <v>951</v>
      </c>
      <c r="L42" s="18">
        <f>IF(TimeEntry2[[#This Row],[Date]]=0,"",WEEKDAY(G42,2))</f>
        <v>2</v>
      </c>
      <c r="M42" s="25">
        <f>YEAR(TimeEntry2[[#This Row],[WkEnd]])</f>
        <v>2022</v>
      </c>
      <c r="N42" s="25">
        <f>WEEKNUM(TimeEntry2[[#This Row],[WkEnd]])</f>
        <v>9</v>
      </c>
      <c r="O42" s="25" t="str">
        <f>TimeEntry2[[#This Row],[Year]]&amp;"-"&amp;TimeEntry2[[#This Row],[WkNo]]</f>
        <v>2022-9</v>
      </c>
    </row>
    <row r="43" spans="1:15" x14ac:dyDescent="0.25">
      <c r="A43" s="26">
        <f>MOD(IF(ROW()=2,  0.1,    IF(INDEX(TimeEntry2[WkEnd],ROW()-1)  =INDEX(TimeEntry2[WkEnd],ROW()-2),    INDEX(TimeEntry2[format],ROW()-2),    INDEX(TimeEntry2[format],ROW()-2)    +1)),2)</f>
        <v>1.1000000000000001</v>
      </c>
      <c r="B43" s="19">
        <v>44607.629537037035</v>
      </c>
      <c r="C43" s="7" t="s">
        <v>240</v>
      </c>
      <c r="D43" s="21" t="s">
        <v>127</v>
      </c>
      <c r="E43" s="21">
        <f>IF(TimeEntry2[[#This Row],[Date]]=0,#REF!,G43+(7-L43))</f>
        <v>44612</v>
      </c>
      <c r="F43" s="21" t="str">
        <f>INDEX(projects[Charge_Code],MATCH(TimeEntry2[[#This Row],[Project_ID]],projects[Project_ID],0))</f>
        <v>284197-00 IRSDC MODULAR STATIONS (55-120)</v>
      </c>
      <c r="G43" s="22">
        <v>44607</v>
      </c>
      <c r="H43" s="8">
        <v>2</v>
      </c>
      <c r="I43" s="18" t="str">
        <f t="shared" si="6"/>
        <v>Normal Time</v>
      </c>
      <c r="J43" s="7" t="s">
        <v>311</v>
      </c>
      <c r="K43" s="24" t="s">
        <v>951</v>
      </c>
      <c r="L43" s="18">
        <f>IF(TimeEntry2[[#This Row],[Date]]=0,"",WEEKDAY(G43,2))</f>
        <v>2</v>
      </c>
      <c r="M43" s="25">
        <f>YEAR(TimeEntry2[[#This Row],[WkEnd]])</f>
        <v>2022</v>
      </c>
      <c r="N43" s="25">
        <f>WEEKNUM(TimeEntry2[[#This Row],[WkEnd]])</f>
        <v>9</v>
      </c>
      <c r="O43" s="25" t="str">
        <f>TimeEntry2[[#This Row],[Year]]&amp;"-"&amp;TimeEntry2[[#This Row],[WkNo]]</f>
        <v>2022-9</v>
      </c>
    </row>
    <row r="44" spans="1:15" x14ac:dyDescent="0.25">
      <c r="A44" s="26">
        <f>MOD(IF(ROW()=2,  0.1,    IF(INDEX(TimeEntry2[WkEnd],ROW()-1)  =INDEX(TimeEntry2[WkEnd],ROW()-2),    INDEX(TimeEntry2[format],ROW()-2),    INDEX(TimeEntry2[format],ROW()-2)    +1)),2)</f>
        <v>1.1000000000000001</v>
      </c>
      <c r="B44" s="19">
        <v>44607.542222222219</v>
      </c>
      <c r="C44" s="7" t="s">
        <v>240</v>
      </c>
      <c r="D44" s="21" t="s">
        <v>130</v>
      </c>
      <c r="E44" s="21">
        <f>IF(TimeEntry2[[#This Row],[Date]]=0,#REF!,G44+(7-L44))</f>
        <v>44612</v>
      </c>
      <c r="F44" s="21" t="str">
        <f>INDEX(projects[Charge_Code],MATCH(TimeEntry2[[#This Row],[Project_ID]],projects[Project_ID],0))</f>
        <v>284197-02 BRIDGES AND CIVIL STRUCTURES (55-120)</v>
      </c>
      <c r="G44" s="22">
        <v>44607</v>
      </c>
      <c r="H44" s="8">
        <v>2</v>
      </c>
      <c r="I44" s="18" t="str">
        <f t="shared" si="6"/>
        <v>Normal Time</v>
      </c>
      <c r="J44" s="7" t="s">
        <v>960</v>
      </c>
      <c r="K44" s="24" t="s">
        <v>951</v>
      </c>
      <c r="L44" s="18">
        <f>IF(TimeEntry2[[#This Row],[Date]]=0,"",WEEKDAY(G44,2))</f>
        <v>2</v>
      </c>
      <c r="M44" s="25">
        <f>YEAR(TimeEntry2[[#This Row],[WkEnd]])</f>
        <v>2022</v>
      </c>
      <c r="N44" s="25">
        <f>WEEKNUM(TimeEntry2[[#This Row],[WkEnd]])</f>
        <v>9</v>
      </c>
      <c r="O44" s="25" t="str">
        <f>TimeEntry2[[#This Row],[Year]]&amp;"-"&amp;TimeEntry2[[#This Row],[WkNo]]</f>
        <v>2022-9</v>
      </c>
    </row>
    <row r="45" spans="1:15" x14ac:dyDescent="0.25">
      <c r="A45" s="26">
        <f>MOD(IF(ROW()=2,  0.1,    IF(INDEX(TimeEntry2[WkEnd],ROW()-1)  =INDEX(TimeEntry2[WkEnd],ROW()-2),    INDEX(TimeEntry2[format],ROW()-2),    INDEX(TimeEntry2[format],ROW()-2)    +1)),2)</f>
        <v>1.1000000000000001</v>
      </c>
      <c r="B45" s="19">
        <v>44607.542222222219</v>
      </c>
      <c r="C45" s="7" t="s">
        <v>240</v>
      </c>
      <c r="D45" s="21" t="s">
        <v>127</v>
      </c>
      <c r="E45" s="21">
        <f>IF(TimeEntry2[[#This Row],[Date]]=0,#REF!,G45+(7-L45))</f>
        <v>44612</v>
      </c>
      <c r="F45" s="21" t="str">
        <f>INDEX(projects[Charge_Code],MATCH(TimeEntry2[[#This Row],[Project_ID]],projects[Project_ID],0))</f>
        <v>284197-00 IRSDC MODULAR STATIONS (55-120)</v>
      </c>
      <c r="G45" s="22">
        <v>44607</v>
      </c>
      <c r="H45" s="8">
        <v>2</v>
      </c>
      <c r="I45" s="18" t="str">
        <f t="shared" si="6"/>
        <v>Normal Time</v>
      </c>
      <c r="J45" s="7" t="s">
        <v>959</v>
      </c>
      <c r="K45" s="24" t="s">
        <v>951</v>
      </c>
      <c r="L45" s="18">
        <f>IF(TimeEntry2[[#This Row],[Date]]=0,"",WEEKDAY(G45,2))</f>
        <v>2</v>
      </c>
      <c r="M45" s="25">
        <f>YEAR(TimeEntry2[[#This Row],[WkEnd]])</f>
        <v>2022</v>
      </c>
      <c r="N45" s="25">
        <f>WEEKNUM(TimeEntry2[[#This Row],[WkEnd]])</f>
        <v>9</v>
      </c>
      <c r="O45" s="25" t="str">
        <f>TimeEntry2[[#This Row],[Year]]&amp;"-"&amp;TimeEntry2[[#This Row],[WkNo]]</f>
        <v>2022-9</v>
      </c>
    </row>
    <row r="46" spans="1:15" x14ac:dyDescent="0.25">
      <c r="A46" s="26">
        <f>MOD(IF(ROW()=2,  0.1,    IF(INDEX(TimeEntry2[WkEnd],ROW()-1)  =INDEX(TimeEntry2[WkEnd],ROW()-2),    INDEX(TimeEntry2[format],ROW()-2),    INDEX(TimeEntry2[format],ROW()-2)    +1)),2)</f>
        <v>1.1000000000000001</v>
      </c>
      <c r="B46" s="19">
        <v>44606.62703703704</v>
      </c>
      <c r="C46" s="7" t="s">
        <v>228</v>
      </c>
      <c r="D46" s="21" t="s">
        <v>130</v>
      </c>
      <c r="E46" s="21">
        <f>IF(TimeEntry2[[#This Row],[Date]]=0,#REF!,G46+(7-L46))</f>
        <v>44612</v>
      </c>
      <c r="F46" s="21" t="str">
        <f>INDEX(projects[Charge_Code],MATCH(TimeEntry2[[#This Row],[Project_ID]],projects[Project_ID],0))</f>
        <v>284197-02 BRIDGES AND CIVIL STRUCTURES (55-120)</v>
      </c>
      <c r="G46" s="22">
        <v>44606</v>
      </c>
      <c r="H46" s="8">
        <v>1.5</v>
      </c>
      <c r="I46" s="18" t="str">
        <f t="shared" ref="I46:I51" si="7">"Normal Time"</f>
        <v>Normal Time</v>
      </c>
      <c r="J46" s="7" t="s">
        <v>958</v>
      </c>
      <c r="K46" s="24" t="s">
        <v>951</v>
      </c>
      <c r="L46" s="18">
        <f>IF(TimeEntry2[[#This Row],[Date]]=0,"",WEEKDAY(G46,2))</f>
        <v>1</v>
      </c>
      <c r="M46" s="25">
        <f>YEAR(TimeEntry2[[#This Row],[WkEnd]])</f>
        <v>2022</v>
      </c>
      <c r="N46" s="25">
        <f>WEEKNUM(TimeEntry2[[#This Row],[WkEnd]])</f>
        <v>9</v>
      </c>
      <c r="O46" s="25" t="str">
        <f>TimeEntry2[[#This Row],[Year]]&amp;"-"&amp;TimeEntry2[[#This Row],[WkNo]]</f>
        <v>2022-9</v>
      </c>
    </row>
    <row r="47" spans="1:15" x14ac:dyDescent="0.25">
      <c r="A47" s="26">
        <f>MOD(IF(ROW()=2,  0.1,    IF(INDEX(TimeEntry2[WkEnd],ROW()-1)  =INDEX(TimeEntry2[WkEnd],ROW()-2),    INDEX(TimeEntry2[format],ROW()-2),    INDEX(TimeEntry2[format],ROW()-2)    +1)),2)</f>
        <v>1.1000000000000001</v>
      </c>
      <c r="B47" s="19">
        <v>44606.560925925929</v>
      </c>
      <c r="C47" s="7" t="s">
        <v>228</v>
      </c>
      <c r="D47" s="21" t="s">
        <v>130</v>
      </c>
      <c r="E47" s="21">
        <f>IF(TimeEntry2[[#This Row],[Date]]=0,#REF!,G47+(7-L47))</f>
        <v>44612</v>
      </c>
      <c r="F47" s="21" t="str">
        <f>INDEX(projects[Charge_Code],MATCH(TimeEntry2[[#This Row],[Project_ID]],projects[Project_ID],0))</f>
        <v>284197-02 BRIDGES AND CIVIL STRUCTURES (55-120)</v>
      </c>
      <c r="G47" s="22">
        <v>44606</v>
      </c>
      <c r="H47" s="8">
        <v>2</v>
      </c>
      <c r="I47" s="18" t="str">
        <f t="shared" si="7"/>
        <v>Normal Time</v>
      </c>
      <c r="J47" s="7" t="s">
        <v>952</v>
      </c>
      <c r="K47" s="24" t="s">
        <v>951</v>
      </c>
      <c r="L47" s="18">
        <f>IF(TimeEntry2[[#This Row],[Date]]=0,"",WEEKDAY(G47,2))</f>
        <v>1</v>
      </c>
      <c r="M47" s="25">
        <f>YEAR(TimeEntry2[[#This Row],[WkEnd]])</f>
        <v>2022</v>
      </c>
      <c r="N47" s="25">
        <f>WEEKNUM(TimeEntry2[[#This Row],[WkEnd]])</f>
        <v>9</v>
      </c>
      <c r="O47" s="25" t="str">
        <f>TimeEntry2[[#This Row],[Year]]&amp;"-"&amp;TimeEntry2[[#This Row],[WkNo]]</f>
        <v>2022-9</v>
      </c>
    </row>
    <row r="48" spans="1:15" x14ac:dyDescent="0.25">
      <c r="A48" s="26">
        <f>MOD(IF(ROW()=2,  0.1,    IF(INDEX(TimeEntry2[WkEnd],ROW()-1)  =INDEX(TimeEntry2[WkEnd],ROW()-2),    INDEX(TimeEntry2[format],ROW()-2),    INDEX(TimeEntry2[format],ROW()-2)    +1)),2)</f>
        <v>1.1000000000000001</v>
      </c>
      <c r="B48" s="19">
        <v>44606.560925925929</v>
      </c>
      <c r="C48" s="7" t="s">
        <v>228</v>
      </c>
      <c r="D48" s="21" t="s">
        <v>127</v>
      </c>
      <c r="E48" s="21">
        <f>IF(TimeEntry2[[#This Row],[Date]]=0,#REF!,G48+(7-L48))</f>
        <v>44612</v>
      </c>
      <c r="F48" s="21" t="str">
        <f>INDEX(projects[Charge_Code],MATCH(TimeEntry2[[#This Row],[Project_ID]],projects[Project_ID],0))</f>
        <v>284197-00 IRSDC MODULAR STATIONS (55-120)</v>
      </c>
      <c r="G48" s="22">
        <v>44606</v>
      </c>
      <c r="H48" s="8">
        <v>4</v>
      </c>
      <c r="I48" s="18" t="str">
        <f t="shared" si="7"/>
        <v>Normal Time</v>
      </c>
      <c r="J48" s="7" t="s">
        <v>950</v>
      </c>
      <c r="K48" s="24" t="s">
        <v>951</v>
      </c>
      <c r="L48" s="18">
        <f>IF(TimeEntry2[[#This Row],[Date]]=0,"",WEEKDAY(G48,2))</f>
        <v>1</v>
      </c>
      <c r="M48" s="25">
        <f>YEAR(TimeEntry2[[#This Row],[WkEnd]])</f>
        <v>2022</v>
      </c>
      <c r="N48" s="25">
        <f>WEEKNUM(TimeEntry2[[#This Row],[WkEnd]])</f>
        <v>9</v>
      </c>
      <c r="O48" s="25" t="str">
        <f>TimeEntry2[[#This Row],[Year]]&amp;"-"&amp;TimeEntry2[[#This Row],[WkNo]]</f>
        <v>2022-9</v>
      </c>
    </row>
    <row r="49" spans="1:15" x14ac:dyDescent="0.25">
      <c r="A49" s="26">
        <f>MOD(IF(ROW()=2,  0.1,    IF(INDEX(TimeEntry2[WkEnd],ROW()-1)  =INDEX(TimeEntry2[WkEnd],ROW()-2),    INDEX(TimeEntry2[format],ROW()-2),    INDEX(TimeEntry2[format],ROW()-2)    +1)),2)</f>
        <v>0.10000000000000009</v>
      </c>
      <c r="B49" s="19">
        <v>44603.625787037039</v>
      </c>
      <c r="C49" s="7" t="s">
        <v>225</v>
      </c>
      <c r="D49" s="21" t="s">
        <v>130</v>
      </c>
      <c r="E49" s="21">
        <f>IF(TimeEntry2[[#This Row],[Date]]=0,#REF!,G49+(7-L49))</f>
        <v>44605</v>
      </c>
      <c r="F49" s="21" t="str">
        <f>INDEX(projects[Charge_Code],MATCH(TimeEntry2[[#This Row],[Project_ID]],projects[Project_ID],0))</f>
        <v>284197-02 BRIDGES AND CIVIL STRUCTURES (55-120)</v>
      </c>
      <c r="G49" s="22">
        <v>44603</v>
      </c>
      <c r="H49" s="8">
        <v>3</v>
      </c>
      <c r="I49" s="18" t="str">
        <f t="shared" si="7"/>
        <v>Normal Time</v>
      </c>
      <c r="J49" s="7" t="s">
        <v>949</v>
      </c>
      <c r="K49" s="24" t="str">
        <f>INDEX(projects[job number],MATCH(TimeEntry2[[#This Row],[Project_ID]],projects[Project_ID],0))</f>
        <v>284197-02</v>
      </c>
      <c r="L49" s="18">
        <f>IF(TimeEntry2[[#This Row],[Date]]=0,"",WEEKDAY(G49,2))</f>
        <v>5</v>
      </c>
      <c r="M49" s="25">
        <f>YEAR(TimeEntry2[[#This Row],[WkEnd]])</f>
        <v>2022</v>
      </c>
      <c r="N49" s="25">
        <f>WEEKNUM(TimeEntry2[[#This Row],[WkEnd]])</f>
        <v>8</v>
      </c>
      <c r="O49" s="25" t="str">
        <f>TimeEntry2[[#This Row],[Year]]&amp;"-"&amp;TimeEntry2[[#This Row],[WkNo]]</f>
        <v>2022-8</v>
      </c>
    </row>
    <row r="50" spans="1:15" x14ac:dyDescent="0.25">
      <c r="A50" s="26">
        <f>MOD(IF(ROW()=2,  0.1,    IF(INDEX(TimeEntry2[WkEnd],ROW()-1)  =INDEX(TimeEntry2[WkEnd],ROW()-2),    INDEX(TimeEntry2[format],ROW()-2),    INDEX(TimeEntry2[format],ROW()-2)    +1)),2)</f>
        <v>0.10000000000000009</v>
      </c>
      <c r="B50" s="19">
        <v>44603.542361111111</v>
      </c>
      <c r="C50" s="7" t="s">
        <v>225</v>
      </c>
      <c r="D50" s="21" t="s">
        <v>127</v>
      </c>
      <c r="E50" s="21">
        <f>IF(TimeEntry2[[#This Row],[Date]]=0,#REF!,G50+(7-L50))</f>
        <v>44605</v>
      </c>
      <c r="F50" s="21" t="str">
        <f>INDEX(projects[Charge_Code],MATCH(TimeEntry2[[#This Row],[Project_ID]],projects[Project_ID],0))</f>
        <v>284197-00 IRSDC MODULAR STATIONS (55-120)</v>
      </c>
      <c r="G50" s="22">
        <v>44603</v>
      </c>
      <c r="H50" s="8">
        <v>2</v>
      </c>
      <c r="I50" s="18" t="str">
        <f t="shared" si="7"/>
        <v>Normal Time</v>
      </c>
      <c r="J50" s="7" t="s">
        <v>948</v>
      </c>
      <c r="K50" s="24" t="str">
        <f>INDEX(projects[job number],MATCH(TimeEntry2[[#This Row],[Project_ID]],projects[Project_ID],0))</f>
        <v>284197-00</v>
      </c>
      <c r="L50" s="18">
        <f>IF(TimeEntry2[[#This Row],[Date]]=0,"",WEEKDAY(G50,2))</f>
        <v>5</v>
      </c>
      <c r="M50" s="25">
        <f>YEAR(TimeEntry2[[#This Row],[WkEnd]])</f>
        <v>2022</v>
      </c>
      <c r="N50" s="25">
        <f>WEEKNUM(TimeEntry2[[#This Row],[WkEnd]])</f>
        <v>8</v>
      </c>
      <c r="O50" s="25" t="str">
        <f>TimeEntry2[[#This Row],[Year]]&amp;"-"&amp;TimeEntry2[[#This Row],[WkNo]]</f>
        <v>2022-8</v>
      </c>
    </row>
    <row r="51" spans="1:15" x14ac:dyDescent="0.25">
      <c r="A51" s="26">
        <f>MOD(IF(ROW()=2,  0.1,    IF(INDEX(TimeEntry2[WkEnd],ROW()-1)  =INDEX(TimeEntry2[WkEnd],ROW()-2),    INDEX(TimeEntry2[format],ROW()-2),    INDEX(TimeEntry2[format],ROW()-2)    +1)),2)</f>
        <v>0.10000000000000009</v>
      </c>
      <c r="B51" s="19">
        <v>44603.542361111111</v>
      </c>
      <c r="C51" s="7" t="s">
        <v>225</v>
      </c>
      <c r="D51" s="21" t="s">
        <v>130</v>
      </c>
      <c r="E51" s="21">
        <f>IF(TimeEntry2[[#This Row],[Date]]=0,#REF!,G51+(7-L51))</f>
        <v>44605</v>
      </c>
      <c r="F51" s="21" t="str">
        <f>INDEX(projects[Charge_Code],MATCH(TimeEntry2[[#This Row],[Project_ID]],projects[Project_ID],0))</f>
        <v>284197-02 BRIDGES AND CIVIL STRUCTURES (55-120)</v>
      </c>
      <c r="G51" s="22">
        <v>44603</v>
      </c>
      <c r="H51" s="8">
        <v>2.5</v>
      </c>
      <c r="I51" s="18" t="str">
        <f t="shared" si="7"/>
        <v>Normal Time</v>
      </c>
      <c r="J51" s="7" t="s">
        <v>947</v>
      </c>
      <c r="K51" s="24" t="str">
        <f>INDEX(projects[job number],MATCH(TimeEntry2[[#This Row],[Project_ID]],projects[Project_ID],0))</f>
        <v>284197-02</v>
      </c>
      <c r="L51" s="18">
        <f>IF(TimeEntry2[[#This Row],[Date]]=0,"",WEEKDAY(G51,2))</f>
        <v>5</v>
      </c>
      <c r="M51" s="25">
        <f>YEAR(TimeEntry2[[#This Row],[WkEnd]])</f>
        <v>2022</v>
      </c>
      <c r="N51" s="25">
        <f>WEEKNUM(TimeEntry2[[#This Row],[WkEnd]])</f>
        <v>8</v>
      </c>
      <c r="O51" s="25" t="str">
        <f>TimeEntry2[[#This Row],[Year]]&amp;"-"&amp;TimeEntry2[[#This Row],[WkNo]]</f>
        <v>2022-8</v>
      </c>
    </row>
    <row r="52" spans="1:15" x14ac:dyDescent="0.25">
      <c r="A52" s="26">
        <f>MOD(IF(ROW()=2,  0.1,    IF(INDEX(TimeEntry2[WkEnd],ROW()-1)  =INDEX(TimeEntry2[WkEnd],ROW()-2),    INDEX(TimeEntry2[format],ROW()-2),    INDEX(TimeEntry2[format],ROW()-2)    +1)),2)</f>
        <v>0.10000000000000009</v>
      </c>
      <c r="B52" s="19">
        <v>44603.476863425924</v>
      </c>
      <c r="C52" s="7" t="s">
        <v>293</v>
      </c>
      <c r="D52" s="21" t="s">
        <v>117</v>
      </c>
      <c r="E52" s="21">
        <f>IF(TimeEntry2[[#This Row],[Date]]=0,#REF!,G52+(7-L52))</f>
        <v>44605</v>
      </c>
      <c r="F52" s="21" t="str">
        <f>INDEX(projects[Charge_Code],MATCH(TimeEntry2[[#This Row],[Project_ID]],projects[Project_ID],0))</f>
        <v>077616-65 UPSKILLING TRAINING AND DEVELO (01-748)</v>
      </c>
      <c r="G52" s="22">
        <v>44602</v>
      </c>
      <c r="H52" s="8">
        <v>5</v>
      </c>
      <c r="I52" s="18" t="str">
        <f t="shared" si="0"/>
        <v>Normal Time</v>
      </c>
      <c r="J52" s="7" t="s">
        <v>953</v>
      </c>
      <c r="K52" s="24" t="str">
        <f>INDEX(projects[job number],MATCH(TimeEntry2[[#This Row],[Project_ID]],projects[Project_ID],0))</f>
        <v>077616-65</v>
      </c>
      <c r="L52" s="36">
        <f>IF(TimeEntry2[[#This Row],[Date]]=0,"",WEEKDAY(G52,2))</f>
        <v>4</v>
      </c>
      <c r="M52" s="25">
        <f>YEAR(TimeEntry2[[#This Row],[WkEnd]])</f>
        <v>2022</v>
      </c>
      <c r="N52" s="25">
        <f>WEEKNUM(TimeEntry2[[#This Row],[WkEnd]])</f>
        <v>8</v>
      </c>
      <c r="O52" s="25" t="str">
        <f>TimeEntry2[[#This Row],[Year]]&amp;"-"&amp;TimeEntry2[[#This Row],[WkNo]]</f>
        <v>2022-8</v>
      </c>
    </row>
    <row r="53" spans="1:15" x14ac:dyDescent="0.25">
      <c r="A53" s="26">
        <f>MOD(IF(ROW()=2,  0.1,    IF(INDEX(TimeEntry2[WkEnd],ROW()-1)  =INDEX(TimeEntry2[WkEnd],ROW()-2),    INDEX(TimeEntry2[format],ROW()-2),    INDEX(TimeEntry2[format],ROW()-2)    +1)),2)</f>
        <v>0.10000000000000009</v>
      </c>
      <c r="B53" s="19">
        <v>44603.476863425924</v>
      </c>
      <c r="C53" s="7" t="s">
        <v>293</v>
      </c>
      <c r="D53" s="21" t="s">
        <v>127</v>
      </c>
      <c r="E53" s="21">
        <f>IF(TimeEntry2[[#This Row],[Date]]=0,#REF!,G53+(7-L53))</f>
        <v>44605</v>
      </c>
      <c r="F53" s="21" t="str">
        <f>INDEX(projects[Charge_Code],MATCH(TimeEntry2[[#This Row],[Project_ID]],projects[Project_ID],0))</f>
        <v>284197-00 IRSDC MODULAR STATIONS (55-120)</v>
      </c>
      <c r="G53" s="22">
        <v>44602</v>
      </c>
      <c r="H53" s="8">
        <v>2.5</v>
      </c>
      <c r="I53" s="18" t="str">
        <f t="shared" si="0"/>
        <v>Normal Time</v>
      </c>
      <c r="J53" s="7" t="s">
        <v>954</v>
      </c>
      <c r="K53" s="24" t="str">
        <f>INDEX(projects[job number],MATCH(TimeEntry2[[#This Row],[Project_ID]],projects[Project_ID],0))</f>
        <v>284197-00</v>
      </c>
      <c r="L53" s="36">
        <f>IF(TimeEntry2[[#This Row],[Date]]=0,"",WEEKDAY(G53,2))</f>
        <v>4</v>
      </c>
      <c r="M53" s="25">
        <f>YEAR(TimeEntry2[[#This Row],[WkEnd]])</f>
        <v>2022</v>
      </c>
      <c r="N53" s="25">
        <f>WEEKNUM(TimeEntry2[[#This Row],[WkEnd]])</f>
        <v>8</v>
      </c>
      <c r="O53" s="25" t="str">
        <f>TimeEntry2[[#This Row],[Year]]&amp;"-"&amp;TimeEntry2[[#This Row],[WkNo]]</f>
        <v>2022-8</v>
      </c>
    </row>
    <row r="54" spans="1:15" x14ac:dyDescent="0.25">
      <c r="A54" s="26">
        <f>MOD(IF(ROW()=2,  0.1,    IF(INDEX(TimeEntry2[WkEnd],ROW()-1)  =INDEX(TimeEntry2[WkEnd],ROW()-2),    INDEX(TimeEntry2[format],ROW()-2),    INDEX(TimeEntry2[format],ROW()-2)    +1)),2)</f>
        <v>0.10000000000000009</v>
      </c>
      <c r="B54" s="19">
        <v>44603.476863425924</v>
      </c>
      <c r="C54" s="7" t="s">
        <v>296</v>
      </c>
      <c r="D54" s="21" t="s">
        <v>130</v>
      </c>
      <c r="E54" s="21">
        <f>IF(TimeEntry2[[#This Row],[Date]]=0,#REF!,G54+(7-L54))</f>
        <v>44605</v>
      </c>
      <c r="F54" s="21" t="str">
        <f>INDEX(projects[Charge_Code],MATCH(TimeEntry2[[#This Row],[Project_ID]],projects[Project_ID],0))</f>
        <v>284197-02 BRIDGES AND CIVIL STRUCTURES (55-120)</v>
      </c>
      <c r="G54" s="22">
        <v>44601</v>
      </c>
      <c r="H54" s="8">
        <v>2</v>
      </c>
      <c r="I54" s="18" t="str">
        <f t="shared" si="0"/>
        <v>Normal Time</v>
      </c>
      <c r="J54" s="7" t="s">
        <v>957</v>
      </c>
      <c r="K54" s="24" t="str">
        <f>INDEX(projects[job number],MATCH(TimeEntry2[[#This Row],[Project_ID]],projects[Project_ID],0))</f>
        <v>284197-02</v>
      </c>
      <c r="L54" s="36">
        <f>IF(TimeEntry2[[#This Row],[Date]]=0,"",WEEKDAY(G54,2))</f>
        <v>3</v>
      </c>
      <c r="M54" s="25">
        <f>YEAR(TimeEntry2[[#This Row],[WkEnd]])</f>
        <v>2022</v>
      </c>
      <c r="N54" s="25">
        <f>WEEKNUM(TimeEntry2[[#This Row],[WkEnd]])</f>
        <v>8</v>
      </c>
      <c r="O54" s="25" t="str">
        <f>TimeEntry2[[#This Row],[Year]]&amp;"-"&amp;TimeEntry2[[#This Row],[WkNo]]</f>
        <v>2022-8</v>
      </c>
    </row>
    <row r="55" spans="1:15" x14ac:dyDescent="0.25">
      <c r="A55" s="26">
        <f>MOD(IF(ROW()=2,  0.1,    IF(INDEX(TimeEntry2[WkEnd],ROW()-1)  =INDEX(TimeEntry2[WkEnd],ROW()-2),    INDEX(TimeEntry2[format],ROW()-2),    INDEX(TimeEntry2[format],ROW()-2)    +1)),2)</f>
        <v>0.10000000000000009</v>
      </c>
      <c r="B55" s="19">
        <v>44603.476863425924</v>
      </c>
      <c r="C55" s="7" t="s">
        <v>296</v>
      </c>
      <c r="D55" s="21" t="s">
        <v>117</v>
      </c>
      <c r="E55" s="21">
        <f>IF(TimeEntry2[[#This Row],[Date]]=0,#REF!,G55+(7-L55))</f>
        <v>44605</v>
      </c>
      <c r="F55" s="21" t="str">
        <f>INDEX(projects[Charge_Code],MATCH(TimeEntry2[[#This Row],[Project_ID]],projects[Project_ID],0))</f>
        <v>077616-65 UPSKILLING TRAINING AND DEVELO (01-748)</v>
      </c>
      <c r="G55" s="22">
        <v>44601</v>
      </c>
      <c r="H55" s="8">
        <v>5.5</v>
      </c>
      <c r="I55" s="18" t="str">
        <f t="shared" si="0"/>
        <v>Normal Time</v>
      </c>
      <c r="J55" s="7" t="s">
        <v>298</v>
      </c>
      <c r="K55" s="24" t="str">
        <f>INDEX(projects[job number],MATCH(TimeEntry2[[#This Row],[Project_ID]],projects[Project_ID],0))</f>
        <v>077616-65</v>
      </c>
      <c r="L55" s="36">
        <f>IF(TimeEntry2[[#This Row],[Date]]=0,"",WEEKDAY(G55,2))</f>
        <v>3</v>
      </c>
      <c r="M55" s="25">
        <f>YEAR(TimeEntry2[[#This Row],[WkEnd]])</f>
        <v>2022</v>
      </c>
      <c r="N55" s="25">
        <f>WEEKNUM(TimeEntry2[[#This Row],[WkEnd]])</f>
        <v>8</v>
      </c>
      <c r="O55" s="25" t="str">
        <f>TimeEntry2[[#This Row],[Year]]&amp;"-"&amp;TimeEntry2[[#This Row],[WkNo]]</f>
        <v>2022-8</v>
      </c>
    </row>
    <row r="56" spans="1:15" x14ac:dyDescent="0.25">
      <c r="A56" s="26">
        <f>MOD(IF(ROW()=2,  0.1,    IF(INDEX(TimeEntry2[WkEnd],ROW()-1)  =INDEX(TimeEntry2[WkEnd],ROW()-2),    INDEX(TimeEntry2[format],ROW()-2),    INDEX(TimeEntry2[format],ROW()-2)    +1)),2)</f>
        <v>0.10000000000000009</v>
      </c>
      <c r="B56" s="19">
        <v>44603.476863425924</v>
      </c>
      <c r="C56" s="7" t="s">
        <v>299</v>
      </c>
      <c r="D56" s="21" t="s">
        <v>127</v>
      </c>
      <c r="E56" s="21">
        <f>IF(TimeEntry2[[#This Row],[Date]]=0,#REF!,G56+(7-L56))</f>
        <v>44605</v>
      </c>
      <c r="F56" s="21" t="str">
        <f>INDEX(projects[Charge_Code],MATCH(TimeEntry2[[#This Row],[Project_ID]],projects[Project_ID],0))</f>
        <v>284197-00 IRSDC MODULAR STATIONS (55-120)</v>
      </c>
      <c r="G56" s="22">
        <v>44600</v>
      </c>
      <c r="H56" s="8">
        <v>3.75</v>
      </c>
      <c r="I56" s="18" t="str">
        <f t="shared" si="0"/>
        <v>Normal Time</v>
      </c>
      <c r="J56" s="7" t="s">
        <v>300</v>
      </c>
      <c r="K56" s="24" t="str">
        <f>INDEX(projects[job number],MATCH(TimeEntry2[[#This Row],[Project_ID]],projects[Project_ID],0))</f>
        <v>284197-00</v>
      </c>
      <c r="L56" s="36">
        <f>IF(TimeEntry2[[#This Row],[Date]]=0,"",WEEKDAY(G56,2))</f>
        <v>2</v>
      </c>
      <c r="M56" s="25">
        <f>YEAR(TimeEntry2[[#This Row],[WkEnd]])</f>
        <v>2022</v>
      </c>
      <c r="N56" s="25">
        <f>WEEKNUM(TimeEntry2[[#This Row],[WkEnd]])</f>
        <v>8</v>
      </c>
      <c r="O56" s="25" t="str">
        <f>TimeEntry2[[#This Row],[Year]]&amp;"-"&amp;TimeEntry2[[#This Row],[WkNo]]</f>
        <v>2022-8</v>
      </c>
    </row>
    <row r="57" spans="1:15" x14ac:dyDescent="0.25">
      <c r="A57" s="26">
        <f>MOD(IF(ROW()=2,  0.1,    IF(INDEX(TimeEntry2[WkEnd],ROW()-1)  =INDEX(TimeEntry2[WkEnd],ROW()-2),    INDEX(TimeEntry2[format],ROW()-2),    INDEX(TimeEntry2[format],ROW()-2)    +1)),2)</f>
        <v>0.10000000000000009</v>
      </c>
      <c r="B57" s="19">
        <v>44603.476863425924</v>
      </c>
      <c r="C57" s="7" t="s">
        <v>299</v>
      </c>
      <c r="D57" s="21" t="s">
        <v>130</v>
      </c>
      <c r="E57" s="21">
        <f>IF(TimeEntry2[[#This Row],[Date]]=0,#REF!,G57+(7-L57))</f>
        <v>44605</v>
      </c>
      <c r="F57" s="21" t="str">
        <f>INDEX(projects[Charge_Code],MATCH(TimeEntry2[[#This Row],[Project_ID]],projects[Project_ID],0))</f>
        <v>284197-02 BRIDGES AND CIVIL STRUCTURES (55-120)</v>
      </c>
      <c r="G57" s="22">
        <v>44600</v>
      </c>
      <c r="H57" s="8">
        <v>3.75</v>
      </c>
      <c r="I57" s="18" t="str">
        <f t="shared" si="0"/>
        <v>Normal Time</v>
      </c>
      <c r="J57" s="7" t="s">
        <v>955</v>
      </c>
      <c r="K57" s="24" t="str">
        <f>INDEX(projects[job number],MATCH(TimeEntry2[[#This Row],[Project_ID]],projects[Project_ID],0))</f>
        <v>284197-02</v>
      </c>
      <c r="L57" s="36">
        <f>IF(TimeEntry2[[#This Row],[Date]]=0,"",WEEKDAY(G57,2))</f>
        <v>2</v>
      </c>
      <c r="M57" s="25">
        <f>YEAR(TimeEntry2[[#This Row],[WkEnd]])</f>
        <v>2022</v>
      </c>
      <c r="N57" s="25">
        <f>WEEKNUM(TimeEntry2[[#This Row],[WkEnd]])</f>
        <v>8</v>
      </c>
      <c r="O57" s="25" t="str">
        <f>TimeEntry2[[#This Row],[Year]]&amp;"-"&amp;TimeEntry2[[#This Row],[WkNo]]</f>
        <v>2022-8</v>
      </c>
    </row>
    <row r="58" spans="1:15" x14ac:dyDescent="0.25">
      <c r="A58" s="26">
        <f>MOD(IF(ROW()=2,  0.1,    IF(INDEX(TimeEntry2[WkEnd],ROW()-1)  =INDEX(TimeEntry2[WkEnd],ROW()-2),    INDEX(TimeEntry2[format],ROW()-2),    INDEX(TimeEntry2[format],ROW()-2)    +1)),2)</f>
        <v>0.10000000000000009</v>
      </c>
      <c r="B58" s="19">
        <v>44603.476863425924</v>
      </c>
      <c r="C58" s="7" t="s">
        <v>228</v>
      </c>
      <c r="D58" s="21" t="s">
        <v>127</v>
      </c>
      <c r="E58" s="21">
        <f>IF(TimeEntry2[[#This Row],[Date]]=0,#REF!,G58+(7-L58))</f>
        <v>44605</v>
      </c>
      <c r="F58" s="21" t="str">
        <f>INDEX(projects[Charge_Code],MATCH(TimeEntry2[[#This Row],[Project_ID]],projects[Project_ID],0))</f>
        <v>284197-00 IRSDC MODULAR STATIONS (55-120)</v>
      </c>
      <c r="G58" s="22">
        <v>44599</v>
      </c>
      <c r="H58" s="23">
        <v>3.75</v>
      </c>
      <c r="I58" s="18" t="str">
        <f>"Normal Time"</f>
        <v>Normal Time</v>
      </c>
      <c r="J58" s="7" t="s">
        <v>302</v>
      </c>
      <c r="K58" s="24" t="str">
        <f>INDEX(projects[job number],MATCH(TimeEntry2[[#This Row],[Project_ID]],projects[Project_ID],0))</f>
        <v>284197-00</v>
      </c>
      <c r="L58" s="36">
        <f>IF(TimeEntry2[[#This Row],[Date]]=0,"",WEEKDAY(G58,2))</f>
        <v>1</v>
      </c>
      <c r="M58" s="25">
        <f>YEAR(TimeEntry2[[#This Row],[WkEnd]])</f>
        <v>2022</v>
      </c>
      <c r="N58" s="25">
        <f>WEEKNUM(TimeEntry2[[#This Row],[WkEnd]])</f>
        <v>8</v>
      </c>
      <c r="O58" s="25" t="str">
        <f>TimeEntry2[[#This Row],[Year]]&amp;"-"&amp;TimeEntry2[[#This Row],[WkNo]]</f>
        <v>2022-8</v>
      </c>
    </row>
    <row r="59" spans="1:15" x14ac:dyDescent="0.25">
      <c r="A59" s="26">
        <f>MOD(IF(ROW()=2,  0.1,    IF(INDEX(TimeEntry2[WkEnd],ROW()-1)  =INDEX(TimeEntry2[WkEnd],ROW()-2),    INDEX(TimeEntry2[format],ROW()-2),    INDEX(TimeEntry2[format],ROW()-2)    +1)),2)</f>
        <v>0.10000000000000009</v>
      </c>
      <c r="B59" s="19">
        <v>44603.476863425924</v>
      </c>
      <c r="C59" s="7" t="s">
        <v>228</v>
      </c>
      <c r="D59" s="21" t="s">
        <v>130</v>
      </c>
      <c r="E59" s="21">
        <f>IF(TimeEntry2[[#This Row],[Date]]=0,#REF!,G59+(7-L59))</f>
        <v>44605</v>
      </c>
      <c r="F59" s="21" t="str">
        <f>INDEX(projects[Charge_Code],MATCH(TimeEntry2[[#This Row],[Project_ID]],projects[Project_ID],0))</f>
        <v>284197-02 BRIDGES AND CIVIL STRUCTURES (55-120)</v>
      </c>
      <c r="G59" s="22">
        <v>44599</v>
      </c>
      <c r="H59" s="23">
        <v>3.75</v>
      </c>
      <c r="I59" s="18" t="str">
        <f>"Normal Time"</f>
        <v>Normal Time</v>
      </c>
      <c r="J59" s="7" t="s">
        <v>956</v>
      </c>
      <c r="K59" s="24" t="str">
        <f>INDEX(projects[job number],MATCH(TimeEntry2[[#This Row],[Project_ID]],projects[Project_ID],0))</f>
        <v>284197-02</v>
      </c>
      <c r="L59" s="36">
        <f>IF(TimeEntry2[[#This Row],[Date]]=0,"",WEEKDAY(G59,2))</f>
        <v>1</v>
      </c>
      <c r="M59" s="25">
        <f>YEAR(TimeEntry2[[#This Row],[WkEnd]])</f>
        <v>2022</v>
      </c>
      <c r="N59" s="25">
        <f>WEEKNUM(TimeEntry2[[#This Row],[WkEnd]])</f>
        <v>8</v>
      </c>
      <c r="O59" s="25" t="str">
        <f>TimeEntry2[[#This Row],[Year]]&amp;"-"&amp;TimeEntry2[[#This Row],[WkNo]]</f>
        <v>2022-8</v>
      </c>
    </row>
    <row r="60" spans="1:15" x14ac:dyDescent="0.25">
      <c r="A60" s="26">
        <f>MOD(IF(ROW()=2,  0.1,    IF(INDEX(TimeEntry2[WkEnd],ROW()-1)  =INDEX(TimeEntry2[WkEnd],ROW()-2),    INDEX(TimeEntry2[format],ROW()-2),    INDEX(TimeEntry2[format],ROW()-2)    +1)),2)</f>
        <v>1.1000000000000001</v>
      </c>
      <c r="B60" s="19">
        <v>44596</v>
      </c>
      <c r="C60" s="7" t="s">
        <v>290</v>
      </c>
      <c r="D60" s="21" t="s">
        <v>127</v>
      </c>
      <c r="E60" s="21">
        <f>IF(TimeEntry2[[#This Row],[Date]]=0,#REF!,G60+(7-L60))</f>
        <v>44598</v>
      </c>
      <c r="F60" s="21" t="str">
        <f>INDEX(projects[Charge_Code],MATCH(TimeEntry2[[#This Row],[Project_ID]],projects[Project_ID],0))</f>
        <v>284197-00 IRSDC MODULAR STATIONS (55-120)</v>
      </c>
      <c r="G60" s="22">
        <f>ROUNDDOWN(TimeEntry2[[#This Row],[Timestamp]],0)</f>
        <v>44596</v>
      </c>
      <c r="H60" s="8">
        <v>3.75</v>
      </c>
      <c r="I60" s="18" t="str">
        <f t="shared" si="0"/>
        <v>Normal Time</v>
      </c>
      <c r="J60" s="7" t="s">
        <v>291</v>
      </c>
      <c r="K60" s="24" t="str">
        <f>INDEX(projects[job number],MATCH(TimeEntry2[[#This Row],[Project_ID]],projects[Project_ID],0))</f>
        <v>284197-00</v>
      </c>
      <c r="L60" s="18">
        <f>IF(TimeEntry2[[#This Row],[Date]]=0,"",WEEKDAY(G60,2))</f>
        <v>5</v>
      </c>
      <c r="M60" s="25">
        <f>YEAR(TimeEntry2[[#This Row],[WkEnd]])</f>
        <v>2022</v>
      </c>
      <c r="N60" s="25">
        <f>WEEKNUM(TimeEntry2[[#This Row],[WkEnd]])</f>
        <v>7</v>
      </c>
      <c r="O60" s="25" t="str">
        <f>TimeEntry2[[#This Row],[Year]]&amp;"-"&amp;TimeEntry2[[#This Row],[WkNo]]</f>
        <v>2022-7</v>
      </c>
    </row>
    <row r="61" spans="1:15" x14ac:dyDescent="0.25">
      <c r="A61" s="26">
        <f>MOD(IF(ROW()=2,  0.1,    IF(INDEX(TimeEntry2[WkEnd],ROW()-1)  =INDEX(TimeEntry2[WkEnd],ROW()-2),    INDEX(TimeEntry2[format],ROW()-2),    INDEX(TimeEntry2[format],ROW()-2)    +1)),2)</f>
        <v>1.1000000000000001</v>
      </c>
      <c r="B61" s="19">
        <v>44596</v>
      </c>
      <c r="C61" s="7" t="s">
        <v>290</v>
      </c>
      <c r="D61" s="21" t="s">
        <v>127</v>
      </c>
      <c r="E61" s="21">
        <f>IF(TimeEntry2[[#This Row],[Date]]=0,#REF!,G61+(7-L61))</f>
        <v>44598</v>
      </c>
      <c r="F61" s="21" t="str">
        <f>INDEX(projects[Charge_Code],MATCH(TimeEntry2[[#This Row],[Project_ID]],projects[Project_ID],0))</f>
        <v>284197-00 IRSDC MODULAR STATIONS (55-120)</v>
      </c>
      <c r="G61" s="22">
        <f>ROUNDDOWN(TimeEntry2[[#This Row],[Timestamp]],0)</f>
        <v>44596</v>
      </c>
      <c r="H61" s="8">
        <v>3.75</v>
      </c>
      <c r="I61" s="18" t="str">
        <f t="shared" si="0"/>
        <v>Normal Time</v>
      </c>
      <c r="J61" s="7" t="s">
        <v>292</v>
      </c>
      <c r="K61" s="24" t="str">
        <f>INDEX(projects[job number],MATCH(TimeEntry2[[#This Row],[Project_ID]],projects[Project_ID],0))</f>
        <v>284197-00</v>
      </c>
      <c r="L61" s="18">
        <f>IF(TimeEntry2[[#This Row],[Date]]=0,"",WEEKDAY(G61,2))</f>
        <v>5</v>
      </c>
      <c r="M61" s="25">
        <f>YEAR(TimeEntry2[[#This Row],[WkEnd]])</f>
        <v>2022</v>
      </c>
      <c r="N61" s="25">
        <f>WEEKNUM(TimeEntry2[[#This Row],[WkEnd]])</f>
        <v>7</v>
      </c>
      <c r="O61" s="25" t="str">
        <f>TimeEntry2[[#This Row],[Year]]&amp;"-"&amp;TimeEntry2[[#This Row],[WkNo]]</f>
        <v>2022-7</v>
      </c>
    </row>
    <row r="62" spans="1:15" x14ac:dyDescent="0.25">
      <c r="A62" s="26">
        <f>MOD(IF(ROW()=2,  0.1,    IF(INDEX(TimeEntry2[WkEnd],ROW()-1)  =INDEX(TimeEntry2[WkEnd],ROW()-2),    INDEX(TimeEntry2[format],ROW()-2),    INDEX(TimeEntry2[format],ROW()-2)    +1)),2)</f>
        <v>1.1000000000000001</v>
      </c>
      <c r="B62" s="19">
        <v>44595</v>
      </c>
      <c r="C62" s="7" t="s">
        <v>293</v>
      </c>
      <c r="D62" s="21" t="s">
        <v>130</v>
      </c>
      <c r="E62" s="21">
        <f>IF(TimeEntry2[[#This Row],[Date]]=0,#REF!,G62+(7-L62))</f>
        <v>44598</v>
      </c>
      <c r="F62" s="21" t="str">
        <f>INDEX(projects[Charge_Code],MATCH(TimeEntry2[[#This Row],[Project_ID]],projects[Project_ID],0))</f>
        <v>284197-02 BRIDGES AND CIVIL STRUCTURES (55-120)</v>
      </c>
      <c r="G62" s="22">
        <f>ROUNDDOWN(TimeEntry2[[#This Row],[Timestamp]],0)</f>
        <v>44595</v>
      </c>
      <c r="H62" s="8">
        <v>3.75</v>
      </c>
      <c r="I62" s="18" t="str">
        <f t="shared" si="0"/>
        <v>Normal Time</v>
      </c>
      <c r="J62" s="7" t="s">
        <v>294</v>
      </c>
      <c r="K62" s="24" t="str">
        <f>INDEX(projects[job number],MATCH(TimeEntry2[[#This Row],[Project_ID]],projects[Project_ID],0))</f>
        <v>284197-02</v>
      </c>
      <c r="L62" s="18">
        <f>IF(TimeEntry2[[#This Row],[Date]]=0,"",WEEKDAY(G62,2))</f>
        <v>4</v>
      </c>
      <c r="M62" s="25">
        <f>YEAR(TimeEntry2[[#This Row],[WkEnd]])</f>
        <v>2022</v>
      </c>
      <c r="N62" s="25">
        <f>WEEKNUM(TimeEntry2[[#This Row],[WkEnd]])</f>
        <v>7</v>
      </c>
      <c r="O62" s="25" t="str">
        <f>TimeEntry2[[#This Row],[Year]]&amp;"-"&amp;TimeEntry2[[#This Row],[WkNo]]</f>
        <v>2022-7</v>
      </c>
    </row>
    <row r="63" spans="1:15" x14ac:dyDescent="0.25">
      <c r="A63" s="26">
        <f>MOD(IF(ROW()=2,  0.1,    IF(INDEX(TimeEntry2[WkEnd],ROW()-1)  =INDEX(TimeEntry2[WkEnd],ROW()-2),    INDEX(TimeEntry2[format],ROW()-2),    INDEX(TimeEntry2[format],ROW()-2)    +1)),2)</f>
        <v>1.1000000000000001</v>
      </c>
      <c r="B63" s="19">
        <v>44595</v>
      </c>
      <c r="C63" s="7" t="s">
        <v>293</v>
      </c>
      <c r="D63" s="21" t="s">
        <v>127</v>
      </c>
      <c r="E63" s="21">
        <f>IF(TimeEntry2[[#This Row],[Date]]=0,#REF!,G63+(7-L63))</f>
        <v>44598</v>
      </c>
      <c r="F63" s="21" t="str">
        <f>INDEX(projects[Charge_Code],MATCH(TimeEntry2[[#This Row],[Project_ID]],projects[Project_ID],0))</f>
        <v>284197-00 IRSDC MODULAR STATIONS (55-120)</v>
      </c>
      <c r="G63" s="22">
        <f>ROUNDDOWN(TimeEntry2[[#This Row],[Timestamp]],0)</f>
        <v>44595</v>
      </c>
      <c r="H63" s="8">
        <v>3.75</v>
      </c>
      <c r="I63" s="18" t="str">
        <f t="shared" si="0"/>
        <v>Normal Time</v>
      </c>
      <c r="J63" s="7" t="s">
        <v>295</v>
      </c>
      <c r="K63" s="24" t="str">
        <f>INDEX(projects[job number],MATCH(TimeEntry2[[#This Row],[Project_ID]],projects[Project_ID],0))</f>
        <v>284197-00</v>
      </c>
      <c r="L63" s="18">
        <f>IF(TimeEntry2[[#This Row],[Date]]=0,"",WEEKDAY(G63,2))</f>
        <v>4</v>
      </c>
      <c r="M63" s="25">
        <f>YEAR(TimeEntry2[[#This Row],[WkEnd]])</f>
        <v>2022</v>
      </c>
      <c r="N63" s="25">
        <f>WEEKNUM(TimeEntry2[[#This Row],[WkEnd]])</f>
        <v>7</v>
      </c>
      <c r="O63" s="25" t="str">
        <f>TimeEntry2[[#This Row],[Year]]&amp;"-"&amp;TimeEntry2[[#This Row],[WkNo]]</f>
        <v>2022-7</v>
      </c>
    </row>
    <row r="64" spans="1:15" x14ac:dyDescent="0.25">
      <c r="A64" s="26">
        <f>MOD(IF(ROW()=2,  0.1,    IF(INDEX(TimeEntry2[WkEnd],ROW()-1)  =INDEX(TimeEntry2[WkEnd],ROW()-2),    INDEX(TimeEntry2[format],ROW()-2),    INDEX(TimeEntry2[format],ROW()-2)    +1)),2)</f>
        <v>1.1000000000000001</v>
      </c>
      <c r="B64" s="19">
        <v>44594</v>
      </c>
      <c r="C64" s="7" t="s">
        <v>296</v>
      </c>
      <c r="D64" s="21" t="s">
        <v>127</v>
      </c>
      <c r="E64" s="21">
        <f>IF(TimeEntry2[[#This Row],[Date]]=0,#REF!,G64+(7-L64))</f>
        <v>44598</v>
      </c>
      <c r="F64" s="21" t="str">
        <f>INDEX(projects[Charge_Code],MATCH(TimeEntry2[[#This Row],[Project_ID]],projects[Project_ID],0))</f>
        <v>284197-00 IRSDC MODULAR STATIONS (55-120)</v>
      </c>
      <c r="G64" s="22">
        <f>ROUNDDOWN(TimeEntry2[[#This Row],[Timestamp]],0)</f>
        <v>44594</v>
      </c>
      <c r="H64" s="8">
        <v>3.75</v>
      </c>
      <c r="I64" s="18" t="str">
        <f t="shared" si="0"/>
        <v>Normal Time</v>
      </c>
      <c r="J64" s="7" t="s">
        <v>297</v>
      </c>
      <c r="K64" s="24" t="str">
        <f>INDEX(projects[job number],MATCH(TimeEntry2[[#This Row],[Project_ID]],projects[Project_ID],0))</f>
        <v>284197-00</v>
      </c>
      <c r="L64" s="18">
        <f>IF(TimeEntry2[[#This Row],[Date]]=0,"",WEEKDAY(G64,2))</f>
        <v>3</v>
      </c>
      <c r="M64" s="25">
        <f>YEAR(TimeEntry2[[#This Row],[WkEnd]])</f>
        <v>2022</v>
      </c>
      <c r="N64" s="25">
        <f>WEEKNUM(TimeEntry2[[#This Row],[WkEnd]])</f>
        <v>7</v>
      </c>
      <c r="O64" s="25" t="str">
        <f>TimeEntry2[[#This Row],[Year]]&amp;"-"&amp;TimeEntry2[[#This Row],[WkNo]]</f>
        <v>2022-7</v>
      </c>
    </row>
    <row r="65" spans="1:15" x14ac:dyDescent="0.25">
      <c r="A65" s="26">
        <f>MOD(IF(ROW()=2,  0.1,    IF(INDEX(TimeEntry2[WkEnd],ROW()-1)  =INDEX(TimeEntry2[WkEnd],ROW()-2),    INDEX(TimeEntry2[format],ROW()-2),    INDEX(TimeEntry2[format],ROW()-2)    +1)),2)</f>
        <v>1.1000000000000001</v>
      </c>
      <c r="B65" s="19">
        <v>44594</v>
      </c>
      <c r="C65" s="7" t="s">
        <v>296</v>
      </c>
      <c r="D65" s="21" t="s">
        <v>117</v>
      </c>
      <c r="E65" s="21">
        <f>IF(TimeEntry2[[#This Row],[Date]]=0,#REF!,G65+(7-L65))</f>
        <v>44598</v>
      </c>
      <c r="F65" s="21" t="str">
        <f>INDEX(projects[Charge_Code],MATCH(TimeEntry2[[#This Row],[Project_ID]],projects[Project_ID],0))</f>
        <v>077616-65 UPSKILLING TRAINING AND DEVELO (01-748)</v>
      </c>
      <c r="G65" s="22">
        <f>ROUNDDOWN(TimeEntry2[[#This Row],[Timestamp]],0)</f>
        <v>44594</v>
      </c>
      <c r="H65" s="8">
        <v>3.75</v>
      </c>
      <c r="I65" s="18" t="str">
        <f t="shared" si="0"/>
        <v>Normal Time</v>
      </c>
      <c r="J65" s="7" t="s">
        <v>298</v>
      </c>
      <c r="K65" s="24" t="str">
        <f>INDEX(projects[job number],MATCH(TimeEntry2[[#This Row],[Project_ID]],projects[Project_ID],0))</f>
        <v>077616-65</v>
      </c>
      <c r="L65" s="18">
        <f>IF(TimeEntry2[[#This Row],[Date]]=0,"",WEEKDAY(G65,2))</f>
        <v>3</v>
      </c>
      <c r="M65" s="25">
        <f>YEAR(TimeEntry2[[#This Row],[WkEnd]])</f>
        <v>2022</v>
      </c>
      <c r="N65" s="25">
        <f>WEEKNUM(TimeEntry2[[#This Row],[WkEnd]])</f>
        <v>7</v>
      </c>
      <c r="O65" s="25" t="str">
        <f>TimeEntry2[[#This Row],[Year]]&amp;"-"&amp;TimeEntry2[[#This Row],[WkNo]]</f>
        <v>2022-7</v>
      </c>
    </row>
    <row r="66" spans="1:15" x14ac:dyDescent="0.25">
      <c r="A66" s="26">
        <f>MOD(IF(ROW()=2,  0.1,    IF(INDEX(TimeEntry2[WkEnd],ROW()-1)  =INDEX(TimeEntry2[WkEnd],ROW()-2),    INDEX(TimeEntry2[format],ROW()-2),    INDEX(TimeEntry2[format],ROW()-2)    +1)),2)</f>
        <v>1.1000000000000001</v>
      </c>
      <c r="B66" s="19">
        <v>44593</v>
      </c>
      <c r="C66" s="7" t="s">
        <v>299</v>
      </c>
      <c r="D66" s="21" t="s">
        <v>127</v>
      </c>
      <c r="E66" s="21">
        <f>IF(TimeEntry2[[#This Row],[Date]]=0,#REF!,G66+(7-L66))</f>
        <v>44598</v>
      </c>
      <c r="F66" s="21" t="str">
        <f>INDEX(projects[Charge_Code],MATCH(TimeEntry2[[#This Row],[Project_ID]],projects[Project_ID],0))</f>
        <v>284197-00 IRSDC MODULAR STATIONS (55-120)</v>
      </c>
      <c r="G66" s="22">
        <f>ROUNDDOWN(TimeEntry2[[#This Row],[Timestamp]],0)</f>
        <v>44593</v>
      </c>
      <c r="H66" s="8">
        <v>3.75</v>
      </c>
      <c r="I66" s="18" t="str">
        <f t="shared" si="0"/>
        <v>Normal Time</v>
      </c>
      <c r="J66" s="7" t="s">
        <v>300</v>
      </c>
      <c r="K66" s="24" t="str">
        <f>INDEX(projects[job number],MATCH(TimeEntry2[[#This Row],[Project_ID]],projects[Project_ID],0))</f>
        <v>284197-00</v>
      </c>
      <c r="L66" s="18">
        <f>IF(TimeEntry2[[#This Row],[Date]]=0,"",WEEKDAY(G66,2))</f>
        <v>2</v>
      </c>
      <c r="M66" s="25">
        <f>YEAR(TimeEntry2[[#This Row],[WkEnd]])</f>
        <v>2022</v>
      </c>
      <c r="N66" s="25">
        <f>WEEKNUM(TimeEntry2[[#This Row],[WkEnd]])</f>
        <v>7</v>
      </c>
      <c r="O66" s="25" t="str">
        <f>TimeEntry2[[#This Row],[Year]]&amp;"-"&amp;TimeEntry2[[#This Row],[WkNo]]</f>
        <v>2022-7</v>
      </c>
    </row>
    <row r="67" spans="1:15" x14ac:dyDescent="0.25">
      <c r="A67" s="26">
        <f>MOD(IF(ROW()=2,  0.1,    IF(INDEX(TimeEntry2[WkEnd],ROW()-1)  =INDEX(TimeEntry2[WkEnd],ROW()-2),    INDEX(TimeEntry2[format],ROW()-2),    INDEX(TimeEntry2[format],ROW()-2)    +1)),2)</f>
        <v>1.1000000000000001</v>
      </c>
      <c r="B67" s="19">
        <v>44593</v>
      </c>
      <c r="C67" s="7" t="s">
        <v>299</v>
      </c>
      <c r="D67" s="21" t="s">
        <v>130</v>
      </c>
      <c r="E67" s="21">
        <f>IF(TimeEntry2[[#This Row],[Date]]=0,#REF!,G67+(7-L67))</f>
        <v>44598</v>
      </c>
      <c r="F67" s="21" t="str">
        <f>INDEX(projects[Charge_Code],MATCH(TimeEntry2[[#This Row],[Project_ID]],projects[Project_ID],0))</f>
        <v>284197-02 BRIDGES AND CIVIL STRUCTURES (55-120)</v>
      </c>
      <c r="G67" s="22">
        <f>ROUNDDOWN(TimeEntry2[[#This Row],[Timestamp]],0)</f>
        <v>44593</v>
      </c>
      <c r="H67" s="8">
        <v>3.75</v>
      </c>
      <c r="I67" s="18" t="str">
        <f t="shared" si="0"/>
        <v>Normal Time</v>
      </c>
      <c r="J67" s="7" t="s">
        <v>301</v>
      </c>
      <c r="K67" s="24" t="str">
        <f>INDEX(projects[job number],MATCH(TimeEntry2[[#This Row],[Project_ID]],projects[Project_ID],0))</f>
        <v>284197-02</v>
      </c>
      <c r="L67" s="18">
        <f>IF(TimeEntry2[[#This Row],[Date]]=0,"",WEEKDAY(G67,2))</f>
        <v>2</v>
      </c>
      <c r="M67" s="25">
        <f>YEAR(TimeEntry2[[#This Row],[WkEnd]])</f>
        <v>2022</v>
      </c>
      <c r="N67" s="25">
        <f>WEEKNUM(TimeEntry2[[#This Row],[WkEnd]])</f>
        <v>7</v>
      </c>
      <c r="O67" s="25" t="str">
        <f>TimeEntry2[[#This Row],[Year]]&amp;"-"&amp;TimeEntry2[[#This Row],[WkNo]]</f>
        <v>2022-7</v>
      </c>
    </row>
    <row r="68" spans="1:15" x14ac:dyDescent="0.25">
      <c r="A68" s="26">
        <f>MOD(IF(ROW()=2,  0.1,    IF(INDEX(TimeEntry2[WkEnd],ROW()-1)  =INDEX(TimeEntry2[WkEnd],ROW()-2),    INDEX(TimeEntry2[format],ROW()-2),    INDEX(TimeEntry2[format],ROW()-2)    +1)),2)</f>
        <v>1.1000000000000001</v>
      </c>
      <c r="B68" s="19">
        <v>44592.500347222223</v>
      </c>
      <c r="C68" s="7" t="s">
        <v>228</v>
      </c>
      <c r="D68" s="21" t="s">
        <v>127</v>
      </c>
      <c r="E68" s="21">
        <f>IF(TimeEntry2[[#This Row],[Date]]=0,#REF!,G68+(7-L68))</f>
        <v>44598</v>
      </c>
      <c r="F68" s="21" t="str">
        <f>INDEX(projects[Charge_Code],MATCH(TimeEntry2[[#This Row],[Project_ID]],projects[Project_ID],0))</f>
        <v>284197-00 IRSDC MODULAR STATIONS (55-120)</v>
      </c>
      <c r="G68" s="22">
        <v>44592</v>
      </c>
      <c r="H68" s="23">
        <v>3.75</v>
      </c>
      <c r="I68" s="18" t="str">
        <f>"Normal Time"</f>
        <v>Normal Time</v>
      </c>
      <c r="J68" s="7" t="s">
        <v>302</v>
      </c>
      <c r="K68" s="24" t="str">
        <f>INDEX(projects[job number],MATCH(TimeEntry2[[#This Row],[Project_ID]],projects[Project_ID],0))</f>
        <v>284197-00</v>
      </c>
      <c r="L68" s="18">
        <f>IF(TimeEntry2[[#This Row],[Date]]=0,"",WEEKDAY(G68,2))</f>
        <v>1</v>
      </c>
      <c r="M68" s="25">
        <f>YEAR(TimeEntry2[[#This Row],[WkEnd]])</f>
        <v>2022</v>
      </c>
      <c r="N68" s="25">
        <f>WEEKNUM(TimeEntry2[[#This Row],[WkEnd]])</f>
        <v>7</v>
      </c>
      <c r="O68" s="25" t="str">
        <f>TimeEntry2[[#This Row],[Year]]&amp;"-"&amp;TimeEntry2[[#This Row],[WkNo]]</f>
        <v>2022-7</v>
      </c>
    </row>
    <row r="69" spans="1:15" x14ac:dyDescent="0.25">
      <c r="A69" s="26">
        <f>MOD(IF(ROW()=2,  0.1,    IF(INDEX(TimeEntry2[WkEnd],ROW()-1)  =INDEX(TimeEntry2[WkEnd],ROW()-2),    INDEX(TimeEntry2[format],ROW()-2),    INDEX(TimeEntry2[format],ROW()-2)    +1)),2)</f>
        <v>1.1000000000000001</v>
      </c>
      <c r="B69" s="19">
        <v>44592.416979166665</v>
      </c>
      <c r="C69" s="7" t="s">
        <v>228</v>
      </c>
      <c r="D69" s="21" t="s">
        <v>164</v>
      </c>
      <c r="E69" s="21">
        <f>IF(TimeEntry2[[#This Row],[Date]]=0,#REF!,G69+(7-L69))</f>
        <v>44598</v>
      </c>
      <c r="F69" s="21" t="str">
        <f>INDEX(projects[Charge_Code],MATCH(TimeEntry2[[#This Row],[Project_ID]],projects[Project_ID],0))</f>
        <v>602913-22 T0261 MGT FATIGUE STEEL BRIDGE (01-151)</v>
      </c>
      <c r="G69" s="22">
        <v>44592</v>
      </c>
      <c r="H69" s="23">
        <v>3.75</v>
      </c>
      <c r="I69" s="18" t="str">
        <f>"Normal Time"</f>
        <v>Normal Time</v>
      </c>
      <c r="J69" s="7" t="s">
        <v>303</v>
      </c>
      <c r="K69" s="24" t="str">
        <f>INDEX(projects[job number],MATCH(TimeEntry2[[#This Row],[Project_ID]],projects[Project_ID],0))</f>
        <v>602913-22</v>
      </c>
      <c r="L69" s="18">
        <f>IF(TimeEntry2[[#This Row],[Date]]=0,"",WEEKDAY(G69,2))</f>
        <v>1</v>
      </c>
      <c r="M69" s="25">
        <f>YEAR(TimeEntry2[[#This Row],[WkEnd]])</f>
        <v>2022</v>
      </c>
      <c r="N69" s="25">
        <f>WEEKNUM(TimeEntry2[[#This Row],[WkEnd]])</f>
        <v>7</v>
      </c>
      <c r="O69" s="25" t="str">
        <f>TimeEntry2[[#This Row],[Year]]&amp;"-"&amp;TimeEntry2[[#This Row],[WkNo]]</f>
        <v>2022-7</v>
      </c>
    </row>
    <row r="70" spans="1:15" x14ac:dyDescent="0.25">
      <c r="A70" s="26">
        <f>MOD(IF(ROW()=2,  0.1,    IF(INDEX(TimeEntry2[WkEnd],ROW()-1)  =INDEX(TimeEntry2[WkEnd],ROW()-2),    INDEX(TimeEntry2[format],ROW()-2),    INDEX(TimeEntry2[format],ROW()-2)    +1)),2)</f>
        <v>0.10000000000000009</v>
      </c>
      <c r="B70" s="19">
        <v>44589.583668981482</v>
      </c>
      <c r="C70" s="7" t="s">
        <v>225</v>
      </c>
      <c r="D70" s="21" t="s">
        <v>127</v>
      </c>
      <c r="E70" s="21">
        <f>IF(TimeEntry2[[#This Row],[Date]]=0,#REF!,G70+(7-L70))</f>
        <v>44591</v>
      </c>
      <c r="F70" s="21" t="str">
        <f>INDEX(projects[Charge_Code],MATCH(TimeEntry2[[#This Row],[Project_ID]],projects[Project_ID],0))</f>
        <v>284197-00 IRSDC MODULAR STATIONS (55-120)</v>
      </c>
      <c r="G70" s="22">
        <v>44589</v>
      </c>
      <c r="H70" s="23">
        <v>2.5</v>
      </c>
      <c r="I70" s="18" t="str">
        <f>"Normal Time"</f>
        <v>Normal Time</v>
      </c>
      <c r="J70" s="7" t="s">
        <v>304</v>
      </c>
      <c r="K70" s="24" t="str">
        <f>INDEX(projects[job number],MATCH(TimeEntry2[[#This Row],[Project_ID]],projects[Project_ID],0))</f>
        <v>284197-00</v>
      </c>
      <c r="L70" s="18">
        <f>IF(TimeEntry2[[#This Row],[Date]]=0,"",WEEKDAY(G70,2))</f>
        <v>5</v>
      </c>
      <c r="M70" s="25">
        <f>YEAR(TimeEntry2[[#This Row],[WkEnd]])</f>
        <v>2022</v>
      </c>
      <c r="N70" s="25">
        <f>WEEKNUM(TimeEntry2[[#This Row],[WkEnd]])</f>
        <v>6</v>
      </c>
      <c r="O70" s="25" t="str">
        <f>TimeEntry2[[#This Row],[Year]]&amp;"-"&amp;TimeEntry2[[#This Row],[WkNo]]</f>
        <v>2022-6</v>
      </c>
    </row>
    <row r="71" spans="1:15" x14ac:dyDescent="0.25">
      <c r="A71" s="26">
        <f>MOD(IF(ROW()=2,  0.1,    IF(INDEX(TimeEntry2[WkEnd],ROW()-1)  =INDEX(TimeEntry2[WkEnd],ROW()-2),    INDEX(TimeEntry2[format],ROW()-2),    INDEX(TimeEntry2[format],ROW()-2)    +1)),2)</f>
        <v>0.10000000000000009</v>
      </c>
      <c r="B71" s="19">
        <v>44589.500428240739</v>
      </c>
      <c r="C71" s="7" t="s">
        <v>225</v>
      </c>
      <c r="D71" s="21" t="s">
        <v>127</v>
      </c>
      <c r="E71" s="21">
        <f>IF(TimeEntry2[[#This Row],[Date]]=0,#REF!,G71+(7-L71))</f>
        <v>44591</v>
      </c>
      <c r="F71" s="21" t="str">
        <f>INDEX(projects[Charge_Code],MATCH(TimeEntry2[[#This Row],[Project_ID]],projects[Project_ID],0))</f>
        <v>284197-00 IRSDC MODULAR STATIONS (55-120)</v>
      </c>
      <c r="G71" s="22">
        <v>44589</v>
      </c>
      <c r="H71" s="23">
        <v>2.5</v>
      </c>
      <c r="I71" s="18" t="str">
        <f>"Normal Time"</f>
        <v>Normal Time</v>
      </c>
      <c r="J71" s="7" t="s">
        <v>305</v>
      </c>
      <c r="K71" s="24" t="str">
        <f>INDEX(projects[job number],MATCH(TimeEntry2[[#This Row],[Project_ID]],projects[Project_ID],0))</f>
        <v>284197-00</v>
      </c>
      <c r="L71" s="18">
        <f>IF(TimeEntry2[[#This Row],[Date]]=0,"",WEEKDAY(G71,2))</f>
        <v>5</v>
      </c>
      <c r="M71" s="25">
        <f>YEAR(TimeEntry2[[#This Row],[WkEnd]])</f>
        <v>2022</v>
      </c>
      <c r="N71" s="25">
        <f>WEEKNUM(TimeEntry2[[#This Row],[WkEnd]])</f>
        <v>6</v>
      </c>
      <c r="O71" s="25" t="str">
        <f>TimeEntry2[[#This Row],[Year]]&amp;"-"&amp;TimeEntry2[[#This Row],[WkNo]]</f>
        <v>2022-6</v>
      </c>
    </row>
    <row r="72" spans="1:15" x14ac:dyDescent="0.25">
      <c r="A72" s="26">
        <f>MOD(IF(ROW()=2,  0.1,    IF(INDEX(TimeEntry2[WkEnd],ROW()-1)  =INDEX(TimeEntry2[WkEnd],ROW()-2),    INDEX(TimeEntry2[format],ROW()-2),    INDEX(TimeEntry2[format],ROW()-2)    +1)),2)</f>
        <v>0.10000000000000009</v>
      </c>
      <c r="B72" s="19">
        <v>44589.448958333334</v>
      </c>
      <c r="C72" s="7" t="s">
        <v>225</v>
      </c>
      <c r="D72" s="21" t="s">
        <v>127</v>
      </c>
      <c r="E72" s="21">
        <f>IF(TimeEntry2[[#This Row],[Date]]=0,#REF!,G72+(7-L72))</f>
        <v>44591</v>
      </c>
      <c r="F72" s="21" t="str">
        <f>INDEX(projects[Charge_Code],MATCH(TimeEntry2[[#This Row],[Project_ID]],projects[Project_ID],0))</f>
        <v>284197-00 IRSDC MODULAR STATIONS (55-120)</v>
      </c>
      <c r="G72" s="22">
        <v>44589</v>
      </c>
      <c r="H72" s="23">
        <v>2.5</v>
      </c>
      <c r="I72" s="18" t="str">
        <f>"Normal Time"</f>
        <v>Normal Time</v>
      </c>
      <c r="J72" s="7" t="s">
        <v>306</v>
      </c>
      <c r="K72" s="24" t="str">
        <f>INDEX(projects[job number],MATCH(TimeEntry2[[#This Row],[Project_ID]],projects[Project_ID],0))</f>
        <v>284197-00</v>
      </c>
      <c r="L72" s="18">
        <f>IF(TimeEntry2[[#This Row],[Date]]=0,"",WEEKDAY(G72,2))</f>
        <v>5</v>
      </c>
      <c r="M72" s="25">
        <f>YEAR(TimeEntry2[[#This Row],[WkEnd]])</f>
        <v>2022</v>
      </c>
      <c r="N72" s="25">
        <f>WEEKNUM(TimeEntry2[[#This Row],[WkEnd]])</f>
        <v>6</v>
      </c>
      <c r="O72" s="25" t="str">
        <f>TimeEntry2[[#This Row],[Year]]&amp;"-"&amp;TimeEntry2[[#This Row],[WkNo]]</f>
        <v>2022-6</v>
      </c>
    </row>
    <row r="73" spans="1:15" x14ac:dyDescent="0.25">
      <c r="A73" s="26">
        <f>MOD(IF(ROW()=2,  0.1,    IF(INDEX(TimeEntry2[WkEnd],ROW()-1)  =INDEX(TimeEntry2[WkEnd],ROW()-2),    INDEX(TimeEntry2[format],ROW()-2),    INDEX(TimeEntry2[format],ROW()-2)    +1)),2)</f>
        <v>0.10000000000000009</v>
      </c>
      <c r="B73" s="19">
        <v>44588.669224537036</v>
      </c>
      <c r="C73" s="7" t="s">
        <v>224</v>
      </c>
      <c r="D73" s="21" t="s">
        <v>127</v>
      </c>
      <c r="E73" s="21">
        <f>IF(TimeEntry2[[#This Row],[Date]]=0,#REF!,G73+(7-L73))</f>
        <v>44591</v>
      </c>
      <c r="F73" s="21" t="str">
        <f>INDEX(projects[Charge_Code],MATCH(TimeEntry2[[#This Row],[Project_ID]],projects[Project_ID],0))</f>
        <v>284197-00 IRSDC MODULAR STATIONS (55-120)</v>
      </c>
      <c r="G73" s="22">
        <v>44588</v>
      </c>
      <c r="H73" s="23">
        <v>4.5</v>
      </c>
      <c r="I73" s="18" t="str">
        <f t="shared" ref="I73:I131" si="8">"Normal Time"</f>
        <v>Normal Time</v>
      </c>
      <c r="J73" s="7" t="s">
        <v>307</v>
      </c>
      <c r="K73" s="24" t="str">
        <f>INDEX(projects[job number],MATCH(TimeEntry2[[#This Row],[Project_ID]],projects[Project_ID],0))</f>
        <v>284197-00</v>
      </c>
      <c r="L73" s="18">
        <f>IF(TimeEntry2[[#This Row],[Date]]=0,"",WEEKDAY(G73,2))</f>
        <v>4</v>
      </c>
      <c r="M73" s="25">
        <f>YEAR(TimeEntry2[[#This Row],[WkEnd]])</f>
        <v>2022</v>
      </c>
      <c r="N73" s="25">
        <f>WEEKNUM(TimeEntry2[[#This Row],[WkEnd]])</f>
        <v>6</v>
      </c>
      <c r="O73" s="25" t="str">
        <f>TimeEntry2[[#This Row],[Year]]&amp;"-"&amp;TimeEntry2[[#This Row],[WkNo]]</f>
        <v>2022-6</v>
      </c>
    </row>
    <row r="74" spans="1:15" x14ac:dyDescent="0.25">
      <c r="A74" s="26">
        <f>MOD(IF(ROW()=2,  0.1,    IF(INDEX(TimeEntry2[WkEnd],ROW()-1)  =INDEX(TimeEntry2[WkEnd],ROW()-2),    INDEX(TimeEntry2[format],ROW()-2),    INDEX(TimeEntry2[format],ROW()-2)    +1)),2)</f>
        <v>0.10000000000000009</v>
      </c>
      <c r="B74" s="19">
        <v>44588.669224537036</v>
      </c>
      <c r="C74" s="7" t="s">
        <v>224</v>
      </c>
      <c r="D74" s="21" t="s">
        <v>130</v>
      </c>
      <c r="E74" s="21">
        <f>IF(TimeEntry2[[#This Row],[Date]]=0,#REF!,G74+(7-L74))</f>
        <v>44591</v>
      </c>
      <c r="F74" s="21" t="str">
        <f>INDEX(projects[Charge_Code],MATCH(TimeEntry2[[#This Row],[Project_ID]],projects[Project_ID],0))</f>
        <v>284197-02 BRIDGES AND CIVIL STRUCTURES (55-120)</v>
      </c>
      <c r="G74" s="22">
        <v>44588</v>
      </c>
      <c r="H74" s="23">
        <v>3</v>
      </c>
      <c r="I74" s="18" t="str">
        <f t="shared" si="8"/>
        <v>Normal Time</v>
      </c>
      <c r="J74" s="7" t="s">
        <v>308</v>
      </c>
      <c r="K74" s="24" t="str">
        <f>INDEX(projects[job number],MATCH(TimeEntry2[[#This Row],[Project_ID]],projects[Project_ID],0))</f>
        <v>284197-02</v>
      </c>
      <c r="L74" s="18">
        <f>IF(TimeEntry2[[#This Row],[Date]]=0,"",WEEKDAY(G74,2))</f>
        <v>4</v>
      </c>
      <c r="M74" s="25">
        <f>YEAR(TimeEntry2[[#This Row],[WkEnd]])</f>
        <v>2022</v>
      </c>
      <c r="N74" s="25">
        <f>WEEKNUM(TimeEntry2[[#This Row],[WkEnd]])</f>
        <v>6</v>
      </c>
      <c r="O74" s="25" t="str">
        <f>TimeEntry2[[#This Row],[Year]]&amp;"-"&amp;TimeEntry2[[#This Row],[WkNo]]</f>
        <v>2022-6</v>
      </c>
    </row>
    <row r="75" spans="1:15" x14ac:dyDescent="0.25">
      <c r="A75" s="26">
        <f>MOD(IF(ROW()=2,  0.1,    IF(INDEX(TimeEntry2[WkEnd],ROW()-1)  =INDEX(TimeEntry2[WkEnd],ROW()-2),    INDEX(TimeEntry2[format],ROW()-2),    INDEX(TimeEntry2[format],ROW()-2)    +1)),2)</f>
        <v>0.10000000000000009</v>
      </c>
      <c r="B75" s="19">
        <v>44587.500752314816</v>
      </c>
      <c r="C75" s="7" t="s">
        <v>226</v>
      </c>
      <c r="D75" s="21" t="s">
        <v>117</v>
      </c>
      <c r="E75" s="21">
        <f>IF(TimeEntry2[[#This Row],[Date]]=0,#REF!,G75+(7-L75))</f>
        <v>44591</v>
      </c>
      <c r="F75" s="21" t="str">
        <f>INDEX(projects[Charge_Code],MATCH(TimeEntry2[[#This Row],[Project_ID]],projects[Project_ID],0))</f>
        <v>077616-65 UPSKILLING TRAINING AND DEVELO (01-748)</v>
      </c>
      <c r="G75" s="22">
        <v>44587</v>
      </c>
      <c r="H75" s="23">
        <v>7.5</v>
      </c>
      <c r="I75" s="18" t="str">
        <f t="shared" si="8"/>
        <v>Normal Time</v>
      </c>
      <c r="J75" s="7" t="s">
        <v>309</v>
      </c>
      <c r="K75" s="24" t="str">
        <f>INDEX(projects[job number],MATCH(TimeEntry2[[#This Row],[Project_ID]],projects[Project_ID],0))</f>
        <v>077616-65</v>
      </c>
      <c r="L75" s="18">
        <f>IF(TimeEntry2[[#This Row],[Date]]=0,"",WEEKDAY(G75,2))</f>
        <v>3</v>
      </c>
      <c r="M75" s="25">
        <f>YEAR(TimeEntry2[[#This Row],[WkEnd]])</f>
        <v>2022</v>
      </c>
      <c r="N75" s="25">
        <f>WEEKNUM(TimeEntry2[[#This Row],[WkEnd]])</f>
        <v>6</v>
      </c>
      <c r="O75" s="25" t="str">
        <f>TimeEntry2[[#This Row],[Year]]&amp;"-"&amp;TimeEntry2[[#This Row],[WkNo]]</f>
        <v>2022-6</v>
      </c>
    </row>
    <row r="76" spans="1:15" x14ac:dyDescent="0.25">
      <c r="A76" s="26">
        <f>MOD(IF(ROW()=2,  0.1,    IF(INDEX(TimeEntry2[WkEnd],ROW()-1)  =INDEX(TimeEntry2[WkEnd],ROW()-2),    INDEX(TimeEntry2[format],ROW()-2),    INDEX(TimeEntry2[format],ROW()-2)    +1)),2)</f>
        <v>0.10000000000000009</v>
      </c>
      <c r="B76" s="19">
        <v>44586.666932870372</v>
      </c>
      <c r="C76" s="7" t="s">
        <v>240</v>
      </c>
      <c r="D76" s="21" t="s">
        <v>175</v>
      </c>
      <c r="E76" s="21">
        <f>IF(TimeEntry2[[#This Row],[Date]]=0,#REF!,G76+(7-L76))</f>
        <v>44591</v>
      </c>
      <c r="F76" s="21" t="str">
        <f>INDEX(projects[Charge_Code],MATCH(TimeEntry2[[#This Row],[Project_ID]],projects[Project_ID],0))</f>
        <v>277658-36 W3-GRIP4-3036-CIV (01-432)</v>
      </c>
      <c r="G76" s="22">
        <v>44586</v>
      </c>
      <c r="H76" s="23">
        <v>2</v>
      </c>
      <c r="I76" s="18" t="str">
        <f t="shared" si="8"/>
        <v>Normal Time</v>
      </c>
      <c r="J76" s="7" t="s">
        <v>310</v>
      </c>
      <c r="K76" s="24" t="str">
        <f>INDEX(projects[job number],MATCH(TimeEntry2[[#This Row],[Project_ID]],projects[Project_ID],0))</f>
        <v>277658-36</v>
      </c>
      <c r="L76" s="18">
        <f>IF(TimeEntry2[[#This Row],[Date]]=0,"",WEEKDAY(G76,2))</f>
        <v>2</v>
      </c>
      <c r="M76" s="25">
        <f>YEAR(TimeEntry2[[#This Row],[WkEnd]])</f>
        <v>2022</v>
      </c>
      <c r="N76" s="25">
        <f>WEEKNUM(TimeEntry2[[#This Row],[WkEnd]])</f>
        <v>6</v>
      </c>
      <c r="O76" s="25" t="str">
        <f>TimeEntry2[[#This Row],[Year]]&amp;"-"&amp;TimeEntry2[[#This Row],[WkNo]]</f>
        <v>2022-6</v>
      </c>
    </row>
    <row r="77" spans="1:15" x14ac:dyDescent="0.25">
      <c r="A77" s="26">
        <f>MOD(IF(ROW()=2,  0.1,    IF(INDEX(TimeEntry2[WkEnd],ROW()-1)  =INDEX(TimeEntry2[WkEnd],ROW()-2),    INDEX(TimeEntry2[format],ROW()-2),    INDEX(TimeEntry2[format],ROW()-2)    +1)),2)</f>
        <v>0.10000000000000009</v>
      </c>
      <c r="B77" s="19">
        <v>44586.584675925929</v>
      </c>
      <c r="C77" s="7" t="s">
        <v>240</v>
      </c>
      <c r="D77" s="21" t="s">
        <v>127</v>
      </c>
      <c r="E77" s="21">
        <f>IF(TimeEntry2[[#This Row],[Date]]=0,#REF!,G77+(7-L77))</f>
        <v>44591</v>
      </c>
      <c r="F77" s="21" t="str">
        <f>INDEX(projects[Charge_Code],MATCH(TimeEntry2[[#This Row],[Project_ID]],projects[Project_ID],0))</f>
        <v>284197-00 IRSDC MODULAR STATIONS (55-120)</v>
      </c>
      <c r="G77" s="22">
        <v>44586</v>
      </c>
      <c r="H77" s="23">
        <v>1.5</v>
      </c>
      <c r="I77" s="18" t="str">
        <f t="shared" si="8"/>
        <v>Normal Time</v>
      </c>
      <c r="J77" s="7" t="s">
        <v>311</v>
      </c>
      <c r="K77" s="24" t="str">
        <f>INDEX(projects[job number],MATCH(TimeEntry2[[#This Row],[Project_ID]],projects[Project_ID],0))</f>
        <v>284197-00</v>
      </c>
      <c r="L77" s="18">
        <f>IF(TimeEntry2[[#This Row],[Date]]=0,"",WEEKDAY(G77,2))</f>
        <v>2</v>
      </c>
      <c r="M77" s="25">
        <f>YEAR(TimeEntry2[[#This Row],[WkEnd]])</f>
        <v>2022</v>
      </c>
      <c r="N77" s="25">
        <f>WEEKNUM(TimeEntry2[[#This Row],[WkEnd]])</f>
        <v>6</v>
      </c>
      <c r="O77" s="25" t="str">
        <f>TimeEntry2[[#This Row],[Year]]&amp;"-"&amp;TimeEntry2[[#This Row],[WkNo]]</f>
        <v>2022-6</v>
      </c>
    </row>
    <row r="78" spans="1:15" x14ac:dyDescent="0.25">
      <c r="A78" s="26">
        <f>MOD(IF(ROW()=2,  0.1,    IF(INDEX(TimeEntry2[WkEnd],ROW()-1)  =INDEX(TimeEntry2[WkEnd],ROW()-2),    INDEX(TimeEntry2[format],ROW()-2),    INDEX(TimeEntry2[format],ROW()-2)    +1)),2)</f>
        <v>0.10000000000000009</v>
      </c>
      <c r="B78" s="19">
        <v>44586.417013888888</v>
      </c>
      <c r="C78" s="7" t="s">
        <v>240</v>
      </c>
      <c r="D78" s="21" t="s">
        <v>130</v>
      </c>
      <c r="E78" s="21">
        <f>IF(TimeEntry2[[#This Row],[Date]]=0,#REF!,G78+(7-L78))</f>
        <v>44591</v>
      </c>
      <c r="F78" s="21" t="str">
        <f>INDEX(projects[Charge_Code],MATCH(TimeEntry2[[#This Row],[Project_ID]],projects[Project_ID],0))</f>
        <v>284197-02 BRIDGES AND CIVIL STRUCTURES (55-120)</v>
      </c>
      <c r="G78" s="22">
        <v>44586</v>
      </c>
      <c r="H78" s="23">
        <v>4</v>
      </c>
      <c r="I78" s="18" t="str">
        <f t="shared" si="8"/>
        <v>Normal Time</v>
      </c>
      <c r="J78" s="7" t="s">
        <v>301</v>
      </c>
      <c r="K78" s="24" t="str">
        <f>INDEX(projects[job number],MATCH(TimeEntry2[[#This Row],[Project_ID]],projects[Project_ID],0))</f>
        <v>284197-02</v>
      </c>
      <c r="L78" s="18">
        <f>IF(TimeEntry2[[#This Row],[Date]]=0,"",WEEKDAY(G78,2))</f>
        <v>2</v>
      </c>
      <c r="M78" s="25">
        <f>YEAR(TimeEntry2[[#This Row],[WkEnd]])</f>
        <v>2022</v>
      </c>
      <c r="N78" s="25">
        <f>WEEKNUM(TimeEntry2[[#This Row],[WkEnd]])</f>
        <v>6</v>
      </c>
      <c r="O78" s="25" t="str">
        <f>TimeEntry2[[#This Row],[Year]]&amp;"-"&amp;TimeEntry2[[#This Row],[WkNo]]</f>
        <v>2022-6</v>
      </c>
    </row>
    <row r="79" spans="1:15" x14ac:dyDescent="0.25">
      <c r="A79" s="26">
        <f>MOD(IF(ROW()=2,  0.1,    IF(INDEX(TimeEntry2[WkEnd],ROW()-1)  =INDEX(TimeEntry2[WkEnd],ROW()-2),    INDEX(TimeEntry2[format],ROW()-2),    INDEX(TimeEntry2[format],ROW()-2)    +1)),2)</f>
        <v>0.10000000000000009</v>
      </c>
      <c r="B79" s="19">
        <v>44585.667164351849</v>
      </c>
      <c r="C79" s="7" t="s">
        <v>228</v>
      </c>
      <c r="D79" s="21" t="s">
        <v>130</v>
      </c>
      <c r="E79" s="21">
        <f>IF(TimeEntry2[[#This Row],[Date]]=0,#REF!,G79+(7-L79))</f>
        <v>44591</v>
      </c>
      <c r="F79" s="21" t="str">
        <f>INDEX(projects[Charge_Code],MATCH(TimeEntry2[[#This Row],[Project_ID]],projects[Project_ID],0))</f>
        <v>284197-02 BRIDGES AND CIVIL STRUCTURES (55-120)</v>
      </c>
      <c r="G79" s="22">
        <v>44585</v>
      </c>
      <c r="H79" s="23">
        <v>4</v>
      </c>
      <c r="I79" s="18" t="str">
        <f t="shared" si="8"/>
        <v>Normal Time</v>
      </c>
      <c r="J79" s="7" t="s">
        <v>312</v>
      </c>
      <c r="K79" s="24" t="str">
        <f>INDEX(projects[job number],MATCH(TimeEntry2[[#This Row],[Project_ID]],projects[Project_ID],0))</f>
        <v>284197-02</v>
      </c>
      <c r="L79" s="18">
        <f>IF(TimeEntry2[[#This Row],[Date]]=0,"",WEEKDAY(G79,2))</f>
        <v>1</v>
      </c>
      <c r="M79" s="25">
        <f>YEAR(TimeEntry2[[#This Row],[WkEnd]])</f>
        <v>2022</v>
      </c>
      <c r="N79" s="25">
        <f>WEEKNUM(TimeEntry2[[#This Row],[WkEnd]])</f>
        <v>6</v>
      </c>
      <c r="O79" s="25" t="str">
        <f>TimeEntry2[[#This Row],[Year]]&amp;"-"&amp;TimeEntry2[[#This Row],[WkNo]]</f>
        <v>2022-6</v>
      </c>
    </row>
    <row r="80" spans="1:15" x14ac:dyDescent="0.25">
      <c r="A80" s="26">
        <f>MOD(IF(ROW()=2,  0.1,    IF(INDEX(TimeEntry2[WkEnd],ROW()-1)  =INDEX(TimeEntry2[WkEnd],ROW()-2),    INDEX(TimeEntry2[format],ROW()-2),    INDEX(TimeEntry2[format],ROW()-2)    +1)),2)</f>
        <v>0.10000000000000009</v>
      </c>
      <c r="B80" s="19">
        <v>44585.500289351854</v>
      </c>
      <c r="C80" s="7" t="s">
        <v>228</v>
      </c>
      <c r="D80" s="21" t="s">
        <v>127</v>
      </c>
      <c r="E80" s="21">
        <f>IF(TimeEntry2[[#This Row],[Date]]=0,#REF!,G80+(7-L80))</f>
        <v>44591</v>
      </c>
      <c r="F80" s="21" t="str">
        <f>INDEX(projects[Charge_Code],MATCH(TimeEntry2[[#This Row],[Project_ID]],projects[Project_ID],0))</f>
        <v>284197-00 IRSDC MODULAR STATIONS (55-120)</v>
      </c>
      <c r="G80" s="22">
        <v>44585</v>
      </c>
      <c r="H80" s="23">
        <v>3.5</v>
      </c>
      <c r="I80" s="18" t="str">
        <f t="shared" si="8"/>
        <v>Normal Time</v>
      </c>
      <c r="J80" s="7" t="s">
        <v>313</v>
      </c>
      <c r="K80" s="24" t="str">
        <f>INDEX(projects[job number],MATCH(TimeEntry2[[#This Row],[Project_ID]],projects[Project_ID],0))</f>
        <v>284197-00</v>
      </c>
      <c r="L80" s="18">
        <f>IF(TimeEntry2[[#This Row],[Date]]=0,"",WEEKDAY(G80,2))</f>
        <v>1</v>
      </c>
      <c r="M80" s="25">
        <f>YEAR(TimeEntry2[[#This Row],[WkEnd]])</f>
        <v>2022</v>
      </c>
      <c r="N80" s="25">
        <f>WEEKNUM(TimeEntry2[[#This Row],[WkEnd]])</f>
        <v>6</v>
      </c>
      <c r="O80" s="25" t="str">
        <f>TimeEntry2[[#This Row],[Year]]&amp;"-"&amp;TimeEntry2[[#This Row],[WkNo]]</f>
        <v>2022-6</v>
      </c>
    </row>
    <row r="81" spans="1:15" x14ac:dyDescent="0.25">
      <c r="A81" s="26">
        <f>MOD(IF(ROW()=2,  0.1,    IF(INDEX(TimeEntry2[WkEnd],ROW()-1)  =INDEX(TimeEntry2[WkEnd],ROW()-2),    INDEX(TimeEntry2[format],ROW()-2),    INDEX(TimeEntry2[format],ROW()-2)    +1)),2)</f>
        <v>1.1000000000000001</v>
      </c>
      <c r="B81" s="19">
        <v>44582.500358796293</v>
      </c>
      <c r="C81" s="7" t="s">
        <v>225</v>
      </c>
      <c r="D81" s="21" t="s">
        <v>127</v>
      </c>
      <c r="E81" s="21">
        <f>IF(TimeEntry2[[#This Row],[Date]]=0,#REF!,G81+(7-L81))</f>
        <v>44584</v>
      </c>
      <c r="F81" s="21" t="str">
        <f>INDEX(projects[Charge_Code],MATCH(TimeEntry2[[#This Row],[Project_ID]],projects[Project_ID],0))</f>
        <v>284197-00 IRSDC MODULAR STATIONS (55-120)</v>
      </c>
      <c r="G81" s="22">
        <v>44582</v>
      </c>
      <c r="H81" s="23">
        <v>2.5</v>
      </c>
      <c r="I81" s="18" t="str">
        <f t="shared" si="8"/>
        <v>Normal Time</v>
      </c>
      <c r="J81" s="7" t="s">
        <v>314</v>
      </c>
      <c r="K81" s="24" t="str">
        <f>INDEX(projects[job number],MATCH(TimeEntry2[[#This Row],[Project_ID]],projects[Project_ID],0))</f>
        <v>284197-00</v>
      </c>
      <c r="L81" s="18">
        <f>IF(TimeEntry2[[#This Row],[Date]]=0,"",WEEKDAY(G81,2))</f>
        <v>5</v>
      </c>
      <c r="M81" s="25">
        <f>YEAR(TimeEntry2[[#This Row],[WkEnd]])</f>
        <v>2022</v>
      </c>
      <c r="N81" s="25">
        <f>WEEKNUM(TimeEntry2[[#This Row],[WkEnd]])</f>
        <v>5</v>
      </c>
      <c r="O81" s="25" t="str">
        <f>TimeEntry2[[#This Row],[Year]]&amp;"-"&amp;TimeEntry2[[#This Row],[WkNo]]</f>
        <v>2022-5</v>
      </c>
    </row>
    <row r="82" spans="1:15" x14ac:dyDescent="0.25">
      <c r="A82" s="26">
        <f>MOD(IF(ROW()=2,  0.1,    IF(INDEX(TimeEntry2[WkEnd],ROW()-1)  =INDEX(TimeEntry2[WkEnd],ROW()-2),    INDEX(TimeEntry2[format],ROW()-2),    INDEX(TimeEntry2[format],ROW()-2)    +1)),2)</f>
        <v>1.1000000000000001</v>
      </c>
      <c r="B82" s="19">
        <v>44582.500358796293</v>
      </c>
      <c r="C82" s="7" t="s">
        <v>225</v>
      </c>
      <c r="D82" s="21" t="s">
        <v>127</v>
      </c>
      <c r="E82" s="21">
        <f>IF(TimeEntry2[[#This Row],[Date]]=0,#REF!,G82+(7-L82))</f>
        <v>44584</v>
      </c>
      <c r="F82" s="21" t="str">
        <f>INDEX(projects[Charge_Code],MATCH(TimeEntry2[[#This Row],[Project_ID]],projects[Project_ID],0))</f>
        <v>284197-00 IRSDC MODULAR STATIONS (55-120)</v>
      </c>
      <c r="G82" s="22">
        <v>44582</v>
      </c>
      <c r="H82" s="23">
        <v>1</v>
      </c>
      <c r="I82" s="18" t="str">
        <f t="shared" si="8"/>
        <v>Normal Time</v>
      </c>
      <c r="J82" s="7" t="s">
        <v>315</v>
      </c>
      <c r="K82" s="24" t="str">
        <f>INDEX(projects[job number],MATCH(TimeEntry2[[#This Row],[Project_ID]],projects[Project_ID],0))</f>
        <v>284197-00</v>
      </c>
      <c r="L82" s="18">
        <f>IF(TimeEntry2[[#This Row],[Date]]=0,"",WEEKDAY(G82,2))</f>
        <v>5</v>
      </c>
      <c r="M82" s="25">
        <f>YEAR(TimeEntry2[[#This Row],[WkEnd]])</f>
        <v>2022</v>
      </c>
      <c r="N82" s="25">
        <f>WEEKNUM(TimeEntry2[[#This Row],[WkEnd]])</f>
        <v>5</v>
      </c>
      <c r="O82" s="25" t="str">
        <f>TimeEntry2[[#This Row],[Year]]&amp;"-"&amp;TimeEntry2[[#This Row],[WkNo]]</f>
        <v>2022-5</v>
      </c>
    </row>
    <row r="83" spans="1:15" x14ac:dyDescent="0.25">
      <c r="A83" s="26">
        <f>MOD(IF(ROW()=2,  0.1,    IF(INDEX(TimeEntry2[WkEnd],ROW()-1)  =INDEX(TimeEntry2[WkEnd],ROW()-2),    INDEX(TimeEntry2[format],ROW()-2),    INDEX(TimeEntry2[format],ROW()-2)    +1)),2)</f>
        <v>1.1000000000000001</v>
      </c>
      <c r="B83" s="19">
        <v>44582.417037037034</v>
      </c>
      <c r="C83" s="7" t="s">
        <v>225</v>
      </c>
      <c r="D83" s="21" t="s">
        <v>127</v>
      </c>
      <c r="E83" s="21">
        <f>IF(TimeEntry2[[#This Row],[Date]]=0,#REF!,G83+(7-L83))</f>
        <v>44584</v>
      </c>
      <c r="F83" s="21" t="str">
        <f>INDEX(projects[Charge_Code],MATCH(TimeEntry2[[#This Row],[Project_ID]],projects[Project_ID],0))</f>
        <v>284197-00 IRSDC MODULAR STATIONS (55-120)</v>
      </c>
      <c r="G83" s="22">
        <v>44582</v>
      </c>
      <c r="H83" s="23">
        <v>4</v>
      </c>
      <c r="I83" s="18" t="str">
        <f t="shared" si="8"/>
        <v>Normal Time</v>
      </c>
      <c r="J83" s="7" t="s">
        <v>316</v>
      </c>
      <c r="K83" s="24" t="str">
        <f>INDEX(projects[job number],MATCH(TimeEntry2[[#This Row],[Project_ID]],projects[Project_ID],0))</f>
        <v>284197-00</v>
      </c>
      <c r="L83" s="18">
        <f>IF(TimeEntry2[[#This Row],[Date]]=0,"",WEEKDAY(G83,2))</f>
        <v>5</v>
      </c>
      <c r="M83" s="25">
        <f>YEAR(TimeEntry2[[#This Row],[WkEnd]])</f>
        <v>2022</v>
      </c>
      <c r="N83" s="25">
        <f>WEEKNUM(TimeEntry2[[#This Row],[WkEnd]])</f>
        <v>5</v>
      </c>
      <c r="O83" s="25" t="str">
        <f>TimeEntry2[[#This Row],[Year]]&amp;"-"&amp;TimeEntry2[[#This Row],[WkNo]]</f>
        <v>2022-5</v>
      </c>
    </row>
    <row r="84" spans="1:15" x14ac:dyDescent="0.25">
      <c r="A84" s="26">
        <f>MOD(IF(ROW()=2,  0.1,    IF(INDEX(TimeEntry2[WkEnd],ROW()-1)  =INDEX(TimeEntry2[WkEnd],ROW()-2),    INDEX(TimeEntry2[format],ROW()-2),    INDEX(TimeEntry2[format],ROW()-2)    +1)),2)</f>
        <v>1.1000000000000001</v>
      </c>
      <c r="B84" s="19">
        <v>44581.667118055557</v>
      </c>
      <c r="C84" s="7" t="s">
        <v>224</v>
      </c>
      <c r="D84" s="21" t="s">
        <v>130</v>
      </c>
      <c r="E84" s="21">
        <f>IF(TimeEntry2[[#This Row],[Date]]=0,#REF!,G84+(7-L84))</f>
        <v>44584</v>
      </c>
      <c r="F84" s="21" t="str">
        <f>INDEX(projects[Charge_Code],MATCH(TimeEntry2[[#This Row],[Project_ID]],projects[Project_ID],0))</f>
        <v>284197-02 BRIDGES AND CIVIL STRUCTURES (55-120)</v>
      </c>
      <c r="G84" s="22">
        <v>44581</v>
      </c>
      <c r="H84" s="23">
        <v>4</v>
      </c>
      <c r="I84" s="18" t="str">
        <f t="shared" si="8"/>
        <v>Normal Time</v>
      </c>
      <c r="J84" s="7" t="s">
        <v>317</v>
      </c>
      <c r="K84" s="24" t="str">
        <f>INDEX(projects[job number],MATCH(TimeEntry2[[#This Row],[Project_ID]],projects[Project_ID],0))</f>
        <v>284197-02</v>
      </c>
      <c r="L84" s="18">
        <f>IF(TimeEntry2[[#This Row],[Date]]=0,"",WEEKDAY(G84,2))</f>
        <v>4</v>
      </c>
      <c r="M84" s="25">
        <f>YEAR(TimeEntry2[[#This Row],[WkEnd]])</f>
        <v>2022</v>
      </c>
      <c r="N84" s="25">
        <f>WEEKNUM(TimeEntry2[[#This Row],[WkEnd]])</f>
        <v>5</v>
      </c>
      <c r="O84" s="25" t="str">
        <f>TimeEntry2[[#This Row],[Year]]&amp;"-"&amp;TimeEntry2[[#This Row],[WkNo]]</f>
        <v>2022-5</v>
      </c>
    </row>
    <row r="85" spans="1:15" x14ac:dyDescent="0.25">
      <c r="A85" s="26">
        <f>MOD(IF(ROW()=2,  0.1,    IF(INDEX(TimeEntry2[WkEnd],ROW()-1)  =INDEX(TimeEntry2[WkEnd],ROW()-2),    INDEX(TimeEntry2[format],ROW()-2),    INDEX(TimeEntry2[format],ROW()-2)    +1)),2)</f>
        <v>1.1000000000000001</v>
      </c>
      <c r="B85" s="19">
        <v>44581.667118055557</v>
      </c>
      <c r="C85" s="7" t="s">
        <v>224</v>
      </c>
      <c r="D85" s="21" t="s">
        <v>127</v>
      </c>
      <c r="E85" s="21">
        <f>IF(TimeEntry2[[#This Row],[Date]]=0,#REF!,G85+(7-L85))</f>
        <v>44584</v>
      </c>
      <c r="F85" s="21" t="str">
        <f>INDEX(projects[Charge_Code],MATCH(TimeEntry2[[#This Row],[Project_ID]],projects[Project_ID],0))</f>
        <v>284197-00 IRSDC MODULAR STATIONS (55-120)</v>
      </c>
      <c r="G85" s="22">
        <v>44581</v>
      </c>
      <c r="H85" s="23">
        <v>2.5</v>
      </c>
      <c r="I85" s="18" t="str">
        <f t="shared" si="8"/>
        <v>Normal Time</v>
      </c>
      <c r="J85" s="7" t="s">
        <v>318</v>
      </c>
      <c r="K85" s="24" t="str">
        <f>INDEX(projects[job number],MATCH(TimeEntry2[[#This Row],[Project_ID]],projects[Project_ID],0))</f>
        <v>284197-00</v>
      </c>
      <c r="L85" s="18">
        <f>IF(TimeEntry2[[#This Row],[Date]]=0,"",WEEKDAY(G85,2))</f>
        <v>4</v>
      </c>
      <c r="M85" s="25">
        <f>YEAR(TimeEntry2[[#This Row],[WkEnd]])</f>
        <v>2022</v>
      </c>
      <c r="N85" s="25">
        <f>WEEKNUM(TimeEntry2[[#This Row],[WkEnd]])</f>
        <v>5</v>
      </c>
      <c r="O85" s="25" t="str">
        <f>TimeEntry2[[#This Row],[Year]]&amp;"-"&amp;TimeEntry2[[#This Row],[WkNo]]</f>
        <v>2022-5</v>
      </c>
    </row>
    <row r="86" spans="1:15" x14ac:dyDescent="0.25">
      <c r="A86" s="26">
        <f>MOD(IF(ROW()=2,  0.1,    IF(INDEX(TimeEntry2[WkEnd],ROW()-1)  =INDEX(TimeEntry2[WkEnd],ROW()-2),    INDEX(TimeEntry2[format],ROW()-2),    INDEX(TimeEntry2[format],ROW()-2)    +1)),2)</f>
        <v>1.1000000000000001</v>
      </c>
      <c r="B86" s="19">
        <v>44581.54184027778</v>
      </c>
      <c r="C86" s="7" t="s">
        <v>224</v>
      </c>
      <c r="D86" s="21" t="s">
        <v>127</v>
      </c>
      <c r="E86" s="21">
        <f>IF(TimeEntry2[[#This Row],[Date]]=0,#REF!,G86+(7-L86))</f>
        <v>44584</v>
      </c>
      <c r="F86" s="21" t="str">
        <f>INDEX(projects[Charge_Code],MATCH(TimeEntry2[[#This Row],[Project_ID]],projects[Project_ID],0))</f>
        <v>284197-00 IRSDC MODULAR STATIONS (55-120)</v>
      </c>
      <c r="G86" s="22">
        <v>44581</v>
      </c>
      <c r="H86" s="23">
        <v>1</v>
      </c>
      <c r="I86" s="18" t="str">
        <f t="shared" si="8"/>
        <v>Normal Time</v>
      </c>
      <c r="J86" s="7" t="s">
        <v>319</v>
      </c>
      <c r="K86" s="24" t="str">
        <f>INDEX(projects[job number],MATCH(TimeEntry2[[#This Row],[Project_ID]],projects[Project_ID],0))</f>
        <v>284197-00</v>
      </c>
      <c r="L86" s="18">
        <f>IF(TimeEntry2[[#This Row],[Date]]=0,"",WEEKDAY(G86,2))</f>
        <v>4</v>
      </c>
      <c r="M86" s="25">
        <f>YEAR(TimeEntry2[[#This Row],[WkEnd]])</f>
        <v>2022</v>
      </c>
      <c r="N86" s="25">
        <f>WEEKNUM(TimeEntry2[[#This Row],[WkEnd]])</f>
        <v>5</v>
      </c>
      <c r="O86" s="25" t="str">
        <f>TimeEntry2[[#This Row],[Year]]&amp;"-"&amp;TimeEntry2[[#This Row],[WkNo]]</f>
        <v>2022-5</v>
      </c>
    </row>
    <row r="87" spans="1:15" x14ac:dyDescent="0.25">
      <c r="A87" s="26">
        <f>MOD(IF(ROW()=2,  0.1,    IF(INDEX(TimeEntry2[WkEnd],ROW()-1)  =INDEX(TimeEntry2[WkEnd],ROW()-2),    INDEX(TimeEntry2[format],ROW()-2),    INDEX(TimeEntry2[format],ROW()-2)    +1)),2)</f>
        <v>1.1000000000000001</v>
      </c>
      <c r="B87" s="19">
        <v>44580.417141203703</v>
      </c>
      <c r="C87" s="7" t="s">
        <v>226</v>
      </c>
      <c r="D87" s="21" t="s">
        <v>117</v>
      </c>
      <c r="E87" s="21">
        <f>IF(TimeEntry2[[#This Row],[Date]]=0,#REF!,G87+(7-L87))</f>
        <v>44584</v>
      </c>
      <c r="F87" s="21" t="str">
        <f>INDEX(projects[Charge_Code],MATCH(TimeEntry2[[#This Row],[Project_ID]],projects[Project_ID],0))</f>
        <v>077616-65 UPSKILLING TRAINING AND DEVELO (01-748)</v>
      </c>
      <c r="G87" s="22">
        <v>44580</v>
      </c>
      <c r="H87" s="23">
        <v>7.5</v>
      </c>
      <c r="I87" s="18" t="str">
        <f t="shared" si="8"/>
        <v>Normal Time</v>
      </c>
      <c r="J87" s="7" t="s">
        <v>320</v>
      </c>
      <c r="K87" s="24" t="str">
        <f>INDEX(projects[job number],MATCH(TimeEntry2[[#This Row],[Project_ID]],projects[Project_ID],0))</f>
        <v>077616-65</v>
      </c>
      <c r="L87" s="18">
        <f>IF(TimeEntry2[[#This Row],[Date]]=0,"",WEEKDAY(G87,2))</f>
        <v>3</v>
      </c>
      <c r="M87" s="25">
        <f>YEAR(TimeEntry2[[#This Row],[WkEnd]])</f>
        <v>2022</v>
      </c>
      <c r="N87" s="25">
        <f>WEEKNUM(TimeEntry2[[#This Row],[WkEnd]])</f>
        <v>5</v>
      </c>
      <c r="O87" s="25" t="str">
        <f>TimeEntry2[[#This Row],[Year]]&amp;"-"&amp;TimeEntry2[[#This Row],[WkNo]]</f>
        <v>2022-5</v>
      </c>
    </row>
    <row r="88" spans="1:15" x14ac:dyDescent="0.25">
      <c r="A88" s="26">
        <f>MOD(IF(ROW()=2,  0.1,    IF(INDEX(TimeEntry2[WkEnd],ROW()-1)  =INDEX(TimeEntry2[WkEnd],ROW()-2),    INDEX(TimeEntry2[format],ROW()-2),    INDEX(TimeEntry2[format],ROW()-2)    +1)),2)</f>
        <v>1.1000000000000001</v>
      </c>
      <c r="B88" s="19">
        <v>44579.667175925926</v>
      </c>
      <c r="C88" s="7" t="s">
        <v>240</v>
      </c>
      <c r="D88" s="21" t="s">
        <v>127</v>
      </c>
      <c r="E88" s="21">
        <f>IF(TimeEntry2[[#This Row],[Date]]=0,#REF!,G88+(7-L88))</f>
        <v>44584</v>
      </c>
      <c r="F88" s="21" t="str">
        <f>INDEX(projects[Charge_Code],MATCH(TimeEntry2[[#This Row],[Project_ID]],projects[Project_ID],0))</f>
        <v>284197-00 IRSDC MODULAR STATIONS (55-120)</v>
      </c>
      <c r="G88" s="22">
        <v>44579</v>
      </c>
      <c r="H88" s="23">
        <v>5</v>
      </c>
      <c r="I88" s="18" t="str">
        <f t="shared" si="8"/>
        <v>Normal Time</v>
      </c>
      <c r="J88" s="7" t="s">
        <v>321</v>
      </c>
      <c r="K88" s="24" t="str">
        <f>INDEX(projects[job number],MATCH(TimeEntry2[[#This Row],[Project_ID]],projects[Project_ID],0))</f>
        <v>284197-00</v>
      </c>
      <c r="L88" s="18">
        <f>IF(TimeEntry2[[#This Row],[Date]]=0,"",WEEKDAY(G88,2))</f>
        <v>2</v>
      </c>
      <c r="M88" s="25">
        <f>YEAR(TimeEntry2[[#This Row],[WkEnd]])</f>
        <v>2022</v>
      </c>
      <c r="N88" s="25">
        <f>WEEKNUM(TimeEntry2[[#This Row],[WkEnd]])</f>
        <v>5</v>
      </c>
      <c r="O88" s="25" t="str">
        <f>TimeEntry2[[#This Row],[Year]]&amp;"-"&amp;TimeEntry2[[#This Row],[WkNo]]</f>
        <v>2022-5</v>
      </c>
    </row>
    <row r="89" spans="1:15" x14ac:dyDescent="0.25">
      <c r="A89" s="26">
        <f>MOD(IF(ROW()=2,  0.1,    IF(INDEX(TimeEntry2[WkEnd],ROW()-1)  =INDEX(TimeEntry2[WkEnd],ROW()-2),    INDEX(TimeEntry2[format],ROW()-2),    INDEX(TimeEntry2[format],ROW()-2)    +1)),2)</f>
        <v>1.1000000000000001</v>
      </c>
      <c r="B89" s="19">
        <v>44579.417013888888</v>
      </c>
      <c r="C89" s="7" t="s">
        <v>240</v>
      </c>
      <c r="D89" s="21" t="s">
        <v>127</v>
      </c>
      <c r="E89" s="21">
        <f>IF(TimeEntry2[[#This Row],[Date]]=0,#REF!,G89+(7-L89))</f>
        <v>44584</v>
      </c>
      <c r="F89" s="21" t="str">
        <f>INDEX(projects[Charge_Code],MATCH(TimeEntry2[[#This Row],[Project_ID]],projects[Project_ID],0))</f>
        <v>284197-00 IRSDC MODULAR STATIONS (55-120)</v>
      </c>
      <c r="G89" s="22">
        <v>44579</v>
      </c>
      <c r="H89" s="23">
        <v>2.5</v>
      </c>
      <c r="I89" s="18" t="str">
        <f t="shared" si="8"/>
        <v>Normal Time</v>
      </c>
      <c r="J89" s="7" t="s">
        <v>311</v>
      </c>
      <c r="K89" s="24" t="str">
        <f>INDEX(projects[job number],MATCH(TimeEntry2[[#This Row],[Project_ID]],projects[Project_ID],0))</f>
        <v>284197-00</v>
      </c>
      <c r="L89" s="18">
        <f>IF(TimeEntry2[[#This Row],[Date]]=0,"",WEEKDAY(G89,2))</f>
        <v>2</v>
      </c>
      <c r="M89" s="25">
        <f>YEAR(TimeEntry2[[#This Row],[WkEnd]])</f>
        <v>2022</v>
      </c>
      <c r="N89" s="25">
        <f>WEEKNUM(TimeEntry2[[#This Row],[WkEnd]])</f>
        <v>5</v>
      </c>
      <c r="O89" s="25" t="str">
        <f>TimeEntry2[[#This Row],[Year]]&amp;"-"&amp;TimeEntry2[[#This Row],[WkNo]]</f>
        <v>2022-5</v>
      </c>
    </row>
    <row r="90" spans="1:15" x14ac:dyDescent="0.25">
      <c r="A90" s="26">
        <f>MOD(IF(ROW()=2,  0.1,    IF(INDEX(TimeEntry2[WkEnd],ROW()-1)  =INDEX(TimeEntry2[WkEnd],ROW()-2),    INDEX(TimeEntry2[format],ROW()-2),    INDEX(TimeEntry2[format],ROW()-2)    +1)),2)</f>
        <v>1.1000000000000001</v>
      </c>
      <c r="B90" s="19">
        <v>44578.674351851849</v>
      </c>
      <c r="C90" s="7" t="s">
        <v>228</v>
      </c>
      <c r="D90" s="21" t="s">
        <v>130</v>
      </c>
      <c r="E90" s="21">
        <f>IF(TimeEntry2[[#This Row],[Date]]=0,#REF!,G90+(7-L90))</f>
        <v>44584</v>
      </c>
      <c r="F90" s="21" t="str">
        <f>INDEX(projects[Charge_Code],MATCH(TimeEntry2[[#This Row],[Project_ID]],projects[Project_ID],0))</f>
        <v>284197-02 BRIDGES AND CIVIL STRUCTURES (55-120)</v>
      </c>
      <c r="G90" s="22">
        <v>44578</v>
      </c>
      <c r="H90" s="23">
        <v>3</v>
      </c>
      <c r="I90" s="18" t="str">
        <f t="shared" si="8"/>
        <v>Normal Time</v>
      </c>
      <c r="J90" s="7" t="s">
        <v>322</v>
      </c>
      <c r="K90" s="24" t="str">
        <f>INDEX(projects[job number],MATCH(TimeEntry2[[#This Row],[Project_ID]],projects[Project_ID],0))</f>
        <v>284197-02</v>
      </c>
      <c r="L90" s="18">
        <f>IF(TimeEntry2[[#This Row],[Date]]=0,"",WEEKDAY(G90,2))</f>
        <v>1</v>
      </c>
      <c r="M90" s="25">
        <f>YEAR(TimeEntry2[[#This Row],[WkEnd]])</f>
        <v>2022</v>
      </c>
      <c r="N90" s="25">
        <f>WEEKNUM(TimeEntry2[[#This Row],[WkEnd]])</f>
        <v>5</v>
      </c>
      <c r="O90" s="25" t="str">
        <f>TimeEntry2[[#This Row],[Year]]&amp;"-"&amp;TimeEntry2[[#This Row],[WkNo]]</f>
        <v>2022-5</v>
      </c>
    </row>
    <row r="91" spans="1:15" x14ac:dyDescent="0.25">
      <c r="A91" s="26">
        <f>MOD(IF(ROW()=2,  0.1,    IF(INDEX(TimeEntry2[WkEnd],ROW()-1)  =INDEX(TimeEntry2[WkEnd],ROW()-2),    INDEX(TimeEntry2[format],ROW()-2),    INDEX(TimeEntry2[format],ROW()-2)    +1)),2)</f>
        <v>1.1000000000000001</v>
      </c>
      <c r="B91" s="19">
        <v>44578.503645833334</v>
      </c>
      <c r="C91" s="7" t="s">
        <v>228</v>
      </c>
      <c r="D91" s="21" t="s">
        <v>127</v>
      </c>
      <c r="E91" s="21">
        <f>IF(TimeEntry2[[#This Row],[Date]]=0,#REF!,G91+(7-L91))</f>
        <v>44584</v>
      </c>
      <c r="F91" s="21" t="str">
        <f>INDEX(projects[Charge_Code],MATCH(TimeEntry2[[#This Row],[Project_ID]],projects[Project_ID],0))</f>
        <v>284197-00 IRSDC MODULAR STATIONS (55-120)</v>
      </c>
      <c r="G91" s="22">
        <v>44578</v>
      </c>
      <c r="H91" s="23">
        <v>2</v>
      </c>
      <c r="I91" s="18" t="str">
        <f t="shared" si="8"/>
        <v>Normal Time</v>
      </c>
      <c r="J91" s="7" t="s">
        <v>323</v>
      </c>
      <c r="K91" s="24" t="str">
        <f>INDEX(projects[job number],MATCH(TimeEntry2[[#This Row],[Project_ID]],projects[Project_ID],0))</f>
        <v>284197-00</v>
      </c>
      <c r="L91" s="18">
        <f>IF(TimeEntry2[[#This Row],[Date]]=0,"",WEEKDAY(G91,2))</f>
        <v>1</v>
      </c>
      <c r="M91" s="25">
        <f>YEAR(TimeEntry2[[#This Row],[WkEnd]])</f>
        <v>2022</v>
      </c>
      <c r="N91" s="25">
        <f>WEEKNUM(TimeEntry2[[#This Row],[WkEnd]])</f>
        <v>5</v>
      </c>
      <c r="O91" s="25" t="str">
        <f>TimeEntry2[[#This Row],[Year]]&amp;"-"&amp;TimeEntry2[[#This Row],[WkNo]]</f>
        <v>2022-5</v>
      </c>
    </row>
    <row r="92" spans="1:15" x14ac:dyDescent="0.25">
      <c r="A92" s="26">
        <f>MOD(IF(ROW()=2,  0.1,    IF(INDEX(TimeEntry2[WkEnd],ROW()-1)  =INDEX(TimeEntry2[WkEnd],ROW()-2),    INDEX(TimeEntry2[format],ROW()-2),    INDEX(TimeEntry2[format],ROW()-2)    +1)),2)</f>
        <v>1.1000000000000001</v>
      </c>
      <c r="B92" s="19">
        <v>44578.503645833334</v>
      </c>
      <c r="C92" s="7" t="s">
        <v>228</v>
      </c>
      <c r="D92" s="21" t="s">
        <v>127</v>
      </c>
      <c r="E92" s="21">
        <f>IF(TimeEntry2[[#This Row],[Date]]=0,#REF!,G92+(7-L92))</f>
        <v>44584</v>
      </c>
      <c r="F92" s="21" t="str">
        <f>INDEX(projects[Charge_Code],MATCH(TimeEntry2[[#This Row],[Project_ID]],projects[Project_ID],0))</f>
        <v>284197-00 IRSDC MODULAR STATIONS (55-120)</v>
      </c>
      <c r="G92" s="22">
        <v>44578</v>
      </c>
      <c r="H92" s="23">
        <v>2.5</v>
      </c>
      <c r="I92" s="18" t="str">
        <f t="shared" si="8"/>
        <v>Normal Time</v>
      </c>
      <c r="J92" s="7" t="s">
        <v>324</v>
      </c>
      <c r="K92" s="24" t="str">
        <f>INDEX(projects[job number],MATCH(TimeEntry2[[#This Row],[Project_ID]],projects[Project_ID],0))</f>
        <v>284197-00</v>
      </c>
      <c r="L92" s="18">
        <f>IF(TimeEntry2[[#This Row],[Date]]=0,"",WEEKDAY(G92,2))</f>
        <v>1</v>
      </c>
      <c r="M92" s="25">
        <f>YEAR(TimeEntry2[[#This Row],[WkEnd]])</f>
        <v>2022</v>
      </c>
      <c r="N92" s="25">
        <f>WEEKNUM(TimeEntry2[[#This Row],[WkEnd]])</f>
        <v>5</v>
      </c>
      <c r="O92" s="25" t="str">
        <f>TimeEntry2[[#This Row],[Year]]&amp;"-"&amp;TimeEntry2[[#This Row],[WkNo]]</f>
        <v>2022-5</v>
      </c>
    </row>
    <row r="93" spans="1:15" x14ac:dyDescent="0.25">
      <c r="A93" s="26">
        <f>MOD(IF(ROW()=2,  0.1,    IF(INDEX(TimeEntry2[WkEnd],ROW()-1)  =INDEX(TimeEntry2[WkEnd],ROW()-2),    INDEX(TimeEntry2[format],ROW()-2),    INDEX(TimeEntry2[format],ROW()-2)    +1)),2)</f>
        <v>0.10000000000000009</v>
      </c>
      <c r="B93" s="19">
        <v>44575.417210648149</v>
      </c>
      <c r="C93" s="7" t="s">
        <v>225</v>
      </c>
      <c r="D93" s="21" t="s">
        <v>127</v>
      </c>
      <c r="E93" s="21">
        <f>IF(TimeEntry2[[#This Row],[Date]]=0,#REF!,G93+(7-L93))</f>
        <v>44577</v>
      </c>
      <c r="F93" s="21" t="str">
        <f>INDEX(projects[Charge_Code],MATCH(TimeEntry2[[#This Row],[Project_ID]],projects[Project_ID],0))</f>
        <v>284197-00 IRSDC MODULAR STATIONS (55-120)</v>
      </c>
      <c r="G93" s="22">
        <v>44575</v>
      </c>
      <c r="H93" s="23">
        <v>2.5</v>
      </c>
      <c r="I93" s="18" t="str">
        <f t="shared" si="8"/>
        <v>Normal Time</v>
      </c>
      <c r="J93" s="7" t="s">
        <v>325</v>
      </c>
      <c r="K93" s="24" t="str">
        <f>INDEX(projects[job number],MATCH(TimeEntry2[[#This Row],[Project_ID]],projects[Project_ID],0))</f>
        <v>284197-00</v>
      </c>
      <c r="L93" s="18">
        <f>IF(TimeEntry2[[#This Row],[Date]]=0,"",WEEKDAY(G93,2))</f>
        <v>5</v>
      </c>
      <c r="M93" s="25">
        <f>YEAR(TimeEntry2[[#This Row],[WkEnd]])</f>
        <v>2022</v>
      </c>
      <c r="N93" s="25">
        <f>WEEKNUM(TimeEntry2[[#This Row],[WkEnd]])</f>
        <v>4</v>
      </c>
      <c r="O93" s="25" t="str">
        <f>TimeEntry2[[#This Row],[Year]]&amp;"-"&amp;TimeEntry2[[#This Row],[WkNo]]</f>
        <v>2022-4</v>
      </c>
    </row>
    <row r="94" spans="1:15" x14ac:dyDescent="0.25">
      <c r="A94" s="26">
        <f>MOD(IF(ROW()=2,  0.1,    IF(INDEX(TimeEntry2[WkEnd],ROW()-1)  =INDEX(TimeEntry2[WkEnd],ROW()-2),    INDEX(TimeEntry2[format],ROW()-2),    INDEX(TimeEntry2[format],ROW()-2)    +1)),2)</f>
        <v>0.10000000000000009</v>
      </c>
      <c r="B94" s="19">
        <v>44575.500601851854</v>
      </c>
      <c r="C94" s="7" t="s">
        <v>225</v>
      </c>
      <c r="D94" s="21" t="s">
        <v>130</v>
      </c>
      <c r="E94" s="21">
        <f>IF(TimeEntry2[[#This Row],[Date]]=0,#REF!,G94+(7-L94))</f>
        <v>44577</v>
      </c>
      <c r="F94" s="21" t="str">
        <f>INDEX(projects[Charge_Code],MATCH(TimeEntry2[[#This Row],[Project_ID]],projects[Project_ID],0))</f>
        <v>284197-02 BRIDGES AND CIVIL STRUCTURES (55-120)</v>
      </c>
      <c r="G94" s="22">
        <v>44575</v>
      </c>
      <c r="H94" s="23">
        <v>2.5</v>
      </c>
      <c r="I94" s="18" t="str">
        <f t="shared" si="8"/>
        <v>Normal Time</v>
      </c>
      <c r="J94" s="7" t="s">
        <v>326</v>
      </c>
      <c r="K94" s="24" t="str">
        <f>INDEX(projects[job number],MATCH(TimeEntry2[[#This Row],[Project_ID]],projects[Project_ID],0))</f>
        <v>284197-02</v>
      </c>
      <c r="L94" s="18">
        <f>IF(TimeEntry2[[#This Row],[Date]]=0,"",WEEKDAY(G94,2))</f>
        <v>5</v>
      </c>
      <c r="M94" s="25">
        <f>YEAR(TimeEntry2[[#This Row],[WkEnd]])</f>
        <v>2022</v>
      </c>
      <c r="N94" s="25">
        <f>WEEKNUM(TimeEntry2[[#This Row],[WkEnd]])</f>
        <v>4</v>
      </c>
      <c r="O94" s="25" t="str">
        <f>TimeEntry2[[#This Row],[Year]]&amp;"-"&amp;TimeEntry2[[#This Row],[WkNo]]</f>
        <v>2022-4</v>
      </c>
    </row>
    <row r="95" spans="1:15" x14ac:dyDescent="0.25">
      <c r="A95" s="26">
        <f>MOD(IF(ROW()=2,  0.1,    IF(INDEX(TimeEntry2[WkEnd],ROW()-1)  =INDEX(TimeEntry2[WkEnd],ROW()-2),    INDEX(TimeEntry2[format],ROW()-2),    INDEX(TimeEntry2[format],ROW()-2)    +1)),2)</f>
        <v>0.10000000000000009</v>
      </c>
      <c r="B95" s="19">
        <v>44575.417210648149</v>
      </c>
      <c r="C95" s="7" t="s">
        <v>225</v>
      </c>
      <c r="D95" s="21" t="s">
        <v>127</v>
      </c>
      <c r="E95" s="21">
        <f>IF(TimeEntry2[[#This Row],[Date]]=0,#REF!,G95+(7-L95))</f>
        <v>44577</v>
      </c>
      <c r="F95" s="21" t="str">
        <f>INDEX(projects[Charge_Code],MATCH(TimeEntry2[[#This Row],[Project_ID]],projects[Project_ID],0))</f>
        <v>284197-00 IRSDC MODULAR STATIONS (55-120)</v>
      </c>
      <c r="G95" s="22">
        <v>44575</v>
      </c>
      <c r="H95" s="23">
        <v>2.5</v>
      </c>
      <c r="I95" s="18" t="str">
        <f t="shared" si="8"/>
        <v>Normal Time</v>
      </c>
      <c r="J95" s="7" t="s">
        <v>327</v>
      </c>
      <c r="K95" s="24" t="str">
        <f>INDEX(projects[job number],MATCH(TimeEntry2[[#This Row],[Project_ID]],projects[Project_ID],0))</f>
        <v>284197-00</v>
      </c>
      <c r="L95" s="18">
        <f>IF(TimeEntry2[[#This Row],[Date]]=0,"",WEEKDAY(G95,2))</f>
        <v>5</v>
      </c>
      <c r="M95" s="25">
        <f>YEAR(TimeEntry2[[#This Row],[WkEnd]])</f>
        <v>2022</v>
      </c>
      <c r="N95" s="25">
        <f>WEEKNUM(TimeEntry2[[#This Row],[WkEnd]])</f>
        <v>4</v>
      </c>
      <c r="O95" s="25" t="str">
        <f>TimeEntry2[[#This Row],[Year]]&amp;"-"&amp;TimeEntry2[[#This Row],[WkNo]]</f>
        <v>2022-4</v>
      </c>
    </row>
    <row r="96" spans="1:15" x14ac:dyDescent="0.25">
      <c r="A96" s="26">
        <f>MOD(IF(ROW()=2,  0.1,    IF(INDEX(TimeEntry2[WkEnd],ROW()-1)  =INDEX(TimeEntry2[WkEnd],ROW()-2),    INDEX(TimeEntry2[format],ROW()-2),    INDEX(TimeEntry2[format],ROW()-2)    +1)),2)</f>
        <v>0.10000000000000009</v>
      </c>
      <c r="B96" s="19">
        <v>44574.525509259256</v>
      </c>
      <c r="C96" s="7" t="s">
        <v>224</v>
      </c>
      <c r="D96" s="21" t="s">
        <v>127</v>
      </c>
      <c r="E96" s="21">
        <f>IF(TimeEntry2[[#This Row],[Date]]=0,#REF!,G96+(7-L96))</f>
        <v>44577</v>
      </c>
      <c r="F96" s="21" t="str">
        <f>INDEX(projects[Charge_Code],MATCH(TimeEntry2[[#This Row],[Project_ID]],projects[Project_ID],0))</f>
        <v>284197-00 IRSDC MODULAR STATIONS (55-120)</v>
      </c>
      <c r="G96" s="22">
        <v>44574</v>
      </c>
      <c r="H96" s="23">
        <v>2</v>
      </c>
      <c r="I96" s="18" t="str">
        <f t="shared" si="8"/>
        <v>Normal Time</v>
      </c>
      <c r="J96" s="7" t="s">
        <v>311</v>
      </c>
      <c r="K96" s="24" t="str">
        <f>INDEX(projects[job number],MATCH(TimeEntry2[[#This Row],[Project_ID]],projects[Project_ID],0))</f>
        <v>284197-00</v>
      </c>
      <c r="L96" s="18">
        <f>IF(TimeEntry2[[#This Row],[Date]]=0,"",WEEKDAY(G96,2))</f>
        <v>4</v>
      </c>
      <c r="M96" s="25">
        <f>YEAR(TimeEntry2[[#This Row],[WkEnd]])</f>
        <v>2022</v>
      </c>
      <c r="N96" s="25">
        <f>WEEKNUM(TimeEntry2[[#This Row],[WkEnd]])</f>
        <v>4</v>
      </c>
      <c r="O96" s="25" t="str">
        <f>TimeEntry2[[#This Row],[Year]]&amp;"-"&amp;TimeEntry2[[#This Row],[WkNo]]</f>
        <v>2022-4</v>
      </c>
    </row>
    <row r="97" spans="1:15" x14ac:dyDescent="0.25">
      <c r="A97" s="26">
        <f>MOD(IF(ROW()=2,  0.1,    IF(INDEX(TimeEntry2[WkEnd],ROW()-1)  =INDEX(TimeEntry2[WkEnd],ROW()-2),    INDEX(TimeEntry2[format],ROW()-2),    INDEX(TimeEntry2[format],ROW()-2)    +1)),2)</f>
        <v>0.10000000000000009</v>
      </c>
      <c r="B97" s="19">
        <v>44574.525509259256</v>
      </c>
      <c r="C97" s="7" t="s">
        <v>224</v>
      </c>
      <c r="D97" s="21" t="s">
        <v>127</v>
      </c>
      <c r="E97" s="21">
        <f>IF(TimeEntry2[[#This Row],[Date]]=0,#REF!,G97+(7-L97))</f>
        <v>44577</v>
      </c>
      <c r="F97" s="21" t="str">
        <f>INDEX(projects[Charge_Code],MATCH(TimeEntry2[[#This Row],[Project_ID]],projects[Project_ID],0))</f>
        <v>284197-00 IRSDC MODULAR STATIONS (55-120)</v>
      </c>
      <c r="G97" s="22">
        <v>44574</v>
      </c>
      <c r="H97" s="23">
        <v>2</v>
      </c>
      <c r="I97" s="18" t="str">
        <f t="shared" si="8"/>
        <v>Normal Time</v>
      </c>
      <c r="J97" s="7" t="s">
        <v>328</v>
      </c>
      <c r="K97" s="24" t="str">
        <f>INDEX(projects[job number],MATCH(TimeEntry2[[#This Row],[Project_ID]],projects[Project_ID],0))</f>
        <v>284197-00</v>
      </c>
      <c r="L97" s="18">
        <f>IF(TimeEntry2[[#This Row],[Date]]=0,"",WEEKDAY(G97,2))</f>
        <v>4</v>
      </c>
      <c r="M97" s="25">
        <f>YEAR(TimeEntry2[[#This Row],[WkEnd]])</f>
        <v>2022</v>
      </c>
      <c r="N97" s="25">
        <f>WEEKNUM(TimeEntry2[[#This Row],[WkEnd]])</f>
        <v>4</v>
      </c>
      <c r="O97" s="25" t="str">
        <f>TimeEntry2[[#This Row],[Year]]&amp;"-"&amp;TimeEntry2[[#This Row],[WkNo]]</f>
        <v>2022-4</v>
      </c>
    </row>
    <row r="98" spans="1:15" x14ac:dyDescent="0.25">
      <c r="A98" s="26">
        <f>MOD(IF(ROW()=2,  0.1,    IF(INDEX(TimeEntry2[WkEnd],ROW()-1)  =INDEX(TimeEntry2[WkEnd],ROW()-2),    INDEX(TimeEntry2[format],ROW()-2),    INDEX(TimeEntry2[format],ROW()-2)    +1)),2)</f>
        <v>0.10000000000000009</v>
      </c>
      <c r="B98" s="19">
        <v>44574.525509259256</v>
      </c>
      <c r="C98" s="7" t="s">
        <v>224</v>
      </c>
      <c r="D98" s="21" t="s">
        <v>130</v>
      </c>
      <c r="E98" s="21">
        <f>IF(TimeEntry2[[#This Row],[Date]]=0,#REF!,G98+(7-L98))</f>
        <v>44577</v>
      </c>
      <c r="F98" s="21" t="str">
        <f>INDEX(projects[Charge_Code],MATCH(TimeEntry2[[#This Row],[Project_ID]],projects[Project_ID],0))</f>
        <v>284197-02 BRIDGES AND CIVIL STRUCTURES (55-120)</v>
      </c>
      <c r="G98" s="22">
        <v>44574</v>
      </c>
      <c r="H98" s="23">
        <v>1.5</v>
      </c>
      <c r="I98" s="18" t="str">
        <f t="shared" si="8"/>
        <v>Normal Time</v>
      </c>
      <c r="J98" s="7" t="s">
        <v>329</v>
      </c>
      <c r="K98" s="24" t="str">
        <f>INDEX(projects[job number],MATCH(TimeEntry2[[#This Row],[Project_ID]],projects[Project_ID],0))</f>
        <v>284197-02</v>
      </c>
      <c r="L98" s="18">
        <f>IF(TimeEntry2[[#This Row],[Date]]=0,"",WEEKDAY(G98,2))</f>
        <v>4</v>
      </c>
      <c r="M98" s="25">
        <f>YEAR(TimeEntry2[[#This Row],[WkEnd]])</f>
        <v>2022</v>
      </c>
      <c r="N98" s="25">
        <f>WEEKNUM(TimeEntry2[[#This Row],[WkEnd]])</f>
        <v>4</v>
      </c>
      <c r="O98" s="25" t="str">
        <f>TimeEntry2[[#This Row],[Year]]&amp;"-"&amp;TimeEntry2[[#This Row],[WkNo]]</f>
        <v>2022-4</v>
      </c>
    </row>
    <row r="99" spans="1:15" x14ac:dyDescent="0.25">
      <c r="A99" s="26">
        <f>MOD(IF(ROW()=2,  0.1,    IF(INDEX(TimeEntry2[WkEnd],ROW()-1)  =INDEX(TimeEntry2[WkEnd],ROW()-2),    INDEX(TimeEntry2[format],ROW()-2),    INDEX(TimeEntry2[format],ROW()-2)    +1)),2)</f>
        <v>0.10000000000000009</v>
      </c>
      <c r="B99" s="19">
        <v>44574.417210648149</v>
      </c>
      <c r="C99" s="7" t="s">
        <v>224</v>
      </c>
      <c r="D99" s="21" t="s">
        <v>173</v>
      </c>
      <c r="E99" s="21">
        <f>IF(TimeEntry2[[#This Row],[Date]]=0,#REF!,G99+(7-L99))</f>
        <v>44577</v>
      </c>
      <c r="F99" s="21" t="str">
        <f>INDEX(projects[Charge_Code],MATCH(TimeEntry2[[#This Row],[Project_ID]],projects[Project_ID],0))</f>
        <v>TRAINING (In-house training)</v>
      </c>
      <c r="G99" s="22">
        <v>44574</v>
      </c>
      <c r="H99" s="23">
        <v>2</v>
      </c>
      <c r="I99" s="18" t="str">
        <f t="shared" si="8"/>
        <v>Normal Time</v>
      </c>
      <c r="J99" s="7" t="s">
        <v>330</v>
      </c>
      <c r="K99" s="24">
        <f>INDEX(projects[job number],MATCH(TimeEntry2[[#This Row],[Project_ID]],projects[Project_ID],0))</f>
        <v>0</v>
      </c>
      <c r="L99" s="18">
        <f>IF(TimeEntry2[[#This Row],[Date]]=0,"",WEEKDAY(G99,2))</f>
        <v>4</v>
      </c>
      <c r="M99" s="25">
        <f>YEAR(TimeEntry2[[#This Row],[WkEnd]])</f>
        <v>2022</v>
      </c>
      <c r="N99" s="25">
        <f>WEEKNUM(TimeEntry2[[#This Row],[WkEnd]])</f>
        <v>4</v>
      </c>
      <c r="O99" s="25" t="str">
        <f>TimeEntry2[[#This Row],[Year]]&amp;"-"&amp;TimeEntry2[[#This Row],[WkNo]]</f>
        <v>2022-4</v>
      </c>
    </row>
    <row r="100" spans="1:15" x14ac:dyDescent="0.25">
      <c r="A100" s="26">
        <f>MOD(IF(ROW()=2,  0.1,    IF(INDEX(TimeEntry2[WkEnd],ROW()-1)  =INDEX(TimeEntry2[WkEnd],ROW()-2),    INDEX(TimeEntry2[format],ROW()-2),    INDEX(TimeEntry2[format],ROW()-2)    +1)),2)</f>
        <v>0.10000000000000009</v>
      </c>
      <c r="B100" s="19">
        <v>44573.417164351849</v>
      </c>
      <c r="C100" s="7" t="s">
        <v>226</v>
      </c>
      <c r="D100" s="21" t="s">
        <v>117</v>
      </c>
      <c r="E100" s="21">
        <f>IF(TimeEntry2[[#This Row],[Date]]=0,#REF!,G100+(7-L100))</f>
        <v>44577</v>
      </c>
      <c r="F100" s="21" t="str">
        <f>INDEX(projects[Charge_Code],MATCH(TimeEntry2[[#This Row],[Project_ID]],projects[Project_ID],0))</f>
        <v>077616-65 UPSKILLING TRAINING AND DEVELO (01-748)</v>
      </c>
      <c r="G100" s="22">
        <v>44573</v>
      </c>
      <c r="H100" s="23">
        <v>7.5</v>
      </c>
      <c r="I100" s="18" t="str">
        <f t="shared" si="8"/>
        <v>Normal Time</v>
      </c>
      <c r="J100" s="7" t="s">
        <v>331</v>
      </c>
      <c r="K100" s="24" t="str">
        <f>INDEX(projects[job number],MATCH(TimeEntry2[[#This Row],[Project_ID]],projects[Project_ID],0))</f>
        <v>077616-65</v>
      </c>
      <c r="L100" s="18">
        <f>IF(TimeEntry2[[#This Row],[Date]]=0,"",WEEKDAY(G100,2))</f>
        <v>3</v>
      </c>
      <c r="M100" s="25">
        <f>YEAR(TimeEntry2[[#This Row],[WkEnd]])</f>
        <v>2022</v>
      </c>
      <c r="N100" s="25">
        <f>WEEKNUM(TimeEntry2[[#This Row],[WkEnd]])</f>
        <v>4</v>
      </c>
      <c r="O100" s="25" t="str">
        <f>TimeEntry2[[#This Row],[Year]]&amp;"-"&amp;TimeEntry2[[#This Row],[WkNo]]</f>
        <v>2022-4</v>
      </c>
    </row>
    <row r="101" spans="1:15" x14ac:dyDescent="0.25">
      <c r="A101" s="26">
        <f>MOD(IF(ROW()=2,  0.1,    IF(INDEX(TimeEntry2[WkEnd],ROW()-1)  =INDEX(TimeEntry2[WkEnd],ROW()-2),    INDEX(TimeEntry2[format],ROW()-2),    INDEX(TimeEntry2[format],ROW()-2)    +1)),2)</f>
        <v>0.10000000000000009</v>
      </c>
      <c r="B101" s="19">
        <v>44572.502569444441</v>
      </c>
      <c r="C101" s="7" t="s">
        <v>240</v>
      </c>
      <c r="D101" s="21" t="s">
        <v>127</v>
      </c>
      <c r="E101" s="21">
        <f>IF(TimeEntry2[[#This Row],[Date]]=0,#REF!,G101+(7-L101))</f>
        <v>44577</v>
      </c>
      <c r="F101" s="21" t="str">
        <f>INDEX(projects[Charge_Code],MATCH(TimeEntry2[[#This Row],[Project_ID]],projects[Project_ID],0))</f>
        <v>284197-00 IRSDC MODULAR STATIONS (55-120)</v>
      </c>
      <c r="G101" s="22">
        <v>44572</v>
      </c>
      <c r="H101" s="23">
        <v>4.5</v>
      </c>
      <c r="I101" s="18" t="str">
        <f t="shared" si="8"/>
        <v>Normal Time</v>
      </c>
      <c r="J101" s="7" t="s">
        <v>332</v>
      </c>
      <c r="K101" s="24" t="str">
        <f>INDEX(projects[job number],MATCH(TimeEntry2[[#This Row],[Project_ID]],projects[Project_ID],0))</f>
        <v>284197-00</v>
      </c>
      <c r="L101" s="18">
        <f>IF(TimeEntry2[[#This Row],[Date]]=0,"",WEEKDAY(G101,2))</f>
        <v>2</v>
      </c>
      <c r="M101" s="25">
        <f>YEAR(TimeEntry2[[#This Row],[WkEnd]])</f>
        <v>2022</v>
      </c>
      <c r="N101" s="25">
        <f>WEEKNUM(TimeEntry2[[#This Row],[WkEnd]])</f>
        <v>4</v>
      </c>
      <c r="O101" s="25" t="str">
        <f>TimeEntry2[[#This Row],[Year]]&amp;"-"&amp;TimeEntry2[[#This Row],[WkNo]]</f>
        <v>2022-4</v>
      </c>
    </row>
    <row r="102" spans="1:15" x14ac:dyDescent="0.25">
      <c r="A102" s="26">
        <f>MOD(IF(ROW()=2,  0.1,    IF(INDEX(TimeEntry2[WkEnd],ROW()-1)  =INDEX(TimeEntry2[WkEnd],ROW()-2),    INDEX(TimeEntry2[format],ROW()-2),    INDEX(TimeEntry2[format],ROW()-2)    +1)),2)</f>
        <v>0.10000000000000009</v>
      </c>
      <c r="B102" s="19">
        <v>44572.453564814816</v>
      </c>
      <c r="C102" s="7" t="s">
        <v>240</v>
      </c>
      <c r="D102" s="21" t="s">
        <v>130</v>
      </c>
      <c r="E102" s="21">
        <f>IF(TimeEntry2[[#This Row],[Date]]=0,#REF!,G102+(7-L102))</f>
        <v>44577</v>
      </c>
      <c r="F102" s="21" t="str">
        <f>INDEX(projects[Charge_Code],MATCH(TimeEntry2[[#This Row],[Project_ID]],projects[Project_ID],0))</f>
        <v>284197-02 BRIDGES AND CIVIL STRUCTURES (55-120)</v>
      </c>
      <c r="G102" s="22">
        <v>44572</v>
      </c>
      <c r="H102" s="23">
        <v>3</v>
      </c>
      <c r="I102" s="18" t="str">
        <f t="shared" si="8"/>
        <v>Normal Time</v>
      </c>
      <c r="J102" s="7" t="s">
        <v>333</v>
      </c>
      <c r="K102" s="24" t="str">
        <f>INDEX(projects[job number],MATCH(TimeEntry2[[#This Row],[Project_ID]],projects[Project_ID],0))</f>
        <v>284197-02</v>
      </c>
      <c r="L102" s="18">
        <f>IF(TimeEntry2[[#This Row],[Date]]=0,"",WEEKDAY(G102,2))</f>
        <v>2</v>
      </c>
      <c r="M102" s="25">
        <f>YEAR(TimeEntry2[[#This Row],[WkEnd]])</f>
        <v>2022</v>
      </c>
      <c r="N102" s="25">
        <f>WEEKNUM(TimeEntry2[[#This Row],[WkEnd]])</f>
        <v>4</v>
      </c>
      <c r="O102" s="25" t="str">
        <f>TimeEntry2[[#This Row],[Year]]&amp;"-"&amp;TimeEntry2[[#This Row],[WkNo]]</f>
        <v>2022-4</v>
      </c>
    </row>
    <row r="103" spans="1:15" x14ac:dyDescent="0.25">
      <c r="A103" s="26">
        <f>MOD(IF(ROW()=2,  0.1,    IF(INDEX(TimeEntry2[WkEnd],ROW()-1)  =INDEX(TimeEntry2[WkEnd],ROW()-2),    INDEX(TimeEntry2[format],ROW()-2),    INDEX(TimeEntry2[format],ROW()-2)    +1)),2)</f>
        <v>0.10000000000000009</v>
      </c>
      <c r="B103" s="19">
        <v>44571.666979166665</v>
      </c>
      <c r="C103" s="7" t="s">
        <v>228</v>
      </c>
      <c r="D103" s="21" t="s">
        <v>130</v>
      </c>
      <c r="E103" s="21">
        <f>IF(TimeEntry2[[#This Row],[Date]]=0,#REF!,G103+(7-L103))</f>
        <v>44577</v>
      </c>
      <c r="F103" s="21" t="str">
        <f>INDEX(projects[Charge_Code],MATCH(TimeEntry2[[#This Row],[Project_ID]],projects[Project_ID],0))</f>
        <v>284197-02 BRIDGES AND CIVIL STRUCTURES (55-120)</v>
      </c>
      <c r="G103" s="22">
        <v>44571</v>
      </c>
      <c r="H103" s="23">
        <v>1.5</v>
      </c>
      <c r="I103" s="18" t="str">
        <f t="shared" si="8"/>
        <v>Normal Time</v>
      </c>
      <c r="J103" s="7" t="s">
        <v>329</v>
      </c>
      <c r="K103" s="24" t="str">
        <f>INDEX(projects[job number],MATCH(TimeEntry2[[#This Row],[Project_ID]],projects[Project_ID],0))</f>
        <v>284197-02</v>
      </c>
      <c r="L103" s="18">
        <f>IF(TimeEntry2[[#This Row],[Date]]=0,"",WEEKDAY(G103,2))</f>
        <v>1</v>
      </c>
      <c r="M103" s="25">
        <f>YEAR(TimeEntry2[[#This Row],[WkEnd]])</f>
        <v>2022</v>
      </c>
      <c r="N103" s="25">
        <f>WEEKNUM(TimeEntry2[[#This Row],[WkEnd]])</f>
        <v>4</v>
      </c>
      <c r="O103" s="25" t="str">
        <f>TimeEntry2[[#This Row],[Year]]&amp;"-"&amp;TimeEntry2[[#This Row],[WkNo]]</f>
        <v>2022-4</v>
      </c>
    </row>
    <row r="104" spans="1:15" x14ac:dyDescent="0.25">
      <c r="A104" s="26">
        <f>MOD(IF(ROW()=2,  0.1,    IF(INDEX(TimeEntry2[WkEnd],ROW()-1)  =INDEX(TimeEntry2[WkEnd],ROW()-2),    INDEX(TimeEntry2[format],ROW()-2),    INDEX(TimeEntry2[format],ROW()-2)    +1)),2)</f>
        <v>0.10000000000000009</v>
      </c>
      <c r="B104" s="19">
        <v>44571.586712962962</v>
      </c>
      <c r="C104" s="7" t="s">
        <v>228</v>
      </c>
      <c r="D104" s="21" t="s">
        <v>127</v>
      </c>
      <c r="E104" s="21">
        <f>IF(TimeEntry2[[#This Row],[Date]]=0,#REF!,G104+(7-L104))</f>
        <v>44577</v>
      </c>
      <c r="F104" s="21" t="str">
        <f>INDEX(projects[Charge_Code],MATCH(TimeEntry2[[#This Row],[Project_ID]],projects[Project_ID],0))</f>
        <v>284197-00 IRSDC MODULAR STATIONS (55-120)</v>
      </c>
      <c r="G104" s="22">
        <v>44571</v>
      </c>
      <c r="H104" s="23">
        <v>2</v>
      </c>
      <c r="I104" s="18" t="str">
        <f t="shared" si="8"/>
        <v>Normal Time</v>
      </c>
      <c r="J104" s="7" t="s">
        <v>334</v>
      </c>
      <c r="K104" s="24" t="str">
        <f>INDEX(projects[job number],MATCH(TimeEntry2[[#This Row],[Project_ID]],projects[Project_ID],0))</f>
        <v>284197-00</v>
      </c>
      <c r="L104" s="18">
        <f>IF(TimeEntry2[[#This Row],[Date]]=0,"",WEEKDAY(G104,2))</f>
        <v>1</v>
      </c>
      <c r="M104" s="25">
        <f>YEAR(TimeEntry2[[#This Row],[WkEnd]])</f>
        <v>2022</v>
      </c>
      <c r="N104" s="25">
        <f>WEEKNUM(TimeEntry2[[#This Row],[WkEnd]])</f>
        <v>4</v>
      </c>
      <c r="O104" s="25" t="str">
        <f>TimeEntry2[[#This Row],[Year]]&amp;"-"&amp;TimeEntry2[[#This Row],[WkNo]]</f>
        <v>2022-4</v>
      </c>
    </row>
    <row r="105" spans="1:15" x14ac:dyDescent="0.25">
      <c r="A105" s="26">
        <f>MOD(IF(ROW()=2,  0.1,    IF(INDEX(TimeEntry2[WkEnd],ROW()-1)  =INDEX(TimeEntry2[WkEnd],ROW()-2),    INDEX(TimeEntry2[format],ROW()-2),    INDEX(TimeEntry2[format],ROW()-2)    +1)),2)</f>
        <v>0.10000000000000009</v>
      </c>
      <c r="B105" s="19">
        <v>44571.500648148147</v>
      </c>
      <c r="C105" s="7" t="s">
        <v>228</v>
      </c>
      <c r="D105" s="21" t="s">
        <v>130</v>
      </c>
      <c r="E105" s="21">
        <f>IF(TimeEntry2[[#This Row],[Date]]=0,#REF!,G105+(7-L105))</f>
        <v>44577</v>
      </c>
      <c r="F105" s="21" t="str">
        <f>INDEX(projects[Charge_Code],MATCH(TimeEntry2[[#This Row],[Project_ID]],projects[Project_ID],0))</f>
        <v>284197-02 BRIDGES AND CIVIL STRUCTURES (55-120)</v>
      </c>
      <c r="G105" s="22">
        <v>44571</v>
      </c>
      <c r="H105" s="23">
        <v>2</v>
      </c>
      <c r="I105" s="18" t="str">
        <f t="shared" si="8"/>
        <v>Normal Time</v>
      </c>
      <c r="J105" s="7" t="s">
        <v>335</v>
      </c>
      <c r="K105" s="24" t="str">
        <f>INDEX(projects[job number],MATCH(TimeEntry2[[#This Row],[Project_ID]],projects[Project_ID],0))</f>
        <v>284197-02</v>
      </c>
      <c r="L105" s="18">
        <f>IF(TimeEntry2[[#This Row],[Date]]=0,"",WEEKDAY(G105,2))</f>
        <v>1</v>
      </c>
      <c r="M105" s="25">
        <f>YEAR(TimeEntry2[[#This Row],[WkEnd]])</f>
        <v>2022</v>
      </c>
      <c r="N105" s="25">
        <f>WEEKNUM(TimeEntry2[[#This Row],[WkEnd]])</f>
        <v>4</v>
      </c>
      <c r="O105" s="25" t="str">
        <f>TimeEntry2[[#This Row],[Year]]&amp;"-"&amp;TimeEntry2[[#This Row],[WkNo]]</f>
        <v>2022-4</v>
      </c>
    </row>
    <row r="106" spans="1:15" x14ac:dyDescent="0.25">
      <c r="A106" s="26">
        <f>MOD(IF(ROW()=2,  0.1,    IF(INDEX(TimeEntry2[WkEnd],ROW()-1)  =INDEX(TimeEntry2[WkEnd],ROW()-2),    INDEX(TimeEntry2[format],ROW()-2),    INDEX(TimeEntry2[format],ROW()-2)    +1)),2)</f>
        <v>0.10000000000000009</v>
      </c>
      <c r="B106" s="19">
        <v>44571.419432870367</v>
      </c>
      <c r="C106" s="7" t="s">
        <v>228</v>
      </c>
      <c r="D106" s="21" t="s">
        <v>127</v>
      </c>
      <c r="E106" s="21">
        <f>IF(TimeEntry2[[#This Row],[Date]]=0,#REF!,G106+(7-L106))</f>
        <v>44577</v>
      </c>
      <c r="F106" s="21" t="str">
        <f>INDEX(projects[Charge_Code],MATCH(TimeEntry2[[#This Row],[Project_ID]],projects[Project_ID],0))</f>
        <v>284197-00 IRSDC MODULAR STATIONS (55-120)</v>
      </c>
      <c r="G106" s="22">
        <v>44571</v>
      </c>
      <c r="H106" s="23">
        <v>2</v>
      </c>
      <c r="I106" s="18" t="str">
        <f t="shared" si="8"/>
        <v>Normal Time</v>
      </c>
      <c r="J106" s="7" t="s">
        <v>336</v>
      </c>
      <c r="K106" s="24" t="str">
        <f>INDEX(projects[job number],MATCH(TimeEntry2[[#This Row],[Project_ID]],projects[Project_ID],0))</f>
        <v>284197-00</v>
      </c>
      <c r="L106" s="18">
        <f>IF(TimeEntry2[[#This Row],[Date]]=0,"",WEEKDAY(G106,2))</f>
        <v>1</v>
      </c>
      <c r="M106" s="25">
        <f>YEAR(TimeEntry2[[#This Row],[WkEnd]])</f>
        <v>2022</v>
      </c>
      <c r="N106" s="25">
        <f>WEEKNUM(TimeEntry2[[#This Row],[WkEnd]])</f>
        <v>4</v>
      </c>
      <c r="O106" s="25" t="str">
        <f>TimeEntry2[[#This Row],[Year]]&amp;"-"&amp;TimeEntry2[[#This Row],[WkNo]]</f>
        <v>2022-4</v>
      </c>
    </row>
    <row r="107" spans="1:15" x14ac:dyDescent="0.25">
      <c r="A107" s="26">
        <f>MOD(IF(ROW()=2,  0.1,    IF(INDEX(TimeEntry2[WkEnd],ROW()-1)  =INDEX(TimeEntry2[WkEnd],ROW()-2),    INDEX(TimeEntry2[format],ROW()-2),    INDEX(TimeEntry2[format],ROW()-2)    +1)),2)</f>
        <v>1.1000000000000001</v>
      </c>
      <c r="B107" s="19">
        <v>44568.566527777781</v>
      </c>
      <c r="C107" s="7" t="s">
        <v>225</v>
      </c>
      <c r="D107" s="21" t="s">
        <v>127</v>
      </c>
      <c r="E107" s="21">
        <f>IF(TimeEntry2[[#This Row],[Date]]=0,#REF!,G107+(7-L107))</f>
        <v>44570</v>
      </c>
      <c r="F107" s="21" t="str">
        <f>INDEX(projects[Charge_Code],MATCH(TimeEntry2[[#This Row],[Project_ID]],projects[Project_ID],0))</f>
        <v>284197-00 IRSDC MODULAR STATIONS (55-120)</v>
      </c>
      <c r="G107" s="22">
        <v>44568</v>
      </c>
      <c r="H107" s="23">
        <v>7.5</v>
      </c>
      <c r="I107" s="18" t="str">
        <f t="shared" si="8"/>
        <v>Normal Time</v>
      </c>
      <c r="J107" s="7" t="s">
        <v>337</v>
      </c>
      <c r="K107" s="24" t="str">
        <f>INDEX(projects[job number],MATCH(TimeEntry2[[#This Row],[Project_ID]],projects[Project_ID],0))</f>
        <v>284197-00</v>
      </c>
      <c r="L107" s="18">
        <f>IF(TimeEntry2[[#This Row],[Date]]=0,"",WEEKDAY(G107,2))</f>
        <v>5</v>
      </c>
      <c r="M107" s="25">
        <f>YEAR(TimeEntry2[[#This Row],[WkEnd]])</f>
        <v>2022</v>
      </c>
      <c r="N107" s="25">
        <f>WEEKNUM(TimeEntry2[[#This Row],[WkEnd]])</f>
        <v>3</v>
      </c>
      <c r="O107" s="25" t="str">
        <f>TimeEntry2[[#This Row],[Year]]&amp;"-"&amp;TimeEntry2[[#This Row],[WkNo]]</f>
        <v>2022-3</v>
      </c>
    </row>
    <row r="108" spans="1:15" x14ac:dyDescent="0.25">
      <c r="A108" s="26">
        <f>MOD(IF(ROW()=2,  0.1,    IF(INDEX(TimeEntry2[WkEnd],ROW()-1)  =INDEX(TimeEntry2[WkEnd],ROW()-2),    INDEX(TimeEntry2[format],ROW()-2),    INDEX(TimeEntry2[format],ROW()-2)    +1)),2)</f>
        <v>1.1000000000000001</v>
      </c>
      <c r="B108" s="19">
        <v>44567.585219907407</v>
      </c>
      <c r="C108" s="7" t="s">
        <v>224</v>
      </c>
      <c r="D108" s="21" t="s">
        <v>127</v>
      </c>
      <c r="E108" s="21">
        <f>IF(TimeEntry2[[#This Row],[Date]]=0,#REF!,G108+(7-L108))</f>
        <v>44570</v>
      </c>
      <c r="F108" s="21" t="str">
        <f>INDEX(projects[Charge_Code],MATCH(TimeEntry2[[#This Row],[Project_ID]],projects[Project_ID],0))</f>
        <v>284197-00 IRSDC MODULAR STATIONS (55-120)</v>
      </c>
      <c r="G108" s="22">
        <f>ROUNDDOWN(TimeEntry2[[#This Row],[Timestamp]],0)</f>
        <v>44567</v>
      </c>
      <c r="H108" s="23">
        <v>6</v>
      </c>
      <c r="I108" s="18" t="str">
        <f t="shared" si="8"/>
        <v>Normal Time</v>
      </c>
      <c r="J108" s="7" t="s">
        <v>338</v>
      </c>
      <c r="K108" s="24" t="str">
        <f>INDEX(projects[job number],MATCH(TimeEntry2[[#This Row],[Project_ID]],projects[Project_ID],0))</f>
        <v>284197-00</v>
      </c>
      <c r="L108" s="18">
        <f>IF(TimeEntry2[[#This Row],[Date]]=0,"",WEEKDAY(G108,2))</f>
        <v>4</v>
      </c>
      <c r="M108" s="25">
        <f>YEAR(TimeEntry2[[#This Row],[WkEnd]])</f>
        <v>2022</v>
      </c>
      <c r="N108" s="25">
        <f>WEEKNUM(TimeEntry2[[#This Row],[WkEnd]])</f>
        <v>3</v>
      </c>
      <c r="O108" s="25" t="str">
        <f>TimeEntry2[[#This Row],[Year]]&amp;"-"&amp;TimeEntry2[[#This Row],[WkNo]]</f>
        <v>2022-3</v>
      </c>
    </row>
    <row r="109" spans="1:15" x14ac:dyDescent="0.25">
      <c r="A109" s="26">
        <f>MOD(IF(ROW()=2,  0.1,    IF(INDEX(TimeEntry2[WkEnd],ROW()-1)  =INDEX(TimeEntry2[WkEnd],ROW()-2),    INDEX(TimeEntry2[format],ROW()-2),    INDEX(TimeEntry2[format],ROW()-2)    +1)),2)</f>
        <v>1.1000000000000001</v>
      </c>
      <c r="B109" s="19">
        <v>44567.585219907407</v>
      </c>
      <c r="C109" s="7" t="s">
        <v>224</v>
      </c>
      <c r="D109" s="21" t="s">
        <v>127</v>
      </c>
      <c r="E109" s="21">
        <f>IF(TimeEntry2[[#This Row],[Date]]=0,#REF!,G109+(7-L109))</f>
        <v>44570</v>
      </c>
      <c r="F109" s="21" t="str">
        <f>INDEX(projects[Charge_Code],MATCH(TimeEntry2[[#This Row],[Project_ID]],projects[Project_ID],0))</f>
        <v>284197-00 IRSDC MODULAR STATIONS (55-120)</v>
      </c>
      <c r="G109" s="22">
        <f>ROUNDDOWN(TimeEntry2[[#This Row],[Timestamp]],0)</f>
        <v>44567</v>
      </c>
      <c r="H109" s="23">
        <v>1.5</v>
      </c>
      <c r="I109" s="18" t="str">
        <f t="shared" si="8"/>
        <v>Normal Time</v>
      </c>
      <c r="J109" s="7" t="s">
        <v>339</v>
      </c>
      <c r="K109" s="24" t="str">
        <f>INDEX(projects[job number],MATCH(TimeEntry2[[#This Row],[Project_ID]],projects[Project_ID],0))</f>
        <v>284197-00</v>
      </c>
      <c r="L109" s="18">
        <f>IF(TimeEntry2[[#This Row],[Date]]=0,"",WEEKDAY(G109,2))</f>
        <v>4</v>
      </c>
      <c r="M109" s="25">
        <f>YEAR(TimeEntry2[[#This Row],[WkEnd]])</f>
        <v>2022</v>
      </c>
      <c r="N109" s="25">
        <f>WEEKNUM(TimeEntry2[[#This Row],[WkEnd]])</f>
        <v>3</v>
      </c>
      <c r="O109" s="25" t="str">
        <f>TimeEntry2[[#This Row],[Year]]&amp;"-"&amp;TimeEntry2[[#This Row],[WkNo]]</f>
        <v>2022-3</v>
      </c>
    </row>
    <row r="110" spans="1:15" x14ac:dyDescent="0.25">
      <c r="A110" s="26">
        <f>MOD(IF(ROW()=2,  0.1,    IF(INDEX(TimeEntry2[WkEnd],ROW()-1)  =INDEX(TimeEntry2[WkEnd],ROW()-2),    INDEX(TimeEntry2[format],ROW()-2),    INDEX(TimeEntry2[format],ROW()-2)    +1)),2)</f>
        <v>1.1000000000000001</v>
      </c>
      <c r="B110" s="19">
        <v>44566.585219907407</v>
      </c>
      <c r="C110" s="7" t="s">
        <v>226</v>
      </c>
      <c r="D110" s="21" t="s">
        <v>127</v>
      </c>
      <c r="E110" s="21">
        <f>IF(TimeEntry2[[#This Row],[Date]]=0,#REF!,G110+(7-L110))</f>
        <v>44570</v>
      </c>
      <c r="F110" s="21" t="str">
        <f>INDEX(projects[Charge_Code],MATCH(TimeEntry2[[#This Row],[Project_ID]],projects[Project_ID],0))</f>
        <v>284197-00 IRSDC MODULAR STATIONS (55-120)</v>
      </c>
      <c r="G110" s="22">
        <f>ROUNDDOWN(TimeEntry2[[#This Row],[Timestamp]],0)</f>
        <v>44566</v>
      </c>
      <c r="H110" s="23">
        <v>4.5</v>
      </c>
      <c r="I110" s="18" t="str">
        <f t="shared" si="8"/>
        <v>Normal Time</v>
      </c>
      <c r="J110" s="7" t="s">
        <v>340</v>
      </c>
      <c r="K110" s="24" t="str">
        <f>INDEX(projects[job number],MATCH(TimeEntry2[[#This Row],[Project_ID]],projects[Project_ID],0))</f>
        <v>284197-00</v>
      </c>
      <c r="L110" s="18">
        <f>IF(TimeEntry2[[#This Row],[Date]]=0,"",WEEKDAY(G110,2))</f>
        <v>3</v>
      </c>
      <c r="M110" s="25">
        <f>YEAR(TimeEntry2[[#This Row],[WkEnd]])</f>
        <v>2022</v>
      </c>
      <c r="N110" s="25">
        <f>WEEKNUM(TimeEntry2[[#This Row],[WkEnd]])</f>
        <v>3</v>
      </c>
      <c r="O110" s="25" t="str">
        <f>TimeEntry2[[#This Row],[Year]]&amp;"-"&amp;TimeEntry2[[#This Row],[WkNo]]</f>
        <v>2022-3</v>
      </c>
    </row>
    <row r="111" spans="1:15" x14ac:dyDescent="0.25">
      <c r="A111" s="26">
        <f>MOD(IF(ROW()=2,  0.1,    IF(INDEX(TimeEntry2[WkEnd],ROW()-1)  =INDEX(TimeEntry2[WkEnd],ROW()-2),    INDEX(TimeEntry2[format],ROW()-2),    INDEX(TimeEntry2[format],ROW()-2)    +1)),2)</f>
        <v>1.1000000000000001</v>
      </c>
      <c r="B111" s="19">
        <v>44566.585219907407</v>
      </c>
      <c r="C111" s="7" t="s">
        <v>226</v>
      </c>
      <c r="D111" s="21" t="s">
        <v>127</v>
      </c>
      <c r="E111" s="21">
        <f>IF(TimeEntry2[[#This Row],[Date]]=0,#REF!,G111+(7-L111))</f>
        <v>44570</v>
      </c>
      <c r="F111" s="21" t="str">
        <f>INDEX(projects[Charge_Code],MATCH(TimeEntry2[[#This Row],[Project_ID]],projects[Project_ID],0))</f>
        <v>284197-00 IRSDC MODULAR STATIONS (55-120)</v>
      </c>
      <c r="G111" s="22">
        <f>ROUNDDOWN(TimeEntry2[[#This Row],[Timestamp]],0)</f>
        <v>44566</v>
      </c>
      <c r="H111" s="23">
        <v>3</v>
      </c>
      <c r="I111" s="18" t="str">
        <f t="shared" si="8"/>
        <v>Normal Time</v>
      </c>
      <c r="J111" s="7" t="s">
        <v>341</v>
      </c>
      <c r="K111" s="24" t="str">
        <f>INDEX(projects[job number],MATCH(TimeEntry2[[#This Row],[Project_ID]],projects[Project_ID],0))</f>
        <v>284197-00</v>
      </c>
      <c r="L111" s="18">
        <f>IF(TimeEntry2[[#This Row],[Date]]=0,"",WEEKDAY(G111,2))</f>
        <v>3</v>
      </c>
      <c r="M111" s="25">
        <f>YEAR(TimeEntry2[[#This Row],[WkEnd]])</f>
        <v>2022</v>
      </c>
      <c r="N111" s="25">
        <f>WEEKNUM(TimeEntry2[[#This Row],[WkEnd]])</f>
        <v>3</v>
      </c>
      <c r="O111" s="25" t="str">
        <f>TimeEntry2[[#This Row],[Year]]&amp;"-"&amp;TimeEntry2[[#This Row],[WkNo]]</f>
        <v>2022-3</v>
      </c>
    </row>
    <row r="112" spans="1:15" x14ac:dyDescent="0.25">
      <c r="A112" s="26">
        <f>MOD(IF(ROW()=2,  0.1,    IF(INDEX(TimeEntry2[WkEnd],ROW()-1)  =INDEX(TimeEntry2[WkEnd],ROW()-2),    INDEX(TimeEntry2[format],ROW()-2),    INDEX(TimeEntry2[format],ROW()-2)    +1)),2)</f>
        <v>1.1000000000000001</v>
      </c>
      <c r="B112" s="19">
        <v>44565.585219907407</v>
      </c>
      <c r="C112" s="7" t="s">
        <v>240</v>
      </c>
      <c r="D112" s="21" t="s">
        <v>130</v>
      </c>
      <c r="E112" s="21">
        <f>IF(TimeEntry2[[#This Row],[Date]]=0,#REF!,G112+(7-L112))</f>
        <v>44570</v>
      </c>
      <c r="F112" s="21" t="str">
        <f>INDEX(projects[Charge_Code],MATCH(TimeEntry2[[#This Row],[Project_ID]],projects[Project_ID],0))</f>
        <v>284197-02 BRIDGES AND CIVIL STRUCTURES (55-120)</v>
      </c>
      <c r="G112" s="22">
        <f>ROUNDDOWN(TimeEntry2[[#This Row],[Timestamp]],0)</f>
        <v>44565</v>
      </c>
      <c r="H112" s="23">
        <v>7.5</v>
      </c>
      <c r="I112" s="18" t="str">
        <f t="shared" si="8"/>
        <v>Normal Time</v>
      </c>
      <c r="J112" s="7" t="s">
        <v>341</v>
      </c>
      <c r="K112" s="24" t="str">
        <f>INDEX(projects[job number],MATCH(TimeEntry2[[#This Row],[Project_ID]],projects[Project_ID],0))</f>
        <v>284197-02</v>
      </c>
      <c r="L112" s="18">
        <f>IF(TimeEntry2[[#This Row],[Date]]=0,"",WEEKDAY(G112,2))</f>
        <v>2</v>
      </c>
      <c r="M112" s="25">
        <f>YEAR(TimeEntry2[[#This Row],[WkEnd]])</f>
        <v>2022</v>
      </c>
      <c r="N112" s="25">
        <f>WEEKNUM(TimeEntry2[[#This Row],[WkEnd]])</f>
        <v>3</v>
      </c>
      <c r="O112" s="25" t="str">
        <f>TimeEntry2[[#This Row],[Year]]&amp;"-"&amp;TimeEntry2[[#This Row],[WkNo]]</f>
        <v>2022-3</v>
      </c>
    </row>
    <row r="113" spans="1:15" x14ac:dyDescent="0.25">
      <c r="A113" s="26">
        <f>MOD(IF(ROW()=2,  0.1,    IF(INDEX(TimeEntry2[WkEnd],ROW()-1)  =INDEX(TimeEntry2[WkEnd],ROW()-2),    INDEX(TimeEntry2[format],ROW()-2),    INDEX(TimeEntry2[format],ROW()-2)    +1)),2)</f>
        <v>1.1000000000000001</v>
      </c>
      <c r="B113" s="19">
        <v>44564.585219907407</v>
      </c>
      <c r="C113" s="7" t="s">
        <v>228</v>
      </c>
      <c r="D113" s="21" t="s">
        <v>11</v>
      </c>
      <c r="E113" s="21">
        <f>IF(TimeEntry2[[#This Row],[Date]]=0,#REF!,G113+(7-L113))</f>
        <v>44570</v>
      </c>
      <c r="F113" s="21" t="str">
        <f>INDEX(projects[Charge_Code],MATCH(TimeEntry2[[#This Row],[Project_ID]],projects[Project_ID],0))</f>
        <v>BANK HOLIDAY</v>
      </c>
      <c r="G113" s="22">
        <f>ROUNDDOWN(TimeEntry2[[#This Row],[Timestamp]],0)</f>
        <v>44564</v>
      </c>
      <c r="H113" s="23">
        <v>7.5</v>
      </c>
      <c r="I113" s="18" t="str">
        <f t="shared" si="8"/>
        <v>Normal Time</v>
      </c>
      <c r="J113" s="7" t="s">
        <v>341</v>
      </c>
      <c r="K113" s="24" t="str">
        <f>INDEX(projects[job number],MATCH(TimeEntry2[[#This Row],[Project_ID]],projects[Project_ID],0))</f>
        <v>BANK HOLIDAY</v>
      </c>
      <c r="L113" s="18">
        <f>IF(TimeEntry2[[#This Row],[Date]]=0,"",WEEKDAY(G113,2))</f>
        <v>1</v>
      </c>
      <c r="M113" s="25">
        <f>YEAR(TimeEntry2[[#This Row],[WkEnd]])</f>
        <v>2022</v>
      </c>
      <c r="N113" s="25">
        <f>WEEKNUM(TimeEntry2[[#This Row],[WkEnd]])</f>
        <v>3</v>
      </c>
      <c r="O113" s="25" t="str">
        <f>TimeEntry2[[#This Row],[Year]]&amp;"-"&amp;TimeEntry2[[#This Row],[WkNo]]</f>
        <v>2022-3</v>
      </c>
    </row>
    <row r="114" spans="1:15" x14ac:dyDescent="0.25">
      <c r="A114" s="26">
        <f>MOD(IF(ROW()=2,  0.1,    IF(INDEX(TimeEntry2[WkEnd],ROW()-1)  =INDEX(TimeEntry2[WkEnd],ROW()-2),    INDEX(TimeEntry2[format],ROW()-2),    INDEX(TimeEntry2[format],ROW()-2)    +1)),2)</f>
        <v>0.10000000000000009</v>
      </c>
      <c r="B114" s="19">
        <v>44561</v>
      </c>
      <c r="C114" s="7" t="s">
        <v>225</v>
      </c>
      <c r="D114" s="21" t="s">
        <v>100</v>
      </c>
      <c r="E114" s="21">
        <f>IF(TimeEntry2[[#This Row],[Date]]=0,#REF!,G114+(7-L114))</f>
        <v>44563</v>
      </c>
      <c r="F114" s="21" t="str">
        <f>INDEX(projects[Charge_Code],MATCH(TimeEntry2[[#This Row],[Project_ID]],projects[Project_ID],0))</f>
        <v>HOLIDAY</v>
      </c>
      <c r="G114" s="22">
        <f>ROUNDDOWN(TimeEntry2[[#This Row],[Timestamp]],0)</f>
        <v>44561</v>
      </c>
      <c r="H114" s="23">
        <v>7.5</v>
      </c>
      <c r="I114" s="18" t="str">
        <f t="shared" si="8"/>
        <v>Normal Time</v>
      </c>
      <c r="J114" s="7"/>
      <c r="K114" s="24" t="str">
        <f>INDEX(projects[job number],MATCH(TimeEntry2[[#This Row],[Project_ID]],projects[Project_ID],0))</f>
        <v>HOLIDAY</v>
      </c>
      <c r="L114" s="18">
        <f>IF(TimeEntry2[[#This Row],[Date]]=0,"",WEEKDAY(G114,2))</f>
        <v>5</v>
      </c>
      <c r="M114" s="25">
        <f>YEAR(TimeEntry2[[#This Row],[WkEnd]])</f>
        <v>2022</v>
      </c>
      <c r="N114" s="25">
        <f>WEEKNUM(TimeEntry2[[#This Row],[WkEnd]])</f>
        <v>2</v>
      </c>
      <c r="O114" s="25" t="str">
        <f>TimeEntry2[[#This Row],[Year]]&amp;"-"&amp;TimeEntry2[[#This Row],[WkNo]]</f>
        <v>2022-2</v>
      </c>
    </row>
    <row r="115" spans="1:15" x14ac:dyDescent="0.25">
      <c r="A115" s="26">
        <f>MOD(IF(ROW()=2,  0.1,    IF(INDEX(TimeEntry2[WkEnd],ROW()-1)  =INDEX(TimeEntry2[WkEnd],ROW()-2),    INDEX(TimeEntry2[format],ROW()-2),    INDEX(TimeEntry2[format],ROW()-2)    +1)),2)</f>
        <v>0.10000000000000009</v>
      </c>
      <c r="B115" s="19">
        <v>44560</v>
      </c>
      <c r="C115" s="7" t="s">
        <v>342</v>
      </c>
      <c r="D115" s="21" t="s">
        <v>100</v>
      </c>
      <c r="E115" s="21">
        <f>IF(TimeEntry2[[#This Row],[Date]]=0,#REF!,G115+(7-L115))</f>
        <v>44563</v>
      </c>
      <c r="F115" s="21" t="str">
        <f>INDEX(projects[Charge_Code],MATCH(TimeEntry2[[#This Row],[Project_ID]],projects[Project_ID],0))</f>
        <v>HOLIDAY</v>
      </c>
      <c r="G115" s="22">
        <f>ROUNDDOWN(TimeEntry2[[#This Row],[Timestamp]],0)</f>
        <v>44560</v>
      </c>
      <c r="H115" s="23">
        <v>7.5</v>
      </c>
      <c r="I115" s="18" t="str">
        <f t="shared" si="8"/>
        <v>Normal Time</v>
      </c>
      <c r="J115" s="7"/>
      <c r="K115" s="24" t="str">
        <f>INDEX(projects[job number],MATCH(TimeEntry2[[#This Row],[Project_ID]],projects[Project_ID],0))</f>
        <v>HOLIDAY</v>
      </c>
      <c r="L115" s="18">
        <f>IF(TimeEntry2[[#This Row],[Date]]=0,"",WEEKDAY(G115,2))</f>
        <v>4</v>
      </c>
      <c r="M115" s="25">
        <f>YEAR(TimeEntry2[[#This Row],[WkEnd]])</f>
        <v>2022</v>
      </c>
      <c r="N115" s="25">
        <f>WEEKNUM(TimeEntry2[[#This Row],[WkEnd]])</f>
        <v>2</v>
      </c>
      <c r="O115" s="25" t="str">
        <f>TimeEntry2[[#This Row],[Year]]&amp;"-"&amp;TimeEntry2[[#This Row],[WkNo]]</f>
        <v>2022-2</v>
      </c>
    </row>
    <row r="116" spans="1:15" x14ac:dyDescent="0.25">
      <c r="A116" s="26">
        <f>MOD(IF(ROW()=2,  0.1,    IF(INDEX(TimeEntry2[WkEnd],ROW()-1)  =INDEX(TimeEntry2[WkEnd],ROW()-2),    INDEX(TimeEntry2[format],ROW()-2),    INDEX(TimeEntry2[format],ROW()-2)    +1)),2)</f>
        <v>0.10000000000000009</v>
      </c>
      <c r="B116" s="19">
        <v>44559</v>
      </c>
      <c r="C116" s="7" t="s">
        <v>226</v>
      </c>
      <c r="D116" s="21" t="s">
        <v>100</v>
      </c>
      <c r="E116" s="21">
        <f>IF(TimeEntry2[[#This Row],[Date]]=0,#REF!,G116+(7-L116))</f>
        <v>44563</v>
      </c>
      <c r="F116" s="21" t="str">
        <f>INDEX(projects[Charge_Code],MATCH(TimeEntry2[[#This Row],[Project_ID]],projects[Project_ID],0))</f>
        <v>HOLIDAY</v>
      </c>
      <c r="G116" s="22">
        <f>ROUNDDOWN(TimeEntry2[[#This Row],[Timestamp]],0)</f>
        <v>44559</v>
      </c>
      <c r="H116" s="23">
        <v>7.5</v>
      </c>
      <c r="I116" s="18" t="str">
        <f t="shared" si="8"/>
        <v>Normal Time</v>
      </c>
      <c r="J116" s="7"/>
      <c r="K116" s="24" t="str">
        <f>INDEX(projects[job number],MATCH(TimeEntry2[[#This Row],[Project_ID]],projects[Project_ID],0))</f>
        <v>HOLIDAY</v>
      </c>
      <c r="L116" s="18">
        <f>IF(TimeEntry2[[#This Row],[Date]]=0,"",WEEKDAY(G116,2))</f>
        <v>3</v>
      </c>
      <c r="M116" s="25">
        <f>YEAR(TimeEntry2[[#This Row],[WkEnd]])</f>
        <v>2022</v>
      </c>
      <c r="N116" s="25">
        <f>WEEKNUM(TimeEntry2[[#This Row],[WkEnd]])</f>
        <v>2</v>
      </c>
      <c r="O116" s="25" t="str">
        <f>TimeEntry2[[#This Row],[Year]]&amp;"-"&amp;TimeEntry2[[#This Row],[WkNo]]</f>
        <v>2022-2</v>
      </c>
    </row>
    <row r="117" spans="1:15" x14ac:dyDescent="0.25">
      <c r="A117" s="26">
        <f>MOD(IF(ROW()=2,  0.1,    IF(INDEX(TimeEntry2[WkEnd],ROW()-1)  =INDEX(TimeEntry2[WkEnd],ROW()-2),    INDEX(TimeEntry2[format],ROW()-2),    INDEX(TimeEntry2[format],ROW()-2)    +1)),2)</f>
        <v>0.10000000000000009</v>
      </c>
      <c r="B117" s="19">
        <v>44558</v>
      </c>
      <c r="C117" s="7" t="s">
        <v>240</v>
      </c>
      <c r="D117" s="21" t="s">
        <v>11</v>
      </c>
      <c r="E117" s="21">
        <f>IF(TimeEntry2[[#This Row],[Date]]=0,#REF!,G117+(7-L117))</f>
        <v>44563</v>
      </c>
      <c r="F117" s="21" t="str">
        <f>INDEX(projects[Charge_Code],MATCH(TimeEntry2[[#This Row],[Project_ID]],projects[Project_ID],0))</f>
        <v>BANK HOLIDAY</v>
      </c>
      <c r="G117" s="22">
        <f>ROUNDDOWN(TimeEntry2[[#This Row],[Timestamp]],0)</f>
        <v>44558</v>
      </c>
      <c r="H117" s="23">
        <v>7.5</v>
      </c>
      <c r="I117" s="18" t="str">
        <f t="shared" si="8"/>
        <v>Normal Time</v>
      </c>
      <c r="J117" s="7"/>
      <c r="K117" s="24" t="str">
        <f>INDEX(projects[job number],MATCH(TimeEntry2[[#This Row],[Project_ID]],projects[Project_ID],0))</f>
        <v>BANK HOLIDAY</v>
      </c>
      <c r="L117" s="18">
        <f>IF(TimeEntry2[[#This Row],[Date]]=0,"",WEEKDAY(G117,2))</f>
        <v>2</v>
      </c>
      <c r="M117" s="25">
        <f>YEAR(TimeEntry2[[#This Row],[WkEnd]])</f>
        <v>2022</v>
      </c>
      <c r="N117" s="25">
        <f>WEEKNUM(TimeEntry2[[#This Row],[WkEnd]])</f>
        <v>2</v>
      </c>
      <c r="O117" s="25" t="str">
        <f>TimeEntry2[[#This Row],[Year]]&amp;"-"&amp;TimeEntry2[[#This Row],[WkNo]]</f>
        <v>2022-2</v>
      </c>
    </row>
    <row r="118" spans="1:15" x14ac:dyDescent="0.25">
      <c r="A118" s="26">
        <f>MOD(IF(ROW()=2,  0.1,    IF(INDEX(TimeEntry2[WkEnd],ROW()-1)  =INDEX(TimeEntry2[WkEnd],ROW()-2),    INDEX(TimeEntry2[format],ROW()-2),    INDEX(TimeEntry2[format],ROW()-2)    +1)),2)</f>
        <v>0.10000000000000009</v>
      </c>
      <c r="B118" s="19">
        <v>44557</v>
      </c>
      <c r="C118" s="7" t="s">
        <v>228</v>
      </c>
      <c r="D118" s="21" t="s">
        <v>11</v>
      </c>
      <c r="E118" s="21">
        <f>IF(TimeEntry2[[#This Row],[Date]]=0,#REF!,G118+(7-L118))</f>
        <v>44563</v>
      </c>
      <c r="F118" s="21" t="str">
        <f>INDEX(projects[Charge_Code],MATCH(TimeEntry2[[#This Row],[Project_ID]],projects[Project_ID],0))</f>
        <v>BANK HOLIDAY</v>
      </c>
      <c r="G118" s="22">
        <f>ROUNDDOWN(TimeEntry2[[#This Row],[Timestamp]],0)</f>
        <v>44557</v>
      </c>
      <c r="H118" s="23">
        <v>7.5</v>
      </c>
      <c r="I118" s="18" t="str">
        <f t="shared" si="8"/>
        <v>Normal Time</v>
      </c>
      <c r="J118" s="7"/>
      <c r="K118" s="24" t="str">
        <f>INDEX(projects[job number],MATCH(TimeEntry2[[#This Row],[Project_ID]],projects[Project_ID],0))</f>
        <v>BANK HOLIDAY</v>
      </c>
      <c r="L118" s="18">
        <f>IF(TimeEntry2[[#This Row],[Date]]=0,"",WEEKDAY(G118,2))</f>
        <v>1</v>
      </c>
      <c r="M118" s="25">
        <f>YEAR(TimeEntry2[[#This Row],[WkEnd]])</f>
        <v>2022</v>
      </c>
      <c r="N118" s="25">
        <f>WEEKNUM(TimeEntry2[[#This Row],[WkEnd]])</f>
        <v>2</v>
      </c>
      <c r="O118" s="25" t="str">
        <f>TimeEntry2[[#This Row],[Year]]&amp;"-"&amp;TimeEntry2[[#This Row],[WkNo]]</f>
        <v>2022-2</v>
      </c>
    </row>
    <row r="119" spans="1:15" x14ac:dyDescent="0.25">
      <c r="A119" s="26">
        <f>MOD(IF(ROW()=2,  0.1,    IF(INDEX(TimeEntry2[WkEnd],ROW()-1)  =INDEX(TimeEntry2[WkEnd],ROW()-2),    INDEX(TimeEntry2[format],ROW()-2),    INDEX(TimeEntry2[format],ROW()-2)    +1)),2)</f>
        <v>1.1000000000000001</v>
      </c>
      <c r="B119" s="19">
        <v>44554</v>
      </c>
      <c r="C119" s="7" t="s">
        <v>225</v>
      </c>
      <c r="D119" s="21" t="s">
        <v>100</v>
      </c>
      <c r="E119" s="21">
        <f>IF(TimeEntry2[[#This Row],[Date]]=0,#REF!,G119+(7-L119))</f>
        <v>44556</v>
      </c>
      <c r="F119" s="21" t="str">
        <f>INDEX(projects[Charge_Code],MATCH(TimeEntry2[[#This Row],[Project_ID]],projects[Project_ID],0))</f>
        <v>HOLIDAY</v>
      </c>
      <c r="G119" s="22">
        <f>ROUNDDOWN(TimeEntry2[[#This Row],[Timestamp]],0)</f>
        <v>44554</v>
      </c>
      <c r="H119" s="23">
        <v>7.5</v>
      </c>
      <c r="I119" s="18" t="str">
        <f t="shared" si="8"/>
        <v>Normal Time</v>
      </c>
      <c r="J119" s="7"/>
      <c r="K119" s="24" t="str">
        <f>INDEX(projects[job number],MATCH(TimeEntry2[[#This Row],[Project_ID]],projects[Project_ID],0))</f>
        <v>HOLIDAY</v>
      </c>
      <c r="L119" s="18">
        <f>IF(TimeEntry2[[#This Row],[Date]]=0,"",WEEKDAY(G119,2))</f>
        <v>5</v>
      </c>
      <c r="M119" s="25">
        <f>YEAR(TimeEntry2[[#This Row],[WkEnd]])</f>
        <v>2021</v>
      </c>
      <c r="N119" s="25">
        <f>WEEKNUM(TimeEntry2[[#This Row],[WkEnd]])</f>
        <v>53</v>
      </c>
      <c r="O119" s="25" t="str">
        <f>TimeEntry2[[#This Row],[Year]]&amp;"-"&amp;TimeEntry2[[#This Row],[WkNo]]</f>
        <v>2021-53</v>
      </c>
    </row>
    <row r="120" spans="1:15" x14ac:dyDescent="0.25">
      <c r="A120" s="26">
        <f>MOD(IF(ROW()=2,  0.1,    IF(INDEX(TimeEntry2[WkEnd],ROW()-1)  =INDEX(TimeEntry2[WkEnd],ROW()-2),    INDEX(TimeEntry2[format],ROW()-2),    INDEX(TimeEntry2[format],ROW()-2)    +1)),2)</f>
        <v>1.1000000000000001</v>
      </c>
      <c r="B120" s="19">
        <v>44553</v>
      </c>
      <c r="C120" s="7" t="s">
        <v>342</v>
      </c>
      <c r="D120" s="21" t="s">
        <v>100</v>
      </c>
      <c r="E120" s="21">
        <f>IF(TimeEntry2[[#This Row],[Date]]=0,#REF!,G120+(7-L120))</f>
        <v>44556</v>
      </c>
      <c r="F120" s="21" t="str">
        <f>INDEX(projects[Charge_Code],MATCH(TimeEntry2[[#This Row],[Project_ID]],projects[Project_ID],0))</f>
        <v>HOLIDAY</v>
      </c>
      <c r="G120" s="22">
        <f>ROUNDDOWN(TimeEntry2[[#This Row],[Timestamp]],0)</f>
        <v>44553</v>
      </c>
      <c r="H120" s="23">
        <v>7.5</v>
      </c>
      <c r="I120" s="18" t="str">
        <f t="shared" si="8"/>
        <v>Normal Time</v>
      </c>
      <c r="J120" s="7"/>
      <c r="K120" s="24" t="str">
        <f>INDEX(projects[job number],MATCH(TimeEntry2[[#This Row],[Project_ID]],projects[Project_ID],0))</f>
        <v>HOLIDAY</v>
      </c>
      <c r="L120" s="18">
        <f>IF(TimeEntry2[[#This Row],[Date]]=0,"",WEEKDAY(G120,2))</f>
        <v>4</v>
      </c>
      <c r="M120" s="25">
        <f>YEAR(TimeEntry2[[#This Row],[WkEnd]])</f>
        <v>2021</v>
      </c>
      <c r="N120" s="25">
        <f>WEEKNUM(TimeEntry2[[#This Row],[WkEnd]])</f>
        <v>53</v>
      </c>
      <c r="O120" s="25" t="str">
        <f>TimeEntry2[[#This Row],[Year]]&amp;"-"&amp;TimeEntry2[[#This Row],[WkNo]]</f>
        <v>2021-53</v>
      </c>
    </row>
    <row r="121" spans="1:15" x14ac:dyDescent="0.25">
      <c r="A121" s="26">
        <f>MOD(IF(ROW()=2,  0.1,    IF(INDEX(TimeEntry2[WkEnd],ROW()-1)  =INDEX(TimeEntry2[WkEnd],ROW()-2),    INDEX(TimeEntry2[format],ROW()-2),    INDEX(TimeEntry2[format],ROW()-2)    +1)),2)</f>
        <v>1.1000000000000001</v>
      </c>
      <c r="B121" s="19">
        <v>44552</v>
      </c>
      <c r="C121" s="7" t="s">
        <v>226</v>
      </c>
      <c r="D121" s="21" t="s">
        <v>100</v>
      </c>
      <c r="E121" s="21">
        <f>IF(TimeEntry2[[#This Row],[Date]]=0,#REF!,G121+(7-L121))</f>
        <v>44556</v>
      </c>
      <c r="F121" s="21" t="str">
        <f>INDEX(projects[Charge_Code],MATCH(TimeEntry2[[#This Row],[Project_ID]],projects[Project_ID],0))</f>
        <v>HOLIDAY</v>
      </c>
      <c r="G121" s="22">
        <f>ROUNDDOWN(TimeEntry2[[#This Row],[Timestamp]],0)</f>
        <v>44552</v>
      </c>
      <c r="H121" s="23">
        <v>7.5</v>
      </c>
      <c r="I121" s="18" t="str">
        <f t="shared" si="8"/>
        <v>Normal Time</v>
      </c>
      <c r="J121" s="7"/>
      <c r="K121" s="24" t="str">
        <f>INDEX(projects[job number],MATCH(TimeEntry2[[#This Row],[Project_ID]],projects[Project_ID],0))</f>
        <v>HOLIDAY</v>
      </c>
      <c r="L121" s="18">
        <f>IF(TimeEntry2[[#This Row],[Date]]=0,"",WEEKDAY(G121,2))</f>
        <v>3</v>
      </c>
      <c r="M121" s="25">
        <f>YEAR(TimeEntry2[[#This Row],[WkEnd]])</f>
        <v>2021</v>
      </c>
      <c r="N121" s="25">
        <f>WEEKNUM(TimeEntry2[[#This Row],[WkEnd]])</f>
        <v>53</v>
      </c>
      <c r="O121" s="25" t="str">
        <f>TimeEntry2[[#This Row],[Year]]&amp;"-"&amp;TimeEntry2[[#This Row],[WkNo]]</f>
        <v>2021-53</v>
      </c>
    </row>
    <row r="122" spans="1:15" x14ac:dyDescent="0.25">
      <c r="A122" s="26">
        <f>MOD(IF(ROW()=2,  0.1,    IF(INDEX(TimeEntry2[WkEnd],ROW()-1)  =INDEX(TimeEntry2[WkEnd],ROW()-2),    INDEX(TimeEntry2[format],ROW()-2),    INDEX(TimeEntry2[format],ROW()-2)    +1)),2)</f>
        <v>1.1000000000000001</v>
      </c>
      <c r="B122" s="19">
        <v>44551</v>
      </c>
      <c r="C122" s="7" t="s">
        <v>240</v>
      </c>
      <c r="D122" s="21" t="s">
        <v>100</v>
      </c>
      <c r="E122" s="21">
        <f>IF(TimeEntry2[[#This Row],[Date]]=0,#REF!,G122+(7-L122))</f>
        <v>44556</v>
      </c>
      <c r="F122" s="21" t="str">
        <f>INDEX(projects[Charge_Code],MATCH(TimeEntry2[[#This Row],[Project_ID]],projects[Project_ID],0))</f>
        <v>HOLIDAY</v>
      </c>
      <c r="G122" s="22">
        <f>ROUNDDOWN(TimeEntry2[[#This Row],[Timestamp]],0)</f>
        <v>44551</v>
      </c>
      <c r="H122" s="23">
        <v>7.5</v>
      </c>
      <c r="I122" s="18" t="str">
        <f t="shared" si="8"/>
        <v>Normal Time</v>
      </c>
      <c r="J122" s="7"/>
      <c r="K122" s="24" t="str">
        <f>INDEX(projects[job number],MATCH(TimeEntry2[[#This Row],[Project_ID]],projects[Project_ID],0))</f>
        <v>HOLIDAY</v>
      </c>
      <c r="L122" s="18">
        <f>IF(TimeEntry2[[#This Row],[Date]]=0,"",WEEKDAY(G122,2))</f>
        <v>2</v>
      </c>
      <c r="M122" s="25">
        <f>YEAR(TimeEntry2[[#This Row],[WkEnd]])</f>
        <v>2021</v>
      </c>
      <c r="N122" s="25">
        <f>WEEKNUM(TimeEntry2[[#This Row],[WkEnd]])</f>
        <v>53</v>
      </c>
      <c r="O122" s="25" t="str">
        <f>TimeEntry2[[#This Row],[Year]]&amp;"-"&amp;TimeEntry2[[#This Row],[WkNo]]</f>
        <v>2021-53</v>
      </c>
    </row>
    <row r="123" spans="1:15" x14ac:dyDescent="0.25">
      <c r="A123" s="26">
        <f>MOD(IF(ROW()=2,  0.1,    IF(INDEX(TimeEntry2[WkEnd],ROW()-1)  =INDEX(TimeEntry2[WkEnd],ROW()-2),    INDEX(TimeEntry2[format],ROW()-2),    INDEX(TimeEntry2[format],ROW()-2)    +1)),2)</f>
        <v>1.1000000000000001</v>
      </c>
      <c r="B123" s="19">
        <v>44550</v>
      </c>
      <c r="C123" s="7" t="s">
        <v>228</v>
      </c>
      <c r="D123" s="21" t="s">
        <v>100</v>
      </c>
      <c r="E123" s="21">
        <f>IF(TimeEntry2[[#This Row],[Date]]=0,#REF!,G123+(7-L123))</f>
        <v>44556</v>
      </c>
      <c r="F123" s="21" t="str">
        <f>INDEX(projects[Charge_Code],MATCH(TimeEntry2[[#This Row],[Project_ID]],projects[Project_ID],0))</f>
        <v>HOLIDAY</v>
      </c>
      <c r="G123" s="22">
        <f>ROUNDDOWN(TimeEntry2[[#This Row],[Timestamp]],0)</f>
        <v>44550</v>
      </c>
      <c r="H123" s="23">
        <v>7.5</v>
      </c>
      <c r="I123" s="18" t="str">
        <f t="shared" si="8"/>
        <v>Normal Time</v>
      </c>
      <c r="J123" s="7"/>
      <c r="K123" s="24" t="str">
        <f>INDEX(projects[job number],MATCH(TimeEntry2[[#This Row],[Project_ID]],projects[Project_ID],0))</f>
        <v>HOLIDAY</v>
      </c>
      <c r="L123" s="18">
        <f>IF(TimeEntry2[[#This Row],[Date]]=0,"",WEEKDAY(G123,2))</f>
        <v>1</v>
      </c>
      <c r="M123" s="25">
        <f>YEAR(TimeEntry2[[#This Row],[WkEnd]])</f>
        <v>2021</v>
      </c>
      <c r="N123" s="25">
        <f>WEEKNUM(TimeEntry2[[#This Row],[WkEnd]])</f>
        <v>53</v>
      </c>
      <c r="O123" s="25" t="str">
        <f>TimeEntry2[[#This Row],[Year]]&amp;"-"&amp;TimeEntry2[[#This Row],[WkNo]]</f>
        <v>2021-53</v>
      </c>
    </row>
    <row r="124" spans="1:15" x14ac:dyDescent="0.25">
      <c r="A124" s="26">
        <f>MOD(IF(ROW()=2,  0.1,    IF(INDEX(TimeEntry2[WkEnd],ROW()-1)  =INDEX(TimeEntry2[WkEnd],ROW()-2),    INDEX(TimeEntry2[format],ROW()-2),    INDEX(TimeEntry2[format],ROW()-2)    +1)),2)</f>
        <v>0.10000000000000009</v>
      </c>
      <c r="B124" s="19">
        <v>44547.500636574077</v>
      </c>
      <c r="C124" s="7" t="s">
        <v>225</v>
      </c>
      <c r="D124" s="21" t="s">
        <v>130</v>
      </c>
      <c r="E124" s="21">
        <f>IF(TimeEntry2[[#This Row],[Date]]=0,#REF!,G124+(7-L124))</f>
        <v>44549</v>
      </c>
      <c r="F124" s="21" t="str">
        <f>INDEX(projects[Charge_Code],MATCH(TimeEntry2[[#This Row],[Project_ID]],projects[Project_ID],0))</f>
        <v>284197-02 BRIDGES AND CIVIL STRUCTURES (55-120)</v>
      </c>
      <c r="G124" s="22">
        <v>44547</v>
      </c>
      <c r="H124" s="23">
        <v>3.5</v>
      </c>
      <c r="I124" s="18" t="str">
        <f t="shared" si="8"/>
        <v>Normal Time</v>
      </c>
      <c r="J124" s="7" t="s">
        <v>343</v>
      </c>
      <c r="K124" s="24" t="str">
        <f>INDEX(projects[job number],MATCH(TimeEntry2[[#This Row],[Project_ID]],projects[Project_ID],0))</f>
        <v>284197-02</v>
      </c>
      <c r="L124" s="18">
        <f>IF(TimeEntry2[[#This Row],[Date]]=0,"",WEEKDAY(G124,2))</f>
        <v>5</v>
      </c>
      <c r="M124" s="25">
        <f>YEAR(TimeEntry2[[#This Row],[WkEnd]])</f>
        <v>2021</v>
      </c>
      <c r="N124" s="25">
        <f>WEEKNUM(TimeEntry2[[#This Row],[WkEnd]])</f>
        <v>52</v>
      </c>
      <c r="O124" s="25" t="str">
        <f>TimeEntry2[[#This Row],[Year]]&amp;"-"&amp;TimeEntry2[[#This Row],[WkNo]]</f>
        <v>2021-52</v>
      </c>
    </row>
    <row r="125" spans="1:15" x14ac:dyDescent="0.25">
      <c r="A125" s="26">
        <f>MOD(IF(ROW()=2,  0.1,    IF(INDEX(TimeEntry2[WkEnd],ROW()-1)  =INDEX(TimeEntry2[WkEnd],ROW()-2),    INDEX(TimeEntry2[format],ROW()-2),    INDEX(TimeEntry2[format],ROW()-2)    +1)),2)</f>
        <v>0.10000000000000009</v>
      </c>
      <c r="B125" s="19">
        <v>44547.500636574077</v>
      </c>
      <c r="C125" s="7" t="s">
        <v>225</v>
      </c>
      <c r="D125" s="21" t="s">
        <v>127</v>
      </c>
      <c r="E125" s="21">
        <f>IF(TimeEntry2[[#This Row],[Date]]=0,#REF!,G125+(7-L125))</f>
        <v>44549</v>
      </c>
      <c r="F125" s="21" t="str">
        <f>INDEX(projects[Charge_Code],MATCH(TimeEntry2[[#This Row],[Project_ID]],projects[Project_ID],0))</f>
        <v>284197-00 IRSDC MODULAR STATIONS (55-120)</v>
      </c>
      <c r="G125" s="22">
        <v>44547</v>
      </c>
      <c r="H125" s="23">
        <v>4</v>
      </c>
      <c r="I125" s="18" t="str">
        <f t="shared" si="8"/>
        <v>Normal Time</v>
      </c>
      <c r="J125" s="7" t="s">
        <v>343</v>
      </c>
      <c r="K125" s="24" t="str">
        <f>INDEX(projects[job number],MATCH(TimeEntry2[[#This Row],[Project_ID]],projects[Project_ID],0))</f>
        <v>284197-00</v>
      </c>
      <c r="L125" s="18">
        <f>IF(TimeEntry2[[#This Row],[Date]]=0,"",WEEKDAY(G125,2))</f>
        <v>5</v>
      </c>
      <c r="M125" s="25">
        <f>YEAR(TimeEntry2[[#This Row],[WkEnd]])</f>
        <v>2021</v>
      </c>
      <c r="N125" s="25">
        <f>WEEKNUM(TimeEntry2[[#This Row],[WkEnd]])</f>
        <v>52</v>
      </c>
      <c r="O125" s="25" t="str">
        <f>TimeEntry2[[#This Row],[Year]]&amp;"-"&amp;TimeEntry2[[#This Row],[WkNo]]</f>
        <v>2021-52</v>
      </c>
    </row>
    <row r="126" spans="1:15" x14ac:dyDescent="0.25">
      <c r="A126" s="26">
        <f>MOD(IF(ROW()=2,  0.1,    IF(INDEX(TimeEntry2[WkEnd],ROW()-1)  =INDEX(TimeEntry2[WkEnd],ROW()-2),    INDEX(TimeEntry2[format],ROW()-2),    INDEX(TimeEntry2[format],ROW()-2)    +1)),2)</f>
        <v>0.10000000000000009</v>
      </c>
      <c r="B126" s="19">
        <v>44546.583923611113</v>
      </c>
      <c r="C126" s="7" t="s">
        <v>224</v>
      </c>
      <c r="D126" s="21" t="s">
        <v>117</v>
      </c>
      <c r="E126" s="21">
        <f>IF(TimeEntry2[[#This Row],[Date]]=0,#REF!,G126+(7-L126))</f>
        <v>44549</v>
      </c>
      <c r="F126" s="21" t="str">
        <f>INDEX(projects[Charge_Code],MATCH(TimeEntry2[[#This Row],[Project_ID]],projects[Project_ID],0))</f>
        <v>077616-65 UPSKILLING TRAINING AND DEVELO (01-748)</v>
      </c>
      <c r="G126" s="22">
        <v>44546</v>
      </c>
      <c r="H126" s="23">
        <v>3.75</v>
      </c>
      <c r="I126" s="18" t="str">
        <f t="shared" si="8"/>
        <v>Normal Time</v>
      </c>
      <c r="J126" s="7" t="s">
        <v>344</v>
      </c>
      <c r="K126" s="24" t="str">
        <f>INDEX(projects[job number],MATCH(TimeEntry2[[#This Row],[Project_ID]],projects[Project_ID],0))</f>
        <v>077616-65</v>
      </c>
      <c r="L126" s="18">
        <f>IF(TimeEntry2[[#This Row],[Date]]=0,"",WEEKDAY(G126,2))</f>
        <v>4</v>
      </c>
      <c r="M126" s="25">
        <f>YEAR(TimeEntry2[[#This Row],[WkEnd]])</f>
        <v>2021</v>
      </c>
      <c r="N126" s="25">
        <f>WEEKNUM(TimeEntry2[[#This Row],[WkEnd]])</f>
        <v>52</v>
      </c>
      <c r="O126" s="25" t="str">
        <f>TimeEntry2[[#This Row],[Year]]&amp;"-"&amp;TimeEntry2[[#This Row],[WkNo]]</f>
        <v>2021-52</v>
      </c>
    </row>
    <row r="127" spans="1:15" x14ac:dyDescent="0.25">
      <c r="A127" s="26">
        <f>MOD(IF(ROW()=2,  0.1,    IF(INDEX(TimeEntry2[WkEnd],ROW()-1)  =INDEX(TimeEntry2[WkEnd],ROW()-2),    INDEX(TimeEntry2[format],ROW()-2),    INDEX(TimeEntry2[format],ROW()-2)    +1)),2)</f>
        <v>0.10000000000000009</v>
      </c>
      <c r="B127" s="19">
        <v>44546.41715277778</v>
      </c>
      <c r="C127" s="7" t="s">
        <v>224</v>
      </c>
      <c r="D127" s="21" t="s">
        <v>127</v>
      </c>
      <c r="E127" s="21">
        <f>IF(TimeEntry2[[#This Row],[Date]]=0,#REF!,G127+(7-L127))</f>
        <v>44549</v>
      </c>
      <c r="F127" s="21" t="str">
        <f>INDEX(projects[Charge_Code],MATCH(TimeEntry2[[#This Row],[Project_ID]],projects[Project_ID],0))</f>
        <v>284197-00 IRSDC MODULAR STATIONS (55-120)</v>
      </c>
      <c r="G127" s="22">
        <v>44546</v>
      </c>
      <c r="H127" s="23">
        <v>3.75</v>
      </c>
      <c r="I127" s="18" t="str">
        <f t="shared" si="8"/>
        <v>Normal Time</v>
      </c>
      <c r="J127" s="7" t="s">
        <v>345</v>
      </c>
      <c r="K127" s="24" t="str">
        <f>INDEX(projects[job number],MATCH(TimeEntry2[[#This Row],[Project_ID]],projects[Project_ID],0))</f>
        <v>284197-00</v>
      </c>
      <c r="L127" s="18">
        <f>IF(TimeEntry2[[#This Row],[Date]]=0,"",WEEKDAY(G127,2))</f>
        <v>4</v>
      </c>
      <c r="M127" s="25">
        <f>YEAR(TimeEntry2[[#This Row],[WkEnd]])</f>
        <v>2021</v>
      </c>
      <c r="N127" s="25">
        <f>WEEKNUM(TimeEntry2[[#This Row],[WkEnd]])</f>
        <v>52</v>
      </c>
      <c r="O127" s="25" t="str">
        <f>TimeEntry2[[#This Row],[Year]]&amp;"-"&amp;TimeEntry2[[#This Row],[WkNo]]</f>
        <v>2021-52</v>
      </c>
    </row>
    <row r="128" spans="1:15" x14ac:dyDescent="0.25">
      <c r="A128" s="26">
        <f>MOD(IF(ROW()=2,  0.1,    IF(INDEX(TimeEntry2[WkEnd],ROW()-1)  =INDEX(TimeEntry2[WkEnd],ROW()-2),    INDEX(TimeEntry2[format],ROW()-2),    INDEX(TimeEntry2[format],ROW()-2)    +1)),2)</f>
        <v>0.10000000000000009</v>
      </c>
      <c r="B128" s="19">
        <v>44545.587129629632</v>
      </c>
      <c r="C128" s="7" t="s">
        <v>226</v>
      </c>
      <c r="D128" s="21" t="s">
        <v>117</v>
      </c>
      <c r="E128" s="21">
        <f>IF(TimeEntry2[[#This Row],[Date]]=0,#REF!,G128+(7-L128))</f>
        <v>44549</v>
      </c>
      <c r="F128" s="21" t="str">
        <f>INDEX(projects[Charge_Code],MATCH(TimeEntry2[[#This Row],[Project_ID]],projects[Project_ID],0))</f>
        <v>077616-65 UPSKILLING TRAINING AND DEVELO (01-748)</v>
      </c>
      <c r="G128" s="22">
        <v>44545</v>
      </c>
      <c r="H128" s="23">
        <v>3.75</v>
      </c>
      <c r="I128" s="18" t="str">
        <f t="shared" si="8"/>
        <v>Normal Time</v>
      </c>
      <c r="J128" s="7" t="s">
        <v>346</v>
      </c>
      <c r="K128" s="24" t="str">
        <f>INDEX(projects[job number],MATCH(TimeEntry2[[#This Row],[Project_ID]],projects[Project_ID],0))</f>
        <v>077616-65</v>
      </c>
      <c r="L128" s="18">
        <f>IF(TimeEntry2[[#This Row],[Date]]=0,"",WEEKDAY(G128,2))</f>
        <v>3</v>
      </c>
      <c r="M128" s="25">
        <f>YEAR(TimeEntry2[[#This Row],[WkEnd]])</f>
        <v>2021</v>
      </c>
      <c r="N128" s="25">
        <f>WEEKNUM(TimeEntry2[[#This Row],[WkEnd]])</f>
        <v>52</v>
      </c>
      <c r="O128" s="25" t="str">
        <f>TimeEntry2[[#This Row],[Year]]&amp;"-"&amp;TimeEntry2[[#This Row],[WkNo]]</f>
        <v>2021-52</v>
      </c>
    </row>
    <row r="129" spans="1:15" x14ac:dyDescent="0.25">
      <c r="A129" s="26">
        <f>MOD(IF(ROW()=2,  0.1,    IF(INDEX(TimeEntry2[WkEnd],ROW()-1)  =INDEX(TimeEntry2[WkEnd],ROW()-2),    INDEX(TimeEntry2[format],ROW()-2),    INDEX(TimeEntry2[format],ROW()-2)    +1)),2)</f>
        <v>0.10000000000000009</v>
      </c>
      <c r="B129" s="19">
        <v>44545.587129629632</v>
      </c>
      <c r="C129" s="7" t="s">
        <v>226</v>
      </c>
      <c r="D129" s="21" t="s">
        <v>127</v>
      </c>
      <c r="E129" s="21">
        <f>IF(TimeEntry2[[#This Row],[Date]]=0,#REF!,G129+(7-L129))</f>
        <v>44549</v>
      </c>
      <c r="F129" s="21" t="str">
        <f>INDEX(projects[Charge_Code],MATCH(TimeEntry2[[#This Row],[Project_ID]],projects[Project_ID],0))</f>
        <v>284197-00 IRSDC MODULAR STATIONS (55-120)</v>
      </c>
      <c r="G129" s="22">
        <v>44545</v>
      </c>
      <c r="H129" s="23">
        <v>3.75</v>
      </c>
      <c r="I129" s="18" t="str">
        <f t="shared" si="8"/>
        <v>Normal Time</v>
      </c>
      <c r="J129" s="7" t="s">
        <v>347</v>
      </c>
      <c r="K129" s="24" t="str">
        <f>INDEX(projects[job number],MATCH(TimeEntry2[[#This Row],[Project_ID]],projects[Project_ID],0))</f>
        <v>284197-00</v>
      </c>
      <c r="L129" s="18">
        <f>IF(TimeEntry2[[#This Row],[Date]]=0,"",WEEKDAY(G129,2))</f>
        <v>3</v>
      </c>
      <c r="M129" s="25">
        <f>YEAR(TimeEntry2[[#This Row],[WkEnd]])</f>
        <v>2021</v>
      </c>
      <c r="N129" s="25">
        <f>WEEKNUM(TimeEntry2[[#This Row],[WkEnd]])</f>
        <v>52</v>
      </c>
      <c r="O129" s="25" t="str">
        <f>TimeEntry2[[#This Row],[Year]]&amp;"-"&amp;TimeEntry2[[#This Row],[WkNo]]</f>
        <v>2021-52</v>
      </c>
    </row>
    <row r="130" spans="1:15" x14ac:dyDescent="0.25">
      <c r="A130" s="26">
        <f>MOD(IF(ROW()=2,  0.1,    IF(INDEX(TimeEntry2[WkEnd],ROW()-1)  =INDEX(TimeEntry2[WkEnd],ROW()-2),    INDEX(TimeEntry2[format],ROW()-2),    INDEX(TimeEntry2[format],ROW()-2)    +1)),2)</f>
        <v>0.10000000000000009</v>
      </c>
      <c r="B130" s="19">
        <v>44544.584652777776</v>
      </c>
      <c r="C130" s="7" t="s">
        <v>240</v>
      </c>
      <c r="D130" s="21" t="s">
        <v>117</v>
      </c>
      <c r="E130" s="21">
        <f>IF(TimeEntry2[[#This Row],[Date]]=0,#REF!,G130+(7-L130))</f>
        <v>44549</v>
      </c>
      <c r="F130" s="21" t="str">
        <f>INDEX(projects[Charge_Code],MATCH(TimeEntry2[[#This Row],[Project_ID]],projects[Project_ID],0))</f>
        <v>077616-65 UPSKILLING TRAINING AND DEVELO (01-748)</v>
      </c>
      <c r="G130" s="22">
        <v>44544</v>
      </c>
      <c r="H130" s="23">
        <v>3.75</v>
      </c>
      <c r="I130" s="18" t="str">
        <f t="shared" si="8"/>
        <v>Normal Time</v>
      </c>
      <c r="J130" s="7" t="s">
        <v>348</v>
      </c>
      <c r="K130" s="24" t="str">
        <f>INDEX(projects[job number],MATCH(TimeEntry2[[#This Row],[Project_ID]],projects[Project_ID],0))</f>
        <v>077616-65</v>
      </c>
      <c r="L130" s="18">
        <f>IF(TimeEntry2[[#This Row],[Date]]=0,"",WEEKDAY(G130,2))</f>
        <v>2</v>
      </c>
      <c r="M130" s="25">
        <f>YEAR(TimeEntry2[[#This Row],[WkEnd]])</f>
        <v>2021</v>
      </c>
      <c r="N130" s="25">
        <f>WEEKNUM(TimeEntry2[[#This Row],[WkEnd]])</f>
        <v>52</v>
      </c>
      <c r="O130" s="25" t="str">
        <f>TimeEntry2[[#This Row],[Year]]&amp;"-"&amp;TimeEntry2[[#This Row],[WkNo]]</f>
        <v>2021-52</v>
      </c>
    </row>
    <row r="131" spans="1:15" x14ac:dyDescent="0.25">
      <c r="A131" s="26">
        <f>MOD(IF(ROW()=2,  0.1,    IF(INDEX(TimeEntry2[WkEnd],ROW()-1)  =INDEX(TimeEntry2[WkEnd],ROW()-2),    INDEX(TimeEntry2[format],ROW()-2),    INDEX(TimeEntry2[format],ROW()-2)    +1)),2)</f>
        <v>0.10000000000000009</v>
      </c>
      <c r="B131" s="19">
        <v>44544.500347222223</v>
      </c>
      <c r="C131" s="7" t="s">
        <v>240</v>
      </c>
      <c r="D131" s="21" t="s">
        <v>127</v>
      </c>
      <c r="E131" s="21">
        <f>IF(TimeEntry2[[#This Row],[Date]]=0,#REF!,G131+(7-L131))</f>
        <v>44549</v>
      </c>
      <c r="F131" s="21" t="str">
        <f>INDEX(projects[Charge_Code],MATCH(TimeEntry2[[#This Row],[Project_ID]],projects[Project_ID],0))</f>
        <v>284197-00 IRSDC MODULAR STATIONS (55-120)</v>
      </c>
      <c r="G131" s="22">
        <v>44544</v>
      </c>
      <c r="H131" s="23">
        <v>1.75</v>
      </c>
      <c r="I131" s="18" t="str">
        <f t="shared" si="8"/>
        <v>Normal Time</v>
      </c>
      <c r="J131" s="7" t="s">
        <v>347</v>
      </c>
      <c r="K131" s="24" t="str">
        <f>INDEX(projects[job number],MATCH(TimeEntry2[[#This Row],[Project_ID]],projects[Project_ID],0))</f>
        <v>284197-00</v>
      </c>
      <c r="L131" s="18">
        <f>IF(TimeEntry2[[#This Row],[Date]]=0,"",WEEKDAY(G131,2))</f>
        <v>2</v>
      </c>
      <c r="M131" s="25">
        <f>YEAR(TimeEntry2[[#This Row],[WkEnd]])</f>
        <v>2021</v>
      </c>
      <c r="N131" s="25">
        <f>WEEKNUM(TimeEntry2[[#This Row],[WkEnd]])</f>
        <v>52</v>
      </c>
      <c r="O131" s="25" t="str">
        <f>TimeEntry2[[#This Row],[Year]]&amp;"-"&amp;TimeEntry2[[#This Row],[WkNo]]</f>
        <v>2021-52</v>
      </c>
    </row>
    <row r="132" spans="1:15" x14ac:dyDescent="0.25">
      <c r="A132" s="26">
        <f>MOD(IF(ROW()=2,  0.1,    IF(INDEX(TimeEntry2[WkEnd],ROW()-1)  =INDEX(TimeEntry2[WkEnd],ROW()-2),    INDEX(TimeEntry2[format],ROW()-2),    INDEX(TimeEntry2[format],ROW()-2)    +1)),2)</f>
        <v>0.10000000000000009</v>
      </c>
      <c r="B132" s="19">
        <v>44544.41815972222</v>
      </c>
      <c r="C132" s="20" t="s">
        <v>240</v>
      </c>
      <c r="D132" s="21" t="s">
        <v>127</v>
      </c>
      <c r="E132" s="21">
        <f>IF(TimeEntry2[[#This Row],[Date]]=0,#REF!,G132+(7-L132))</f>
        <v>44549</v>
      </c>
      <c r="F132" s="21" t="str">
        <f>INDEX(projects[Charge_Code],MATCH(TimeEntry2[[#This Row],[Project_ID]],projects[Project_ID],0))</f>
        <v>284197-00 IRSDC MODULAR STATIONS (55-120)</v>
      </c>
      <c r="G132" s="22">
        <v>44544</v>
      </c>
      <c r="H132" s="23">
        <v>2</v>
      </c>
      <c r="I132" s="18" t="str">
        <f>"Normal Time"</f>
        <v>Normal Time</v>
      </c>
      <c r="J132" t="s">
        <v>349</v>
      </c>
      <c r="K132" s="24" t="str">
        <f>INDEX(projects[job number],MATCH(TimeEntry2[[#This Row],[Project_ID]],projects[Project_ID],0))</f>
        <v>284197-00</v>
      </c>
      <c r="L132" s="18">
        <f>IF(TimeEntry2[[#This Row],[Date]]=0,"",WEEKDAY(G132,2))</f>
        <v>2</v>
      </c>
      <c r="M132" s="25">
        <f>YEAR(TimeEntry2[[#This Row],[WkEnd]])</f>
        <v>2021</v>
      </c>
      <c r="N132" s="25">
        <f>WEEKNUM(TimeEntry2[[#This Row],[WkEnd]])</f>
        <v>52</v>
      </c>
      <c r="O132" s="25" t="str">
        <f>TimeEntry2[[#This Row],[Year]]&amp;"-"&amp;TimeEntry2[[#This Row],[WkNo]]</f>
        <v>2021-52</v>
      </c>
    </row>
    <row r="133" spans="1:15" x14ac:dyDescent="0.25">
      <c r="A133" s="26">
        <f>MOD(IF(ROW()=2,  0.1,    IF(INDEX(TimeEntry2[WkEnd],ROW()-1)  =INDEX(TimeEntry2[WkEnd],ROW()-2),    INDEX(TimeEntry2[format],ROW()-2),    INDEX(TimeEntry2[format],ROW()-2)    +1)),2)</f>
        <v>0.10000000000000009</v>
      </c>
      <c r="B133" s="19">
        <v>44543.687372685185</v>
      </c>
      <c r="C133" s="20" t="s">
        <v>228</v>
      </c>
      <c r="D133" s="21" t="s">
        <v>127</v>
      </c>
      <c r="E133" s="21">
        <f>IF(TimeEntry2[[#This Row],[Date]]=0,#REF!,G133+(7-L133))</f>
        <v>44549</v>
      </c>
      <c r="F133" s="21" t="str">
        <f>INDEX(projects[Charge_Code],MATCH(TimeEntry2[[#This Row],[Project_ID]],projects[Project_ID],0))</f>
        <v>284197-00 IRSDC MODULAR STATIONS (55-120)</v>
      </c>
      <c r="G133" s="22">
        <v>44543</v>
      </c>
      <c r="H133" s="23">
        <v>1.5</v>
      </c>
      <c r="I133" s="18" t="str">
        <f>"Normal Time"</f>
        <v>Normal Time</v>
      </c>
      <c r="J133" t="s">
        <v>350</v>
      </c>
      <c r="K133" s="24" t="str">
        <f>INDEX(projects[job number],MATCH(TimeEntry2[[#This Row],[Project_ID]],projects[Project_ID],0))</f>
        <v>284197-00</v>
      </c>
      <c r="L133" s="18">
        <f>IF(TimeEntry2[[#This Row],[Date]]=0,"",WEEKDAY(G133,2))</f>
        <v>1</v>
      </c>
      <c r="M133" s="25">
        <f>YEAR(TimeEntry2[[#This Row],[WkEnd]])</f>
        <v>2021</v>
      </c>
      <c r="N133" s="25">
        <f>WEEKNUM(TimeEntry2[[#This Row],[WkEnd]])</f>
        <v>52</v>
      </c>
      <c r="O133" s="25" t="str">
        <f>TimeEntry2[[#This Row],[Year]]&amp;"-"&amp;TimeEntry2[[#This Row],[WkNo]]</f>
        <v>2021-52</v>
      </c>
    </row>
    <row r="134" spans="1:15" x14ac:dyDescent="0.25">
      <c r="A134" s="26">
        <f>MOD(IF(ROW()=2,  0.1,    IF(INDEX(TimeEntry2[WkEnd],ROW()-1)  =INDEX(TimeEntry2[WkEnd],ROW()-2),    INDEX(TimeEntry2[format],ROW()-2),    INDEX(TimeEntry2[format],ROW()-2)    +1)),2)</f>
        <v>0.10000000000000009</v>
      </c>
      <c r="B134" s="19">
        <v>44543.583807870367</v>
      </c>
      <c r="C134" s="20" t="s">
        <v>228</v>
      </c>
      <c r="D134" s="21" t="s">
        <v>130</v>
      </c>
      <c r="E134" s="21">
        <f>IF(TimeEntry2[[#This Row],[Date]]=0,#REF!,G134+(7-L134))</f>
        <v>44549</v>
      </c>
      <c r="F134" s="21" t="str">
        <f>INDEX(projects[Charge_Code],MATCH(TimeEntry2[[#This Row],[Project_ID]],projects[Project_ID],0))</f>
        <v>284197-02 BRIDGES AND CIVIL STRUCTURES (55-120)</v>
      </c>
      <c r="G134" s="22">
        <v>44543</v>
      </c>
      <c r="H134" s="23">
        <v>3</v>
      </c>
      <c r="I134" s="18" t="str">
        <f>"Normal Time"</f>
        <v>Normal Time</v>
      </c>
      <c r="J134" t="s">
        <v>351</v>
      </c>
      <c r="K134" s="24" t="str">
        <f>INDEX(projects[job number],MATCH(TimeEntry2[[#This Row],[Project_ID]],projects[Project_ID],0))</f>
        <v>284197-02</v>
      </c>
      <c r="L134" s="18">
        <f>IF(TimeEntry2[[#This Row],[Date]]=0,"",WEEKDAY(G134,2))</f>
        <v>1</v>
      </c>
      <c r="M134" s="25">
        <f>YEAR(TimeEntry2[[#This Row],[WkEnd]])</f>
        <v>2021</v>
      </c>
      <c r="N134" s="25">
        <f>WEEKNUM(TimeEntry2[[#This Row],[WkEnd]])</f>
        <v>52</v>
      </c>
      <c r="O134" s="25" t="str">
        <f>TimeEntry2[[#This Row],[Year]]&amp;"-"&amp;TimeEntry2[[#This Row],[WkNo]]</f>
        <v>2021-52</v>
      </c>
    </row>
    <row r="135" spans="1:15" x14ac:dyDescent="0.25">
      <c r="A135" s="26">
        <f>MOD(IF(ROW()=2,  0.1,    IF(INDEX(TimeEntry2[WkEnd],ROW()-1)  =INDEX(TimeEntry2[WkEnd],ROW()-2),    INDEX(TimeEntry2[format],ROW()-2),    INDEX(TimeEntry2[format],ROW()-2)    +1)),2)</f>
        <v>0.10000000000000009</v>
      </c>
      <c r="B135" s="19">
        <v>44543.416909722226</v>
      </c>
      <c r="C135" s="20" t="s">
        <v>228</v>
      </c>
      <c r="D135" s="21" t="s">
        <v>127</v>
      </c>
      <c r="E135" s="21">
        <f>IF(TimeEntry2[[#This Row],[Date]]=0,#REF!,G135+(7-L135))</f>
        <v>44549</v>
      </c>
      <c r="F135" s="21" t="str">
        <f>INDEX(projects[Charge_Code],MATCH(TimeEntry2[[#This Row],[Project_ID]],projects[Project_ID],0))</f>
        <v>284197-00 IRSDC MODULAR STATIONS (55-120)</v>
      </c>
      <c r="G135" s="22">
        <v>44543</v>
      </c>
      <c r="H135" s="23">
        <v>3</v>
      </c>
      <c r="I135" s="18" t="str">
        <f>"Normal Time"</f>
        <v>Normal Time</v>
      </c>
      <c r="J135" t="s">
        <v>352</v>
      </c>
      <c r="K135" s="24" t="str">
        <f>INDEX(projects[job number],MATCH(TimeEntry2[[#This Row],[Project_ID]],projects[Project_ID],0))</f>
        <v>284197-00</v>
      </c>
      <c r="L135" s="18">
        <f>IF(TimeEntry2[[#This Row],[Date]]=0,"",WEEKDAY(G135,2))</f>
        <v>1</v>
      </c>
      <c r="M135" s="25">
        <f>YEAR(TimeEntry2[[#This Row],[WkEnd]])</f>
        <v>2021</v>
      </c>
      <c r="N135" s="25">
        <f>WEEKNUM(TimeEntry2[[#This Row],[WkEnd]])</f>
        <v>52</v>
      </c>
      <c r="O135" s="25" t="str">
        <f>TimeEntry2[[#This Row],[Year]]&amp;"-"&amp;TimeEntry2[[#This Row],[WkNo]]</f>
        <v>2021-52</v>
      </c>
    </row>
    <row r="136" spans="1:15" x14ac:dyDescent="0.25">
      <c r="A136" s="26">
        <f>MOD(IF(ROW()=2,  0.1,    IF(INDEX(TimeEntry2[WkEnd],ROW()-1)  =INDEX(TimeEntry2[WkEnd],ROW()-2),    INDEX(TimeEntry2[format],ROW()-2),    INDEX(TimeEntry2[format],ROW()-2)    +1)),2)</f>
        <v>1.1000000000000001</v>
      </c>
      <c r="B136" s="19">
        <v>44540.667083333334</v>
      </c>
      <c r="C136" s="20" t="s">
        <v>225</v>
      </c>
      <c r="D136" s="21" t="s">
        <v>127</v>
      </c>
      <c r="E136" s="21">
        <f>IF(TimeEntry2[[#This Row],[Date]]=0,#REF!,G136+(7-L136))</f>
        <v>44542</v>
      </c>
      <c r="F136" s="21" t="str">
        <f>INDEX(projects[Charge_Code],MATCH(TimeEntry2[[#This Row],[Project_ID]],projects[Project_ID],0))</f>
        <v>284197-00 IRSDC MODULAR STATIONS (55-120)</v>
      </c>
      <c r="G136" s="22">
        <v>44540</v>
      </c>
      <c r="H136" s="23">
        <v>2.5</v>
      </c>
      <c r="I136" s="18" t="str">
        <f>"Normal Time"</f>
        <v>Normal Time</v>
      </c>
      <c r="J136" t="s">
        <v>353</v>
      </c>
      <c r="K136" s="24" t="str">
        <f>INDEX(projects[job number],MATCH(TimeEntry2[[#This Row],[Project_ID]],projects[Project_ID],0))</f>
        <v>284197-00</v>
      </c>
      <c r="L136" s="18">
        <f>IF(TimeEntry2[[#This Row],[Date]]=0,"",WEEKDAY(G136,2))</f>
        <v>5</v>
      </c>
      <c r="M136" s="25">
        <f>YEAR(TimeEntry2[[#This Row],[WkEnd]])</f>
        <v>2021</v>
      </c>
      <c r="N136" s="25">
        <f>WEEKNUM(TimeEntry2[[#This Row],[WkEnd]])</f>
        <v>51</v>
      </c>
      <c r="O136" s="25" t="str">
        <f>TimeEntry2[[#This Row],[Year]]&amp;"-"&amp;TimeEntry2[[#This Row],[WkNo]]</f>
        <v>2021-51</v>
      </c>
    </row>
    <row r="137" spans="1:15" x14ac:dyDescent="0.25">
      <c r="A137" s="26">
        <f>MOD(IF(ROW()=2,  0.1,    IF(INDEX(TimeEntry2[WkEnd],ROW()-1)  =INDEX(TimeEntry2[WkEnd],ROW()-2),    INDEX(TimeEntry2[format],ROW()-2),    INDEX(TimeEntry2[format],ROW()-2)    +1)),2)</f>
        <v>1.1000000000000001</v>
      </c>
      <c r="B137" s="19">
        <v>44540.504178240742</v>
      </c>
      <c r="C137" s="20" t="s">
        <v>225</v>
      </c>
      <c r="D137" s="21" t="s">
        <v>127</v>
      </c>
      <c r="E137" s="21">
        <f>IF(TimeEntry2[[#This Row],[Date]]=0,#REF!,G137+(7-L137))</f>
        <v>44542</v>
      </c>
      <c r="F137" s="21" t="str">
        <f>INDEX(projects[Charge_Code],MATCH(TimeEntry2[[#This Row],[Project_ID]],projects[Project_ID],0))</f>
        <v>284197-00 IRSDC MODULAR STATIONS (55-120)</v>
      </c>
      <c r="G137" s="22">
        <v>44540</v>
      </c>
      <c r="H137" s="23">
        <v>5</v>
      </c>
      <c r="I137" s="18" t="str">
        <f t="shared" ref="I137:I149" si="9">"Normal Time"</f>
        <v>Normal Time</v>
      </c>
      <c r="J137" t="s">
        <v>354</v>
      </c>
      <c r="K137" s="24" t="str">
        <f>INDEX(projects[job number],MATCH(TimeEntry2[[#This Row],[Project_ID]],projects[Project_ID],0))</f>
        <v>284197-00</v>
      </c>
      <c r="L137" s="18">
        <f>IF(TimeEntry2[[#This Row],[Date]]=0,"",WEEKDAY(G137,2))</f>
        <v>5</v>
      </c>
      <c r="M137" s="25">
        <f>YEAR(TimeEntry2[[#This Row],[WkEnd]])</f>
        <v>2021</v>
      </c>
      <c r="N137" s="25">
        <f>WEEKNUM(TimeEntry2[[#This Row],[WkEnd]])</f>
        <v>51</v>
      </c>
      <c r="O137" s="25" t="str">
        <f>TimeEntry2[[#This Row],[Year]]&amp;"-"&amp;TimeEntry2[[#This Row],[WkNo]]</f>
        <v>2021-51</v>
      </c>
    </row>
    <row r="138" spans="1:15" x14ac:dyDescent="0.25">
      <c r="A138" s="26">
        <f>MOD(IF(ROW()=2,  0.1,    IF(INDEX(TimeEntry2[WkEnd],ROW()-1)  =INDEX(TimeEntry2[WkEnd],ROW()-2),    INDEX(TimeEntry2[format],ROW()-2),    INDEX(TimeEntry2[format],ROW()-2)    +1)),2)</f>
        <v>1.1000000000000001</v>
      </c>
      <c r="B138" s="19">
        <v>44539.500405092593</v>
      </c>
      <c r="C138" s="20" t="s">
        <v>224</v>
      </c>
      <c r="D138" s="21" t="s">
        <v>130</v>
      </c>
      <c r="E138" s="21">
        <f>IF(TimeEntry2[[#This Row],[Date]]=0,#REF!,G138+(7-L138))</f>
        <v>44542</v>
      </c>
      <c r="F138" s="21" t="str">
        <f>INDEX(projects[Charge_Code],MATCH(TimeEntry2[[#This Row],[Project_ID]],projects[Project_ID],0))</f>
        <v>284197-02 BRIDGES AND CIVIL STRUCTURES (55-120)</v>
      </c>
      <c r="G138" s="22">
        <v>44539</v>
      </c>
      <c r="H138" s="23">
        <v>3.5</v>
      </c>
      <c r="I138" s="18" t="str">
        <f t="shared" si="9"/>
        <v>Normal Time</v>
      </c>
      <c r="J138" t="s">
        <v>355</v>
      </c>
      <c r="K138" s="24" t="str">
        <f>INDEX(projects[job number],MATCH(TimeEntry2[[#This Row],[Project_ID]],projects[Project_ID],0))</f>
        <v>284197-02</v>
      </c>
      <c r="L138" s="18">
        <f>IF(TimeEntry2[[#This Row],[Date]]=0,"",WEEKDAY(G138,2))</f>
        <v>4</v>
      </c>
      <c r="M138" s="25">
        <f>YEAR(TimeEntry2[[#This Row],[WkEnd]])</f>
        <v>2021</v>
      </c>
      <c r="N138" s="25">
        <f>WEEKNUM(TimeEntry2[[#This Row],[WkEnd]])</f>
        <v>51</v>
      </c>
      <c r="O138" s="25" t="str">
        <f>TimeEntry2[[#This Row],[Year]]&amp;"-"&amp;TimeEntry2[[#This Row],[WkNo]]</f>
        <v>2021-51</v>
      </c>
    </row>
    <row r="139" spans="1:15" x14ac:dyDescent="0.25">
      <c r="A139" s="26">
        <f>MOD(IF(ROW()=2,  0.1,    IF(INDEX(TimeEntry2[WkEnd],ROW()-1)  =INDEX(TimeEntry2[WkEnd],ROW()-2),    INDEX(TimeEntry2[format],ROW()-2),    INDEX(TimeEntry2[format],ROW()-2)    +1)),2)</f>
        <v>1.1000000000000001</v>
      </c>
      <c r="B139" s="19">
        <v>44539.500405092593</v>
      </c>
      <c r="C139" s="20" t="s">
        <v>224</v>
      </c>
      <c r="D139" s="21" t="s">
        <v>130</v>
      </c>
      <c r="E139" s="21">
        <f>IF(TimeEntry2[[#This Row],[Date]]=0,#REF!,G139+(7-L139))</f>
        <v>44542</v>
      </c>
      <c r="F139" s="21" t="str">
        <f>INDEX(projects[Charge_Code],MATCH(TimeEntry2[[#This Row],[Project_ID]],projects[Project_ID],0))</f>
        <v>284197-02 BRIDGES AND CIVIL STRUCTURES (55-120)</v>
      </c>
      <c r="G139" s="22">
        <v>44539</v>
      </c>
      <c r="H139" s="23">
        <v>4</v>
      </c>
      <c r="I139" s="18" t="str">
        <f t="shared" si="9"/>
        <v>Normal Time</v>
      </c>
      <c r="J139" t="s">
        <v>356</v>
      </c>
      <c r="K139" s="24" t="str">
        <f>INDEX(projects[job number],MATCH(TimeEntry2[[#This Row],[Project_ID]],projects[Project_ID],0))</f>
        <v>284197-02</v>
      </c>
      <c r="L139" s="18">
        <f>IF(TimeEntry2[[#This Row],[Date]]=0,"",WEEKDAY(G139,2))</f>
        <v>4</v>
      </c>
      <c r="M139" s="25">
        <f>YEAR(TimeEntry2[[#This Row],[WkEnd]])</f>
        <v>2021</v>
      </c>
      <c r="N139" s="25">
        <f>WEEKNUM(TimeEntry2[[#This Row],[WkEnd]])</f>
        <v>51</v>
      </c>
      <c r="O139" s="25" t="str">
        <f>TimeEntry2[[#This Row],[Year]]&amp;"-"&amp;TimeEntry2[[#This Row],[WkNo]]</f>
        <v>2021-51</v>
      </c>
    </row>
    <row r="140" spans="1:15" x14ac:dyDescent="0.25">
      <c r="A140" s="26">
        <f>MOD(IF(ROW()=2,  0.1,    IF(INDEX(TimeEntry2[WkEnd],ROW()-1)  =INDEX(TimeEntry2[WkEnd],ROW()-2),    INDEX(TimeEntry2[format],ROW()-2),    INDEX(TimeEntry2[format],ROW()-2)    +1)),2)</f>
        <v>1.1000000000000001</v>
      </c>
      <c r="B140" s="19">
        <v>44538.578113425923</v>
      </c>
      <c r="C140" s="20" t="s">
        <v>226</v>
      </c>
      <c r="D140" s="21" t="s">
        <v>117</v>
      </c>
      <c r="E140" s="21">
        <f>IF(TimeEntry2[[#This Row],[Date]]=0,#REF!,G140+(7-L140))</f>
        <v>44542</v>
      </c>
      <c r="F140" s="21" t="str">
        <f>INDEX(projects[Charge_Code],MATCH(TimeEntry2[[#This Row],[Project_ID]],projects[Project_ID],0))</f>
        <v>077616-65 UPSKILLING TRAINING AND DEVELO (01-748)</v>
      </c>
      <c r="G140" s="22">
        <v>44538</v>
      </c>
      <c r="H140" s="23">
        <v>3.75</v>
      </c>
      <c r="I140" s="18" t="str">
        <f t="shared" si="9"/>
        <v>Normal Time</v>
      </c>
      <c r="J140" t="s">
        <v>357</v>
      </c>
      <c r="K140" s="24" t="str">
        <f>INDEX(projects[job number],MATCH(TimeEntry2[[#This Row],[Project_ID]],projects[Project_ID],0))</f>
        <v>077616-65</v>
      </c>
      <c r="L140" s="18">
        <f>IF(TimeEntry2[[#This Row],[Date]]=0,"",WEEKDAY(G140,2))</f>
        <v>3</v>
      </c>
      <c r="M140" s="25">
        <f>YEAR(TimeEntry2[[#This Row],[WkEnd]])</f>
        <v>2021</v>
      </c>
      <c r="N140" s="25">
        <f>WEEKNUM(TimeEntry2[[#This Row],[WkEnd]])</f>
        <v>51</v>
      </c>
      <c r="O140" s="25" t="str">
        <f>TimeEntry2[[#This Row],[Year]]&amp;"-"&amp;TimeEntry2[[#This Row],[WkNo]]</f>
        <v>2021-51</v>
      </c>
    </row>
    <row r="141" spans="1:15" x14ac:dyDescent="0.25">
      <c r="A141" s="26">
        <f>MOD(IF(ROW()=2,  0.1,    IF(INDEX(TimeEntry2[WkEnd],ROW()-1)  =INDEX(TimeEntry2[WkEnd],ROW()-2),    INDEX(TimeEntry2[format],ROW()-2),    INDEX(TimeEntry2[format],ROW()-2)    +1)),2)</f>
        <v>1.1000000000000001</v>
      </c>
      <c r="B141" s="19">
        <v>44538.42260416667</v>
      </c>
      <c r="C141" s="20" t="s">
        <v>226</v>
      </c>
      <c r="D141" s="21" t="s">
        <v>127</v>
      </c>
      <c r="E141" s="21">
        <f>IF(TimeEntry2[[#This Row],[Date]]=0,#REF!,G141+(7-L141))</f>
        <v>44542</v>
      </c>
      <c r="F141" s="21" t="str">
        <f>INDEX(projects[Charge_Code],MATCH(TimeEntry2[[#This Row],[Project_ID]],projects[Project_ID],0))</f>
        <v>284197-00 IRSDC MODULAR STATIONS (55-120)</v>
      </c>
      <c r="G141" s="22">
        <v>44538</v>
      </c>
      <c r="H141" s="23">
        <v>3.75</v>
      </c>
      <c r="I141" s="18" t="str">
        <f t="shared" si="9"/>
        <v>Normal Time</v>
      </c>
      <c r="J141" t="s">
        <v>358</v>
      </c>
      <c r="K141" s="24" t="str">
        <f>INDEX(projects[job number],MATCH(TimeEntry2[[#This Row],[Project_ID]],projects[Project_ID],0))</f>
        <v>284197-00</v>
      </c>
      <c r="L141" s="18">
        <f>IF(TimeEntry2[[#This Row],[Date]]=0,"",WEEKDAY(G141,2))</f>
        <v>3</v>
      </c>
      <c r="M141" s="25">
        <f>YEAR(TimeEntry2[[#This Row],[WkEnd]])</f>
        <v>2021</v>
      </c>
      <c r="N141" s="25">
        <f>WEEKNUM(TimeEntry2[[#This Row],[WkEnd]])</f>
        <v>51</v>
      </c>
      <c r="O141" s="25" t="str">
        <f>TimeEntry2[[#This Row],[Year]]&amp;"-"&amp;TimeEntry2[[#This Row],[WkNo]]</f>
        <v>2021-51</v>
      </c>
    </row>
    <row r="142" spans="1:15" x14ac:dyDescent="0.25">
      <c r="A142" s="26">
        <f>MOD(IF(ROW()=2,  0.1,    IF(INDEX(TimeEntry2[WkEnd],ROW()-1)  =INDEX(TimeEntry2[WkEnd],ROW()-2),    INDEX(TimeEntry2[format],ROW()-2),    INDEX(TimeEntry2[format],ROW()-2)    +1)),2)</f>
        <v>1.1000000000000001</v>
      </c>
      <c r="B142" s="19">
        <v>44537.667314814818</v>
      </c>
      <c r="C142" s="20" t="s">
        <v>240</v>
      </c>
      <c r="D142" s="21" t="s">
        <v>130</v>
      </c>
      <c r="E142" s="21">
        <f>IF(TimeEntry2[[#This Row],[Date]]=0,#REF!,G142+(7-L142))</f>
        <v>44542</v>
      </c>
      <c r="F142" s="21" t="str">
        <f>INDEX(projects[Charge_Code],MATCH(TimeEntry2[[#This Row],[Project_ID]],projects[Project_ID],0))</f>
        <v>284197-02 BRIDGES AND CIVIL STRUCTURES (55-120)</v>
      </c>
      <c r="G142" s="22">
        <v>44537</v>
      </c>
      <c r="H142" s="23">
        <v>1.5</v>
      </c>
      <c r="I142" s="18" t="str">
        <f t="shared" si="9"/>
        <v>Normal Time</v>
      </c>
      <c r="J142" t="s">
        <v>359</v>
      </c>
      <c r="K142" s="24" t="str">
        <f>INDEX(projects[job number],MATCH(TimeEntry2[[#This Row],[Project_ID]],projects[Project_ID],0))</f>
        <v>284197-02</v>
      </c>
      <c r="L142" s="18">
        <f>IF(TimeEntry2[[#This Row],[Date]]=0,"",WEEKDAY(G142,2))</f>
        <v>2</v>
      </c>
      <c r="M142" s="25">
        <f>YEAR(TimeEntry2[[#This Row],[WkEnd]])</f>
        <v>2021</v>
      </c>
      <c r="N142" s="25">
        <f>WEEKNUM(TimeEntry2[[#This Row],[WkEnd]])</f>
        <v>51</v>
      </c>
      <c r="O142" s="25" t="str">
        <f>TimeEntry2[[#This Row],[Year]]&amp;"-"&amp;TimeEntry2[[#This Row],[WkNo]]</f>
        <v>2021-51</v>
      </c>
    </row>
    <row r="143" spans="1:15" x14ac:dyDescent="0.25">
      <c r="A143" s="26">
        <f>MOD(IF(ROW()=2,  0.1,    IF(INDEX(TimeEntry2[WkEnd],ROW()-1)  =INDEX(TimeEntry2[WkEnd],ROW()-2),    INDEX(TimeEntry2[format],ROW()-2),    INDEX(TimeEntry2[format],ROW()-2)    +1)),2)</f>
        <v>1.1000000000000001</v>
      </c>
      <c r="B143" s="19">
        <v>44537.588726851849</v>
      </c>
      <c r="C143" s="20" t="s">
        <v>240</v>
      </c>
      <c r="D143" s="21" t="s">
        <v>173</v>
      </c>
      <c r="E143" s="21">
        <f>IF(TimeEntry2[[#This Row],[Date]]=0,#REF!,G143+(7-L143))</f>
        <v>44542</v>
      </c>
      <c r="F143" s="21" t="str">
        <f>INDEX(projects[Charge_Code],MATCH(TimeEntry2[[#This Row],[Project_ID]],projects[Project_ID],0))</f>
        <v>TRAINING (In-house training)</v>
      </c>
      <c r="G143" s="22">
        <v>44537</v>
      </c>
      <c r="H143" s="23">
        <v>2</v>
      </c>
      <c r="I143" s="18" t="str">
        <f t="shared" si="9"/>
        <v>Normal Time</v>
      </c>
      <c r="J143" t="s">
        <v>360</v>
      </c>
      <c r="K143" s="24">
        <f>INDEX(projects[job number],MATCH(TimeEntry2[[#This Row],[Project_ID]],projects[Project_ID],0))</f>
        <v>0</v>
      </c>
      <c r="L143" s="18">
        <f>IF(TimeEntry2[[#This Row],[Date]]=0,"",WEEKDAY(G143,2))</f>
        <v>2</v>
      </c>
      <c r="M143" s="25">
        <f>YEAR(TimeEntry2[[#This Row],[WkEnd]])</f>
        <v>2021</v>
      </c>
      <c r="N143" s="25">
        <f>WEEKNUM(TimeEntry2[[#This Row],[WkEnd]])</f>
        <v>51</v>
      </c>
      <c r="O143" s="25" t="str">
        <f>TimeEntry2[[#This Row],[Year]]&amp;"-"&amp;TimeEntry2[[#This Row],[WkNo]]</f>
        <v>2021-51</v>
      </c>
    </row>
    <row r="144" spans="1:15" x14ac:dyDescent="0.25">
      <c r="A144" s="26">
        <f>MOD(IF(ROW()=2,  0.1,    IF(INDEX(TimeEntry2[WkEnd],ROW()-1)  =INDEX(TimeEntry2[WkEnd],ROW()-2),    INDEX(TimeEntry2[format],ROW()-2),    INDEX(TimeEntry2[format],ROW()-2)    +1)),2)</f>
        <v>1.1000000000000001</v>
      </c>
      <c r="B144" s="19">
        <v>44537.5003125</v>
      </c>
      <c r="C144" s="20" t="s">
        <v>240</v>
      </c>
      <c r="D144" s="21" t="s">
        <v>127</v>
      </c>
      <c r="E144" s="21">
        <f>IF(TimeEntry2[[#This Row],[Date]]=0,#REF!,G144+(7-L144))</f>
        <v>44542</v>
      </c>
      <c r="F144" s="21" t="str">
        <f>INDEX(projects[Charge_Code],MATCH(TimeEntry2[[#This Row],[Project_ID]],projects[Project_ID],0))</f>
        <v>284197-00 IRSDC MODULAR STATIONS (55-120)</v>
      </c>
      <c r="G144" s="22">
        <v>44537</v>
      </c>
      <c r="H144" s="23">
        <v>2</v>
      </c>
      <c r="I144" s="18" t="str">
        <f t="shared" si="9"/>
        <v>Normal Time</v>
      </c>
      <c r="J144" t="s">
        <v>361</v>
      </c>
      <c r="K144" s="24" t="str">
        <f>INDEX(projects[job number],MATCH(TimeEntry2[[#This Row],[Project_ID]],projects[Project_ID],0))</f>
        <v>284197-00</v>
      </c>
      <c r="L144" s="18">
        <f>IF(TimeEntry2[[#This Row],[Date]]=0,"",WEEKDAY(G144,2))</f>
        <v>2</v>
      </c>
      <c r="M144" s="25">
        <f>YEAR(TimeEntry2[[#This Row],[WkEnd]])</f>
        <v>2021</v>
      </c>
      <c r="N144" s="25">
        <f>WEEKNUM(TimeEntry2[[#This Row],[WkEnd]])</f>
        <v>51</v>
      </c>
      <c r="O144" s="25" t="str">
        <f>TimeEntry2[[#This Row],[Year]]&amp;"-"&amp;TimeEntry2[[#This Row],[WkNo]]</f>
        <v>2021-51</v>
      </c>
    </row>
    <row r="145" spans="1:15" x14ac:dyDescent="0.25">
      <c r="A145" s="26">
        <f>MOD(IF(ROW()=2,  0.1,    IF(INDEX(TimeEntry2[WkEnd],ROW()-1)  =INDEX(TimeEntry2[WkEnd],ROW()-2),    INDEX(TimeEntry2[format],ROW()-2),    INDEX(TimeEntry2[format],ROW()-2)    +1)),2)</f>
        <v>1.1000000000000001</v>
      </c>
      <c r="B145" s="19">
        <v>44537.416909722226</v>
      </c>
      <c r="C145" s="20" t="s">
        <v>240</v>
      </c>
      <c r="D145" s="21" t="s">
        <v>130</v>
      </c>
      <c r="E145" s="21">
        <f>IF(TimeEntry2[[#This Row],[Date]]=0,#REF!,G145+(7-L145))</f>
        <v>44542</v>
      </c>
      <c r="F145" s="21" t="str">
        <f>INDEX(projects[Charge_Code],MATCH(TimeEntry2[[#This Row],[Project_ID]],projects[Project_ID],0))</f>
        <v>284197-02 BRIDGES AND CIVIL STRUCTURES (55-120)</v>
      </c>
      <c r="G145" s="22">
        <v>44537</v>
      </c>
      <c r="H145" s="23">
        <v>2</v>
      </c>
      <c r="I145" s="18" t="str">
        <f t="shared" si="9"/>
        <v>Normal Time</v>
      </c>
      <c r="J145" t="s">
        <v>362</v>
      </c>
      <c r="K145" s="24" t="str">
        <f>INDEX(projects[job number],MATCH(TimeEntry2[[#This Row],[Project_ID]],projects[Project_ID],0))</f>
        <v>284197-02</v>
      </c>
      <c r="L145" s="18">
        <f>IF(TimeEntry2[[#This Row],[Date]]=0,"",WEEKDAY(G145,2))</f>
        <v>2</v>
      </c>
      <c r="M145" s="25">
        <f>YEAR(TimeEntry2[[#This Row],[WkEnd]])</f>
        <v>2021</v>
      </c>
      <c r="N145" s="25">
        <f>WEEKNUM(TimeEntry2[[#This Row],[WkEnd]])</f>
        <v>51</v>
      </c>
      <c r="O145" s="25" t="str">
        <f>TimeEntry2[[#This Row],[Year]]&amp;"-"&amp;TimeEntry2[[#This Row],[WkNo]]</f>
        <v>2021-51</v>
      </c>
    </row>
    <row r="146" spans="1:15" x14ac:dyDescent="0.25">
      <c r="A146" s="26">
        <f>MOD(IF(ROW()=2,  0.1,    IF(INDEX(TimeEntry2[WkEnd],ROW()-1)  =INDEX(TimeEntry2[WkEnd],ROW()-2),    INDEX(TimeEntry2[format],ROW()-2),    INDEX(TimeEntry2[format],ROW()-2)    +1)),2)</f>
        <v>1.1000000000000001</v>
      </c>
      <c r="B146" s="19">
        <v>44536.844247685185</v>
      </c>
      <c r="C146" s="20" t="s">
        <v>228</v>
      </c>
      <c r="D146" s="21" t="s">
        <v>127</v>
      </c>
      <c r="E146" s="21">
        <f>IF(TimeEntry2[[#This Row],[Date]]=0,#REF!,G146+(7-L146))</f>
        <v>44542</v>
      </c>
      <c r="F146" s="21" t="str">
        <f>INDEX(projects[Charge_Code],MATCH(TimeEntry2[[#This Row],[Project_ID]],projects[Project_ID],0))</f>
        <v>284197-00 IRSDC MODULAR STATIONS (55-120)</v>
      </c>
      <c r="G146" s="22">
        <v>44536</v>
      </c>
      <c r="H146" s="23">
        <v>1.5</v>
      </c>
      <c r="I146" s="18" t="str">
        <f t="shared" si="9"/>
        <v>Normal Time</v>
      </c>
      <c r="J146" t="s">
        <v>363</v>
      </c>
      <c r="K146" s="24" t="str">
        <f>INDEX(projects[job number],MATCH(TimeEntry2[[#This Row],[Project_ID]],projects[Project_ID],0))</f>
        <v>284197-00</v>
      </c>
      <c r="L146" s="18">
        <f>IF(TimeEntry2[[#This Row],[Date]]=0,"",WEEKDAY(G146,2))</f>
        <v>1</v>
      </c>
      <c r="M146" s="25">
        <f>YEAR(TimeEntry2[[#This Row],[WkEnd]])</f>
        <v>2021</v>
      </c>
      <c r="N146" s="25">
        <f>WEEKNUM(TimeEntry2[[#This Row],[WkEnd]])</f>
        <v>51</v>
      </c>
      <c r="O146" s="25" t="str">
        <f>TimeEntry2[[#This Row],[Year]]&amp;"-"&amp;TimeEntry2[[#This Row],[WkNo]]</f>
        <v>2021-51</v>
      </c>
    </row>
    <row r="147" spans="1:15" x14ac:dyDescent="0.25">
      <c r="A147" s="26">
        <f>MOD(IF(ROW()=2,  0.1,    IF(INDEX(TimeEntry2[WkEnd],ROW()-1)  =INDEX(TimeEntry2[WkEnd],ROW()-2),    INDEX(TimeEntry2[format],ROW()-2),    INDEX(TimeEntry2[format],ROW()-2)    +1)),2)</f>
        <v>1.1000000000000001</v>
      </c>
      <c r="B147" s="19">
        <v>44536.667627314811</v>
      </c>
      <c r="C147" s="20" t="s">
        <v>228</v>
      </c>
      <c r="D147" s="21" t="s">
        <v>127</v>
      </c>
      <c r="E147" s="21">
        <f>IF(TimeEntry2[[#This Row],[Date]]=0,#REF!,G147+(7-L147))</f>
        <v>44542</v>
      </c>
      <c r="F147" s="21" t="str">
        <f>INDEX(projects[Charge_Code],MATCH(TimeEntry2[[#This Row],[Project_ID]],projects[Project_ID],0))</f>
        <v>284197-00 IRSDC MODULAR STATIONS (55-120)</v>
      </c>
      <c r="G147" s="22">
        <v>44536</v>
      </c>
      <c r="H147" s="23">
        <v>2</v>
      </c>
      <c r="I147" s="18" t="str">
        <f t="shared" si="9"/>
        <v>Normal Time</v>
      </c>
      <c r="J147" t="s">
        <v>364</v>
      </c>
      <c r="K147" s="24" t="str">
        <f>INDEX(projects[job number],MATCH(TimeEntry2[[#This Row],[Project_ID]],projects[Project_ID],0))</f>
        <v>284197-00</v>
      </c>
      <c r="L147" s="18">
        <f>IF(TimeEntry2[[#This Row],[Date]]=0,"",WEEKDAY(G147,2))</f>
        <v>1</v>
      </c>
      <c r="M147" s="25">
        <f>YEAR(TimeEntry2[[#This Row],[WkEnd]])</f>
        <v>2021</v>
      </c>
      <c r="N147" s="25">
        <f>WEEKNUM(TimeEntry2[[#This Row],[WkEnd]])</f>
        <v>51</v>
      </c>
      <c r="O147" s="25" t="str">
        <f>TimeEntry2[[#This Row],[Year]]&amp;"-"&amp;TimeEntry2[[#This Row],[WkNo]]</f>
        <v>2021-51</v>
      </c>
    </row>
    <row r="148" spans="1:15" x14ac:dyDescent="0.25">
      <c r="A148" s="26">
        <f>MOD(IF(ROW()=2,  0.1,    IF(INDEX(TimeEntry2[WkEnd],ROW()-1)  =INDEX(TimeEntry2[WkEnd],ROW()-2),    INDEX(TimeEntry2[format],ROW()-2),    INDEX(TimeEntry2[format],ROW()-2)    +1)),2)</f>
        <v>1.1000000000000001</v>
      </c>
      <c r="B148" s="19">
        <v>44536.584363425929</v>
      </c>
      <c r="C148" s="20" t="s">
        <v>228</v>
      </c>
      <c r="D148" s="21" t="s">
        <v>18</v>
      </c>
      <c r="E148" s="21">
        <f>IF(TimeEntry2[[#This Row],[Date]]=0,#REF!,G148+(7-L148))</f>
        <v>44542</v>
      </c>
      <c r="F148" s="21" t="str">
        <f>INDEX(projects[Charge_Code],MATCH(TimeEntry2[[#This Row],[Project_ID]],projects[Project_ID],0))</f>
        <v>074097-29 STAFF APPRAISAL CC124 (01-124)</v>
      </c>
      <c r="G148" s="22">
        <v>44536</v>
      </c>
      <c r="H148" s="23">
        <v>2</v>
      </c>
      <c r="I148" s="18" t="str">
        <f t="shared" si="9"/>
        <v>Normal Time</v>
      </c>
      <c r="J148" t="s">
        <v>365</v>
      </c>
      <c r="K148" s="24" t="str">
        <f>INDEX(projects[job number],MATCH(TimeEntry2[[#This Row],[Project_ID]],projects[Project_ID],0))</f>
        <v>074097-29</v>
      </c>
      <c r="L148" s="18">
        <f>IF(TimeEntry2[[#This Row],[Date]]=0,"",WEEKDAY(G148,2))</f>
        <v>1</v>
      </c>
      <c r="M148" s="25">
        <f>YEAR(TimeEntry2[[#This Row],[WkEnd]])</f>
        <v>2021</v>
      </c>
      <c r="N148" s="25">
        <f>WEEKNUM(TimeEntry2[[#This Row],[WkEnd]])</f>
        <v>51</v>
      </c>
      <c r="O148" s="25" t="str">
        <f>TimeEntry2[[#This Row],[Year]]&amp;"-"&amp;TimeEntry2[[#This Row],[WkNo]]</f>
        <v>2021-51</v>
      </c>
    </row>
    <row r="149" spans="1:15" x14ac:dyDescent="0.25">
      <c r="A149" s="26">
        <f>MOD(IF(ROW()=2,  0.1,    IF(INDEX(TimeEntry2[WkEnd],ROW()-1)  =INDEX(TimeEntry2[WkEnd],ROW()-2),    INDEX(TimeEntry2[format],ROW()-2),    INDEX(TimeEntry2[format],ROW()-2)    +1)),2)</f>
        <v>1.1000000000000001</v>
      </c>
      <c r="B149" s="19">
        <v>44536.41741898148</v>
      </c>
      <c r="C149" s="20" t="s">
        <v>228</v>
      </c>
      <c r="D149" s="21" t="s">
        <v>127</v>
      </c>
      <c r="E149" s="21">
        <f>IF(TimeEntry2[[#This Row],[Date]]=0,#REF!,G149+(7-L149))</f>
        <v>44542</v>
      </c>
      <c r="F149" s="21" t="str">
        <f>INDEX(projects[Charge_Code],MATCH(TimeEntry2[[#This Row],[Project_ID]],projects[Project_ID],0))</f>
        <v>284197-00 IRSDC MODULAR STATIONS (55-120)</v>
      </c>
      <c r="G149" s="22">
        <v>44536</v>
      </c>
      <c r="H149" s="23">
        <v>2</v>
      </c>
      <c r="I149" s="18" t="str">
        <f t="shared" si="9"/>
        <v>Normal Time</v>
      </c>
      <c r="J149" t="s">
        <v>366</v>
      </c>
      <c r="K149" s="24" t="str">
        <f>INDEX(projects[job number],MATCH(TimeEntry2[[#This Row],[Project_ID]],projects[Project_ID],0))</f>
        <v>284197-00</v>
      </c>
      <c r="L149" s="18">
        <f>IF(TimeEntry2[[#This Row],[Date]]=0,"",WEEKDAY(G149,2))</f>
        <v>1</v>
      </c>
      <c r="M149" s="25">
        <f>YEAR(TimeEntry2[[#This Row],[WkEnd]])</f>
        <v>2021</v>
      </c>
      <c r="N149" s="25">
        <f>WEEKNUM(TimeEntry2[[#This Row],[WkEnd]])</f>
        <v>51</v>
      </c>
      <c r="O149" s="25" t="str">
        <f>TimeEntry2[[#This Row],[Year]]&amp;"-"&amp;TimeEntry2[[#This Row],[WkNo]]</f>
        <v>2021-51</v>
      </c>
    </row>
    <row r="150" spans="1:15" x14ac:dyDescent="0.25">
      <c r="A150" s="26">
        <f>MOD(IF(ROW()=2,  0.1,    IF(INDEX(TimeEntry2[WkEnd],ROW()-1)  =INDEX(TimeEntry2[WkEnd],ROW()-2),    INDEX(TimeEntry2[format],ROW()-2),    INDEX(TimeEntry2[format],ROW()-2)    +1)),2)</f>
        <v>0.10000000000000009</v>
      </c>
      <c r="B150" s="19">
        <v>44533.717986111114</v>
      </c>
      <c r="C150" s="20" t="s">
        <v>225</v>
      </c>
      <c r="D150" s="21" t="s">
        <v>127</v>
      </c>
      <c r="E150" s="21">
        <f>IF(TimeEntry2[[#This Row],[Date]]=0,#REF!,G150+(7-L150))</f>
        <v>44535</v>
      </c>
      <c r="F150" s="21" t="str">
        <f>INDEX(projects[Charge_Code],MATCH(TimeEntry2[[#This Row],[Project_ID]],projects[Project_ID],0))</f>
        <v>284197-00 IRSDC MODULAR STATIONS (55-120)</v>
      </c>
      <c r="G150" s="22">
        <v>44533</v>
      </c>
      <c r="H150" s="23">
        <v>3.75</v>
      </c>
      <c r="I150" s="18" t="str">
        <f t="shared" si="0"/>
        <v>Normal Time</v>
      </c>
      <c r="J150" t="s">
        <v>367</v>
      </c>
      <c r="K150" s="24" t="str">
        <f>INDEX(projects[job number],MATCH(TimeEntry2[[#This Row],[Project_ID]],projects[Project_ID],0))</f>
        <v>284197-00</v>
      </c>
      <c r="L150" s="18">
        <f>IF(TimeEntry2[[#This Row],[Date]]=0,"",WEEKDAY(G150,2))</f>
        <v>5</v>
      </c>
      <c r="M150" s="25">
        <f>YEAR(TimeEntry2[[#This Row],[WkEnd]])</f>
        <v>2021</v>
      </c>
      <c r="N150" s="25">
        <f>WEEKNUM(TimeEntry2[[#This Row],[WkEnd]])</f>
        <v>50</v>
      </c>
      <c r="O150" s="25" t="str">
        <f>TimeEntry2[[#This Row],[Year]]&amp;"-"&amp;TimeEntry2[[#This Row],[WkNo]]</f>
        <v>2021-50</v>
      </c>
    </row>
    <row r="151" spans="1:15" x14ac:dyDescent="0.25">
      <c r="A151" s="26">
        <f>MOD(IF(ROW()=2,  0.1,    IF(INDEX(TimeEntry2[WkEnd],ROW()-1)  =INDEX(TimeEntry2[WkEnd],ROW()-2),    INDEX(TimeEntry2[format],ROW()-2),    INDEX(TimeEntry2[format],ROW()-2)    +1)),2)</f>
        <v>0.10000000000000009</v>
      </c>
      <c r="B151" s="19">
        <v>44533.717986111114</v>
      </c>
      <c r="C151" s="20" t="s">
        <v>225</v>
      </c>
      <c r="D151" s="21" t="s">
        <v>130</v>
      </c>
      <c r="E151" s="21">
        <f>IF(TimeEntry2[[#This Row],[Date]]=0,#REF!,G151+(7-L151))</f>
        <v>44535</v>
      </c>
      <c r="F151" s="21" t="str">
        <f>INDEX(projects[Charge_Code],MATCH(TimeEntry2[[#This Row],[Project_ID]],projects[Project_ID],0))</f>
        <v>284197-02 BRIDGES AND CIVIL STRUCTURES (55-120)</v>
      </c>
      <c r="G151" s="22">
        <v>44533</v>
      </c>
      <c r="H151" s="23">
        <v>3.75</v>
      </c>
      <c r="I151" s="18" t="str">
        <f t="shared" si="0"/>
        <v>Normal Time</v>
      </c>
      <c r="J151" t="s">
        <v>368</v>
      </c>
      <c r="K151" s="24" t="str">
        <f>INDEX(projects[job number],MATCH(TimeEntry2[[#This Row],[Project_ID]],projects[Project_ID],0))</f>
        <v>284197-02</v>
      </c>
      <c r="L151" s="18">
        <f>IF(TimeEntry2[[#This Row],[Date]]=0,"",WEEKDAY(G151,2))</f>
        <v>5</v>
      </c>
      <c r="M151" s="25">
        <f>YEAR(TimeEntry2[[#This Row],[WkEnd]])</f>
        <v>2021</v>
      </c>
      <c r="N151" s="25">
        <f>WEEKNUM(TimeEntry2[[#This Row],[WkEnd]])</f>
        <v>50</v>
      </c>
      <c r="O151" s="25" t="str">
        <f>TimeEntry2[[#This Row],[Year]]&amp;"-"&amp;TimeEntry2[[#This Row],[WkNo]]</f>
        <v>2021-50</v>
      </c>
    </row>
    <row r="152" spans="1:15" x14ac:dyDescent="0.25">
      <c r="A152" s="26">
        <f>MOD(IF(ROW()=2,  0.1,    IF(INDEX(TimeEntry2[WkEnd],ROW()-1)  =INDEX(TimeEntry2[WkEnd],ROW()-2),    INDEX(TimeEntry2[format],ROW()-2),    INDEX(TimeEntry2[format],ROW()-2)    +1)),2)</f>
        <v>0.10000000000000009</v>
      </c>
      <c r="B152" s="19">
        <v>44532.717986111114</v>
      </c>
      <c r="C152" s="20" t="s">
        <v>224</v>
      </c>
      <c r="D152" s="21" t="s">
        <v>130</v>
      </c>
      <c r="E152" s="21">
        <f>IF(TimeEntry2[[#This Row],[Date]]=0,#REF!,G152+(7-L152))</f>
        <v>44535</v>
      </c>
      <c r="F152" s="21" t="str">
        <f>INDEX(projects[Charge_Code],MATCH(TimeEntry2[[#This Row],[Project_ID]],projects[Project_ID],0))</f>
        <v>284197-02 BRIDGES AND CIVIL STRUCTURES (55-120)</v>
      </c>
      <c r="G152" s="22">
        <v>44532</v>
      </c>
      <c r="H152" s="23">
        <v>3.5</v>
      </c>
      <c r="I152" s="18" t="str">
        <f t="shared" si="0"/>
        <v>Normal Time</v>
      </c>
      <c r="J152" t="s">
        <v>368</v>
      </c>
      <c r="K152" s="24" t="str">
        <f>INDEX(projects[job number],MATCH(TimeEntry2[[#This Row],[Project_ID]],projects[Project_ID],0))</f>
        <v>284197-02</v>
      </c>
      <c r="L152" s="18">
        <f>IF(TimeEntry2[[#This Row],[Date]]=0,"",WEEKDAY(G152,2))</f>
        <v>4</v>
      </c>
      <c r="M152" s="25">
        <f>YEAR(TimeEntry2[[#This Row],[WkEnd]])</f>
        <v>2021</v>
      </c>
      <c r="N152" s="25">
        <f>WEEKNUM(TimeEntry2[[#This Row],[WkEnd]])</f>
        <v>50</v>
      </c>
      <c r="O152" s="25" t="str">
        <f>TimeEntry2[[#This Row],[Year]]&amp;"-"&amp;TimeEntry2[[#This Row],[WkNo]]</f>
        <v>2021-50</v>
      </c>
    </row>
    <row r="153" spans="1:15" x14ac:dyDescent="0.25">
      <c r="A153" s="26">
        <f>MOD(IF(ROW()=2,  0.1,    IF(INDEX(TimeEntry2[WkEnd],ROW()-1)  =INDEX(TimeEntry2[WkEnd],ROW()-2),    INDEX(TimeEntry2[format],ROW()-2),    INDEX(TimeEntry2[format],ROW()-2)    +1)),2)</f>
        <v>0.10000000000000009</v>
      </c>
      <c r="B153" s="19">
        <v>44532.717986111114</v>
      </c>
      <c r="C153" s="20" t="s">
        <v>224</v>
      </c>
      <c r="D153" s="21" t="s">
        <v>127</v>
      </c>
      <c r="E153" s="21">
        <f>IF(TimeEntry2[[#This Row],[Date]]=0,#REF!,G153+(7-L153))</f>
        <v>44535</v>
      </c>
      <c r="F153" s="21" t="str">
        <f>INDEX(projects[Charge_Code],MATCH(TimeEntry2[[#This Row],[Project_ID]],projects[Project_ID],0))</f>
        <v>284197-00 IRSDC MODULAR STATIONS (55-120)</v>
      </c>
      <c r="G153" s="22">
        <v>44532</v>
      </c>
      <c r="H153" s="23">
        <v>2</v>
      </c>
      <c r="I153" s="18" t="str">
        <f>"Normal Time"</f>
        <v>Normal Time</v>
      </c>
      <c r="J153" t="s">
        <v>369</v>
      </c>
      <c r="K153" s="24" t="str">
        <f>INDEX(projects[job number],MATCH(TimeEntry2[[#This Row],[Project_ID]],projects[Project_ID],0))</f>
        <v>284197-00</v>
      </c>
      <c r="L153" s="18">
        <f>IF(TimeEntry2[[#This Row],[Date]]=0,"",WEEKDAY(G153,2))</f>
        <v>4</v>
      </c>
      <c r="M153" s="25">
        <f>YEAR(TimeEntry2[[#This Row],[WkEnd]])</f>
        <v>2021</v>
      </c>
      <c r="N153" s="25">
        <f>WEEKNUM(TimeEntry2[[#This Row],[WkEnd]])</f>
        <v>50</v>
      </c>
      <c r="O153" s="25" t="str">
        <f>TimeEntry2[[#This Row],[Year]]&amp;"-"&amp;TimeEntry2[[#This Row],[WkNo]]</f>
        <v>2021-50</v>
      </c>
    </row>
    <row r="154" spans="1:15" x14ac:dyDescent="0.25">
      <c r="A154" s="26">
        <f>MOD(IF(ROW()=2,  0.1,    IF(INDEX(TimeEntry2[WkEnd],ROW()-1)  =INDEX(TimeEntry2[WkEnd],ROW()-2),    INDEX(TimeEntry2[format],ROW()-2),    INDEX(TimeEntry2[format],ROW()-2)    +1)),2)</f>
        <v>0.10000000000000009</v>
      </c>
      <c r="B154" s="19">
        <v>44532.483206018522</v>
      </c>
      <c r="C154" s="20" t="s">
        <v>224</v>
      </c>
      <c r="D154" s="21" t="s">
        <v>18</v>
      </c>
      <c r="E154" s="21">
        <f>IF(TimeEntry2[[#This Row],[Date]]=0,#REF!,G154+(7-L154))</f>
        <v>44535</v>
      </c>
      <c r="F154" s="21" t="str">
        <f>INDEX(projects[Charge_Code],MATCH(TimeEntry2[[#This Row],[Project_ID]],projects[Project_ID],0))</f>
        <v>074097-29 STAFF APPRAISAL CC124 (01-124)</v>
      </c>
      <c r="G154" s="22">
        <v>44532</v>
      </c>
      <c r="H154" s="23">
        <v>2</v>
      </c>
      <c r="I154" s="18" t="str">
        <f>"Normal Time"</f>
        <v>Normal Time</v>
      </c>
      <c r="J154" t="s">
        <v>370</v>
      </c>
      <c r="K154" s="24" t="str">
        <f>INDEX(projects[job number],MATCH(TimeEntry2[[#This Row],[Project_ID]],projects[Project_ID],0))</f>
        <v>074097-29</v>
      </c>
      <c r="L154" s="18">
        <f>IF(TimeEntry2[[#This Row],[Date]]=0,"",WEEKDAY(G154,2))</f>
        <v>4</v>
      </c>
      <c r="M154" s="25">
        <f>YEAR(TimeEntry2[[#This Row],[WkEnd]])</f>
        <v>2021</v>
      </c>
      <c r="N154" s="25">
        <f>WEEKNUM(TimeEntry2[[#This Row],[WkEnd]])</f>
        <v>50</v>
      </c>
      <c r="O154" s="25" t="str">
        <f>TimeEntry2[[#This Row],[Year]]&amp;"-"&amp;TimeEntry2[[#This Row],[WkNo]]</f>
        <v>2021-50</v>
      </c>
    </row>
    <row r="155" spans="1:15" x14ac:dyDescent="0.25">
      <c r="A155" s="26">
        <f>MOD(IF(ROW()=2,  0.1,    IF(INDEX(TimeEntry2[WkEnd],ROW()-1)  =INDEX(TimeEntry2[WkEnd],ROW()-2),    INDEX(TimeEntry2[format],ROW()-2),    INDEX(TimeEntry2[format],ROW()-2)    +1)),2)</f>
        <v>0.10000000000000009</v>
      </c>
      <c r="B155" s="19">
        <v>44531.667210648149</v>
      </c>
      <c r="C155" s="20" t="s">
        <v>226</v>
      </c>
      <c r="D155" s="21" t="s">
        <v>130</v>
      </c>
      <c r="E155" s="21">
        <f>IF(TimeEntry2[[#This Row],[Date]]=0,#REF!,G155+(7-L155))</f>
        <v>44535</v>
      </c>
      <c r="F155" s="21" t="str">
        <f>INDEX(projects[Charge_Code],MATCH(TimeEntry2[[#This Row],[Project_ID]],projects[Project_ID],0))</f>
        <v>284197-02 BRIDGES AND CIVIL STRUCTURES (55-120)</v>
      </c>
      <c r="G155" s="22">
        <v>44531</v>
      </c>
      <c r="H155" s="23">
        <v>1.5</v>
      </c>
      <c r="I155" s="18" t="str">
        <f>"Normal Time"</f>
        <v>Normal Time</v>
      </c>
      <c r="J155" t="s">
        <v>371</v>
      </c>
      <c r="K155" s="24" t="str">
        <f>INDEX(projects[job number],MATCH(TimeEntry2[[#This Row],[Project_ID]],projects[Project_ID],0))</f>
        <v>284197-02</v>
      </c>
      <c r="L155" s="18">
        <f>IF(TimeEntry2[[#This Row],[Date]]=0,"",WEEKDAY(G155,2))</f>
        <v>3</v>
      </c>
      <c r="M155" s="25">
        <f>YEAR(TimeEntry2[[#This Row],[WkEnd]])</f>
        <v>2021</v>
      </c>
      <c r="N155" s="25">
        <f>WEEKNUM(TimeEntry2[[#This Row],[WkEnd]])</f>
        <v>50</v>
      </c>
      <c r="O155" s="25" t="str">
        <f>TimeEntry2[[#This Row],[Year]]&amp;"-"&amp;TimeEntry2[[#This Row],[WkNo]]</f>
        <v>2021-50</v>
      </c>
    </row>
    <row r="156" spans="1:15" x14ac:dyDescent="0.25">
      <c r="A156" s="26">
        <f>MOD(IF(ROW()=2,  0.1,    IF(INDEX(TimeEntry2[WkEnd],ROW()-1)  =INDEX(TimeEntry2[WkEnd],ROW()-2),    INDEX(TimeEntry2[format],ROW()-2),    INDEX(TimeEntry2[format],ROW()-2)    +1)),2)</f>
        <v>0.10000000000000009</v>
      </c>
      <c r="B156" s="19">
        <v>44531.583657407406</v>
      </c>
      <c r="C156" s="20" t="s">
        <v>226</v>
      </c>
      <c r="D156" s="21" t="s">
        <v>117</v>
      </c>
      <c r="E156" s="21">
        <f>IF(TimeEntry2[[#This Row],[Date]]=0,#REF!,G156+(7-L156))</f>
        <v>44535</v>
      </c>
      <c r="F156" s="21" t="str">
        <f>INDEX(projects[Charge_Code],MATCH(TimeEntry2[[#This Row],[Project_ID]],projects[Project_ID],0))</f>
        <v>077616-65 UPSKILLING TRAINING AND DEVELO (01-748)</v>
      </c>
      <c r="G156" s="22">
        <v>44531</v>
      </c>
      <c r="H156" s="23">
        <v>2</v>
      </c>
      <c r="I156" s="18" t="str">
        <f t="shared" ref="I156:I219" si="10">"Normal Time"</f>
        <v>Normal Time</v>
      </c>
      <c r="J156" t="s">
        <v>372</v>
      </c>
      <c r="K156" s="24" t="str">
        <f>INDEX(projects[job number],MATCH(TimeEntry2[[#This Row],[Project_ID]],projects[Project_ID],0))</f>
        <v>077616-65</v>
      </c>
      <c r="L156" s="18">
        <f>IF(TimeEntry2[[#This Row],[Date]]=0,"",WEEKDAY(G156,2))</f>
        <v>3</v>
      </c>
      <c r="M156" s="25">
        <f>YEAR(TimeEntry2[[#This Row],[WkEnd]])</f>
        <v>2021</v>
      </c>
      <c r="N156" s="25">
        <f>WEEKNUM(TimeEntry2[[#This Row],[WkEnd]])</f>
        <v>50</v>
      </c>
      <c r="O156" s="25" t="str">
        <f>TimeEntry2[[#This Row],[Year]]&amp;"-"&amp;TimeEntry2[[#This Row],[WkNo]]</f>
        <v>2021-50</v>
      </c>
    </row>
    <row r="157" spans="1:15" x14ac:dyDescent="0.25">
      <c r="A157" s="26">
        <f>MOD(IF(ROW()=2,  0.1,    IF(INDEX(TimeEntry2[WkEnd],ROW()-1)  =INDEX(TimeEntry2[WkEnd],ROW()-2),    INDEX(TimeEntry2[format],ROW()-2),    INDEX(TimeEntry2[format],ROW()-2)    +1)),2)</f>
        <v>0.10000000000000009</v>
      </c>
      <c r="B157" s="19">
        <v>44531.5002662037</v>
      </c>
      <c r="C157" s="20" t="s">
        <v>226</v>
      </c>
      <c r="D157" s="21" t="s">
        <v>127</v>
      </c>
      <c r="E157" s="21">
        <f>IF(TimeEntry2[[#This Row],[Date]]=0,#REF!,G157+(7-L157))</f>
        <v>44535</v>
      </c>
      <c r="F157" s="21" t="str">
        <f>INDEX(projects[Charge_Code],MATCH(TimeEntry2[[#This Row],[Project_ID]],projects[Project_ID],0))</f>
        <v>284197-00 IRSDC MODULAR STATIONS (55-120)</v>
      </c>
      <c r="G157" s="22">
        <v>44531</v>
      </c>
      <c r="H157" s="23">
        <v>2</v>
      </c>
      <c r="I157" s="18" t="str">
        <f t="shared" si="10"/>
        <v>Normal Time</v>
      </c>
      <c r="J157" t="s">
        <v>373</v>
      </c>
      <c r="K157" s="24" t="str">
        <f>INDEX(projects[job number],MATCH(TimeEntry2[[#This Row],[Project_ID]],projects[Project_ID],0))</f>
        <v>284197-00</v>
      </c>
      <c r="L157" s="18">
        <f>IF(TimeEntry2[[#This Row],[Date]]=0,"",WEEKDAY(G157,2))</f>
        <v>3</v>
      </c>
      <c r="M157" s="25">
        <f>YEAR(TimeEntry2[[#This Row],[WkEnd]])</f>
        <v>2021</v>
      </c>
      <c r="N157" s="25">
        <f>WEEKNUM(TimeEntry2[[#This Row],[WkEnd]])</f>
        <v>50</v>
      </c>
      <c r="O157" s="25" t="str">
        <f>TimeEntry2[[#This Row],[Year]]&amp;"-"&amp;TimeEntry2[[#This Row],[WkNo]]</f>
        <v>2021-50</v>
      </c>
    </row>
    <row r="158" spans="1:15" x14ac:dyDescent="0.25">
      <c r="A158" s="26">
        <f>MOD(IF(ROW()=2,  0.1,    IF(INDEX(TimeEntry2[WkEnd],ROW()-1)  =INDEX(TimeEntry2[WkEnd],ROW()-2),    INDEX(TimeEntry2[format],ROW()-2),    INDEX(TimeEntry2[format],ROW()-2)    +1)),2)</f>
        <v>0.10000000000000009</v>
      </c>
      <c r="B158" s="19">
        <v>44531.416979166665</v>
      </c>
      <c r="C158" s="20" t="s">
        <v>226</v>
      </c>
      <c r="D158" s="21" t="s">
        <v>127</v>
      </c>
      <c r="E158" s="21">
        <f>IF(TimeEntry2[[#This Row],[Date]]=0,#REF!,G158+(7-L158))</f>
        <v>44535</v>
      </c>
      <c r="F158" s="21" t="str">
        <f>INDEX(projects[Charge_Code],MATCH(TimeEntry2[[#This Row],[Project_ID]],projects[Project_ID],0))</f>
        <v>284197-00 IRSDC MODULAR STATIONS (55-120)</v>
      </c>
      <c r="G158" s="22">
        <v>44531</v>
      </c>
      <c r="H158" s="23">
        <v>2</v>
      </c>
      <c r="I158" s="18" t="str">
        <f t="shared" si="10"/>
        <v>Normal Time</v>
      </c>
      <c r="J158" t="s">
        <v>374</v>
      </c>
      <c r="K158" s="24" t="str">
        <f>INDEX(projects[job number],MATCH(TimeEntry2[[#This Row],[Project_ID]],projects[Project_ID],0))</f>
        <v>284197-00</v>
      </c>
      <c r="L158" s="18">
        <f>IF(TimeEntry2[[#This Row],[Date]]=0,"",WEEKDAY(G158,2))</f>
        <v>3</v>
      </c>
      <c r="M158" s="25">
        <f>YEAR(TimeEntry2[[#This Row],[WkEnd]])</f>
        <v>2021</v>
      </c>
      <c r="N158" s="25">
        <f>WEEKNUM(TimeEntry2[[#This Row],[WkEnd]])</f>
        <v>50</v>
      </c>
      <c r="O158" s="25" t="str">
        <f>TimeEntry2[[#This Row],[Year]]&amp;"-"&amp;TimeEntry2[[#This Row],[WkNo]]</f>
        <v>2021-50</v>
      </c>
    </row>
    <row r="159" spans="1:15" x14ac:dyDescent="0.25">
      <c r="A159" s="26">
        <f>MOD(IF(ROW()=2,  0.1,    IF(INDEX(TimeEntry2[WkEnd],ROW()-1)  =INDEX(TimeEntry2[WkEnd],ROW()-2),    INDEX(TimeEntry2[format],ROW()-2),    INDEX(TimeEntry2[format],ROW()-2)    +1)),2)</f>
        <v>0.10000000000000009</v>
      </c>
      <c r="B159" s="19">
        <v>44530.500289351854</v>
      </c>
      <c r="C159" s="20" t="s">
        <v>240</v>
      </c>
      <c r="D159" s="21" t="s">
        <v>18</v>
      </c>
      <c r="E159" s="21">
        <f>IF(TimeEntry2[[#This Row],[Date]]=0,#REF!,G159+(7-L159))</f>
        <v>44535</v>
      </c>
      <c r="F159" s="21" t="str">
        <f>INDEX(projects[Charge_Code],MATCH(TimeEntry2[[#This Row],[Project_ID]],projects[Project_ID],0))</f>
        <v>074097-29 STAFF APPRAISAL CC124 (01-124)</v>
      </c>
      <c r="G159" s="22">
        <v>44530</v>
      </c>
      <c r="H159" s="23">
        <v>2</v>
      </c>
      <c r="I159" s="18" t="str">
        <f t="shared" si="10"/>
        <v>Normal Time</v>
      </c>
      <c r="J159" t="s">
        <v>375</v>
      </c>
      <c r="K159" s="24" t="str">
        <f>INDEX(projects[job number],MATCH(TimeEntry2[[#This Row],[Project_ID]],projects[Project_ID],0))</f>
        <v>074097-29</v>
      </c>
      <c r="L159" s="18">
        <f>IF(TimeEntry2[[#This Row],[Date]]=0,"",WEEKDAY(G159,2))</f>
        <v>2</v>
      </c>
      <c r="M159" s="25">
        <f>YEAR(TimeEntry2[[#This Row],[WkEnd]])</f>
        <v>2021</v>
      </c>
      <c r="N159" s="25">
        <f>WEEKNUM(TimeEntry2[[#This Row],[WkEnd]])</f>
        <v>50</v>
      </c>
      <c r="O159" s="25" t="str">
        <f>TimeEntry2[[#This Row],[Year]]&amp;"-"&amp;TimeEntry2[[#This Row],[WkNo]]</f>
        <v>2021-50</v>
      </c>
    </row>
    <row r="160" spans="1:15" x14ac:dyDescent="0.25">
      <c r="A160" s="26">
        <f>MOD(IF(ROW()=2,  0.1,    IF(INDEX(TimeEntry2[WkEnd],ROW()-1)  =INDEX(TimeEntry2[WkEnd],ROW()-2),    INDEX(TimeEntry2[format],ROW()-2),    INDEX(TimeEntry2[format],ROW()-2)    +1)),2)</f>
        <v>0.10000000000000009</v>
      </c>
      <c r="B160" s="19">
        <v>44530.417430555557</v>
      </c>
      <c r="C160" s="20" t="s">
        <v>240</v>
      </c>
      <c r="D160" s="21" t="s">
        <v>130</v>
      </c>
      <c r="E160" s="21">
        <f>IF(TimeEntry2[[#This Row],[Date]]=0,#REF!,G160+(7-L160))</f>
        <v>44535</v>
      </c>
      <c r="F160" s="21" t="str">
        <f>INDEX(projects[Charge_Code],MATCH(TimeEntry2[[#This Row],[Project_ID]],projects[Project_ID],0))</f>
        <v>284197-02 BRIDGES AND CIVIL STRUCTURES (55-120)</v>
      </c>
      <c r="G160" s="22">
        <v>44530</v>
      </c>
      <c r="H160" s="23">
        <v>2.5</v>
      </c>
      <c r="I160" s="18" t="str">
        <f t="shared" si="10"/>
        <v>Normal Time</v>
      </c>
      <c r="J160" t="s">
        <v>376</v>
      </c>
      <c r="K160" s="24" t="str">
        <f>INDEX(projects[job number],MATCH(TimeEntry2[[#This Row],[Project_ID]],projects[Project_ID],0))</f>
        <v>284197-02</v>
      </c>
      <c r="L160" s="18">
        <f>IF(TimeEntry2[[#This Row],[Date]]=0,"",WEEKDAY(G160,2))</f>
        <v>2</v>
      </c>
      <c r="M160" s="25">
        <f>YEAR(TimeEntry2[[#This Row],[WkEnd]])</f>
        <v>2021</v>
      </c>
      <c r="N160" s="25">
        <f>WEEKNUM(TimeEntry2[[#This Row],[WkEnd]])</f>
        <v>50</v>
      </c>
      <c r="O160" s="25" t="str">
        <f>TimeEntry2[[#This Row],[Year]]&amp;"-"&amp;TimeEntry2[[#This Row],[WkNo]]</f>
        <v>2021-50</v>
      </c>
    </row>
    <row r="161" spans="1:15" x14ac:dyDescent="0.25">
      <c r="A161" s="26">
        <f>MOD(IF(ROW()=2,  0.1,    IF(INDEX(TimeEntry2[WkEnd],ROW()-1)  =INDEX(TimeEntry2[WkEnd],ROW()-2),    INDEX(TimeEntry2[format],ROW()-2),    INDEX(TimeEntry2[format],ROW()-2)    +1)),2)</f>
        <v>0.10000000000000009</v>
      </c>
      <c r="B161" s="19">
        <v>44530.417430555557</v>
      </c>
      <c r="C161" s="20" t="s">
        <v>240</v>
      </c>
      <c r="D161" s="21" t="s">
        <v>127</v>
      </c>
      <c r="E161" s="21">
        <f>IF(TimeEntry2[[#This Row],[Date]]=0,#REF!,G161+(7-L161))</f>
        <v>44535</v>
      </c>
      <c r="F161" s="21" t="str">
        <f>INDEX(projects[Charge_Code],MATCH(TimeEntry2[[#This Row],[Project_ID]],projects[Project_ID],0))</f>
        <v>284197-00 IRSDC MODULAR STATIONS (55-120)</v>
      </c>
      <c r="G161" s="22">
        <v>44530</v>
      </c>
      <c r="H161" s="23">
        <v>3</v>
      </c>
      <c r="I161" s="18" t="str">
        <f t="shared" si="10"/>
        <v>Normal Time</v>
      </c>
      <c r="J161" t="s">
        <v>377</v>
      </c>
      <c r="K161" s="24" t="str">
        <f>INDEX(projects[job number],MATCH(TimeEntry2[[#This Row],[Project_ID]],projects[Project_ID],0))</f>
        <v>284197-00</v>
      </c>
      <c r="L161" s="18">
        <f>IF(TimeEntry2[[#This Row],[Date]]=0,"",WEEKDAY(G161,2))</f>
        <v>2</v>
      </c>
      <c r="M161" s="25">
        <f>YEAR(TimeEntry2[[#This Row],[WkEnd]])</f>
        <v>2021</v>
      </c>
      <c r="N161" s="25">
        <f>WEEKNUM(TimeEntry2[[#This Row],[WkEnd]])</f>
        <v>50</v>
      </c>
      <c r="O161" s="25" t="str">
        <f>TimeEntry2[[#This Row],[Year]]&amp;"-"&amp;TimeEntry2[[#This Row],[WkNo]]</f>
        <v>2021-50</v>
      </c>
    </row>
    <row r="162" spans="1:15" x14ac:dyDescent="0.25">
      <c r="A162" s="26">
        <f>MOD(IF(ROW()=2,  0.1,    IF(INDEX(TimeEntry2[WkEnd],ROW()-1)  =INDEX(TimeEntry2[WkEnd],ROW()-2),    INDEX(TimeEntry2[format],ROW()-2),    INDEX(TimeEntry2[format],ROW()-2)    +1)),2)</f>
        <v>0.10000000000000009</v>
      </c>
      <c r="B162" s="19">
        <v>44529.588761574072</v>
      </c>
      <c r="C162" s="20" t="s">
        <v>228</v>
      </c>
      <c r="D162" s="21" t="s">
        <v>127</v>
      </c>
      <c r="E162" s="21">
        <f>IF(TimeEntry2[[#This Row],[Date]]=0,#REF!,G162+(7-L162))</f>
        <v>44535</v>
      </c>
      <c r="F162" s="21" t="str">
        <f>INDEX(projects[Charge_Code],MATCH(TimeEntry2[[#This Row],[Project_ID]],projects[Project_ID],0))</f>
        <v>284197-00 IRSDC MODULAR STATIONS (55-120)</v>
      </c>
      <c r="G162" s="22">
        <v>44529</v>
      </c>
      <c r="H162" s="23">
        <v>2.5</v>
      </c>
      <c r="I162" s="18" t="str">
        <f t="shared" si="10"/>
        <v>Normal Time</v>
      </c>
      <c r="J162" t="s">
        <v>378</v>
      </c>
      <c r="K162" s="24" t="str">
        <f>INDEX(projects[job number],MATCH(TimeEntry2[[#This Row],[Project_ID]],projects[Project_ID],0))</f>
        <v>284197-00</v>
      </c>
      <c r="L162" s="18">
        <f>IF(TimeEntry2[[#This Row],[Date]]=0,"",WEEKDAY(G162,2))</f>
        <v>1</v>
      </c>
      <c r="M162" s="25">
        <f>YEAR(TimeEntry2[[#This Row],[WkEnd]])</f>
        <v>2021</v>
      </c>
      <c r="N162" s="25">
        <f>WEEKNUM(TimeEntry2[[#This Row],[WkEnd]])</f>
        <v>50</v>
      </c>
      <c r="O162" s="25" t="str">
        <f>TimeEntry2[[#This Row],[Year]]&amp;"-"&amp;TimeEntry2[[#This Row],[WkNo]]</f>
        <v>2021-50</v>
      </c>
    </row>
    <row r="163" spans="1:15" x14ac:dyDescent="0.25">
      <c r="A163" s="26">
        <f>MOD(IF(ROW()=2,  0.1,    IF(INDEX(TimeEntry2[WkEnd],ROW()-1)  =INDEX(TimeEntry2[WkEnd],ROW()-2),    INDEX(TimeEntry2[format],ROW()-2),    INDEX(TimeEntry2[format],ROW()-2)    +1)),2)</f>
        <v>0.10000000000000009</v>
      </c>
      <c r="B163" s="19">
        <v>44529.500219907408</v>
      </c>
      <c r="C163" s="20" t="s">
        <v>228</v>
      </c>
      <c r="D163" s="21" t="s">
        <v>127</v>
      </c>
      <c r="E163" s="21">
        <f>IF(TimeEntry2[[#This Row],[Date]]=0,#REF!,G163+(7-L163))</f>
        <v>44535</v>
      </c>
      <c r="F163" s="21" t="str">
        <f>INDEX(projects[Charge_Code],MATCH(TimeEntry2[[#This Row],[Project_ID]],projects[Project_ID],0))</f>
        <v>284197-00 IRSDC MODULAR STATIONS (55-120)</v>
      </c>
      <c r="G163" s="22">
        <v>44529</v>
      </c>
      <c r="H163" s="23">
        <v>2.5</v>
      </c>
      <c r="I163" s="18" t="str">
        <f t="shared" si="10"/>
        <v>Normal Time</v>
      </c>
      <c r="J163" t="s">
        <v>378</v>
      </c>
      <c r="K163" s="24" t="str">
        <f>INDEX(projects[job number],MATCH(TimeEntry2[[#This Row],[Project_ID]],projects[Project_ID],0))</f>
        <v>284197-00</v>
      </c>
      <c r="L163" s="18">
        <f>IF(TimeEntry2[[#This Row],[Date]]=0,"",WEEKDAY(G163,2))</f>
        <v>1</v>
      </c>
      <c r="M163" s="25">
        <f>YEAR(TimeEntry2[[#This Row],[WkEnd]])</f>
        <v>2021</v>
      </c>
      <c r="N163" s="25">
        <f>WEEKNUM(TimeEntry2[[#This Row],[WkEnd]])</f>
        <v>50</v>
      </c>
      <c r="O163" s="25" t="str">
        <f>TimeEntry2[[#This Row],[Year]]&amp;"-"&amp;TimeEntry2[[#This Row],[WkNo]]</f>
        <v>2021-50</v>
      </c>
    </row>
    <row r="164" spans="1:15" x14ac:dyDescent="0.25">
      <c r="A164" s="26">
        <f>MOD(IF(ROW()=2,  0.1,    IF(INDEX(TimeEntry2[WkEnd],ROW()-1)  =INDEX(TimeEntry2[WkEnd],ROW()-2),    INDEX(TimeEntry2[format],ROW()-2),    INDEX(TimeEntry2[format],ROW()-2)    +1)),2)</f>
        <v>0.10000000000000009</v>
      </c>
      <c r="B164" s="19">
        <v>44529.429062499999</v>
      </c>
      <c r="C164" s="20" t="s">
        <v>228</v>
      </c>
      <c r="D164" s="21" t="s">
        <v>127</v>
      </c>
      <c r="E164" s="21">
        <f>IF(TimeEntry2[[#This Row],[Date]]=0,#REF!,G164+(7-L164))</f>
        <v>44535</v>
      </c>
      <c r="F164" s="21" t="str">
        <f>INDEX(projects[Charge_Code],MATCH(TimeEntry2[[#This Row],[Project_ID]],projects[Project_ID],0))</f>
        <v>284197-00 IRSDC MODULAR STATIONS (55-120)</v>
      </c>
      <c r="G164" s="22">
        <v>44529</v>
      </c>
      <c r="H164" s="23">
        <v>2.5</v>
      </c>
      <c r="I164" s="18" t="str">
        <f t="shared" si="10"/>
        <v>Normal Time</v>
      </c>
      <c r="J164" t="s">
        <v>379</v>
      </c>
      <c r="K164" s="24" t="str">
        <f>INDEX(projects[job number],MATCH(TimeEntry2[[#This Row],[Project_ID]],projects[Project_ID],0))</f>
        <v>284197-00</v>
      </c>
      <c r="L164" s="18">
        <f>IF(TimeEntry2[[#This Row],[Date]]=0,"",WEEKDAY(G164,2))</f>
        <v>1</v>
      </c>
      <c r="M164" s="25">
        <f>YEAR(TimeEntry2[[#This Row],[WkEnd]])</f>
        <v>2021</v>
      </c>
      <c r="N164" s="25">
        <f>WEEKNUM(TimeEntry2[[#This Row],[WkEnd]])</f>
        <v>50</v>
      </c>
      <c r="O164" s="25" t="str">
        <f>TimeEntry2[[#This Row],[Year]]&amp;"-"&amp;TimeEntry2[[#This Row],[WkNo]]</f>
        <v>2021-50</v>
      </c>
    </row>
    <row r="165" spans="1:15" x14ac:dyDescent="0.25">
      <c r="A165" s="26">
        <f>MOD(IF(ROW()=2,  0.1,    IF(INDEX(TimeEntry2[WkEnd],ROW()-1)  =INDEX(TimeEntry2[WkEnd],ROW()-2),    INDEX(TimeEntry2[format],ROW()-2),    INDEX(TimeEntry2[format],ROW()-2)    +1)),2)</f>
        <v>1.1000000000000001</v>
      </c>
      <c r="B165" s="19">
        <v>44526.427037037036</v>
      </c>
      <c r="C165" s="20" t="s">
        <v>225</v>
      </c>
      <c r="D165" s="21" t="s">
        <v>130</v>
      </c>
      <c r="E165" s="21">
        <f>IF(TimeEntry2[[#This Row],[Date]]=0,#REF!,G165+(7-L165))</f>
        <v>44528</v>
      </c>
      <c r="F165" s="21" t="str">
        <f>INDEX(projects[Charge_Code],MATCH(TimeEntry2[[#This Row],[Project_ID]],projects[Project_ID],0))</f>
        <v>284197-02 BRIDGES AND CIVIL STRUCTURES (55-120)</v>
      </c>
      <c r="G165" s="22">
        <v>44526</v>
      </c>
      <c r="H165" s="23">
        <v>3.75</v>
      </c>
      <c r="I165" s="18" t="str">
        <f t="shared" si="10"/>
        <v>Normal Time</v>
      </c>
      <c r="J165" t="s">
        <v>326</v>
      </c>
      <c r="K165" s="24" t="str">
        <f>INDEX(projects[job number],MATCH(TimeEntry2[[#This Row],[Project_ID]],projects[Project_ID],0))</f>
        <v>284197-02</v>
      </c>
      <c r="L165" s="18">
        <f>IF(TimeEntry2[[#This Row],[Date]]=0,"",WEEKDAY(G165,2))</f>
        <v>5</v>
      </c>
      <c r="M165" s="25">
        <f>YEAR(TimeEntry2[[#This Row],[WkEnd]])</f>
        <v>2021</v>
      </c>
      <c r="N165" s="25">
        <f>WEEKNUM(TimeEntry2[[#This Row],[WkEnd]])</f>
        <v>49</v>
      </c>
      <c r="O165" s="25" t="str">
        <f>TimeEntry2[[#This Row],[Year]]&amp;"-"&amp;TimeEntry2[[#This Row],[WkNo]]</f>
        <v>2021-49</v>
      </c>
    </row>
    <row r="166" spans="1:15" x14ac:dyDescent="0.25">
      <c r="A166" s="26">
        <f>MOD(IF(ROW()=2,  0.1,    IF(INDEX(TimeEntry2[WkEnd],ROW()-1)  =INDEX(TimeEntry2[WkEnd],ROW()-2),    INDEX(TimeEntry2[format],ROW()-2),    INDEX(TimeEntry2[format],ROW()-2)    +1)),2)</f>
        <v>1.1000000000000001</v>
      </c>
      <c r="B166" s="19">
        <v>44526.427037037036</v>
      </c>
      <c r="C166" s="20" t="s">
        <v>225</v>
      </c>
      <c r="D166" s="21" t="s">
        <v>127</v>
      </c>
      <c r="E166" s="21">
        <f>IF(TimeEntry2[[#This Row],[Date]]=0,#REF!,G166+(7-L166))</f>
        <v>44528</v>
      </c>
      <c r="F166" s="21" t="str">
        <f>INDEX(projects[Charge_Code],MATCH(TimeEntry2[[#This Row],[Project_ID]],projects[Project_ID],0))</f>
        <v>284197-00 IRSDC MODULAR STATIONS (55-120)</v>
      </c>
      <c r="G166" s="22">
        <v>44526</v>
      </c>
      <c r="H166" s="23">
        <v>3.75</v>
      </c>
      <c r="I166" s="18" t="str">
        <f t="shared" si="10"/>
        <v>Normal Time</v>
      </c>
      <c r="J166" t="s">
        <v>380</v>
      </c>
      <c r="K166" s="24" t="str">
        <f>INDEX(projects[job number],MATCH(TimeEntry2[[#This Row],[Project_ID]],projects[Project_ID],0))</f>
        <v>284197-00</v>
      </c>
      <c r="L166" s="18">
        <f>IF(TimeEntry2[[#This Row],[Date]]=0,"",WEEKDAY(G166,2))</f>
        <v>5</v>
      </c>
      <c r="M166" s="25">
        <f>YEAR(TimeEntry2[[#This Row],[WkEnd]])</f>
        <v>2021</v>
      </c>
      <c r="N166" s="25">
        <f>WEEKNUM(TimeEntry2[[#This Row],[WkEnd]])</f>
        <v>49</v>
      </c>
      <c r="O166" s="25" t="str">
        <f>TimeEntry2[[#This Row],[Year]]&amp;"-"&amp;TimeEntry2[[#This Row],[WkNo]]</f>
        <v>2021-49</v>
      </c>
    </row>
    <row r="167" spans="1:15" x14ac:dyDescent="0.25">
      <c r="A167" s="26">
        <f>MOD(IF(ROW()=2,  0.1,    IF(INDEX(TimeEntry2[WkEnd],ROW()-1)  =INDEX(TimeEntry2[WkEnd],ROW()-2),    INDEX(TimeEntry2[format],ROW()-2),    INDEX(TimeEntry2[format],ROW()-2)    +1)),2)</f>
        <v>1.1000000000000001</v>
      </c>
      <c r="B167" s="19">
        <v>44525</v>
      </c>
      <c r="C167" s="20" t="s">
        <v>342</v>
      </c>
      <c r="D167" s="21" t="s">
        <v>117</v>
      </c>
      <c r="E167" s="21">
        <f>IF(TimeEntry2[[#This Row],[Date]]=0,#REF!,G167+(7-L167))</f>
        <v>44528</v>
      </c>
      <c r="F167" s="21" t="str">
        <f>INDEX(projects[Charge_Code],MATCH(TimeEntry2[[#This Row],[Project_ID]],projects[Project_ID],0))</f>
        <v>077616-65 UPSKILLING TRAINING AND DEVELO (01-748)</v>
      </c>
      <c r="G167" s="22">
        <v>44525</v>
      </c>
      <c r="H167" s="23">
        <v>3.75</v>
      </c>
      <c r="I167" s="18" t="str">
        <f t="shared" si="10"/>
        <v>Normal Time</v>
      </c>
      <c r="J167" t="s">
        <v>381</v>
      </c>
      <c r="K167" s="24" t="str">
        <f>INDEX(projects[job number],MATCH(TimeEntry2[[#This Row],[Project_ID]],projects[Project_ID],0))</f>
        <v>077616-65</v>
      </c>
      <c r="L167" s="18">
        <f>IF(TimeEntry2[[#This Row],[Date]]=0,"",WEEKDAY(G167,2))</f>
        <v>4</v>
      </c>
      <c r="M167" s="25">
        <f>YEAR(TimeEntry2[[#This Row],[WkEnd]])</f>
        <v>2021</v>
      </c>
      <c r="N167" s="25">
        <f>WEEKNUM(TimeEntry2[[#This Row],[WkEnd]])</f>
        <v>49</v>
      </c>
      <c r="O167" s="25" t="str">
        <f>TimeEntry2[[#This Row],[Year]]&amp;"-"&amp;TimeEntry2[[#This Row],[WkNo]]</f>
        <v>2021-49</v>
      </c>
    </row>
    <row r="168" spans="1:15" x14ac:dyDescent="0.25">
      <c r="A168" s="26">
        <f>MOD(IF(ROW()=2,  0.1,    IF(INDEX(TimeEntry2[WkEnd],ROW()-1)  =INDEX(TimeEntry2[WkEnd],ROW()-2),    INDEX(TimeEntry2[format],ROW()-2),    INDEX(TimeEntry2[format],ROW()-2)    +1)),2)</f>
        <v>1.1000000000000001</v>
      </c>
      <c r="B168" s="19">
        <v>44525</v>
      </c>
      <c r="C168" s="20" t="s">
        <v>342</v>
      </c>
      <c r="D168" s="21" t="s">
        <v>127</v>
      </c>
      <c r="E168" s="21">
        <f>IF(TimeEntry2[[#This Row],[Date]]=0,#REF!,G168+(7-L168))</f>
        <v>44528</v>
      </c>
      <c r="F168" s="21" t="str">
        <f>INDEX(projects[Charge_Code],MATCH(TimeEntry2[[#This Row],[Project_ID]],projects[Project_ID],0))</f>
        <v>284197-00 IRSDC MODULAR STATIONS (55-120)</v>
      </c>
      <c r="G168" s="22">
        <v>44525</v>
      </c>
      <c r="H168" s="23">
        <v>3.75</v>
      </c>
      <c r="I168" s="18" t="str">
        <f t="shared" si="10"/>
        <v>Normal Time</v>
      </c>
      <c r="J168" t="s">
        <v>382</v>
      </c>
      <c r="K168" s="24" t="str">
        <f>INDEX(projects[job number],MATCH(TimeEntry2[[#This Row],[Project_ID]],projects[Project_ID],0))</f>
        <v>284197-00</v>
      </c>
      <c r="L168" s="18">
        <f>IF(TimeEntry2[[#This Row],[Date]]=0,"",WEEKDAY(G168,2))</f>
        <v>4</v>
      </c>
      <c r="M168" s="25">
        <f>YEAR(TimeEntry2[[#This Row],[WkEnd]])</f>
        <v>2021</v>
      </c>
      <c r="N168" s="25">
        <f>WEEKNUM(TimeEntry2[[#This Row],[WkEnd]])</f>
        <v>49</v>
      </c>
      <c r="O168" s="25" t="str">
        <f>TimeEntry2[[#This Row],[Year]]&amp;"-"&amp;TimeEntry2[[#This Row],[WkNo]]</f>
        <v>2021-49</v>
      </c>
    </row>
    <row r="169" spans="1:15" x14ac:dyDescent="0.25">
      <c r="A169" s="26">
        <f>MOD(IF(ROW()=2,  0.1,    IF(INDEX(TimeEntry2[WkEnd],ROW()-1)  =INDEX(TimeEntry2[WkEnd],ROW()-2),    INDEX(TimeEntry2[format],ROW()-2),    INDEX(TimeEntry2[format],ROW()-2)    +1)),2)</f>
        <v>1.1000000000000001</v>
      </c>
      <c r="B169" s="19">
        <v>44524</v>
      </c>
      <c r="C169" s="20" t="s">
        <v>226</v>
      </c>
      <c r="D169" s="21" t="s">
        <v>117</v>
      </c>
      <c r="E169" s="21">
        <f>IF(TimeEntry2[[#This Row],[Date]]=0,#REF!,G169+(7-L169))</f>
        <v>44528</v>
      </c>
      <c r="F169" s="21" t="str">
        <f>INDEX(projects[Charge_Code],MATCH(TimeEntry2[[#This Row],[Project_ID]],projects[Project_ID],0))</f>
        <v>077616-65 UPSKILLING TRAINING AND DEVELO (01-748)</v>
      </c>
      <c r="G169" s="22">
        <v>44524</v>
      </c>
      <c r="H169" s="23">
        <v>3.75</v>
      </c>
      <c r="I169" s="18" t="str">
        <f t="shared" si="10"/>
        <v>Normal Time</v>
      </c>
      <c r="J169" t="s">
        <v>383</v>
      </c>
      <c r="K169" s="24" t="str">
        <f>INDEX(projects[job number],MATCH(TimeEntry2[[#This Row],[Project_ID]],projects[Project_ID],0))</f>
        <v>077616-65</v>
      </c>
      <c r="L169" s="18">
        <f>IF(TimeEntry2[[#This Row],[Date]]=0,"",WEEKDAY(G169,2))</f>
        <v>3</v>
      </c>
      <c r="M169" s="25">
        <f>YEAR(TimeEntry2[[#This Row],[WkEnd]])</f>
        <v>2021</v>
      </c>
      <c r="N169" s="25">
        <f>WEEKNUM(TimeEntry2[[#This Row],[WkEnd]])</f>
        <v>49</v>
      </c>
      <c r="O169" s="25" t="str">
        <f>TimeEntry2[[#This Row],[Year]]&amp;"-"&amp;TimeEntry2[[#This Row],[WkNo]]</f>
        <v>2021-49</v>
      </c>
    </row>
    <row r="170" spans="1:15" x14ac:dyDescent="0.25">
      <c r="A170" s="26">
        <f>MOD(IF(ROW()=2,  0.1,    IF(INDEX(TimeEntry2[WkEnd],ROW()-1)  =INDEX(TimeEntry2[WkEnd],ROW()-2),    INDEX(TimeEntry2[format],ROW()-2),    INDEX(TimeEntry2[format],ROW()-2)    +1)),2)</f>
        <v>1.1000000000000001</v>
      </c>
      <c r="B170" s="19">
        <v>44524</v>
      </c>
      <c r="C170" s="20" t="s">
        <v>226</v>
      </c>
      <c r="D170" s="21" t="s">
        <v>130</v>
      </c>
      <c r="E170" s="21">
        <f>IF(TimeEntry2[[#This Row],[Date]]=0,#REF!,G170+(7-L170))</f>
        <v>44528</v>
      </c>
      <c r="F170" s="21" t="str">
        <f>INDEX(projects[Charge_Code],MATCH(TimeEntry2[[#This Row],[Project_ID]],projects[Project_ID],0))</f>
        <v>284197-02 BRIDGES AND CIVIL STRUCTURES (55-120)</v>
      </c>
      <c r="G170" s="22">
        <v>44524</v>
      </c>
      <c r="H170" s="23">
        <v>3.75</v>
      </c>
      <c r="I170" s="18" t="str">
        <f t="shared" si="10"/>
        <v>Normal Time</v>
      </c>
      <c r="J170" t="s">
        <v>384</v>
      </c>
      <c r="K170" s="24" t="str">
        <f>INDEX(projects[job number],MATCH(TimeEntry2[[#This Row],[Project_ID]],projects[Project_ID],0))</f>
        <v>284197-02</v>
      </c>
      <c r="L170" s="18">
        <f>IF(TimeEntry2[[#This Row],[Date]]=0,"",WEEKDAY(G170,2))</f>
        <v>3</v>
      </c>
      <c r="M170" s="25">
        <f>YEAR(TimeEntry2[[#This Row],[WkEnd]])</f>
        <v>2021</v>
      </c>
      <c r="N170" s="25">
        <f>WEEKNUM(TimeEntry2[[#This Row],[WkEnd]])</f>
        <v>49</v>
      </c>
      <c r="O170" s="25" t="str">
        <f>TimeEntry2[[#This Row],[Year]]&amp;"-"&amp;TimeEntry2[[#This Row],[WkNo]]</f>
        <v>2021-49</v>
      </c>
    </row>
    <row r="171" spans="1:15" x14ac:dyDescent="0.25">
      <c r="A171" s="26">
        <f>MOD(IF(ROW()=2,  0.1,    IF(INDEX(TimeEntry2[WkEnd],ROW()-1)  =INDEX(TimeEntry2[WkEnd],ROW()-2),    INDEX(TimeEntry2[format],ROW()-2),    INDEX(TimeEntry2[format],ROW()-2)    +1)),2)</f>
        <v>1.1000000000000001</v>
      </c>
      <c r="B171" s="19">
        <v>44523.667268518519</v>
      </c>
      <c r="C171" s="20" t="s">
        <v>240</v>
      </c>
      <c r="D171" s="21" t="s">
        <v>130</v>
      </c>
      <c r="E171" s="21">
        <f>IF(TimeEntry2[[#This Row],[Date]]=0,#REF!,G171+(7-L171))</f>
        <v>44528</v>
      </c>
      <c r="F171" s="21" t="str">
        <f>INDEX(projects[Charge_Code],MATCH(TimeEntry2[[#This Row],[Project_ID]],projects[Project_ID],0))</f>
        <v>284197-02 BRIDGES AND CIVIL STRUCTURES (55-120)</v>
      </c>
      <c r="G171" s="22">
        <v>44523</v>
      </c>
      <c r="H171" s="23">
        <v>1.5</v>
      </c>
      <c r="I171" s="18" t="str">
        <f t="shared" si="10"/>
        <v>Normal Time</v>
      </c>
      <c r="J171" t="s">
        <v>385</v>
      </c>
      <c r="K171" s="24" t="str">
        <f>INDEX(projects[job number],MATCH(TimeEntry2[[#This Row],[Project_ID]],projects[Project_ID],0))</f>
        <v>284197-02</v>
      </c>
      <c r="L171" s="18">
        <f>IF(TimeEntry2[[#This Row],[Date]]=0,"",WEEKDAY(G171,2))</f>
        <v>2</v>
      </c>
      <c r="M171" s="25">
        <f>YEAR(TimeEntry2[[#This Row],[WkEnd]])</f>
        <v>2021</v>
      </c>
      <c r="N171" s="25">
        <f>WEEKNUM(TimeEntry2[[#This Row],[WkEnd]])</f>
        <v>49</v>
      </c>
      <c r="O171" s="25" t="str">
        <f>TimeEntry2[[#This Row],[Year]]&amp;"-"&amp;TimeEntry2[[#This Row],[WkNo]]</f>
        <v>2021-49</v>
      </c>
    </row>
    <row r="172" spans="1:15" x14ac:dyDescent="0.25">
      <c r="A172" s="26">
        <f>MOD(IF(ROW()=2,  0.1,    IF(INDEX(TimeEntry2[WkEnd],ROW()-1)  =INDEX(TimeEntry2[WkEnd],ROW()-2),    INDEX(TimeEntry2[format],ROW()-2),    INDEX(TimeEntry2[format],ROW()-2)    +1)),2)</f>
        <v>1.1000000000000001</v>
      </c>
      <c r="B172" s="19">
        <v>44523.584074074075</v>
      </c>
      <c r="C172" s="20" t="s">
        <v>240</v>
      </c>
      <c r="D172" s="21" t="s">
        <v>18</v>
      </c>
      <c r="E172" s="21">
        <f>IF(TimeEntry2[[#This Row],[Date]]=0,#REF!,G172+(7-L172))</f>
        <v>44528</v>
      </c>
      <c r="F172" s="21" t="str">
        <f>INDEX(projects[Charge_Code],MATCH(TimeEntry2[[#This Row],[Project_ID]],projects[Project_ID],0))</f>
        <v>074097-29 STAFF APPRAISAL CC124 (01-124)</v>
      </c>
      <c r="G172" s="22">
        <v>44523</v>
      </c>
      <c r="H172" s="23">
        <v>2</v>
      </c>
      <c r="I172" s="18" t="str">
        <f t="shared" si="10"/>
        <v>Normal Time</v>
      </c>
      <c r="J172" t="s">
        <v>386</v>
      </c>
      <c r="K172" s="24" t="str">
        <f>INDEX(projects[job number],MATCH(TimeEntry2[[#This Row],[Project_ID]],projects[Project_ID],0))</f>
        <v>074097-29</v>
      </c>
      <c r="L172" s="18">
        <f>IF(TimeEntry2[[#This Row],[Date]]=0,"",WEEKDAY(G172,2))</f>
        <v>2</v>
      </c>
      <c r="M172" s="25">
        <f>YEAR(TimeEntry2[[#This Row],[WkEnd]])</f>
        <v>2021</v>
      </c>
      <c r="N172" s="25">
        <f>WEEKNUM(TimeEntry2[[#This Row],[WkEnd]])</f>
        <v>49</v>
      </c>
      <c r="O172" s="25" t="str">
        <f>TimeEntry2[[#This Row],[Year]]&amp;"-"&amp;TimeEntry2[[#This Row],[WkNo]]</f>
        <v>2021-49</v>
      </c>
    </row>
    <row r="173" spans="1:15" x14ac:dyDescent="0.25">
      <c r="A173" s="26">
        <f>MOD(IF(ROW()=2,  0.1,    IF(INDEX(TimeEntry2[WkEnd],ROW()-1)  =INDEX(TimeEntry2[WkEnd],ROW()-2),    INDEX(TimeEntry2[format],ROW()-2),    INDEX(TimeEntry2[format],ROW()-2)    +1)),2)</f>
        <v>1.1000000000000001</v>
      </c>
      <c r="B173" s="19">
        <v>44523.584074074075</v>
      </c>
      <c r="C173" s="20" t="s">
        <v>240</v>
      </c>
      <c r="D173" s="21" t="s">
        <v>130</v>
      </c>
      <c r="E173" s="21">
        <f>IF(TimeEntry2[[#This Row],[Date]]=0,#REF!,G173+(7-L173))</f>
        <v>44528</v>
      </c>
      <c r="F173" s="21" t="str">
        <f>INDEX(projects[Charge_Code],MATCH(TimeEntry2[[#This Row],[Project_ID]],projects[Project_ID],0))</f>
        <v>284197-02 BRIDGES AND CIVIL STRUCTURES (55-120)</v>
      </c>
      <c r="G173" s="22">
        <v>44523</v>
      </c>
      <c r="H173" s="23">
        <v>2</v>
      </c>
      <c r="I173" s="18" t="str">
        <f t="shared" si="10"/>
        <v>Normal Time</v>
      </c>
      <c r="J173" t="s">
        <v>387</v>
      </c>
      <c r="K173" s="24" t="str">
        <f>INDEX(projects[job number],MATCH(TimeEntry2[[#This Row],[Project_ID]],projects[Project_ID],0))</f>
        <v>284197-02</v>
      </c>
      <c r="L173" s="18">
        <f>IF(TimeEntry2[[#This Row],[Date]]=0,"",WEEKDAY(G173,2))</f>
        <v>2</v>
      </c>
      <c r="M173" s="25">
        <f>YEAR(TimeEntry2[[#This Row],[WkEnd]])</f>
        <v>2021</v>
      </c>
      <c r="N173" s="25">
        <f>WEEKNUM(TimeEntry2[[#This Row],[WkEnd]])</f>
        <v>49</v>
      </c>
      <c r="O173" s="25" t="str">
        <f>TimeEntry2[[#This Row],[Year]]&amp;"-"&amp;TimeEntry2[[#This Row],[WkNo]]</f>
        <v>2021-49</v>
      </c>
    </row>
    <row r="174" spans="1:15" x14ac:dyDescent="0.25">
      <c r="A174" s="26">
        <f>MOD(IF(ROW()=2,  0.1,    IF(INDEX(TimeEntry2[WkEnd],ROW()-1)  =INDEX(TimeEntry2[WkEnd],ROW()-2),    INDEX(TimeEntry2[format],ROW()-2),    INDEX(TimeEntry2[format],ROW()-2)    +1)),2)</f>
        <v>1.1000000000000001</v>
      </c>
      <c r="B174" s="19">
        <v>44523.377928240741</v>
      </c>
      <c r="C174" s="20" t="s">
        <v>240</v>
      </c>
      <c r="D174" s="21" t="s">
        <v>127</v>
      </c>
      <c r="E174" s="21">
        <f>IF(TimeEntry2[[#This Row],[Date]]=0,#REF!,G174+(7-L174))</f>
        <v>44528</v>
      </c>
      <c r="F174" s="21" t="str">
        <f>INDEX(projects[Charge_Code],MATCH(TimeEntry2[[#This Row],[Project_ID]],projects[Project_ID],0))</f>
        <v>284197-00 IRSDC MODULAR STATIONS (55-120)</v>
      </c>
      <c r="G174" s="22">
        <v>44523</v>
      </c>
      <c r="H174" s="23">
        <v>2</v>
      </c>
      <c r="I174" s="18" t="str">
        <f t="shared" si="10"/>
        <v>Normal Time</v>
      </c>
      <c r="J174" t="s">
        <v>295</v>
      </c>
      <c r="K174" s="24" t="str">
        <f>INDEX(projects[job number],MATCH(TimeEntry2[[#This Row],[Project_ID]],projects[Project_ID],0))</f>
        <v>284197-00</v>
      </c>
      <c r="L174" s="18">
        <f>IF(TimeEntry2[[#This Row],[Date]]=0,"",WEEKDAY(G174,2))</f>
        <v>2</v>
      </c>
      <c r="M174" s="25">
        <f>YEAR(TimeEntry2[[#This Row],[WkEnd]])</f>
        <v>2021</v>
      </c>
      <c r="N174" s="25">
        <f>WEEKNUM(TimeEntry2[[#This Row],[WkEnd]])</f>
        <v>49</v>
      </c>
      <c r="O174" s="25" t="str">
        <f>TimeEntry2[[#This Row],[Year]]&amp;"-"&amp;TimeEntry2[[#This Row],[WkNo]]</f>
        <v>2021-49</v>
      </c>
    </row>
    <row r="175" spans="1:15" x14ac:dyDescent="0.25">
      <c r="A175" s="26">
        <f>MOD(IF(ROW()=2,  0.1,    IF(INDEX(TimeEntry2[WkEnd],ROW()-1)  =INDEX(TimeEntry2[WkEnd],ROW()-2),    INDEX(TimeEntry2[format],ROW()-2),    INDEX(TimeEntry2[format],ROW()-2)    +1)),2)</f>
        <v>1.1000000000000001</v>
      </c>
      <c r="B175" s="19">
        <v>44522.666956018518</v>
      </c>
      <c r="C175" s="20" t="s">
        <v>228</v>
      </c>
      <c r="D175" s="21" t="s">
        <v>127</v>
      </c>
      <c r="E175" s="21">
        <f>IF(TimeEntry2[[#This Row],[Date]]=0,#REF!,G175+(7-L175))</f>
        <v>44528</v>
      </c>
      <c r="F175" s="21" t="str">
        <f>INDEX(projects[Charge_Code],MATCH(TimeEntry2[[#This Row],[Project_ID]],projects[Project_ID],0))</f>
        <v>284197-00 IRSDC MODULAR STATIONS (55-120)</v>
      </c>
      <c r="G175" s="22">
        <v>44522</v>
      </c>
      <c r="H175" s="23">
        <v>2</v>
      </c>
      <c r="I175" s="18" t="str">
        <f t="shared" si="10"/>
        <v>Normal Time</v>
      </c>
      <c r="J175" t="s">
        <v>388</v>
      </c>
      <c r="K175" s="24" t="str">
        <f>INDEX(projects[job number],MATCH(TimeEntry2[[#This Row],[Project_ID]],projects[Project_ID],0))</f>
        <v>284197-00</v>
      </c>
      <c r="L175" s="18">
        <f>IF(TimeEntry2[[#This Row],[Date]]=0,"",WEEKDAY(G175,2))</f>
        <v>1</v>
      </c>
      <c r="M175" s="25">
        <f>YEAR(TimeEntry2[[#This Row],[WkEnd]])</f>
        <v>2021</v>
      </c>
      <c r="N175" s="25">
        <f>WEEKNUM(TimeEntry2[[#This Row],[WkEnd]])</f>
        <v>49</v>
      </c>
      <c r="O175" s="25" t="str">
        <f>TimeEntry2[[#This Row],[Year]]&amp;"-"&amp;TimeEntry2[[#This Row],[WkNo]]</f>
        <v>2021-49</v>
      </c>
    </row>
    <row r="176" spans="1:15" x14ac:dyDescent="0.25">
      <c r="A176" s="26">
        <f>MOD(IF(ROW()=2,  0.1,    IF(INDEX(TimeEntry2[WkEnd],ROW()-1)  =INDEX(TimeEntry2[WkEnd],ROW()-2),    INDEX(TimeEntry2[format],ROW()-2),    INDEX(TimeEntry2[format],ROW()-2)    +1)),2)</f>
        <v>1.1000000000000001</v>
      </c>
      <c r="B176" s="19">
        <v>44522.619386574072</v>
      </c>
      <c r="C176" s="20" t="s">
        <v>228</v>
      </c>
      <c r="D176" s="21" t="s">
        <v>130</v>
      </c>
      <c r="E176" s="21">
        <f>IF(TimeEntry2[[#This Row],[Date]]=0,#REF!,G176+(7-L176))</f>
        <v>44528</v>
      </c>
      <c r="F176" s="21" t="str">
        <f>INDEX(projects[Charge_Code],MATCH(TimeEntry2[[#This Row],[Project_ID]],projects[Project_ID],0))</f>
        <v>284197-02 BRIDGES AND CIVIL STRUCTURES (55-120)</v>
      </c>
      <c r="G176" s="22">
        <v>44522</v>
      </c>
      <c r="H176" s="23">
        <v>2</v>
      </c>
      <c r="I176" s="18" t="str">
        <f t="shared" si="10"/>
        <v>Normal Time</v>
      </c>
      <c r="J176" t="s">
        <v>389</v>
      </c>
      <c r="K176" s="24" t="str">
        <f>INDEX(projects[job number],MATCH(TimeEntry2[[#This Row],[Project_ID]],projects[Project_ID],0))</f>
        <v>284197-02</v>
      </c>
      <c r="L176" s="18">
        <f>IF(TimeEntry2[[#This Row],[Date]]=0,"",WEEKDAY(G176,2))</f>
        <v>1</v>
      </c>
      <c r="M176" s="25">
        <f>YEAR(TimeEntry2[[#This Row],[WkEnd]])</f>
        <v>2021</v>
      </c>
      <c r="N176" s="25">
        <f>WEEKNUM(TimeEntry2[[#This Row],[WkEnd]])</f>
        <v>49</v>
      </c>
      <c r="O176" s="25" t="str">
        <f>TimeEntry2[[#This Row],[Year]]&amp;"-"&amp;TimeEntry2[[#This Row],[WkNo]]</f>
        <v>2021-49</v>
      </c>
    </row>
    <row r="177" spans="1:15" x14ac:dyDescent="0.25">
      <c r="A177" s="26">
        <f>MOD(IF(ROW()=2,  0.1,    IF(INDEX(TimeEntry2[WkEnd],ROW()-1)  =INDEX(TimeEntry2[WkEnd],ROW()-2),    INDEX(TimeEntry2[format],ROW()-2),    INDEX(TimeEntry2[format],ROW()-2)    +1)),2)</f>
        <v>1.1000000000000001</v>
      </c>
      <c r="B177" s="19">
        <v>44522.500590277778</v>
      </c>
      <c r="C177" s="20" t="s">
        <v>228</v>
      </c>
      <c r="D177" s="21" t="s">
        <v>127</v>
      </c>
      <c r="E177" s="21">
        <f>IF(TimeEntry2[[#This Row],[Date]]=0,#REF!,G177+(7-L177))</f>
        <v>44528</v>
      </c>
      <c r="F177" s="21" t="str">
        <f>INDEX(projects[Charge_Code],MATCH(TimeEntry2[[#This Row],[Project_ID]],projects[Project_ID],0))</f>
        <v>284197-00 IRSDC MODULAR STATIONS (55-120)</v>
      </c>
      <c r="G177" s="22">
        <v>44522</v>
      </c>
      <c r="H177" s="23">
        <v>2.5</v>
      </c>
      <c r="I177" s="18" t="str">
        <f t="shared" si="10"/>
        <v>Normal Time</v>
      </c>
      <c r="J177" t="s">
        <v>388</v>
      </c>
      <c r="K177" s="24" t="str">
        <f>INDEX(projects[job number],MATCH(TimeEntry2[[#This Row],[Project_ID]],projects[Project_ID],0))</f>
        <v>284197-00</v>
      </c>
      <c r="L177" s="18">
        <f>IF(TimeEntry2[[#This Row],[Date]]=0,"",WEEKDAY(G177,2))</f>
        <v>1</v>
      </c>
      <c r="M177" s="25">
        <f>YEAR(TimeEntry2[[#This Row],[WkEnd]])</f>
        <v>2021</v>
      </c>
      <c r="N177" s="25">
        <f>WEEKNUM(TimeEntry2[[#This Row],[WkEnd]])</f>
        <v>49</v>
      </c>
      <c r="O177" s="25" t="str">
        <f>TimeEntry2[[#This Row],[Year]]&amp;"-"&amp;TimeEntry2[[#This Row],[WkNo]]</f>
        <v>2021-49</v>
      </c>
    </row>
    <row r="178" spans="1:15" x14ac:dyDescent="0.25">
      <c r="A178" s="26">
        <f>MOD(IF(ROW()=2,  0.1,    IF(INDEX(TimeEntry2[WkEnd],ROW()-1)  =INDEX(TimeEntry2[WkEnd],ROW()-2),    INDEX(TimeEntry2[format],ROW()-2),    INDEX(TimeEntry2[format],ROW()-2)    +1)),2)</f>
        <v>1.1000000000000001</v>
      </c>
      <c r="B178" s="19">
        <v>44522.500590277778</v>
      </c>
      <c r="C178" s="20" t="s">
        <v>228</v>
      </c>
      <c r="D178" s="21" t="s">
        <v>173</v>
      </c>
      <c r="E178" s="21">
        <f>IF(TimeEntry2[[#This Row],[Date]]=0,#REF!,G178+(7-L178))</f>
        <v>44528</v>
      </c>
      <c r="F178" s="21" t="str">
        <f>INDEX(projects[Charge_Code],MATCH(TimeEntry2[[#This Row],[Project_ID]],projects[Project_ID],0))</f>
        <v>TRAINING (In-house training)</v>
      </c>
      <c r="G178" s="22">
        <v>44522</v>
      </c>
      <c r="H178" s="23">
        <v>1</v>
      </c>
      <c r="I178" s="18" t="str">
        <f t="shared" si="10"/>
        <v>Normal Time</v>
      </c>
      <c r="J178" t="s">
        <v>390</v>
      </c>
      <c r="K178" s="24">
        <f>INDEX(projects[job number],MATCH(TimeEntry2[[#This Row],[Project_ID]],projects[Project_ID],0))</f>
        <v>0</v>
      </c>
      <c r="L178" s="18">
        <f>IF(TimeEntry2[[#This Row],[Date]]=0,"",WEEKDAY(G178,2))</f>
        <v>1</v>
      </c>
      <c r="M178" s="25">
        <f>YEAR(TimeEntry2[[#This Row],[WkEnd]])</f>
        <v>2021</v>
      </c>
      <c r="N178" s="25">
        <f>WEEKNUM(TimeEntry2[[#This Row],[WkEnd]])</f>
        <v>49</v>
      </c>
      <c r="O178" s="25" t="str">
        <f>TimeEntry2[[#This Row],[Year]]&amp;"-"&amp;TimeEntry2[[#This Row],[WkNo]]</f>
        <v>2021-49</v>
      </c>
    </row>
    <row r="179" spans="1:15" x14ac:dyDescent="0.25">
      <c r="A179" s="26">
        <f>MOD(IF(ROW()=2,  0.1,    IF(INDEX(TimeEntry2[WkEnd],ROW()-1)  =INDEX(TimeEntry2[WkEnd],ROW()-2),    INDEX(TimeEntry2[format],ROW()-2),    INDEX(TimeEntry2[format],ROW()-2)    +1)),2)</f>
        <v>0.10000000000000009</v>
      </c>
      <c r="B179" s="19">
        <v>44519.66710648148</v>
      </c>
      <c r="C179" s="20" t="s">
        <v>225</v>
      </c>
      <c r="D179" s="21" t="s">
        <v>130</v>
      </c>
      <c r="E179" s="21">
        <f>IF(TimeEntry2[[#This Row],[Date]]=0,#REF!,G179+(7-L179))</f>
        <v>44521</v>
      </c>
      <c r="F179" s="21" t="str">
        <f>INDEX(projects[Charge_Code],MATCH(TimeEntry2[[#This Row],[Project_ID]],projects[Project_ID],0))</f>
        <v>284197-02 BRIDGES AND CIVIL STRUCTURES (55-120)</v>
      </c>
      <c r="G179" s="22">
        <v>44519</v>
      </c>
      <c r="H179" s="23">
        <v>7.5</v>
      </c>
      <c r="I179" s="18" t="str">
        <f t="shared" si="10"/>
        <v>Normal Time</v>
      </c>
      <c r="J179" t="s">
        <v>391</v>
      </c>
      <c r="K179" s="24" t="str">
        <f>INDEX(projects[job number],MATCH(TimeEntry2[[#This Row],[Project_ID]],projects[Project_ID],0))</f>
        <v>284197-02</v>
      </c>
      <c r="L179" s="18">
        <f>IF(TimeEntry2[[#This Row],[Date]]=0,"",WEEKDAY(G179,2))</f>
        <v>5</v>
      </c>
      <c r="M179" s="25">
        <f>YEAR(TimeEntry2[[#This Row],[WkEnd]])</f>
        <v>2021</v>
      </c>
      <c r="N179" s="25">
        <f>WEEKNUM(TimeEntry2[[#This Row],[WkEnd]])</f>
        <v>48</v>
      </c>
      <c r="O179" s="25" t="str">
        <f>TimeEntry2[[#This Row],[Year]]&amp;"-"&amp;TimeEntry2[[#This Row],[WkNo]]</f>
        <v>2021-48</v>
      </c>
    </row>
    <row r="180" spans="1:15" x14ac:dyDescent="0.25">
      <c r="A180" s="26">
        <f>MOD(IF(ROW()=2,  0.1,    IF(INDEX(TimeEntry2[WkEnd],ROW()-1)  =INDEX(TimeEntry2[WkEnd],ROW()-2),    INDEX(TimeEntry2[format],ROW()-2),    INDEX(TimeEntry2[format],ROW()-2)    +1)),2)</f>
        <v>0.10000000000000009</v>
      </c>
      <c r="B180" s="19">
        <v>44518.5003125</v>
      </c>
      <c r="C180" s="20" t="s">
        <v>224</v>
      </c>
      <c r="D180" s="21" t="s">
        <v>127</v>
      </c>
      <c r="E180" s="21">
        <f>IF(TimeEntry2[[#This Row],[Date]]=0,#REF!,G180+(7-L180))</f>
        <v>44521</v>
      </c>
      <c r="F180" s="21" t="str">
        <f>INDEX(projects[Charge_Code],MATCH(TimeEntry2[[#This Row],[Project_ID]],projects[Project_ID],0))</f>
        <v>284197-00 IRSDC MODULAR STATIONS (55-120)</v>
      </c>
      <c r="G180" s="22">
        <v>44518</v>
      </c>
      <c r="H180" s="23">
        <v>2.5</v>
      </c>
      <c r="I180" s="18" t="str">
        <f t="shared" si="10"/>
        <v>Normal Time</v>
      </c>
      <c r="J180" t="s">
        <v>392</v>
      </c>
      <c r="K180" s="24" t="str">
        <f>INDEX(projects[job number],MATCH(TimeEntry2[[#This Row],[Project_ID]],projects[Project_ID],0))</f>
        <v>284197-00</v>
      </c>
      <c r="L180" s="18">
        <f>IF(TimeEntry2[[#This Row],[Date]]=0,"",WEEKDAY(G180,2))</f>
        <v>4</v>
      </c>
      <c r="M180" s="25">
        <f>YEAR(TimeEntry2[[#This Row],[WkEnd]])</f>
        <v>2021</v>
      </c>
      <c r="N180" s="25">
        <f>WEEKNUM(TimeEntry2[[#This Row],[WkEnd]])</f>
        <v>48</v>
      </c>
      <c r="O180" s="25" t="str">
        <f>TimeEntry2[[#This Row],[Year]]&amp;"-"&amp;TimeEntry2[[#This Row],[WkNo]]</f>
        <v>2021-48</v>
      </c>
    </row>
    <row r="181" spans="1:15" x14ac:dyDescent="0.25">
      <c r="A181" s="26">
        <f>MOD(IF(ROW()=2,  0.1,    IF(INDEX(TimeEntry2[WkEnd],ROW()-1)  =INDEX(TimeEntry2[WkEnd],ROW()-2),    INDEX(TimeEntry2[format],ROW()-2),    INDEX(TimeEntry2[format],ROW()-2)    +1)),2)</f>
        <v>0.10000000000000009</v>
      </c>
      <c r="B181" s="19">
        <v>44518.416898148149</v>
      </c>
      <c r="C181" s="20" t="s">
        <v>224</v>
      </c>
      <c r="D181" s="21" t="s">
        <v>127</v>
      </c>
      <c r="E181" s="21">
        <f>IF(TimeEntry2[[#This Row],[Date]]=0,#REF!,G181+(7-L181))</f>
        <v>44521</v>
      </c>
      <c r="F181" s="21" t="str">
        <f>INDEX(projects[Charge_Code],MATCH(TimeEntry2[[#This Row],[Project_ID]],projects[Project_ID],0))</f>
        <v>284197-00 IRSDC MODULAR STATIONS (55-120)</v>
      </c>
      <c r="G181" s="22">
        <v>44518</v>
      </c>
      <c r="H181" s="23">
        <v>2.5</v>
      </c>
      <c r="I181" s="18" t="str">
        <f t="shared" si="10"/>
        <v>Normal Time</v>
      </c>
      <c r="J181" t="s">
        <v>393</v>
      </c>
      <c r="K181" s="24" t="str">
        <f>INDEX(projects[job number],MATCH(TimeEntry2[[#This Row],[Project_ID]],projects[Project_ID],0))</f>
        <v>284197-00</v>
      </c>
      <c r="L181" s="18">
        <f>IF(TimeEntry2[[#This Row],[Date]]=0,"",WEEKDAY(G181,2))</f>
        <v>4</v>
      </c>
      <c r="M181" s="25">
        <f>YEAR(TimeEntry2[[#This Row],[WkEnd]])</f>
        <v>2021</v>
      </c>
      <c r="N181" s="25">
        <f>WEEKNUM(TimeEntry2[[#This Row],[WkEnd]])</f>
        <v>48</v>
      </c>
      <c r="O181" s="25" t="str">
        <f>TimeEntry2[[#This Row],[Year]]&amp;"-"&amp;TimeEntry2[[#This Row],[WkNo]]</f>
        <v>2021-48</v>
      </c>
    </row>
    <row r="182" spans="1:15" x14ac:dyDescent="0.25">
      <c r="A182" s="26">
        <f>MOD(IF(ROW()=2,  0.1,    IF(INDEX(TimeEntry2[WkEnd],ROW()-1)  =INDEX(TimeEntry2[WkEnd],ROW()-2),    INDEX(TimeEntry2[format],ROW()-2),    INDEX(TimeEntry2[format],ROW()-2)    +1)),2)</f>
        <v>0.10000000000000009</v>
      </c>
      <c r="B182" s="19">
        <v>44518.416898148149</v>
      </c>
      <c r="C182" s="20" t="s">
        <v>224</v>
      </c>
      <c r="D182" s="21" t="s">
        <v>117</v>
      </c>
      <c r="E182" s="21">
        <f>IF(TimeEntry2[[#This Row],[Date]]=0,#REF!,G182+(7-L182))</f>
        <v>44521</v>
      </c>
      <c r="F182" s="21" t="str">
        <f>INDEX(projects[Charge_Code],MATCH(TimeEntry2[[#This Row],[Project_ID]],projects[Project_ID],0))</f>
        <v>077616-65 UPSKILLING TRAINING AND DEVELO (01-748)</v>
      </c>
      <c r="G182" s="22">
        <v>44517</v>
      </c>
      <c r="H182" s="23">
        <v>2.5</v>
      </c>
      <c r="I182" s="18" t="str">
        <f t="shared" si="10"/>
        <v>Normal Time</v>
      </c>
      <c r="J182" t="s">
        <v>394</v>
      </c>
      <c r="K182" s="24" t="str">
        <f>INDEX(projects[job number],MATCH(TimeEntry2[[#This Row],[Project_ID]],projects[Project_ID],0))</f>
        <v>077616-65</v>
      </c>
      <c r="L182" s="18">
        <f>IF(TimeEntry2[[#This Row],[Date]]=0,"",WEEKDAY(G182,2))</f>
        <v>3</v>
      </c>
      <c r="M182" s="25">
        <f>YEAR(TimeEntry2[[#This Row],[WkEnd]])</f>
        <v>2021</v>
      </c>
      <c r="N182" s="25">
        <f>WEEKNUM(TimeEntry2[[#This Row],[WkEnd]])</f>
        <v>48</v>
      </c>
      <c r="O182" s="25" t="str">
        <f>TimeEntry2[[#This Row],[Year]]&amp;"-"&amp;TimeEntry2[[#This Row],[WkNo]]</f>
        <v>2021-48</v>
      </c>
    </row>
    <row r="183" spans="1:15" x14ac:dyDescent="0.25">
      <c r="A183" s="26">
        <f>MOD(IF(ROW()=2,  0.1,    IF(INDEX(TimeEntry2[WkEnd],ROW()-1)  =INDEX(TimeEntry2[WkEnd],ROW()-2),    INDEX(TimeEntry2[format],ROW()-2),    INDEX(TimeEntry2[format],ROW()-2)    +1)),2)</f>
        <v>0.10000000000000009</v>
      </c>
      <c r="B183" s="19">
        <v>44517.500439814816</v>
      </c>
      <c r="C183" s="20" t="s">
        <v>226</v>
      </c>
      <c r="D183" s="21" t="s">
        <v>117</v>
      </c>
      <c r="E183" s="21">
        <f>IF(TimeEntry2[[#This Row],[Date]]=0,#REF!,G183+(7-L183))</f>
        <v>44521</v>
      </c>
      <c r="F183" s="21" t="str">
        <f>INDEX(projects[Charge_Code],MATCH(TimeEntry2[[#This Row],[Project_ID]],projects[Project_ID],0))</f>
        <v>077616-65 UPSKILLING TRAINING AND DEVELO (01-748)</v>
      </c>
      <c r="G183" s="22">
        <v>44517</v>
      </c>
      <c r="H183" s="23">
        <v>3.75</v>
      </c>
      <c r="I183" s="18" t="str">
        <f t="shared" si="10"/>
        <v>Normal Time</v>
      </c>
      <c r="J183" t="s">
        <v>395</v>
      </c>
      <c r="K183" s="24" t="str">
        <f>INDEX(projects[job number],MATCH(TimeEntry2[[#This Row],[Project_ID]],projects[Project_ID],0))</f>
        <v>077616-65</v>
      </c>
      <c r="L183" s="18">
        <f>IF(TimeEntry2[[#This Row],[Date]]=0,"",WEEKDAY(G183,2))</f>
        <v>3</v>
      </c>
      <c r="M183" s="25">
        <f>YEAR(TimeEntry2[[#This Row],[WkEnd]])</f>
        <v>2021</v>
      </c>
      <c r="N183" s="25">
        <f>WEEKNUM(TimeEntry2[[#This Row],[WkEnd]])</f>
        <v>48</v>
      </c>
      <c r="O183" s="25" t="str">
        <f>TimeEntry2[[#This Row],[Year]]&amp;"-"&amp;TimeEntry2[[#This Row],[WkNo]]</f>
        <v>2021-48</v>
      </c>
    </row>
    <row r="184" spans="1:15" x14ac:dyDescent="0.25">
      <c r="A184" s="26">
        <f>MOD(IF(ROW()=2,  0.1,    IF(INDEX(TimeEntry2[WkEnd],ROW()-1)  =INDEX(TimeEntry2[WkEnd],ROW()-2),    INDEX(TimeEntry2[format],ROW()-2),    INDEX(TimeEntry2[format],ROW()-2)    +1)),2)</f>
        <v>0.10000000000000009</v>
      </c>
      <c r="B184" s="19">
        <v>44517.416956018518</v>
      </c>
      <c r="C184" s="20" t="s">
        <v>226</v>
      </c>
      <c r="D184" s="21" t="s">
        <v>127</v>
      </c>
      <c r="E184" s="21">
        <f>IF(TimeEntry2[[#This Row],[Date]]=0,#REF!,G184+(7-L184))</f>
        <v>44521</v>
      </c>
      <c r="F184" s="21" t="str">
        <f>INDEX(projects[Charge_Code],MATCH(TimeEntry2[[#This Row],[Project_ID]],projects[Project_ID],0))</f>
        <v>284197-00 IRSDC MODULAR STATIONS (55-120)</v>
      </c>
      <c r="G184" s="22">
        <v>44517</v>
      </c>
      <c r="H184" s="23">
        <v>3.75</v>
      </c>
      <c r="I184" s="18" t="str">
        <f t="shared" si="10"/>
        <v>Normal Time</v>
      </c>
      <c r="J184" t="s">
        <v>396</v>
      </c>
      <c r="K184" s="24" t="str">
        <f>INDEX(projects[job number],MATCH(TimeEntry2[[#This Row],[Project_ID]],projects[Project_ID],0))</f>
        <v>284197-00</v>
      </c>
      <c r="L184" s="18">
        <f>IF(TimeEntry2[[#This Row],[Date]]=0,"",WEEKDAY(G184,2))</f>
        <v>3</v>
      </c>
      <c r="M184" s="25">
        <f>YEAR(TimeEntry2[[#This Row],[WkEnd]])</f>
        <v>2021</v>
      </c>
      <c r="N184" s="25">
        <f>WEEKNUM(TimeEntry2[[#This Row],[WkEnd]])</f>
        <v>48</v>
      </c>
      <c r="O184" s="25" t="str">
        <f>TimeEntry2[[#This Row],[Year]]&amp;"-"&amp;TimeEntry2[[#This Row],[WkNo]]</f>
        <v>2021-48</v>
      </c>
    </row>
    <row r="185" spans="1:15" x14ac:dyDescent="0.25">
      <c r="A185" s="26">
        <f>MOD(IF(ROW()=2,  0.1,    IF(INDEX(TimeEntry2[WkEnd],ROW()-1)  =INDEX(TimeEntry2[WkEnd],ROW()-2),    INDEX(TimeEntry2[format],ROW()-2),    INDEX(TimeEntry2[format],ROW()-2)    +1)),2)</f>
        <v>0.10000000000000009</v>
      </c>
      <c r="B185" s="19">
        <v>44516.750231481485</v>
      </c>
      <c r="C185" s="20" t="s">
        <v>240</v>
      </c>
      <c r="D185" s="21" t="s">
        <v>155</v>
      </c>
      <c r="E185" s="21">
        <f>IF(TimeEntry2[[#This Row],[Date]]=0,#REF!,G185+(7-L185))</f>
        <v>44521</v>
      </c>
      <c r="F185" s="21" t="str">
        <f>INDEX(projects[Charge_Code],MATCH(TimeEntry2[[#This Row],[Project_ID]],projects[Project_ID],0))</f>
        <v>282803-00 SKYTRAN (5019-124)</v>
      </c>
      <c r="G185" s="22">
        <v>44516</v>
      </c>
      <c r="H185" s="23">
        <v>1.5</v>
      </c>
      <c r="I185" s="18" t="str">
        <f t="shared" si="10"/>
        <v>Normal Time</v>
      </c>
      <c r="J185" t="s">
        <v>397</v>
      </c>
      <c r="K185" s="24" t="str">
        <f>INDEX(projects[job number],MATCH(TimeEntry2[[#This Row],[Project_ID]],projects[Project_ID],0))</f>
        <v>282803-00</v>
      </c>
      <c r="L185" s="18">
        <f>IF(TimeEntry2[[#This Row],[Date]]=0,"",WEEKDAY(G185,2))</f>
        <v>2</v>
      </c>
      <c r="M185" s="25">
        <f>YEAR(TimeEntry2[[#This Row],[WkEnd]])</f>
        <v>2021</v>
      </c>
      <c r="N185" s="25">
        <f>WEEKNUM(TimeEntry2[[#This Row],[WkEnd]])</f>
        <v>48</v>
      </c>
      <c r="O185" s="25" t="str">
        <f>TimeEntry2[[#This Row],[Year]]&amp;"-"&amp;TimeEntry2[[#This Row],[WkNo]]</f>
        <v>2021-48</v>
      </c>
    </row>
    <row r="186" spans="1:15" x14ac:dyDescent="0.25">
      <c r="A186" s="26">
        <f>MOD(IF(ROW()=2,  0.1,    IF(INDEX(TimeEntry2[WkEnd],ROW()-1)  =INDEX(TimeEntry2[WkEnd],ROW()-2),    INDEX(TimeEntry2[format],ROW()-2),    INDEX(TimeEntry2[format],ROW()-2)    +1)),2)</f>
        <v>0.10000000000000009</v>
      </c>
      <c r="B186" s="19">
        <v>44516.66741898148</v>
      </c>
      <c r="C186" s="20" t="s">
        <v>240</v>
      </c>
      <c r="D186" s="21" t="s">
        <v>18</v>
      </c>
      <c r="E186" s="21">
        <f>IF(TimeEntry2[[#This Row],[Date]]=0,#REF!,G186+(7-L186))</f>
        <v>44521</v>
      </c>
      <c r="F186" s="21" t="str">
        <f>INDEX(projects[Charge_Code],MATCH(TimeEntry2[[#This Row],[Project_ID]],projects[Project_ID],0))</f>
        <v>074097-29 STAFF APPRAISAL CC124 (01-124)</v>
      </c>
      <c r="G186" s="22">
        <v>44516</v>
      </c>
      <c r="H186" s="23">
        <v>2</v>
      </c>
      <c r="I186" s="18" t="str">
        <f t="shared" si="10"/>
        <v>Normal Time</v>
      </c>
      <c r="J186" t="s">
        <v>398</v>
      </c>
      <c r="K186" s="24" t="str">
        <f>INDEX(projects[job number],MATCH(TimeEntry2[[#This Row],[Project_ID]],projects[Project_ID],0))</f>
        <v>074097-29</v>
      </c>
      <c r="L186" s="18">
        <f>IF(TimeEntry2[[#This Row],[Date]]=0,"",WEEKDAY(G186,2))</f>
        <v>2</v>
      </c>
      <c r="M186" s="25">
        <f>YEAR(TimeEntry2[[#This Row],[WkEnd]])</f>
        <v>2021</v>
      </c>
      <c r="N186" s="25">
        <f>WEEKNUM(TimeEntry2[[#This Row],[WkEnd]])</f>
        <v>48</v>
      </c>
      <c r="O186" s="25" t="str">
        <f>TimeEntry2[[#This Row],[Year]]&amp;"-"&amp;TimeEntry2[[#This Row],[WkNo]]</f>
        <v>2021-48</v>
      </c>
    </row>
    <row r="187" spans="1:15" x14ac:dyDescent="0.25">
      <c r="A187" s="26">
        <f>MOD(IF(ROW()=2,  0.1,    IF(INDEX(TimeEntry2[WkEnd],ROW()-1)  =INDEX(TimeEntry2[WkEnd],ROW()-2),    INDEX(TimeEntry2[format],ROW()-2),    INDEX(TimeEntry2[format],ROW()-2)    +1)),2)</f>
        <v>0.10000000000000009</v>
      </c>
      <c r="B187" s="19">
        <v>44516.484548611108</v>
      </c>
      <c r="C187" s="20" t="s">
        <v>240</v>
      </c>
      <c r="D187" s="21" t="s">
        <v>130</v>
      </c>
      <c r="E187" s="21">
        <f>IF(TimeEntry2[[#This Row],[Date]]=0,#REF!,G187+(7-L187))</f>
        <v>44521</v>
      </c>
      <c r="F187" s="21" t="str">
        <f>INDEX(projects[Charge_Code],MATCH(TimeEntry2[[#This Row],[Project_ID]],projects[Project_ID],0))</f>
        <v>284197-02 BRIDGES AND CIVIL STRUCTURES (55-120)</v>
      </c>
      <c r="G187" s="22">
        <v>44516</v>
      </c>
      <c r="H187" s="23">
        <v>2</v>
      </c>
      <c r="I187" s="18" t="str">
        <f t="shared" si="10"/>
        <v>Normal Time</v>
      </c>
      <c r="J187" t="s">
        <v>399</v>
      </c>
      <c r="K187" s="24" t="str">
        <f>INDEX(projects[job number],MATCH(TimeEntry2[[#This Row],[Project_ID]],projects[Project_ID],0))</f>
        <v>284197-02</v>
      </c>
      <c r="L187" s="18">
        <f>IF(TimeEntry2[[#This Row],[Date]]=0,"",WEEKDAY(G187,2))</f>
        <v>2</v>
      </c>
      <c r="M187" s="25">
        <f>YEAR(TimeEntry2[[#This Row],[WkEnd]])</f>
        <v>2021</v>
      </c>
      <c r="N187" s="25">
        <f>WEEKNUM(TimeEntry2[[#This Row],[WkEnd]])</f>
        <v>48</v>
      </c>
      <c r="O187" s="25" t="str">
        <f>TimeEntry2[[#This Row],[Year]]&amp;"-"&amp;TimeEntry2[[#This Row],[WkNo]]</f>
        <v>2021-48</v>
      </c>
    </row>
    <row r="188" spans="1:15" x14ac:dyDescent="0.25">
      <c r="A188" s="26">
        <f>MOD(IF(ROW()=2,  0.1,    IF(INDEX(TimeEntry2[WkEnd],ROW()-1)  =INDEX(TimeEntry2[WkEnd],ROW()-2),    INDEX(TimeEntry2[format],ROW()-2),    INDEX(TimeEntry2[format],ROW()-2)    +1)),2)</f>
        <v>0.10000000000000009</v>
      </c>
      <c r="B188" s="19">
        <v>44516.484548611108</v>
      </c>
      <c r="C188" s="20" t="s">
        <v>240</v>
      </c>
      <c r="D188" s="21" t="s">
        <v>127</v>
      </c>
      <c r="E188" s="21">
        <f>IF(TimeEntry2[[#This Row],[Date]]=0,#REF!,G188+(7-L188))</f>
        <v>44521</v>
      </c>
      <c r="F188" s="21" t="str">
        <f>INDEX(projects[Charge_Code],MATCH(TimeEntry2[[#This Row],[Project_ID]],projects[Project_ID],0))</f>
        <v>284197-00 IRSDC MODULAR STATIONS (55-120)</v>
      </c>
      <c r="G188" s="22">
        <v>44516</v>
      </c>
      <c r="H188" s="23">
        <v>2</v>
      </c>
      <c r="I188" s="18" t="str">
        <f t="shared" si="10"/>
        <v>Normal Time</v>
      </c>
      <c r="J188" t="s">
        <v>400</v>
      </c>
      <c r="K188" s="24" t="str">
        <f>INDEX(projects[job number],MATCH(TimeEntry2[[#This Row],[Project_ID]],projects[Project_ID],0))</f>
        <v>284197-00</v>
      </c>
      <c r="L188" s="18">
        <f>IF(TimeEntry2[[#This Row],[Date]]=0,"",WEEKDAY(G188,2))</f>
        <v>2</v>
      </c>
      <c r="M188" s="25">
        <f>YEAR(TimeEntry2[[#This Row],[WkEnd]])</f>
        <v>2021</v>
      </c>
      <c r="N188" s="25">
        <f>WEEKNUM(TimeEntry2[[#This Row],[WkEnd]])</f>
        <v>48</v>
      </c>
      <c r="O188" s="25" t="str">
        <f>TimeEntry2[[#This Row],[Year]]&amp;"-"&amp;TimeEntry2[[#This Row],[WkNo]]</f>
        <v>2021-48</v>
      </c>
    </row>
    <row r="189" spans="1:15" x14ac:dyDescent="0.25">
      <c r="A189" s="26">
        <f>MOD(IF(ROW()=2,  0.1,    IF(INDEX(TimeEntry2[WkEnd],ROW()-1)  =INDEX(TimeEntry2[WkEnd],ROW()-2),    INDEX(TimeEntry2[format],ROW()-2),    INDEX(TimeEntry2[format],ROW()-2)    +1)),2)</f>
        <v>0.10000000000000009</v>
      </c>
      <c r="B189" s="19">
        <v>44515.586493055554</v>
      </c>
      <c r="C189" s="20" t="s">
        <v>228</v>
      </c>
      <c r="D189" s="21" t="s">
        <v>44</v>
      </c>
      <c r="E189" s="21">
        <f>IF(TimeEntry2[[#This Row],[Date]]=0,#REF!,G189+(7-L189))</f>
        <v>44521</v>
      </c>
      <c r="F189" s="21" t="str">
        <f>INDEX(projects[Charge_Code],MATCH(TimeEntry2[[#This Row],[Project_ID]],projects[Project_ID],0))</f>
        <v>281868-12 STRUCTURES (01-189)</v>
      </c>
      <c r="G189" s="22">
        <v>44515</v>
      </c>
      <c r="H189" s="23">
        <v>2.5</v>
      </c>
      <c r="I189" s="18" t="str">
        <f t="shared" si="10"/>
        <v>Normal Time</v>
      </c>
      <c r="J189" t="s">
        <v>401</v>
      </c>
      <c r="K189" s="24" t="str">
        <f>INDEX(projects[job number],MATCH(TimeEntry2[[#This Row],[Project_ID]],projects[Project_ID],0))</f>
        <v>281868-12</v>
      </c>
      <c r="L189" s="18">
        <f>IF(TimeEntry2[[#This Row],[Date]]=0,"",WEEKDAY(G189,2))</f>
        <v>1</v>
      </c>
      <c r="M189" s="25">
        <f>YEAR(TimeEntry2[[#This Row],[WkEnd]])</f>
        <v>2021</v>
      </c>
      <c r="N189" s="25">
        <f>WEEKNUM(TimeEntry2[[#This Row],[WkEnd]])</f>
        <v>48</v>
      </c>
      <c r="O189" s="25" t="str">
        <f>TimeEntry2[[#This Row],[Year]]&amp;"-"&amp;TimeEntry2[[#This Row],[WkNo]]</f>
        <v>2021-48</v>
      </c>
    </row>
    <row r="190" spans="1:15" x14ac:dyDescent="0.25">
      <c r="A190" s="26">
        <f>MOD(IF(ROW()=2,  0.1,    IF(INDEX(TimeEntry2[WkEnd],ROW()-1)  =INDEX(TimeEntry2[WkEnd],ROW()-2),    INDEX(TimeEntry2[format],ROW()-2),    INDEX(TimeEntry2[format],ROW()-2)    +1)),2)</f>
        <v>0.10000000000000009</v>
      </c>
      <c r="B190" s="19">
        <v>44515.586493055554</v>
      </c>
      <c r="C190" s="20" t="s">
        <v>228</v>
      </c>
      <c r="D190" s="21" t="s">
        <v>127</v>
      </c>
      <c r="E190" s="21">
        <f>IF(TimeEntry2[[#This Row],[Date]]=0,#REF!,G190+(7-L190))</f>
        <v>44521</v>
      </c>
      <c r="F190" s="21" t="str">
        <f>INDEX(projects[Charge_Code],MATCH(TimeEntry2[[#This Row],[Project_ID]],projects[Project_ID],0))</f>
        <v>284197-00 IRSDC MODULAR STATIONS (55-120)</v>
      </c>
      <c r="G190" s="22">
        <v>44515</v>
      </c>
      <c r="H190" s="23">
        <v>1</v>
      </c>
      <c r="I190" s="18" t="str">
        <f t="shared" si="10"/>
        <v>Normal Time</v>
      </c>
      <c r="J190" t="s">
        <v>402</v>
      </c>
      <c r="K190" s="24" t="str">
        <f>INDEX(projects[job number],MATCH(TimeEntry2[[#This Row],[Project_ID]],projects[Project_ID],0))</f>
        <v>284197-00</v>
      </c>
      <c r="L190" s="18">
        <f>IF(TimeEntry2[[#This Row],[Date]]=0,"",WEEKDAY(G190,2))</f>
        <v>1</v>
      </c>
      <c r="M190" s="25">
        <f>YEAR(TimeEntry2[[#This Row],[WkEnd]])</f>
        <v>2021</v>
      </c>
      <c r="N190" s="25">
        <f>WEEKNUM(TimeEntry2[[#This Row],[WkEnd]])</f>
        <v>48</v>
      </c>
      <c r="O190" s="25" t="str">
        <f>TimeEntry2[[#This Row],[Year]]&amp;"-"&amp;TimeEntry2[[#This Row],[WkNo]]</f>
        <v>2021-48</v>
      </c>
    </row>
    <row r="191" spans="1:15" x14ac:dyDescent="0.25">
      <c r="A191" s="26">
        <f>MOD(IF(ROW()=2,  0.1,    IF(INDEX(TimeEntry2[WkEnd],ROW()-1)  =INDEX(TimeEntry2[WkEnd],ROW()-2),    INDEX(TimeEntry2[format],ROW()-2),    INDEX(TimeEntry2[format],ROW()-2)    +1)),2)</f>
        <v>0.10000000000000009</v>
      </c>
      <c r="B191" s="19">
        <v>44515.586493055554</v>
      </c>
      <c r="C191" s="20" t="s">
        <v>228</v>
      </c>
      <c r="D191" s="21" t="s">
        <v>127</v>
      </c>
      <c r="E191" s="21">
        <f>IF(TimeEntry2[[#This Row],[Date]]=0,#REF!,G191+(7-L191))</f>
        <v>44521</v>
      </c>
      <c r="F191" s="21" t="str">
        <f>INDEX(projects[Charge_Code],MATCH(TimeEntry2[[#This Row],[Project_ID]],projects[Project_ID],0))</f>
        <v>284197-00 IRSDC MODULAR STATIONS (55-120)</v>
      </c>
      <c r="G191" s="22">
        <v>44515</v>
      </c>
      <c r="H191" s="23">
        <v>1.5</v>
      </c>
      <c r="I191" s="18" t="str">
        <f t="shared" si="10"/>
        <v>Normal Time</v>
      </c>
      <c r="J191" t="s">
        <v>402</v>
      </c>
      <c r="K191" s="24" t="str">
        <f>INDEX(projects[job number],MATCH(TimeEntry2[[#This Row],[Project_ID]],projects[Project_ID],0))</f>
        <v>284197-00</v>
      </c>
      <c r="L191" s="18">
        <f>IF(TimeEntry2[[#This Row],[Date]]=0,"",WEEKDAY(G191,2))</f>
        <v>1</v>
      </c>
      <c r="M191" s="25">
        <f>YEAR(TimeEntry2[[#This Row],[WkEnd]])</f>
        <v>2021</v>
      </c>
      <c r="N191" s="25">
        <f>WEEKNUM(TimeEntry2[[#This Row],[WkEnd]])</f>
        <v>48</v>
      </c>
      <c r="O191" s="25" t="str">
        <f>TimeEntry2[[#This Row],[Year]]&amp;"-"&amp;TimeEntry2[[#This Row],[WkNo]]</f>
        <v>2021-48</v>
      </c>
    </row>
    <row r="192" spans="1:15" x14ac:dyDescent="0.25">
      <c r="A192" s="26">
        <f>MOD(IF(ROW()=2,  0.1,    IF(INDEX(TimeEntry2[WkEnd],ROW()-1)  =INDEX(TimeEntry2[WkEnd],ROW()-2),    INDEX(TimeEntry2[format],ROW()-2),    INDEX(TimeEntry2[format],ROW()-2)    +1)),2)</f>
        <v>0.10000000000000009</v>
      </c>
      <c r="B192" s="19">
        <v>44515.422037037039</v>
      </c>
      <c r="C192" s="20" t="s">
        <v>228</v>
      </c>
      <c r="D192" s="21" t="s">
        <v>127</v>
      </c>
      <c r="E192" s="21">
        <f>IF(TimeEntry2[[#This Row],[Date]]=0,#REF!,G192+(7-L192))</f>
        <v>44521</v>
      </c>
      <c r="F192" s="21" t="str">
        <f>INDEX(projects[Charge_Code],MATCH(TimeEntry2[[#This Row],[Project_ID]],projects[Project_ID],0))</f>
        <v>284197-00 IRSDC MODULAR STATIONS (55-120)</v>
      </c>
      <c r="G192" s="22">
        <v>44515</v>
      </c>
      <c r="H192" s="23">
        <v>2.5</v>
      </c>
      <c r="I192" s="18" t="str">
        <f t="shared" si="10"/>
        <v>Normal Time</v>
      </c>
      <c r="J192" t="s">
        <v>403</v>
      </c>
      <c r="K192" s="24" t="str">
        <f>INDEX(projects[job number],MATCH(TimeEntry2[[#This Row],[Project_ID]],projects[Project_ID],0))</f>
        <v>284197-00</v>
      </c>
      <c r="L192" s="18">
        <f>IF(TimeEntry2[[#This Row],[Date]]=0,"",WEEKDAY(G192,2))</f>
        <v>1</v>
      </c>
      <c r="M192" s="25">
        <f>YEAR(TimeEntry2[[#This Row],[WkEnd]])</f>
        <v>2021</v>
      </c>
      <c r="N192" s="25">
        <f>WEEKNUM(TimeEntry2[[#This Row],[WkEnd]])</f>
        <v>48</v>
      </c>
      <c r="O192" s="25" t="str">
        <f>TimeEntry2[[#This Row],[Year]]&amp;"-"&amp;TimeEntry2[[#This Row],[WkNo]]</f>
        <v>2021-48</v>
      </c>
    </row>
    <row r="193" spans="1:15" x14ac:dyDescent="0.25">
      <c r="A193" s="26">
        <f>MOD(IF(ROW()=2,  0.1,    IF(INDEX(TimeEntry2[WkEnd],ROW()-1)  =INDEX(TimeEntry2[WkEnd],ROW()-2),    INDEX(TimeEntry2[format],ROW()-2),    INDEX(TimeEntry2[format],ROW()-2)    +1)),2)</f>
        <v>1.1000000000000001</v>
      </c>
      <c r="B193" s="19">
        <v>44512.500532407408</v>
      </c>
      <c r="C193" s="20" t="s">
        <v>225</v>
      </c>
      <c r="D193" s="21" t="s">
        <v>127</v>
      </c>
      <c r="E193" s="21">
        <f>IF(TimeEntry2[[#This Row],[Date]]=0,#REF!,G193+(7-L193))</f>
        <v>44514</v>
      </c>
      <c r="F193" s="21" t="str">
        <f>INDEX(projects[Charge_Code],MATCH(TimeEntry2[[#This Row],[Project_ID]],projects[Project_ID],0))</f>
        <v>284197-00 IRSDC MODULAR STATIONS (55-120)</v>
      </c>
      <c r="G193" s="22">
        <v>44512</v>
      </c>
      <c r="H193" s="23">
        <v>1</v>
      </c>
      <c r="I193" s="18" t="str">
        <f t="shared" si="10"/>
        <v>Normal Time</v>
      </c>
      <c r="J193" t="s">
        <v>404</v>
      </c>
      <c r="K193" s="24" t="str">
        <f>INDEX(projects[job number],MATCH(TimeEntry2[[#This Row],[Project_ID]],projects[Project_ID],0))</f>
        <v>284197-00</v>
      </c>
      <c r="L193" s="18">
        <f>IF(TimeEntry2[[#This Row],[Date]]=0,"",WEEKDAY(G193,2))</f>
        <v>5</v>
      </c>
      <c r="M193" s="25">
        <f>YEAR(TimeEntry2[[#This Row],[WkEnd]])</f>
        <v>2021</v>
      </c>
      <c r="N193" s="25">
        <f>WEEKNUM(TimeEntry2[[#This Row],[WkEnd]])</f>
        <v>47</v>
      </c>
      <c r="O193" s="25" t="str">
        <f>TimeEntry2[[#This Row],[Year]]&amp;"-"&amp;TimeEntry2[[#This Row],[WkNo]]</f>
        <v>2021-47</v>
      </c>
    </row>
    <row r="194" spans="1:15" x14ac:dyDescent="0.25">
      <c r="A194" s="26">
        <f>MOD(IF(ROW()=2,  0.1,    IF(INDEX(TimeEntry2[WkEnd],ROW()-1)  =INDEX(TimeEntry2[WkEnd],ROW()-2),    INDEX(TimeEntry2[format],ROW()-2),    INDEX(TimeEntry2[format],ROW()-2)    +1)),2)</f>
        <v>1.1000000000000001</v>
      </c>
      <c r="B194" s="19">
        <v>44512.500532407408</v>
      </c>
      <c r="C194" s="20" t="s">
        <v>225</v>
      </c>
      <c r="D194" s="21" t="s">
        <v>127</v>
      </c>
      <c r="E194" s="21">
        <f>IF(TimeEntry2[[#This Row],[Date]]=0,#REF!,G194+(7-L194))</f>
        <v>44514</v>
      </c>
      <c r="F194" s="21" t="str">
        <f>INDEX(projects[Charge_Code],MATCH(TimeEntry2[[#This Row],[Project_ID]],projects[Project_ID],0))</f>
        <v>284197-00 IRSDC MODULAR STATIONS (55-120)</v>
      </c>
      <c r="G194" s="22">
        <v>44512</v>
      </c>
      <c r="H194" s="23">
        <v>1</v>
      </c>
      <c r="I194" s="18" t="str">
        <f t="shared" si="10"/>
        <v>Normal Time</v>
      </c>
      <c r="J194" t="s">
        <v>405</v>
      </c>
      <c r="K194" s="24" t="str">
        <f>INDEX(projects[job number],MATCH(TimeEntry2[[#This Row],[Project_ID]],projects[Project_ID],0))</f>
        <v>284197-00</v>
      </c>
      <c r="L194" s="18">
        <f>IF(TimeEntry2[[#This Row],[Date]]=0,"",WEEKDAY(G194,2))</f>
        <v>5</v>
      </c>
      <c r="M194" s="25">
        <f>YEAR(TimeEntry2[[#This Row],[WkEnd]])</f>
        <v>2021</v>
      </c>
      <c r="N194" s="25">
        <f>WEEKNUM(TimeEntry2[[#This Row],[WkEnd]])</f>
        <v>47</v>
      </c>
      <c r="O194" s="25" t="str">
        <f>TimeEntry2[[#This Row],[Year]]&amp;"-"&amp;TimeEntry2[[#This Row],[WkNo]]</f>
        <v>2021-47</v>
      </c>
    </row>
    <row r="195" spans="1:15" x14ac:dyDescent="0.25">
      <c r="A195" s="26">
        <f>MOD(IF(ROW()=2,  0.1,    IF(INDEX(TimeEntry2[WkEnd],ROW()-1)  =INDEX(TimeEntry2[WkEnd],ROW()-2),    INDEX(TimeEntry2[format],ROW()-2),    INDEX(TimeEntry2[format],ROW()-2)    +1)),2)</f>
        <v>1.1000000000000001</v>
      </c>
      <c r="B195" s="19">
        <v>44512.421365740738</v>
      </c>
      <c r="C195" s="20" t="s">
        <v>225</v>
      </c>
      <c r="D195" s="21" t="s">
        <v>130</v>
      </c>
      <c r="E195" s="21">
        <f>IF(TimeEntry2[[#This Row],[Date]]=0,#REF!,G195+(7-L195))</f>
        <v>44514</v>
      </c>
      <c r="F195" s="21" t="str">
        <f>INDEX(projects[Charge_Code],MATCH(TimeEntry2[[#This Row],[Project_ID]],projects[Project_ID],0))</f>
        <v>284197-02 BRIDGES AND CIVIL STRUCTURES (55-120)</v>
      </c>
      <c r="G195" s="22">
        <v>44512</v>
      </c>
      <c r="H195" s="23">
        <v>5.5</v>
      </c>
      <c r="I195" s="18" t="str">
        <f t="shared" si="10"/>
        <v>Normal Time</v>
      </c>
      <c r="J195" t="s">
        <v>406</v>
      </c>
      <c r="K195" s="24" t="str">
        <f>INDEX(projects[job number],MATCH(TimeEntry2[[#This Row],[Project_ID]],projects[Project_ID],0))</f>
        <v>284197-02</v>
      </c>
      <c r="L195" s="18">
        <f>IF(TimeEntry2[[#This Row],[Date]]=0,"",WEEKDAY(G195,2))</f>
        <v>5</v>
      </c>
      <c r="M195" s="25">
        <f>YEAR(TimeEntry2[[#This Row],[WkEnd]])</f>
        <v>2021</v>
      </c>
      <c r="N195" s="25">
        <f>WEEKNUM(TimeEntry2[[#This Row],[WkEnd]])</f>
        <v>47</v>
      </c>
      <c r="O195" s="25" t="str">
        <f>TimeEntry2[[#This Row],[Year]]&amp;"-"&amp;TimeEntry2[[#This Row],[WkNo]]</f>
        <v>2021-47</v>
      </c>
    </row>
    <row r="196" spans="1:15" x14ac:dyDescent="0.25">
      <c r="A196" s="26">
        <f>MOD(IF(ROW()=2,  0.1,    IF(INDEX(TimeEntry2[WkEnd],ROW()-1)  =INDEX(TimeEntry2[WkEnd],ROW()-2),    INDEX(TimeEntry2[format],ROW()-2),    INDEX(TimeEntry2[format],ROW()-2)    +1)),2)</f>
        <v>1.1000000000000001</v>
      </c>
      <c r="B196" s="19">
        <v>44511</v>
      </c>
      <c r="C196" s="20" t="s">
        <v>224</v>
      </c>
      <c r="D196" s="21" t="s">
        <v>127</v>
      </c>
      <c r="E196" s="21">
        <f>IF(TimeEntry2[[#This Row],[Date]]=0,#REF!,G196+(7-L196))</f>
        <v>44514</v>
      </c>
      <c r="F196" s="21" t="str">
        <f>INDEX(projects[Charge_Code],MATCH(TimeEntry2[[#This Row],[Project_ID]],projects[Project_ID],0))</f>
        <v>284197-00 IRSDC MODULAR STATIONS (55-120)</v>
      </c>
      <c r="G196" s="22">
        <v>44511</v>
      </c>
      <c r="H196" s="23">
        <v>2.5</v>
      </c>
      <c r="I196" s="18" t="str">
        <f t="shared" si="10"/>
        <v>Normal Time</v>
      </c>
      <c r="J196" t="s">
        <v>407</v>
      </c>
      <c r="K196" s="24" t="str">
        <f>INDEX(projects[job number],MATCH(TimeEntry2[[#This Row],[Project_ID]],projects[Project_ID],0))</f>
        <v>284197-00</v>
      </c>
      <c r="L196" s="18">
        <f>IF(TimeEntry2[[#This Row],[Date]]=0,"",WEEKDAY(G196,2))</f>
        <v>4</v>
      </c>
      <c r="M196" s="25">
        <f>YEAR(TimeEntry2[[#This Row],[WkEnd]])</f>
        <v>2021</v>
      </c>
      <c r="N196" s="25">
        <f>WEEKNUM(TimeEntry2[[#This Row],[WkEnd]])</f>
        <v>47</v>
      </c>
      <c r="O196" s="25" t="str">
        <f>TimeEntry2[[#This Row],[Year]]&amp;"-"&amp;TimeEntry2[[#This Row],[WkNo]]</f>
        <v>2021-47</v>
      </c>
    </row>
    <row r="197" spans="1:15" x14ac:dyDescent="0.25">
      <c r="A197" s="26">
        <f>MOD(IF(ROW()=2,  0.1,    IF(INDEX(TimeEntry2[WkEnd],ROW()-1)  =INDEX(TimeEntry2[WkEnd],ROW()-2),    INDEX(TimeEntry2[format],ROW()-2),    INDEX(TimeEntry2[format],ROW()-2)    +1)),2)</f>
        <v>1.1000000000000001</v>
      </c>
      <c r="B197" s="19">
        <v>44511</v>
      </c>
      <c r="C197" s="20" t="s">
        <v>224</v>
      </c>
      <c r="D197" s="21" t="s">
        <v>130</v>
      </c>
      <c r="E197" s="21">
        <f>IF(TimeEntry2[[#This Row],[Date]]=0,#REF!,G197+(7-L197))</f>
        <v>44514</v>
      </c>
      <c r="F197" s="21" t="str">
        <f>INDEX(projects[Charge_Code],MATCH(TimeEntry2[[#This Row],[Project_ID]],projects[Project_ID],0))</f>
        <v>284197-02 BRIDGES AND CIVIL STRUCTURES (55-120)</v>
      </c>
      <c r="G197" s="22">
        <v>44511</v>
      </c>
      <c r="H197" s="23">
        <v>3</v>
      </c>
      <c r="I197" s="18" t="str">
        <f t="shared" si="10"/>
        <v>Normal Time</v>
      </c>
      <c r="J197" t="s">
        <v>408</v>
      </c>
      <c r="K197" s="24" t="str">
        <f>INDEX(projects[job number],MATCH(TimeEntry2[[#This Row],[Project_ID]],projects[Project_ID],0))</f>
        <v>284197-02</v>
      </c>
      <c r="L197" s="18">
        <f>IF(TimeEntry2[[#This Row],[Date]]=0,"",WEEKDAY(G197,2))</f>
        <v>4</v>
      </c>
      <c r="M197" s="25">
        <f>YEAR(TimeEntry2[[#This Row],[WkEnd]])</f>
        <v>2021</v>
      </c>
      <c r="N197" s="25">
        <f>WEEKNUM(TimeEntry2[[#This Row],[WkEnd]])</f>
        <v>47</v>
      </c>
      <c r="O197" s="25" t="str">
        <f>TimeEntry2[[#This Row],[Year]]&amp;"-"&amp;TimeEntry2[[#This Row],[WkNo]]</f>
        <v>2021-47</v>
      </c>
    </row>
    <row r="198" spans="1:15" x14ac:dyDescent="0.25">
      <c r="A198" s="26">
        <f>MOD(IF(ROW()=2,  0.1,    IF(INDEX(TimeEntry2[WkEnd],ROW()-1)  =INDEX(TimeEntry2[WkEnd],ROW()-2),    INDEX(TimeEntry2[format],ROW()-2),    INDEX(TimeEntry2[format],ROW()-2)    +1)),2)</f>
        <v>1.1000000000000001</v>
      </c>
      <c r="B198" s="19">
        <v>44511</v>
      </c>
      <c r="C198" s="20" t="s">
        <v>224</v>
      </c>
      <c r="D198" s="21" t="s">
        <v>18</v>
      </c>
      <c r="E198" s="21">
        <f>IF(TimeEntry2[[#This Row],[Date]]=0,#REF!,G198+(7-L198))</f>
        <v>44514</v>
      </c>
      <c r="F198" s="21" t="str">
        <f>INDEX(projects[Charge_Code],MATCH(TimeEntry2[[#This Row],[Project_ID]],projects[Project_ID],0))</f>
        <v>074097-29 STAFF APPRAISAL CC124 (01-124)</v>
      </c>
      <c r="G198" s="22">
        <v>44511</v>
      </c>
      <c r="H198" s="23">
        <v>2</v>
      </c>
      <c r="I198" s="18" t="str">
        <f t="shared" si="10"/>
        <v>Normal Time</v>
      </c>
      <c r="J198" t="s">
        <v>409</v>
      </c>
      <c r="K198" s="24" t="str">
        <f>INDEX(projects[job number],MATCH(TimeEntry2[[#This Row],[Project_ID]],projects[Project_ID],0))</f>
        <v>074097-29</v>
      </c>
      <c r="L198" s="18">
        <f>IF(TimeEntry2[[#This Row],[Date]]=0,"",WEEKDAY(G198,2))</f>
        <v>4</v>
      </c>
      <c r="M198" s="25">
        <f>YEAR(TimeEntry2[[#This Row],[WkEnd]])</f>
        <v>2021</v>
      </c>
      <c r="N198" s="25">
        <f>WEEKNUM(TimeEntry2[[#This Row],[WkEnd]])</f>
        <v>47</v>
      </c>
      <c r="O198" s="25" t="str">
        <f>TimeEntry2[[#This Row],[Year]]&amp;"-"&amp;TimeEntry2[[#This Row],[WkNo]]</f>
        <v>2021-47</v>
      </c>
    </row>
    <row r="199" spans="1:15" x14ac:dyDescent="0.25">
      <c r="A199" s="26">
        <f>MOD(IF(ROW()=2,  0.1,    IF(INDEX(TimeEntry2[WkEnd],ROW()-1)  =INDEX(TimeEntry2[WkEnd],ROW()-2),    INDEX(TimeEntry2[format],ROW()-2),    INDEX(TimeEntry2[format],ROW()-2)    +1)),2)</f>
        <v>1.1000000000000001</v>
      </c>
      <c r="B199" s="19">
        <v>44510.592129629629</v>
      </c>
      <c r="C199" s="20" t="s">
        <v>226</v>
      </c>
      <c r="D199" s="21" t="s">
        <v>155</v>
      </c>
      <c r="E199" s="21">
        <f>IF(TimeEntry2[[#This Row],[Date]]=0,#REF!,G199+(7-L199))</f>
        <v>44514</v>
      </c>
      <c r="F199" s="21" t="str">
        <f>INDEX(projects[Charge_Code],MATCH(TimeEntry2[[#This Row],[Project_ID]],projects[Project_ID],0))</f>
        <v>282803-00 SKYTRAN (5019-124)</v>
      </c>
      <c r="G199" s="22">
        <v>44510</v>
      </c>
      <c r="H199" s="23">
        <v>2</v>
      </c>
      <c r="I199" s="18" t="str">
        <f t="shared" si="10"/>
        <v>Normal Time</v>
      </c>
      <c r="J199" t="s">
        <v>410</v>
      </c>
      <c r="K199" s="24" t="str">
        <f>INDEX(projects[job number],MATCH(TimeEntry2[[#This Row],[Project_ID]],projects[Project_ID],0))</f>
        <v>282803-00</v>
      </c>
      <c r="L199" s="18">
        <f>IF(TimeEntry2[[#This Row],[Date]]=0,"",WEEKDAY(G199,2))</f>
        <v>3</v>
      </c>
      <c r="M199" s="25">
        <f>YEAR(TimeEntry2[[#This Row],[WkEnd]])</f>
        <v>2021</v>
      </c>
      <c r="N199" s="25">
        <f>WEEKNUM(TimeEntry2[[#This Row],[WkEnd]])</f>
        <v>47</v>
      </c>
      <c r="O199" s="25" t="str">
        <f>TimeEntry2[[#This Row],[Year]]&amp;"-"&amp;TimeEntry2[[#This Row],[WkNo]]</f>
        <v>2021-47</v>
      </c>
    </row>
    <row r="200" spans="1:15" x14ac:dyDescent="0.25">
      <c r="A200" s="26">
        <f>MOD(IF(ROW()=2,  0.1,    IF(INDEX(TimeEntry2[WkEnd],ROW()-1)  =INDEX(TimeEntry2[WkEnd],ROW()-2),    INDEX(TimeEntry2[format],ROW()-2),    INDEX(TimeEntry2[format],ROW()-2)    +1)),2)</f>
        <v>1.1000000000000001</v>
      </c>
      <c r="B200" s="19">
        <v>44510.592129629629</v>
      </c>
      <c r="C200" s="20" t="s">
        <v>226</v>
      </c>
      <c r="D200" s="21" t="s">
        <v>117</v>
      </c>
      <c r="E200" s="21">
        <f>IF(TimeEntry2[[#This Row],[Date]]=0,#REF!,G200+(7-L200))</f>
        <v>44514</v>
      </c>
      <c r="F200" s="21" t="str">
        <f>INDEX(projects[Charge_Code],MATCH(TimeEntry2[[#This Row],[Project_ID]],projects[Project_ID],0))</f>
        <v>077616-65 UPSKILLING TRAINING AND DEVELO (01-748)</v>
      </c>
      <c r="G200" s="22">
        <v>44510</v>
      </c>
      <c r="H200" s="23">
        <v>3.75</v>
      </c>
      <c r="I200" s="18" t="str">
        <f t="shared" si="10"/>
        <v>Normal Time</v>
      </c>
      <c r="J200" t="s">
        <v>411</v>
      </c>
      <c r="K200" s="24" t="str">
        <f>INDEX(projects[job number],MATCH(TimeEntry2[[#This Row],[Project_ID]],projects[Project_ID],0))</f>
        <v>077616-65</v>
      </c>
      <c r="L200" s="18">
        <f>IF(TimeEntry2[[#This Row],[Date]]=0,"",WEEKDAY(G200,2))</f>
        <v>3</v>
      </c>
      <c r="M200" s="25">
        <f>YEAR(TimeEntry2[[#This Row],[WkEnd]])</f>
        <v>2021</v>
      </c>
      <c r="N200" s="25">
        <f>WEEKNUM(TimeEntry2[[#This Row],[WkEnd]])</f>
        <v>47</v>
      </c>
      <c r="O200" s="25" t="str">
        <f>TimeEntry2[[#This Row],[Year]]&amp;"-"&amp;TimeEntry2[[#This Row],[WkNo]]</f>
        <v>2021-47</v>
      </c>
    </row>
    <row r="201" spans="1:15" x14ac:dyDescent="0.25">
      <c r="A201" s="26">
        <f>MOD(IF(ROW()=2,  0.1,    IF(INDEX(TimeEntry2[WkEnd],ROW()-1)  =INDEX(TimeEntry2[WkEnd],ROW()-2),    INDEX(TimeEntry2[format],ROW()-2),    INDEX(TimeEntry2[format],ROW()-2)    +1)),2)</f>
        <v>1.1000000000000001</v>
      </c>
      <c r="B201" s="19">
        <v>44510.525347222225</v>
      </c>
      <c r="C201" s="20" t="s">
        <v>226</v>
      </c>
      <c r="D201" s="21" t="s">
        <v>127</v>
      </c>
      <c r="E201" s="21">
        <f>IF(TimeEntry2[[#This Row],[Date]]=0,#REF!,G201+(7-L201))</f>
        <v>44514</v>
      </c>
      <c r="F201" s="21" t="str">
        <f>INDEX(projects[Charge_Code],MATCH(TimeEntry2[[#This Row],[Project_ID]],projects[Project_ID],0))</f>
        <v>284197-00 IRSDC MODULAR STATIONS (55-120)</v>
      </c>
      <c r="G201" s="22">
        <v>44510</v>
      </c>
      <c r="H201" s="23">
        <v>1.75</v>
      </c>
      <c r="I201" s="18" t="str">
        <f t="shared" si="10"/>
        <v>Normal Time</v>
      </c>
      <c r="J201" t="s">
        <v>412</v>
      </c>
      <c r="K201" s="24" t="str">
        <f>INDEX(projects[job number],MATCH(TimeEntry2[[#This Row],[Project_ID]],projects[Project_ID],0))</f>
        <v>284197-00</v>
      </c>
      <c r="L201" s="18">
        <f>IF(TimeEntry2[[#This Row],[Date]]=0,"",WEEKDAY(G201,2))</f>
        <v>3</v>
      </c>
      <c r="M201" s="25">
        <f>YEAR(TimeEntry2[[#This Row],[WkEnd]])</f>
        <v>2021</v>
      </c>
      <c r="N201" s="25">
        <f>WEEKNUM(TimeEntry2[[#This Row],[WkEnd]])</f>
        <v>47</v>
      </c>
      <c r="O201" s="25" t="str">
        <f>TimeEntry2[[#This Row],[Year]]&amp;"-"&amp;TimeEntry2[[#This Row],[WkNo]]</f>
        <v>2021-47</v>
      </c>
    </row>
    <row r="202" spans="1:15" x14ac:dyDescent="0.25">
      <c r="A202" s="26">
        <f>MOD(IF(ROW()=2,  0.1,    IF(INDEX(TimeEntry2[WkEnd],ROW()-1)  =INDEX(TimeEntry2[WkEnd],ROW()-2),    INDEX(TimeEntry2[format],ROW()-2),    INDEX(TimeEntry2[format],ROW()-2)    +1)),2)</f>
        <v>1.1000000000000001</v>
      </c>
      <c r="B202" s="19">
        <v>44509.667025462964</v>
      </c>
      <c r="C202" s="20" t="s">
        <v>240</v>
      </c>
      <c r="D202" s="21" t="s">
        <v>155</v>
      </c>
      <c r="E202" s="21">
        <f>IF(TimeEntry2[[#This Row],[Date]]=0,#REF!,G202+(7-L202))</f>
        <v>44514</v>
      </c>
      <c r="F202" s="21" t="str">
        <f>INDEX(projects[Charge_Code],MATCH(TimeEntry2[[#This Row],[Project_ID]],projects[Project_ID],0))</f>
        <v>282803-00 SKYTRAN (5019-124)</v>
      </c>
      <c r="G202" s="22">
        <v>44509</v>
      </c>
      <c r="H202" s="23">
        <v>2</v>
      </c>
      <c r="I202" s="18" t="str">
        <f t="shared" si="10"/>
        <v>Normal Time</v>
      </c>
      <c r="J202" t="s">
        <v>413</v>
      </c>
      <c r="K202" s="24" t="str">
        <f>INDEX(projects[job number],MATCH(TimeEntry2[[#This Row],[Project_ID]],projects[Project_ID],0))</f>
        <v>282803-00</v>
      </c>
      <c r="L202" s="18">
        <f>IF(TimeEntry2[[#This Row],[Date]]=0,"",WEEKDAY(G202,2))</f>
        <v>2</v>
      </c>
      <c r="M202" s="25">
        <f>YEAR(TimeEntry2[[#This Row],[WkEnd]])</f>
        <v>2021</v>
      </c>
      <c r="N202" s="25">
        <f>WEEKNUM(TimeEntry2[[#This Row],[WkEnd]])</f>
        <v>47</v>
      </c>
      <c r="O202" s="25" t="str">
        <f>TimeEntry2[[#This Row],[Year]]&amp;"-"&amp;TimeEntry2[[#This Row],[WkNo]]</f>
        <v>2021-47</v>
      </c>
    </row>
    <row r="203" spans="1:15" x14ac:dyDescent="0.25">
      <c r="A203" s="26">
        <f>MOD(IF(ROW()=2,  0.1,    IF(INDEX(TimeEntry2[WkEnd],ROW()-1)  =INDEX(TimeEntry2[WkEnd],ROW()-2),    INDEX(TimeEntry2[format],ROW()-2),    INDEX(TimeEntry2[format],ROW()-2)    +1)),2)</f>
        <v>1.1000000000000001</v>
      </c>
      <c r="B203" s="19">
        <v>44509.50540509259</v>
      </c>
      <c r="C203" s="20" t="s">
        <v>240</v>
      </c>
      <c r="D203" s="21" t="s">
        <v>127</v>
      </c>
      <c r="E203" s="21">
        <f>IF(TimeEntry2[[#This Row],[Date]]=0,#REF!,G203+(7-L203))</f>
        <v>44514</v>
      </c>
      <c r="F203" s="21" t="str">
        <f>INDEX(projects[Charge_Code],MATCH(TimeEntry2[[#This Row],[Project_ID]],projects[Project_ID],0))</f>
        <v>284197-00 IRSDC MODULAR STATIONS (55-120)</v>
      </c>
      <c r="G203" s="22">
        <v>44509</v>
      </c>
      <c r="H203" s="23">
        <v>2</v>
      </c>
      <c r="I203" s="18" t="str">
        <f t="shared" si="10"/>
        <v>Normal Time</v>
      </c>
      <c r="J203" t="s">
        <v>414</v>
      </c>
      <c r="K203" s="24" t="str">
        <f>INDEX(projects[job number],MATCH(TimeEntry2[[#This Row],[Project_ID]],projects[Project_ID],0))</f>
        <v>284197-00</v>
      </c>
      <c r="L203" s="18">
        <f>IF(TimeEntry2[[#This Row],[Date]]=0,"",WEEKDAY(G203,2))</f>
        <v>2</v>
      </c>
      <c r="M203" s="25">
        <f>YEAR(TimeEntry2[[#This Row],[WkEnd]])</f>
        <v>2021</v>
      </c>
      <c r="N203" s="25">
        <f>WEEKNUM(TimeEntry2[[#This Row],[WkEnd]])</f>
        <v>47</v>
      </c>
      <c r="O203" s="25" t="str">
        <f>TimeEntry2[[#This Row],[Year]]&amp;"-"&amp;TimeEntry2[[#This Row],[WkNo]]</f>
        <v>2021-47</v>
      </c>
    </row>
    <row r="204" spans="1:15" x14ac:dyDescent="0.25">
      <c r="A204" s="26">
        <f>MOD(IF(ROW()=2,  0.1,    IF(INDEX(TimeEntry2[WkEnd],ROW()-1)  =INDEX(TimeEntry2[WkEnd],ROW()-2),    INDEX(TimeEntry2[format],ROW()-2),    INDEX(TimeEntry2[format],ROW()-2)    +1)),2)</f>
        <v>1.1000000000000001</v>
      </c>
      <c r="B204" s="19">
        <v>44509.50540509259</v>
      </c>
      <c r="C204" s="20" t="s">
        <v>240</v>
      </c>
      <c r="D204" s="21" t="s">
        <v>127</v>
      </c>
      <c r="E204" s="21">
        <f>IF(TimeEntry2[[#This Row],[Date]]=0,#REF!,G204+(7-L204))</f>
        <v>44514</v>
      </c>
      <c r="F204" s="21" t="str">
        <f>INDEX(projects[Charge_Code],MATCH(TimeEntry2[[#This Row],[Project_ID]],projects[Project_ID],0))</f>
        <v>284197-00 IRSDC MODULAR STATIONS (55-120)</v>
      </c>
      <c r="G204" s="22">
        <v>44509</v>
      </c>
      <c r="H204" s="23">
        <v>3.5</v>
      </c>
      <c r="I204" s="18" t="str">
        <f t="shared" si="10"/>
        <v>Normal Time</v>
      </c>
      <c r="J204" t="s">
        <v>415</v>
      </c>
      <c r="K204" s="24" t="str">
        <f>INDEX(projects[job number],MATCH(TimeEntry2[[#This Row],[Project_ID]],projects[Project_ID],0))</f>
        <v>284197-00</v>
      </c>
      <c r="L204" s="18">
        <f>IF(TimeEntry2[[#This Row],[Date]]=0,"",WEEKDAY(G204,2))</f>
        <v>2</v>
      </c>
      <c r="M204" s="25">
        <f>YEAR(TimeEntry2[[#This Row],[WkEnd]])</f>
        <v>2021</v>
      </c>
      <c r="N204" s="25">
        <f>WEEKNUM(TimeEntry2[[#This Row],[WkEnd]])</f>
        <v>47</v>
      </c>
      <c r="O204" s="25" t="str">
        <f>TimeEntry2[[#This Row],[Year]]&amp;"-"&amp;TimeEntry2[[#This Row],[WkNo]]</f>
        <v>2021-47</v>
      </c>
    </row>
    <row r="205" spans="1:15" x14ac:dyDescent="0.25">
      <c r="A205" s="26">
        <f>MOD(IF(ROW()=2,  0.1,    IF(INDEX(TimeEntry2[WkEnd],ROW()-1)  =INDEX(TimeEntry2[WkEnd],ROW()-2),    INDEX(TimeEntry2[format],ROW()-2),    INDEX(TimeEntry2[format],ROW()-2)    +1)),2)</f>
        <v>1.1000000000000001</v>
      </c>
      <c r="B205" s="19">
        <v>44508.583807870367</v>
      </c>
      <c r="C205" s="20" t="s">
        <v>228</v>
      </c>
      <c r="D205" s="21" t="s">
        <v>127</v>
      </c>
      <c r="E205" s="21">
        <f>IF(TimeEntry2[[#This Row],[Date]]=0,#REF!,G205+(7-L205))</f>
        <v>44514</v>
      </c>
      <c r="F205" s="21" t="str">
        <f>INDEX(projects[Charge_Code],MATCH(TimeEntry2[[#This Row],[Project_ID]],projects[Project_ID],0))</f>
        <v>284197-00 IRSDC MODULAR STATIONS (55-120)</v>
      </c>
      <c r="G205" s="22">
        <v>44508</v>
      </c>
      <c r="H205" s="23">
        <v>1</v>
      </c>
      <c r="I205" s="18" t="str">
        <f t="shared" si="10"/>
        <v>Normal Time</v>
      </c>
      <c r="J205" t="s">
        <v>416</v>
      </c>
      <c r="K205" s="24" t="str">
        <f>INDEX(projects[job number],MATCH(TimeEntry2[[#This Row],[Project_ID]],projects[Project_ID],0))</f>
        <v>284197-00</v>
      </c>
      <c r="L205" s="18">
        <f>IF(TimeEntry2[[#This Row],[Date]]=0,"",WEEKDAY(G205,2))</f>
        <v>1</v>
      </c>
      <c r="M205" s="25">
        <f>YEAR(TimeEntry2[[#This Row],[WkEnd]])</f>
        <v>2021</v>
      </c>
      <c r="N205" s="25">
        <f>WEEKNUM(TimeEntry2[[#This Row],[WkEnd]])</f>
        <v>47</v>
      </c>
      <c r="O205" s="25" t="str">
        <f>TimeEntry2[[#This Row],[Year]]&amp;"-"&amp;TimeEntry2[[#This Row],[WkNo]]</f>
        <v>2021-47</v>
      </c>
    </row>
    <row r="206" spans="1:15" x14ac:dyDescent="0.25">
      <c r="A206" s="26">
        <f>MOD(IF(ROW()=2,  0.1,    IF(INDEX(TimeEntry2[WkEnd],ROW()-1)  =INDEX(TimeEntry2[WkEnd],ROW()-2),    INDEX(TimeEntry2[format],ROW()-2),    INDEX(TimeEntry2[format],ROW()-2)    +1)),2)</f>
        <v>1.1000000000000001</v>
      </c>
      <c r="B206" s="19">
        <v>44508.583807870367</v>
      </c>
      <c r="C206" s="20" t="s">
        <v>228</v>
      </c>
      <c r="D206" s="21" t="s">
        <v>127</v>
      </c>
      <c r="E206" s="21">
        <f>IF(TimeEntry2[[#This Row],[Date]]=0,#REF!,G206+(7-L206))</f>
        <v>44514</v>
      </c>
      <c r="F206" s="21" t="str">
        <f>INDEX(projects[Charge_Code],MATCH(TimeEntry2[[#This Row],[Project_ID]],projects[Project_ID],0))</f>
        <v>284197-00 IRSDC MODULAR STATIONS (55-120)</v>
      </c>
      <c r="G206" s="22">
        <v>44508</v>
      </c>
      <c r="H206" s="23">
        <v>2</v>
      </c>
      <c r="I206" s="18" t="str">
        <f t="shared" si="10"/>
        <v>Normal Time</v>
      </c>
      <c r="J206" t="s">
        <v>417</v>
      </c>
      <c r="K206" s="24" t="str">
        <f>INDEX(projects[job number],MATCH(TimeEntry2[[#This Row],[Project_ID]],projects[Project_ID],0))</f>
        <v>284197-00</v>
      </c>
      <c r="L206" s="18">
        <f>IF(TimeEntry2[[#This Row],[Date]]=0,"",WEEKDAY(G206,2))</f>
        <v>1</v>
      </c>
      <c r="M206" s="25">
        <f>YEAR(TimeEntry2[[#This Row],[WkEnd]])</f>
        <v>2021</v>
      </c>
      <c r="N206" s="25">
        <f>WEEKNUM(TimeEntry2[[#This Row],[WkEnd]])</f>
        <v>47</v>
      </c>
      <c r="O206" s="25" t="str">
        <f>TimeEntry2[[#This Row],[Year]]&amp;"-"&amp;TimeEntry2[[#This Row],[WkNo]]</f>
        <v>2021-47</v>
      </c>
    </row>
    <row r="207" spans="1:15" x14ac:dyDescent="0.25">
      <c r="A207" s="26">
        <f>MOD(IF(ROW()=2,  0.1,    IF(INDEX(TimeEntry2[WkEnd],ROW()-1)  =INDEX(TimeEntry2[WkEnd],ROW()-2),    INDEX(TimeEntry2[format],ROW()-2),    INDEX(TimeEntry2[format],ROW()-2)    +1)),2)</f>
        <v>1.1000000000000001</v>
      </c>
      <c r="B207" s="19">
        <v>44508.515289351853</v>
      </c>
      <c r="C207" s="20" t="s">
        <v>228</v>
      </c>
      <c r="D207" s="21" t="s">
        <v>127</v>
      </c>
      <c r="E207" s="21">
        <f>IF(TimeEntry2[[#This Row],[Date]]=0,#REF!,G207+(7-L207))</f>
        <v>44514</v>
      </c>
      <c r="F207" s="21" t="str">
        <f>INDEX(projects[Charge_Code],MATCH(TimeEntry2[[#This Row],[Project_ID]],projects[Project_ID],0))</f>
        <v>284197-00 IRSDC MODULAR STATIONS (55-120)</v>
      </c>
      <c r="G207" s="22">
        <v>44508</v>
      </c>
      <c r="H207" s="23">
        <v>1.5</v>
      </c>
      <c r="I207" s="18" t="str">
        <f t="shared" si="10"/>
        <v>Normal Time</v>
      </c>
      <c r="J207" t="s">
        <v>418</v>
      </c>
      <c r="K207" s="24" t="str">
        <f>INDEX(projects[job number],MATCH(TimeEntry2[[#This Row],[Project_ID]],projects[Project_ID],0))</f>
        <v>284197-00</v>
      </c>
      <c r="L207" s="18">
        <f>IF(TimeEntry2[[#This Row],[Date]]=0,"",WEEKDAY(G207,2))</f>
        <v>1</v>
      </c>
      <c r="M207" s="25">
        <f>YEAR(TimeEntry2[[#This Row],[WkEnd]])</f>
        <v>2021</v>
      </c>
      <c r="N207" s="25">
        <f>WEEKNUM(TimeEntry2[[#This Row],[WkEnd]])</f>
        <v>47</v>
      </c>
      <c r="O207" s="25" t="str">
        <f>TimeEntry2[[#This Row],[Year]]&amp;"-"&amp;TimeEntry2[[#This Row],[WkNo]]</f>
        <v>2021-47</v>
      </c>
    </row>
    <row r="208" spans="1:15" x14ac:dyDescent="0.25">
      <c r="A208" s="26">
        <f>MOD(IF(ROW()=2,  0.1,    IF(INDEX(TimeEntry2[WkEnd],ROW()-1)  =INDEX(TimeEntry2[WkEnd],ROW()-2),    INDEX(TimeEntry2[format],ROW()-2),    INDEX(TimeEntry2[format],ROW()-2)    +1)),2)</f>
        <v>1.1000000000000001</v>
      </c>
      <c r="B208" s="19">
        <v>44508.433229166665</v>
      </c>
      <c r="C208" s="20" t="s">
        <v>228</v>
      </c>
      <c r="D208" s="21" t="s">
        <v>155</v>
      </c>
      <c r="E208" s="21">
        <f>IF(TimeEntry2[[#This Row],[Date]]=0,#REF!,G208+(7-L208))</f>
        <v>44514</v>
      </c>
      <c r="F208" s="21" t="str">
        <f>INDEX(projects[Charge_Code],MATCH(TimeEntry2[[#This Row],[Project_ID]],projects[Project_ID],0))</f>
        <v>282803-00 SKYTRAN (5019-124)</v>
      </c>
      <c r="G208" s="22">
        <v>44508</v>
      </c>
      <c r="H208" s="23">
        <v>1</v>
      </c>
      <c r="I208" s="18" t="str">
        <f t="shared" si="10"/>
        <v>Normal Time</v>
      </c>
      <c r="J208" t="s">
        <v>419</v>
      </c>
      <c r="K208" s="24" t="str">
        <f>INDEX(projects[job number],MATCH(TimeEntry2[[#This Row],[Project_ID]],projects[Project_ID],0))</f>
        <v>282803-00</v>
      </c>
      <c r="L208" s="18">
        <f>IF(TimeEntry2[[#This Row],[Date]]=0,"",WEEKDAY(G208,2))</f>
        <v>1</v>
      </c>
      <c r="M208" s="25">
        <f>YEAR(TimeEntry2[[#This Row],[WkEnd]])</f>
        <v>2021</v>
      </c>
      <c r="N208" s="25">
        <f>WEEKNUM(TimeEntry2[[#This Row],[WkEnd]])</f>
        <v>47</v>
      </c>
      <c r="O208" s="25" t="str">
        <f>TimeEntry2[[#This Row],[Year]]&amp;"-"&amp;TimeEntry2[[#This Row],[WkNo]]</f>
        <v>2021-47</v>
      </c>
    </row>
    <row r="209" spans="1:15" x14ac:dyDescent="0.25">
      <c r="A209" s="26">
        <f>MOD(IF(ROW()=2,  0.1,    IF(INDEX(TimeEntry2[WkEnd],ROW()-1)  =INDEX(TimeEntry2[WkEnd],ROW()-2),    INDEX(TimeEntry2[format],ROW()-2),    INDEX(TimeEntry2[format],ROW()-2)    +1)),2)</f>
        <v>1.1000000000000001</v>
      </c>
      <c r="B209" s="19">
        <v>44508.433229166665</v>
      </c>
      <c r="C209" s="20" t="s">
        <v>228</v>
      </c>
      <c r="D209" s="21" t="s">
        <v>127</v>
      </c>
      <c r="E209" s="21">
        <f>IF(TimeEntry2[[#This Row],[Date]]=0,#REF!,G209+(7-L209))</f>
        <v>44514</v>
      </c>
      <c r="F209" s="21" t="str">
        <f>INDEX(projects[Charge_Code],MATCH(TimeEntry2[[#This Row],[Project_ID]],projects[Project_ID],0))</f>
        <v>284197-00 IRSDC MODULAR STATIONS (55-120)</v>
      </c>
      <c r="G209" s="22">
        <v>44508</v>
      </c>
      <c r="H209" s="23">
        <v>2</v>
      </c>
      <c r="I209" s="18" t="str">
        <f t="shared" si="10"/>
        <v>Normal Time</v>
      </c>
      <c r="J209" t="s">
        <v>420</v>
      </c>
      <c r="K209" s="24" t="str">
        <f>INDEX(projects[job number],MATCH(TimeEntry2[[#This Row],[Project_ID]],projects[Project_ID],0))</f>
        <v>284197-00</v>
      </c>
      <c r="L209" s="18">
        <f>IF(TimeEntry2[[#This Row],[Date]]=0,"",WEEKDAY(G209,2))</f>
        <v>1</v>
      </c>
      <c r="M209" s="25">
        <f>YEAR(TimeEntry2[[#This Row],[WkEnd]])</f>
        <v>2021</v>
      </c>
      <c r="N209" s="25">
        <f>WEEKNUM(TimeEntry2[[#This Row],[WkEnd]])</f>
        <v>47</v>
      </c>
      <c r="O209" s="25" t="str">
        <f>TimeEntry2[[#This Row],[Year]]&amp;"-"&amp;TimeEntry2[[#This Row],[WkNo]]</f>
        <v>2021-47</v>
      </c>
    </row>
    <row r="210" spans="1:15" x14ac:dyDescent="0.25">
      <c r="A210" s="26">
        <f>MOD(IF(ROW()=2,  0.1,    IF(INDEX(TimeEntry2[WkEnd],ROW()-1)  =INDEX(TimeEntry2[WkEnd],ROW()-2),    INDEX(TimeEntry2[format],ROW()-2),    INDEX(TimeEntry2[format],ROW()-2)    +1)),2)</f>
        <v>0.10000000000000009</v>
      </c>
      <c r="B210" s="19">
        <v>44505.500601851854</v>
      </c>
      <c r="C210" s="20" t="s">
        <v>225</v>
      </c>
      <c r="D210" s="21" t="s">
        <v>127</v>
      </c>
      <c r="E210" s="21">
        <f>IF(TimeEntry2[[#This Row],[Date]]=0,#REF!,G210+(7-L210))</f>
        <v>44507</v>
      </c>
      <c r="F210" s="21" t="str">
        <f>INDEX(projects[Charge_Code],MATCH(TimeEntry2[[#This Row],[Project_ID]],projects[Project_ID],0))</f>
        <v>284197-00 IRSDC MODULAR STATIONS (55-120)</v>
      </c>
      <c r="G210" s="22">
        <v>44505</v>
      </c>
      <c r="H210" s="23">
        <v>7.5</v>
      </c>
      <c r="I210" s="18" t="str">
        <f t="shared" si="10"/>
        <v>Normal Time</v>
      </c>
      <c r="J210" t="s">
        <v>421</v>
      </c>
      <c r="K210" s="24" t="str">
        <f>INDEX(projects[job number],MATCH(TimeEntry2[[#This Row],[Project_ID]],projects[Project_ID],0))</f>
        <v>284197-00</v>
      </c>
      <c r="L210" s="18">
        <f>IF(TimeEntry2[[#This Row],[Date]]=0,"",WEEKDAY(G210,2))</f>
        <v>5</v>
      </c>
      <c r="M210" s="25">
        <f>YEAR(TimeEntry2[[#This Row],[WkEnd]])</f>
        <v>2021</v>
      </c>
      <c r="N210" s="25">
        <f>WEEKNUM(TimeEntry2[[#This Row],[WkEnd]])</f>
        <v>46</v>
      </c>
      <c r="O210" s="25" t="str">
        <f>TimeEntry2[[#This Row],[Year]]&amp;"-"&amp;TimeEntry2[[#This Row],[WkNo]]</f>
        <v>2021-46</v>
      </c>
    </row>
    <row r="211" spans="1:15" x14ac:dyDescent="0.25">
      <c r="A211" s="26">
        <f>MOD(IF(ROW()=2,  0.1,    IF(INDEX(TimeEntry2[WkEnd],ROW()-1)  =INDEX(TimeEntry2[WkEnd],ROW()-2),    INDEX(TimeEntry2[format],ROW()-2),    INDEX(TimeEntry2[format],ROW()-2)    +1)),2)</f>
        <v>0.10000000000000009</v>
      </c>
      <c r="B211" s="19">
        <v>44504.750416666669</v>
      </c>
      <c r="C211" s="20" t="s">
        <v>224</v>
      </c>
      <c r="D211" s="21" t="s">
        <v>155</v>
      </c>
      <c r="E211" s="21">
        <f>IF(TimeEntry2[[#This Row],[Date]]=0,#REF!,G211+(7-L211))</f>
        <v>44507</v>
      </c>
      <c r="F211" s="21" t="str">
        <f>INDEX(projects[Charge_Code],MATCH(TimeEntry2[[#This Row],[Project_ID]],projects[Project_ID],0))</f>
        <v>282803-00 SKYTRAN (5019-124)</v>
      </c>
      <c r="G211" s="22">
        <v>44504</v>
      </c>
      <c r="H211" s="23">
        <v>2</v>
      </c>
      <c r="I211" s="18" t="str">
        <f t="shared" si="10"/>
        <v>Normal Time</v>
      </c>
      <c r="J211" t="s">
        <v>422</v>
      </c>
      <c r="K211" s="24" t="str">
        <f>INDEX(projects[job number],MATCH(TimeEntry2[[#This Row],[Project_ID]],projects[Project_ID],0))</f>
        <v>282803-00</v>
      </c>
      <c r="L211" s="18">
        <f>IF(TimeEntry2[[#This Row],[Date]]=0,"",WEEKDAY(G211,2))</f>
        <v>4</v>
      </c>
      <c r="M211" s="25">
        <f>YEAR(TimeEntry2[[#This Row],[WkEnd]])</f>
        <v>2021</v>
      </c>
      <c r="N211" s="25">
        <f>WEEKNUM(TimeEntry2[[#This Row],[WkEnd]])</f>
        <v>46</v>
      </c>
      <c r="O211" s="25" t="str">
        <f>TimeEntry2[[#This Row],[Year]]&amp;"-"&amp;TimeEntry2[[#This Row],[WkNo]]</f>
        <v>2021-46</v>
      </c>
    </row>
    <row r="212" spans="1:15" x14ac:dyDescent="0.25">
      <c r="A212" s="26">
        <f>MOD(IF(ROW()=2,  0.1,    IF(INDEX(TimeEntry2[WkEnd],ROW()-1)  =INDEX(TimeEntry2[WkEnd],ROW()-2),    INDEX(TimeEntry2[format],ROW()-2),    INDEX(TimeEntry2[format],ROW()-2)    +1)),2)</f>
        <v>0.10000000000000009</v>
      </c>
      <c r="B212" s="19">
        <v>44504.416979166665</v>
      </c>
      <c r="C212" s="20" t="s">
        <v>224</v>
      </c>
      <c r="D212" s="21" t="s">
        <v>127</v>
      </c>
      <c r="E212" s="21">
        <f>IF(TimeEntry2[[#This Row],[Date]]=0,#REF!,G212+(7-L212))</f>
        <v>44507</v>
      </c>
      <c r="F212" s="21" t="str">
        <f>INDEX(projects[Charge_Code],MATCH(TimeEntry2[[#This Row],[Project_ID]],projects[Project_ID],0))</f>
        <v>284197-00 IRSDC MODULAR STATIONS (55-120)</v>
      </c>
      <c r="G212" s="22">
        <v>44504</v>
      </c>
      <c r="H212" s="23">
        <v>5.5</v>
      </c>
      <c r="I212" s="18" t="str">
        <f t="shared" si="10"/>
        <v>Normal Time</v>
      </c>
      <c r="J212" t="s">
        <v>423</v>
      </c>
      <c r="K212" s="24" t="str">
        <f>INDEX(projects[job number],MATCH(TimeEntry2[[#This Row],[Project_ID]],projects[Project_ID],0))</f>
        <v>284197-00</v>
      </c>
      <c r="L212" s="18">
        <f>IF(TimeEntry2[[#This Row],[Date]]=0,"",WEEKDAY(G212,2))</f>
        <v>4</v>
      </c>
      <c r="M212" s="25">
        <f>YEAR(TimeEntry2[[#This Row],[WkEnd]])</f>
        <v>2021</v>
      </c>
      <c r="N212" s="25">
        <f>WEEKNUM(TimeEntry2[[#This Row],[WkEnd]])</f>
        <v>46</v>
      </c>
      <c r="O212" s="25" t="str">
        <f>TimeEntry2[[#This Row],[Year]]&amp;"-"&amp;TimeEntry2[[#This Row],[WkNo]]</f>
        <v>2021-46</v>
      </c>
    </row>
    <row r="213" spans="1:15" x14ac:dyDescent="0.25">
      <c r="A213" s="26">
        <f>MOD(IF(ROW()=2,  0.1,    IF(INDEX(TimeEntry2[WkEnd],ROW()-1)  =INDEX(TimeEntry2[WkEnd],ROW()-2),    INDEX(TimeEntry2[format],ROW()-2),    INDEX(TimeEntry2[format],ROW()-2)    +1)),2)</f>
        <v>0.10000000000000009</v>
      </c>
      <c r="B213" s="19">
        <v>44503.429467592592</v>
      </c>
      <c r="C213" s="20" t="s">
        <v>226</v>
      </c>
      <c r="D213" s="21" t="s">
        <v>117</v>
      </c>
      <c r="E213" s="21">
        <f>IF(TimeEntry2[[#This Row],[Date]]=0,#REF!,G213+(7-L213))</f>
        <v>44507</v>
      </c>
      <c r="F213" s="21" t="str">
        <f>INDEX(projects[Charge_Code],MATCH(TimeEntry2[[#This Row],[Project_ID]],projects[Project_ID],0))</f>
        <v>077616-65 UPSKILLING TRAINING AND DEVELO (01-748)</v>
      </c>
      <c r="G213" s="22">
        <v>44503</v>
      </c>
      <c r="H213" s="23">
        <v>3.75</v>
      </c>
      <c r="I213" s="18" t="str">
        <f t="shared" si="10"/>
        <v>Normal Time</v>
      </c>
      <c r="J213" t="s">
        <v>424</v>
      </c>
      <c r="K213" s="24" t="str">
        <f>INDEX(projects[job number],MATCH(TimeEntry2[[#This Row],[Project_ID]],projects[Project_ID],0))</f>
        <v>077616-65</v>
      </c>
      <c r="L213" s="18">
        <f>IF(TimeEntry2[[#This Row],[Date]]=0,"",WEEKDAY(G213,2))</f>
        <v>3</v>
      </c>
      <c r="M213" s="25">
        <f>YEAR(TimeEntry2[[#This Row],[WkEnd]])</f>
        <v>2021</v>
      </c>
      <c r="N213" s="25">
        <f>WEEKNUM(TimeEntry2[[#This Row],[WkEnd]])</f>
        <v>46</v>
      </c>
      <c r="O213" s="25" t="str">
        <f>TimeEntry2[[#This Row],[Year]]&amp;"-"&amp;TimeEntry2[[#This Row],[WkNo]]</f>
        <v>2021-46</v>
      </c>
    </row>
    <row r="214" spans="1:15" x14ac:dyDescent="0.25">
      <c r="A214" s="26">
        <f>MOD(IF(ROW()=2,  0.1,    IF(INDEX(TimeEntry2[WkEnd],ROW()-1)  =INDEX(TimeEntry2[WkEnd],ROW()-2),    INDEX(TimeEntry2[format],ROW()-2),    INDEX(TimeEntry2[format],ROW()-2)    +1)),2)</f>
        <v>0.10000000000000009</v>
      </c>
      <c r="B214" s="19">
        <v>44503.417256944442</v>
      </c>
      <c r="C214" s="20" t="s">
        <v>226</v>
      </c>
      <c r="D214" s="21" t="s">
        <v>127</v>
      </c>
      <c r="E214" s="21">
        <f>IF(TimeEntry2[[#This Row],[Date]]=0,#REF!,G214+(7-L214))</f>
        <v>44507</v>
      </c>
      <c r="F214" s="21" t="str">
        <f>INDEX(projects[Charge_Code],MATCH(TimeEntry2[[#This Row],[Project_ID]],projects[Project_ID],0))</f>
        <v>284197-00 IRSDC MODULAR STATIONS (55-120)</v>
      </c>
      <c r="G214" s="22">
        <v>44503</v>
      </c>
      <c r="H214" s="23">
        <v>3.75</v>
      </c>
      <c r="I214" s="18" t="str">
        <f t="shared" si="10"/>
        <v>Normal Time</v>
      </c>
      <c r="J214" t="s">
        <v>425</v>
      </c>
      <c r="K214" s="24" t="str">
        <f>INDEX(projects[job number],MATCH(TimeEntry2[[#This Row],[Project_ID]],projects[Project_ID],0))</f>
        <v>284197-00</v>
      </c>
      <c r="L214" s="18">
        <f>IF(TimeEntry2[[#This Row],[Date]]=0,"",WEEKDAY(G214,2))</f>
        <v>3</v>
      </c>
      <c r="M214" s="25">
        <f>YEAR(TimeEntry2[[#This Row],[WkEnd]])</f>
        <v>2021</v>
      </c>
      <c r="N214" s="25">
        <f>WEEKNUM(TimeEntry2[[#This Row],[WkEnd]])</f>
        <v>46</v>
      </c>
      <c r="O214" s="25" t="str">
        <f>TimeEntry2[[#This Row],[Year]]&amp;"-"&amp;TimeEntry2[[#This Row],[WkNo]]</f>
        <v>2021-46</v>
      </c>
    </row>
    <row r="215" spans="1:15" x14ac:dyDescent="0.25">
      <c r="A215" s="26">
        <f>MOD(IF(ROW()=2,  0.1,    IF(INDEX(TimeEntry2[WkEnd],ROW()-1)  =INDEX(TimeEntry2[WkEnd],ROW()-2),    INDEX(TimeEntry2[format],ROW()-2),    INDEX(TimeEntry2[format],ROW()-2)    +1)),2)</f>
        <v>0.10000000000000009</v>
      </c>
      <c r="B215" s="19">
        <v>44502.667187500003</v>
      </c>
      <c r="C215" s="20" t="s">
        <v>240</v>
      </c>
      <c r="D215" s="21" t="s">
        <v>127</v>
      </c>
      <c r="E215" s="21">
        <f>IF(TimeEntry2[[#This Row],[Date]]=0,#REF!,G215+(7-L215))</f>
        <v>44507</v>
      </c>
      <c r="F215" s="21" t="str">
        <f>INDEX(projects[Charge_Code],MATCH(TimeEntry2[[#This Row],[Project_ID]],projects[Project_ID],0))</f>
        <v>284197-00 IRSDC MODULAR STATIONS (55-120)</v>
      </c>
      <c r="G215" s="22">
        <v>44502</v>
      </c>
      <c r="H215" s="23">
        <v>2.5</v>
      </c>
      <c r="I215" s="18" t="str">
        <f t="shared" si="10"/>
        <v>Normal Time</v>
      </c>
      <c r="J215" t="s">
        <v>382</v>
      </c>
      <c r="K215" s="24" t="str">
        <f>INDEX(projects[job number],MATCH(TimeEntry2[[#This Row],[Project_ID]],projects[Project_ID],0))</f>
        <v>284197-00</v>
      </c>
      <c r="L215" s="18">
        <f>IF(TimeEntry2[[#This Row],[Date]]=0,"",WEEKDAY(G215,2))</f>
        <v>2</v>
      </c>
      <c r="M215" s="25">
        <f>YEAR(TimeEntry2[[#This Row],[WkEnd]])</f>
        <v>2021</v>
      </c>
      <c r="N215" s="25">
        <f>WEEKNUM(TimeEntry2[[#This Row],[WkEnd]])</f>
        <v>46</v>
      </c>
      <c r="O215" s="25" t="str">
        <f>TimeEntry2[[#This Row],[Year]]&amp;"-"&amp;TimeEntry2[[#This Row],[WkNo]]</f>
        <v>2021-46</v>
      </c>
    </row>
    <row r="216" spans="1:15" x14ac:dyDescent="0.25">
      <c r="A216" s="26">
        <f>MOD(IF(ROW()=2,  0.1,    IF(INDEX(TimeEntry2[WkEnd],ROW()-1)  =INDEX(TimeEntry2[WkEnd],ROW()-2),    INDEX(TimeEntry2[format],ROW()-2),    INDEX(TimeEntry2[format],ROW()-2)    +1)),2)</f>
        <v>0.10000000000000009</v>
      </c>
      <c r="B216" s="19">
        <v>44502.584189814814</v>
      </c>
      <c r="C216" s="20" t="s">
        <v>240</v>
      </c>
      <c r="D216" s="21" t="s">
        <v>127</v>
      </c>
      <c r="E216" s="21">
        <f>IF(TimeEntry2[[#This Row],[Date]]=0,#REF!,G216+(7-L216))</f>
        <v>44507</v>
      </c>
      <c r="F216" s="21" t="str">
        <f>INDEX(projects[Charge_Code],MATCH(TimeEntry2[[#This Row],[Project_ID]],projects[Project_ID],0))</f>
        <v>284197-00 IRSDC MODULAR STATIONS (55-120)</v>
      </c>
      <c r="G216" s="22">
        <v>44502</v>
      </c>
      <c r="H216" s="23">
        <v>1.5</v>
      </c>
      <c r="I216" s="18" t="str">
        <f t="shared" si="10"/>
        <v>Normal Time</v>
      </c>
      <c r="J216" t="s">
        <v>426</v>
      </c>
      <c r="K216" s="24" t="str">
        <f>INDEX(projects[job number],MATCH(TimeEntry2[[#This Row],[Project_ID]],projects[Project_ID],0))</f>
        <v>284197-00</v>
      </c>
      <c r="L216" s="18">
        <f>IF(TimeEntry2[[#This Row],[Date]]=0,"",WEEKDAY(G216,2))</f>
        <v>2</v>
      </c>
      <c r="M216" s="25">
        <f>YEAR(TimeEntry2[[#This Row],[WkEnd]])</f>
        <v>2021</v>
      </c>
      <c r="N216" s="25">
        <f>WEEKNUM(TimeEntry2[[#This Row],[WkEnd]])</f>
        <v>46</v>
      </c>
      <c r="O216" s="25" t="str">
        <f>TimeEntry2[[#This Row],[Year]]&amp;"-"&amp;TimeEntry2[[#This Row],[WkNo]]</f>
        <v>2021-46</v>
      </c>
    </row>
    <row r="217" spans="1:15" x14ac:dyDescent="0.25">
      <c r="A217" s="26">
        <f>MOD(IF(ROW()=2,  0.1,    IF(INDEX(TimeEntry2[WkEnd],ROW()-1)  =INDEX(TimeEntry2[WkEnd],ROW()-2),    INDEX(TimeEntry2[format],ROW()-2),    INDEX(TimeEntry2[format],ROW()-2)    +1)),2)</f>
        <v>0.10000000000000009</v>
      </c>
      <c r="B217" s="19">
        <v>44502.584189814814</v>
      </c>
      <c r="C217" s="20" t="s">
        <v>240</v>
      </c>
      <c r="D217" s="21" t="s">
        <v>127</v>
      </c>
      <c r="E217" s="21">
        <f>IF(TimeEntry2[[#This Row],[Date]]=0,#REF!,G217+(7-L217))</f>
        <v>44507</v>
      </c>
      <c r="F217" s="21" t="str">
        <f>INDEX(projects[Charge_Code],MATCH(TimeEntry2[[#This Row],[Project_ID]],projects[Project_ID],0))</f>
        <v>284197-00 IRSDC MODULAR STATIONS (55-120)</v>
      </c>
      <c r="G217" s="22">
        <v>44502</v>
      </c>
      <c r="H217" s="23">
        <v>2</v>
      </c>
      <c r="I217" s="18" t="str">
        <f t="shared" si="10"/>
        <v>Normal Time</v>
      </c>
      <c r="J217" t="s">
        <v>427</v>
      </c>
      <c r="K217" s="24" t="str">
        <f>INDEX(projects[job number],MATCH(TimeEntry2[[#This Row],[Project_ID]],projects[Project_ID],0))</f>
        <v>284197-00</v>
      </c>
      <c r="L217" s="18">
        <f>IF(TimeEntry2[[#This Row],[Date]]=0,"",WEEKDAY(G217,2))</f>
        <v>2</v>
      </c>
      <c r="M217" s="25">
        <f>YEAR(TimeEntry2[[#This Row],[WkEnd]])</f>
        <v>2021</v>
      </c>
      <c r="N217" s="25">
        <f>WEEKNUM(TimeEntry2[[#This Row],[WkEnd]])</f>
        <v>46</v>
      </c>
      <c r="O217" s="25" t="str">
        <f>TimeEntry2[[#This Row],[Year]]&amp;"-"&amp;TimeEntry2[[#This Row],[WkNo]]</f>
        <v>2021-46</v>
      </c>
    </row>
    <row r="218" spans="1:15" x14ac:dyDescent="0.25">
      <c r="A218" s="26">
        <f>MOD(IF(ROW()=2,  0.1,    IF(INDEX(TimeEntry2[WkEnd],ROW()-1)  =INDEX(TimeEntry2[WkEnd],ROW()-2),    INDEX(TimeEntry2[format],ROW()-2),    INDEX(TimeEntry2[format],ROW()-2)    +1)),2)</f>
        <v>0.10000000000000009</v>
      </c>
      <c r="B218" s="19">
        <v>44502.501377314817</v>
      </c>
      <c r="C218" s="20" t="s">
        <v>240</v>
      </c>
      <c r="D218" s="21" t="s">
        <v>127</v>
      </c>
      <c r="E218" s="21">
        <f>IF(TimeEntry2[[#This Row],[Date]]=0,#REF!,G218+(7-L218))</f>
        <v>44507</v>
      </c>
      <c r="F218" s="21" t="str">
        <f>INDEX(projects[Charge_Code],MATCH(TimeEntry2[[#This Row],[Project_ID]],projects[Project_ID],0))</f>
        <v>284197-00 IRSDC MODULAR STATIONS (55-120)</v>
      </c>
      <c r="G218" s="22">
        <v>44502</v>
      </c>
      <c r="H218" s="23">
        <v>1.5</v>
      </c>
      <c r="I218" s="18" t="str">
        <f t="shared" si="10"/>
        <v>Normal Time</v>
      </c>
      <c r="J218" t="s">
        <v>428</v>
      </c>
      <c r="K218" s="24" t="str">
        <f>INDEX(projects[job number],MATCH(TimeEntry2[[#This Row],[Project_ID]],projects[Project_ID],0))</f>
        <v>284197-00</v>
      </c>
      <c r="L218" s="18">
        <f>IF(TimeEntry2[[#This Row],[Date]]=0,"",WEEKDAY(G218,2))</f>
        <v>2</v>
      </c>
      <c r="M218" s="25">
        <f>YEAR(TimeEntry2[[#This Row],[WkEnd]])</f>
        <v>2021</v>
      </c>
      <c r="N218" s="25">
        <f>WEEKNUM(TimeEntry2[[#This Row],[WkEnd]])</f>
        <v>46</v>
      </c>
      <c r="O218" s="25" t="str">
        <f>TimeEntry2[[#This Row],[Year]]&amp;"-"&amp;TimeEntry2[[#This Row],[WkNo]]</f>
        <v>2021-46</v>
      </c>
    </row>
    <row r="219" spans="1:15" x14ac:dyDescent="0.25">
      <c r="A219" s="26">
        <f>MOD(IF(ROW()=2,  0.1,    IF(INDEX(TimeEntry2[WkEnd],ROW()-1)  =INDEX(TimeEntry2[WkEnd],ROW()-2),    INDEX(TimeEntry2[format],ROW()-2),    INDEX(TimeEntry2[format],ROW()-2)    +1)),2)</f>
        <v>0.10000000000000009</v>
      </c>
      <c r="B219" s="19">
        <v>44501.641493055555</v>
      </c>
      <c r="C219" s="20" t="s">
        <v>228</v>
      </c>
      <c r="D219" s="21" t="s">
        <v>127</v>
      </c>
      <c r="E219" s="21">
        <f>IF(TimeEntry2[[#This Row],[Date]]=0,#REF!,G219+(7-L219))</f>
        <v>44507</v>
      </c>
      <c r="F219" s="21" t="str">
        <f>INDEX(projects[Charge_Code],MATCH(TimeEntry2[[#This Row],[Project_ID]],projects[Project_ID],0))</f>
        <v>284197-00 IRSDC MODULAR STATIONS (55-120)</v>
      </c>
      <c r="G219" s="22">
        <v>44501</v>
      </c>
      <c r="H219" s="23">
        <v>2</v>
      </c>
      <c r="I219" s="18" t="str">
        <f t="shared" si="10"/>
        <v>Normal Time</v>
      </c>
      <c r="J219" t="s">
        <v>429</v>
      </c>
      <c r="K219" s="24" t="str">
        <f>INDEX(projects[job number],MATCH(TimeEntry2[[#This Row],[Project_ID]],projects[Project_ID],0))</f>
        <v>284197-00</v>
      </c>
      <c r="L219" s="18">
        <f>IF(TimeEntry2[[#This Row],[Date]]=0,"",WEEKDAY(G219,2))</f>
        <v>1</v>
      </c>
      <c r="M219" s="25">
        <f>YEAR(TimeEntry2[[#This Row],[WkEnd]])</f>
        <v>2021</v>
      </c>
      <c r="N219" s="25">
        <f>WEEKNUM(TimeEntry2[[#This Row],[WkEnd]])</f>
        <v>46</v>
      </c>
      <c r="O219" s="25" t="str">
        <f>TimeEntry2[[#This Row],[Year]]&amp;"-"&amp;TimeEntry2[[#This Row],[WkNo]]</f>
        <v>2021-46</v>
      </c>
    </row>
    <row r="220" spans="1:15" x14ac:dyDescent="0.25">
      <c r="A220" s="26">
        <f>MOD(IF(ROW()=2,  0.1,    IF(INDEX(TimeEntry2[WkEnd],ROW()-1)  =INDEX(TimeEntry2[WkEnd],ROW()-2),    INDEX(TimeEntry2[format],ROW()-2),    INDEX(TimeEntry2[format],ROW()-2)    +1)),2)</f>
        <v>0.10000000000000009</v>
      </c>
      <c r="B220" s="19">
        <v>44501.641493055555</v>
      </c>
      <c r="C220" s="20" t="s">
        <v>228</v>
      </c>
      <c r="D220" s="21" t="s">
        <v>127</v>
      </c>
      <c r="E220" s="21">
        <f>IF(TimeEntry2[[#This Row],[Date]]=0,#REF!,G220+(7-L220))</f>
        <v>44507</v>
      </c>
      <c r="F220" s="21" t="str">
        <f>INDEX(projects[Charge_Code],MATCH(TimeEntry2[[#This Row],[Project_ID]],projects[Project_ID],0))</f>
        <v>284197-00 IRSDC MODULAR STATIONS (55-120)</v>
      </c>
      <c r="G220" s="22">
        <v>44501</v>
      </c>
      <c r="H220" s="23">
        <v>2</v>
      </c>
      <c r="I220" s="18" t="str">
        <f t="shared" ref="I220:I224" si="11">"Normal Time"</f>
        <v>Normal Time</v>
      </c>
      <c r="J220" t="s">
        <v>430</v>
      </c>
      <c r="K220" s="24" t="str">
        <f>INDEX(projects[job number],MATCH(TimeEntry2[[#This Row],[Project_ID]],projects[Project_ID],0))</f>
        <v>284197-00</v>
      </c>
      <c r="L220" s="18">
        <f>IF(TimeEntry2[[#This Row],[Date]]=0,"",WEEKDAY(G220,2))</f>
        <v>1</v>
      </c>
      <c r="M220" s="25">
        <f>YEAR(TimeEntry2[[#This Row],[WkEnd]])</f>
        <v>2021</v>
      </c>
      <c r="N220" s="25">
        <f>WEEKNUM(TimeEntry2[[#This Row],[WkEnd]])</f>
        <v>46</v>
      </c>
      <c r="O220" s="25" t="str">
        <f>TimeEntry2[[#This Row],[Year]]&amp;"-"&amp;TimeEntry2[[#This Row],[WkNo]]</f>
        <v>2021-46</v>
      </c>
    </row>
    <row r="221" spans="1:15" x14ac:dyDescent="0.25">
      <c r="A221" s="26">
        <f>MOD(IF(ROW()=2,  0.1,    IF(INDEX(TimeEntry2[WkEnd],ROW()-1)  =INDEX(TimeEntry2[WkEnd],ROW()-2),    INDEX(TimeEntry2[format],ROW()-2),    INDEX(TimeEntry2[format],ROW()-2)    +1)),2)</f>
        <v>0.10000000000000009</v>
      </c>
      <c r="B221" s="19">
        <v>44501.641493055555</v>
      </c>
      <c r="C221" s="20" t="s">
        <v>228</v>
      </c>
      <c r="D221" s="21" t="s">
        <v>127</v>
      </c>
      <c r="E221" s="21">
        <f>IF(TimeEntry2[[#This Row],[Date]]=0,#REF!,G221+(7-L221))</f>
        <v>44507</v>
      </c>
      <c r="F221" s="21" t="str">
        <f>INDEX(projects[Charge_Code],MATCH(TimeEntry2[[#This Row],[Project_ID]],projects[Project_ID],0))</f>
        <v>284197-00 IRSDC MODULAR STATIONS (55-120)</v>
      </c>
      <c r="G221" s="22">
        <v>44501</v>
      </c>
      <c r="H221" s="23">
        <v>1.5</v>
      </c>
      <c r="I221" s="18" t="str">
        <f t="shared" si="11"/>
        <v>Normal Time</v>
      </c>
      <c r="J221" t="s">
        <v>431</v>
      </c>
      <c r="K221" s="24" t="str">
        <f>INDEX(projects[job number],MATCH(TimeEntry2[[#This Row],[Project_ID]],projects[Project_ID],0))</f>
        <v>284197-00</v>
      </c>
      <c r="L221" s="18">
        <f>IF(TimeEntry2[[#This Row],[Date]]=0,"",WEEKDAY(G221,2))</f>
        <v>1</v>
      </c>
      <c r="M221" s="25">
        <f>YEAR(TimeEntry2[[#This Row],[WkEnd]])</f>
        <v>2021</v>
      </c>
      <c r="N221" s="25">
        <f>WEEKNUM(TimeEntry2[[#This Row],[WkEnd]])</f>
        <v>46</v>
      </c>
      <c r="O221" s="25" t="str">
        <f>TimeEntry2[[#This Row],[Year]]&amp;"-"&amp;TimeEntry2[[#This Row],[WkNo]]</f>
        <v>2021-46</v>
      </c>
    </row>
    <row r="222" spans="1:15" x14ac:dyDescent="0.25">
      <c r="A222" s="26">
        <f>MOD(IF(ROW()=2,  0.1,    IF(INDEX(TimeEntry2[WkEnd],ROW()-1)  =INDEX(TimeEntry2[WkEnd],ROW()-2),    INDEX(TimeEntry2[format],ROW()-2),    INDEX(TimeEntry2[format],ROW()-2)    +1)),2)</f>
        <v>0.10000000000000009</v>
      </c>
      <c r="B222" s="19">
        <v>44501.458738425928</v>
      </c>
      <c r="C222" s="20" t="s">
        <v>228</v>
      </c>
      <c r="D222" s="21" t="s">
        <v>130</v>
      </c>
      <c r="E222" s="21">
        <f>IF(TimeEntry2[[#This Row],[Date]]=0,#REF!,G222+(7-L222))</f>
        <v>44507</v>
      </c>
      <c r="F222" s="21" t="str">
        <f>INDEX(projects[Charge_Code],MATCH(TimeEntry2[[#This Row],[Project_ID]],projects[Project_ID],0))</f>
        <v>284197-02 BRIDGES AND CIVIL STRUCTURES (55-120)</v>
      </c>
      <c r="G222" s="22">
        <v>44501</v>
      </c>
      <c r="H222" s="23">
        <v>2</v>
      </c>
      <c r="I222" s="18" t="str">
        <f t="shared" si="11"/>
        <v>Normal Time</v>
      </c>
      <c r="J222" t="s">
        <v>432</v>
      </c>
      <c r="K222" s="24" t="str">
        <f>INDEX(projects[job number],MATCH(TimeEntry2[[#This Row],[Project_ID]],projects[Project_ID],0))</f>
        <v>284197-02</v>
      </c>
      <c r="L222" s="18">
        <f>IF(TimeEntry2[[#This Row],[Date]]=0,"",WEEKDAY(G222,2))</f>
        <v>1</v>
      </c>
      <c r="M222" s="25">
        <f>YEAR(TimeEntry2[[#This Row],[WkEnd]])</f>
        <v>2021</v>
      </c>
      <c r="N222" s="25">
        <f>WEEKNUM(TimeEntry2[[#This Row],[WkEnd]])</f>
        <v>46</v>
      </c>
      <c r="O222" s="25" t="str">
        <f>TimeEntry2[[#This Row],[Year]]&amp;"-"&amp;TimeEntry2[[#This Row],[WkNo]]</f>
        <v>2021-46</v>
      </c>
    </row>
    <row r="223" spans="1:15" x14ac:dyDescent="0.25">
      <c r="A223" s="26">
        <f>MOD(IF(ROW()=2,  0.1,    IF(INDEX(TimeEntry2[WkEnd],ROW()-1)  =INDEX(TimeEntry2[WkEnd],ROW()-2),    INDEX(TimeEntry2[format],ROW()-2),    INDEX(TimeEntry2[format],ROW()-2)    +1)),2)</f>
        <v>1.1000000000000001</v>
      </c>
      <c r="B223" s="19">
        <v>44498.500474537039</v>
      </c>
      <c r="C223" s="20" t="s">
        <v>225</v>
      </c>
      <c r="D223" s="21" t="s">
        <v>127</v>
      </c>
      <c r="E223" s="21">
        <f>IF(TimeEntry2[[#This Row],[Date]]=0,#REF!,G223+(7-L223))</f>
        <v>44500</v>
      </c>
      <c r="F223" s="21" t="str">
        <f>INDEX(projects[Charge_Code],MATCH(TimeEntry2[[#This Row],[Project_ID]],projects[Project_ID],0))</f>
        <v>284197-00 IRSDC MODULAR STATIONS (55-120)</v>
      </c>
      <c r="G223" s="22">
        <v>44498</v>
      </c>
      <c r="H223" s="23">
        <v>1.75</v>
      </c>
      <c r="I223" s="18" t="str">
        <f t="shared" si="11"/>
        <v>Normal Time</v>
      </c>
      <c r="J223" t="s">
        <v>433</v>
      </c>
      <c r="K223" s="24" t="str">
        <f>INDEX(projects[job number],MATCH(TimeEntry2[[#This Row],[Project_ID]],projects[Project_ID],0))</f>
        <v>284197-00</v>
      </c>
      <c r="L223" s="18">
        <f>IF(TimeEntry2[[#This Row],[Date]]=0,"",WEEKDAY(G223,2))</f>
        <v>5</v>
      </c>
      <c r="M223" s="25">
        <f>YEAR(TimeEntry2[[#This Row],[WkEnd]])</f>
        <v>2021</v>
      </c>
      <c r="N223" s="25">
        <f>WEEKNUM(TimeEntry2[[#This Row],[WkEnd]])</f>
        <v>45</v>
      </c>
      <c r="O223" s="25" t="str">
        <f>TimeEntry2[[#This Row],[Year]]&amp;"-"&amp;TimeEntry2[[#This Row],[WkNo]]</f>
        <v>2021-45</v>
      </c>
    </row>
    <row r="224" spans="1:15" x14ac:dyDescent="0.25">
      <c r="A224" s="26">
        <f>MOD(IF(ROW()=2,  0.1,    IF(INDEX(TimeEntry2[WkEnd],ROW()-1)  =INDEX(TimeEntry2[WkEnd],ROW()-2),    INDEX(TimeEntry2[format],ROW()-2),    INDEX(TimeEntry2[format],ROW()-2)    +1)),2)</f>
        <v>1.1000000000000001</v>
      </c>
      <c r="B224" s="19">
        <v>44498.500474537039</v>
      </c>
      <c r="C224" s="20">
        <f>WEEKDAY(TimeEntry2[[#This Row],[Date]])</f>
        <v>6</v>
      </c>
      <c r="D224" s="21" t="s">
        <v>44</v>
      </c>
      <c r="E224" s="21">
        <f>IF(TimeEntry2[[#This Row],[Date]]=0,#REF!,G224+(7-L224))</f>
        <v>44500</v>
      </c>
      <c r="F224" s="21" t="str">
        <f>INDEX(projects[Charge_Code],MATCH(TimeEntry2[[#This Row],[Project_ID]],projects[Project_ID],0))</f>
        <v>281868-12 STRUCTURES (01-189)</v>
      </c>
      <c r="G224" s="22">
        <f>ROUNDDOWN(TimeEntry2[[#This Row],[Timestamp]],0)</f>
        <v>44498</v>
      </c>
      <c r="H224" s="23">
        <v>2</v>
      </c>
      <c r="I224" s="18" t="str">
        <f t="shared" si="11"/>
        <v>Normal Time</v>
      </c>
      <c r="J224" t="s">
        <v>434</v>
      </c>
      <c r="K224" s="24" t="str">
        <f>INDEX(projects[job number],MATCH(TimeEntry2[[#This Row],[Project_ID]],projects[Project_ID],0))</f>
        <v>281868-12</v>
      </c>
      <c r="L224" s="18">
        <f>IF(TimeEntry2[[#This Row],[Date]]=0,"",WEEKDAY(G224,2))</f>
        <v>5</v>
      </c>
      <c r="M224" s="25">
        <f>YEAR(TimeEntry2[[#This Row],[WkEnd]])</f>
        <v>2021</v>
      </c>
      <c r="N224" s="25">
        <f>WEEKNUM(TimeEntry2[[#This Row],[WkEnd]])</f>
        <v>45</v>
      </c>
      <c r="O224" s="25" t="str">
        <f>TimeEntry2[[#This Row],[Year]]&amp;"-"&amp;TimeEntry2[[#This Row],[WkNo]]</f>
        <v>2021-45</v>
      </c>
    </row>
    <row r="225" spans="1:15" x14ac:dyDescent="0.25">
      <c r="A225" s="26">
        <f>MOD(IF(ROW()=2,  0.1,    IF(INDEX(TimeEntry2[WkEnd],ROW()-1)  =INDEX(TimeEntry2[WkEnd],ROW()-2),    INDEX(TimeEntry2[format],ROW()-2),    INDEX(TimeEntry2[format],ROW()-2)    +1)),2)</f>
        <v>1.1000000000000001</v>
      </c>
      <c r="B225" s="19">
        <v>44498.500474537039</v>
      </c>
      <c r="C225" s="20" t="s">
        <v>225</v>
      </c>
      <c r="D225" s="21" t="s">
        <v>130</v>
      </c>
      <c r="E225" s="21">
        <f>IF(TimeEntry2[[#This Row],[Date]]=0,#REF!,G225+(7-L225))</f>
        <v>44500</v>
      </c>
      <c r="F225" s="21" t="str">
        <f>INDEX(projects[Charge_Code],MATCH(TimeEntry2[[#This Row],[Project_ID]],projects[Project_ID],0))</f>
        <v>284197-02 BRIDGES AND CIVIL STRUCTURES (55-120)</v>
      </c>
      <c r="G225" s="22">
        <v>44498</v>
      </c>
      <c r="H225" s="23">
        <v>1.75</v>
      </c>
      <c r="I225" s="18" t="str">
        <f>"Normal Time"</f>
        <v>Normal Time</v>
      </c>
      <c r="J225" t="s">
        <v>435</v>
      </c>
      <c r="K225" s="24" t="str">
        <f>INDEX(projects[job number],MATCH(TimeEntry2[[#This Row],[Project_ID]],projects[Project_ID],0))</f>
        <v>284197-02</v>
      </c>
      <c r="L225" s="18">
        <f>IF(TimeEntry2[[#This Row],[Date]]=0,"",WEEKDAY(G225,2))</f>
        <v>5</v>
      </c>
      <c r="M225" s="25">
        <f>YEAR(TimeEntry2[[#This Row],[WkEnd]])</f>
        <v>2021</v>
      </c>
      <c r="N225" s="25">
        <f>WEEKNUM(TimeEntry2[[#This Row],[WkEnd]])</f>
        <v>45</v>
      </c>
      <c r="O225" s="25" t="str">
        <f>TimeEntry2[[#This Row],[Year]]&amp;"-"&amp;TimeEntry2[[#This Row],[WkNo]]</f>
        <v>2021-45</v>
      </c>
    </row>
    <row r="226" spans="1:15" x14ac:dyDescent="0.25">
      <c r="A226" s="26">
        <f>MOD(IF(ROW()=2,  0.1,    IF(INDEX(TimeEntry2[WkEnd],ROW()-1)  =INDEX(TimeEntry2[WkEnd],ROW()-2),    INDEX(TimeEntry2[format],ROW()-2),    INDEX(TimeEntry2[format],ROW()-2)    +1)),2)</f>
        <v>1.1000000000000001</v>
      </c>
      <c r="B226" s="19">
        <v>44498.434560185182</v>
      </c>
      <c r="C226" s="20" t="s">
        <v>225</v>
      </c>
      <c r="D226" s="21" t="s">
        <v>130</v>
      </c>
      <c r="E226" s="21">
        <f>IF(TimeEntry2[[#This Row],[Date]]=0,#REF!,G226+(7-L226))</f>
        <v>44500</v>
      </c>
      <c r="F226" s="21" t="str">
        <f>INDEX(projects[Charge_Code],MATCH(TimeEntry2[[#This Row],[Project_ID]],projects[Project_ID],0))</f>
        <v>284197-02 BRIDGES AND CIVIL STRUCTURES (55-120)</v>
      </c>
      <c r="G226" s="22">
        <v>44498</v>
      </c>
      <c r="H226" s="23">
        <v>2</v>
      </c>
      <c r="I226" s="18" t="str">
        <f>"Normal Time"</f>
        <v>Normal Time</v>
      </c>
      <c r="J226" t="s">
        <v>436</v>
      </c>
      <c r="K226" s="24" t="str">
        <f>INDEX(projects[job number],MATCH(TimeEntry2[[#This Row],[Project_ID]],projects[Project_ID],0))</f>
        <v>284197-02</v>
      </c>
      <c r="L226" s="18">
        <f>IF(TimeEntry2[[#This Row],[Date]]=0,"",WEEKDAY(G226,2))</f>
        <v>5</v>
      </c>
      <c r="M226" s="25">
        <f>YEAR(TimeEntry2[[#This Row],[WkEnd]])</f>
        <v>2021</v>
      </c>
      <c r="N226" s="25">
        <f>WEEKNUM(TimeEntry2[[#This Row],[WkEnd]])</f>
        <v>45</v>
      </c>
      <c r="O226" s="25" t="str">
        <f>TimeEntry2[[#This Row],[Year]]&amp;"-"&amp;TimeEntry2[[#This Row],[WkNo]]</f>
        <v>2021-45</v>
      </c>
    </row>
    <row r="227" spans="1:15" x14ac:dyDescent="0.25">
      <c r="A227" s="26">
        <f>MOD(IF(ROW()=2,  0.1,    IF(INDEX(TimeEntry2[WkEnd],ROW()-1)  =INDEX(TimeEntry2[WkEnd],ROW()-2),    INDEX(TimeEntry2[format],ROW()-2),    INDEX(TimeEntry2[format],ROW()-2)    +1)),2)</f>
        <v>1.1000000000000001</v>
      </c>
      <c r="B227" s="19">
        <v>44497.583738425928</v>
      </c>
      <c r="C227" s="20" t="s">
        <v>224</v>
      </c>
      <c r="D227" s="21" t="s">
        <v>127</v>
      </c>
      <c r="E227" s="21">
        <f>IF(TimeEntry2[[#This Row],[Date]]=0,#REF!,G227+(7-L227))</f>
        <v>44500</v>
      </c>
      <c r="F227" s="21" t="str">
        <f>INDEX(projects[Charge_Code],MATCH(TimeEntry2[[#This Row],[Project_ID]],projects[Project_ID],0))</f>
        <v>284197-00 IRSDC MODULAR STATIONS (55-120)</v>
      </c>
      <c r="G227" s="22">
        <v>44497</v>
      </c>
      <c r="H227" s="23">
        <v>3.5</v>
      </c>
      <c r="I227" s="18" t="str">
        <f t="shared" ref="I227:I233" si="12">"Normal Time"</f>
        <v>Normal Time</v>
      </c>
      <c r="J227" t="s">
        <v>437</v>
      </c>
      <c r="K227" s="24" t="str">
        <f>INDEX(projects[job number],MATCH(TimeEntry2[[#This Row],[Project_ID]],projects[Project_ID],0))</f>
        <v>284197-00</v>
      </c>
      <c r="L227" s="18">
        <f>IF(TimeEntry2[[#This Row],[Date]]=0,"",WEEKDAY(G227,2))</f>
        <v>4</v>
      </c>
      <c r="M227" s="25">
        <f>YEAR(TimeEntry2[[#This Row],[WkEnd]])</f>
        <v>2021</v>
      </c>
      <c r="N227" s="25">
        <f>WEEKNUM(TimeEntry2[[#This Row],[WkEnd]])</f>
        <v>45</v>
      </c>
      <c r="O227" s="25" t="str">
        <f>TimeEntry2[[#This Row],[Year]]&amp;"-"&amp;TimeEntry2[[#This Row],[WkNo]]</f>
        <v>2021-45</v>
      </c>
    </row>
    <row r="228" spans="1:15" x14ac:dyDescent="0.25">
      <c r="A228" s="26">
        <f>MOD(IF(ROW()=2,  0.1,    IF(INDEX(TimeEntry2[WkEnd],ROW()-1)  =INDEX(TimeEntry2[WkEnd],ROW()-2),    INDEX(TimeEntry2[format],ROW()-2),    INDEX(TimeEntry2[format],ROW()-2)    +1)),2)</f>
        <v>1.1000000000000001</v>
      </c>
      <c r="B228" s="19">
        <v>44497.500543981485</v>
      </c>
      <c r="C228" s="20" t="s">
        <v>224</v>
      </c>
      <c r="D228" s="21" t="s">
        <v>127</v>
      </c>
      <c r="E228" s="21">
        <f>IF(TimeEntry2[[#This Row],[Date]]=0,#REF!,G228+(7-L228))</f>
        <v>44500</v>
      </c>
      <c r="F228" s="21" t="str">
        <f>INDEX(projects[Charge_Code],MATCH(TimeEntry2[[#This Row],[Project_ID]],projects[Project_ID],0))</f>
        <v>284197-00 IRSDC MODULAR STATIONS (55-120)</v>
      </c>
      <c r="G228" s="22">
        <v>44497</v>
      </c>
      <c r="H228" s="23">
        <v>2</v>
      </c>
      <c r="I228" s="18" t="str">
        <f t="shared" si="12"/>
        <v>Normal Time</v>
      </c>
      <c r="J228" t="s">
        <v>438</v>
      </c>
      <c r="K228" s="24" t="str">
        <f>INDEX(projects[job number],MATCH(TimeEntry2[[#This Row],[Project_ID]],projects[Project_ID],0))</f>
        <v>284197-00</v>
      </c>
      <c r="L228" s="18">
        <f>IF(TimeEntry2[[#This Row],[Date]]=0,"",WEEKDAY(G228,2))</f>
        <v>4</v>
      </c>
      <c r="M228" s="25">
        <f>YEAR(TimeEntry2[[#This Row],[WkEnd]])</f>
        <v>2021</v>
      </c>
      <c r="N228" s="25">
        <f>WEEKNUM(TimeEntry2[[#This Row],[WkEnd]])</f>
        <v>45</v>
      </c>
      <c r="O228" s="25" t="str">
        <f>TimeEntry2[[#This Row],[Year]]&amp;"-"&amp;TimeEntry2[[#This Row],[WkNo]]</f>
        <v>2021-45</v>
      </c>
    </row>
    <row r="229" spans="1:15" x14ac:dyDescent="0.25">
      <c r="A229" s="26">
        <f>MOD(IF(ROW()=2,  0.1,    IF(INDEX(TimeEntry2[WkEnd],ROW()-1)  =INDEX(TimeEntry2[WkEnd],ROW()-2),    INDEX(TimeEntry2[format],ROW()-2),    INDEX(TimeEntry2[format],ROW()-2)    +1)),2)</f>
        <v>1.1000000000000001</v>
      </c>
      <c r="B229" s="19">
        <v>44497.419131944444</v>
      </c>
      <c r="C229" s="20" t="s">
        <v>224</v>
      </c>
      <c r="D229" s="21" t="s">
        <v>127</v>
      </c>
      <c r="E229" s="21">
        <f>IF(TimeEntry2[[#This Row],[Date]]=0,#REF!,G229+(7-L229))</f>
        <v>44500</v>
      </c>
      <c r="F229" s="21" t="str">
        <f>INDEX(projects[Charge_Code],MATCH(TimeEntry2[[#This Row],[Project_ID]],projects[Project_ID],0))</f>
        <v>284197-00 IRSDC MODULAR STATIONS (55-120)</v>
      </c>
      <c r="G229" s="22">
        <v>44497</v>
      </c>
      <c r="H229" s="23">
        <v>2</v>
      </c>
      <c r="I229" s="18" t="str">
        <f t="shared" si="12"/>
        <v>Normal Time</v>
      </c>
      <c r="J229" t="s">
        <v>439</v>
      </c>
      <c r="K229" s="24" t="str">
        <f>INDEX(projects[job number],MATCH(TimeEntry2[[#This Row],[Project_ID]],projects[Project_ID],0))</f>
        <v>284197-00</v>
      </c>
      <c r="L229" s="18">
        <f>IF(TimeEntry2[[#This Row],[Date]]=0,"",WEEKDAY(G229,2))</f>
        <v>4</v>
      </c>
      <c r="M229" s="25">
        <f>YEAR(TimeEntry2[[#This Row],[WkEnd]])</f>
        <v>2021</v>
      </c>
      <c r="N229" s="25">
        <f>WEEKNUM(TimeEntry2[[#This Row],[WkEnd]])</f>
        <v>45</v>
      </c>
      <c r="O229" s="25" t="str">
        <f>TimeEntry2[[#This Row],[Year]]&amp;"-"&amp;TimeEntry2[[#This Row],[WkNo]]</f>
        <v>2021-45</v>
      </c>
    </row>
    <row r="230" spans="1:15" x14ac:dyDescent="0.25">
      <c r="A230" s="26">
        <f>MOD(IF(ROW()=2,  0.1,    IF(INDEX(TimeEntry2[WkEnd],ROW()-1)  =INDEX(TimeEntry2[WkEnd],ROW()-2),    INDEX(TimeEntry2[format],ROW()-2),    INDEX(TimeEntry2[format],ROW()-2)    +1)),2)</f>
        <v>1.1000000000000001</v>
      </c>
      <c r="B230" s="19">
        <v>44496.557395833333</v>
      </c>
      <c r="C230" s="20" t="s">
        <v>226</v>
      </c>
      <c r="D230" s="21" t="s">
        <v>130</v>
      </c>
      <c r="E230" s="21">
        <f>IF(TimeEntry2[[#This Row],[Date]]=0,#REF!,G230+(7-L230))</f>
        <v>44500</v>
      </c>
      <c r="F230" s="21" t="str">
        <f>INDEX(projects[Charge_Code],MATCH(TimeEntry2[[#This Row],[Project_ID]],projects[Project_ID],0))</f>
        <v>284197-02 BRIDGES AND CIVIL STRUCTURES (55-120)</v>
      </c>
      <c r="G230" s="22">
        <v>44496</v>
      </c>
      <c r="H230" s="23">
        <v>2</v>
      </c>
      <c r="I230" s="18" t="str">
        <f t="shared" si="12"/>
        <v>Normal Time</v>
      </c>
      <c r="J230" t="s">
        <v>440</v>
      </c>
      <c r="K230" s="24" t="str">
        <f>INDEX(projects[job number],MATCH(TimeEntry2[[#This Row],[Project_ID]],projects[Project_ID],0))</f>
        <v>284197-02</v>
      </c>
      <c r="L230" s="18">
        <f>IF(TimeEntry2[[#This Row],[Date]]=0,"",WEEKDAY(G230,2))</f>
        <v>3</v>
      </c>
      <c r="M230" s="25">
        <f>YEAR(TimeEntry2[[#This Row],[WkEnd]])</f>
        <v>2021</v>
      </c>
      <c r="N230" s="25">
        <f>WEEKNUM(TimeEntry2[[#This Row],[WkEnd]])</f>
        <v>45</v>
      </c>
      <c r="O230" s="25" t="str">
        <f>TimeEntry2[[#This Row],[Year]]&amp;"-"&amp;TimeEntry2[[#This Row],[WkNo]]</f>
        <v>2021-45</v>
      </c>
    </row>
    <row r="231" spans="1:15" x14ac:dyDescent="0.25">
      <c r="A231" s="26">
        <f>MOD(IF(ROW()=2,  0.1,    IF(INDEX(TimeEntry2[WkEnd],ROW()-1)  =INDEX(TimeEntry2[WkEnd],ROW()-2),    INDEX(TimeEntry2[format],ROW()-2),    INDEX(TimeEntry2[format],ROW()-2)    +1)),2)</f>
        <v>1.1000000000000001</v>
      </c>
      <c r="B231" s="19">
        <v>44496.557395833333</v>
      </c>
      <c r="C231" s="20">
        <f>WEEKDAY(TimeEntry2[[#This Row],[Date]])</f>
        <v>4</v>
      </c>
      <c r="D231" s="21" t="s">
        <v>155</v>
      </c>
      <c r="E231" s="21">
        <f>IF(TimeEntry2[[#This Row],[Date]]=0,#REF!,G231+(7-L231))</f>
        <v>44500</v>
      </c>
      <c r="F231" s="21" t="str">
        <f>INDEX(projects[Charge_Code],MATCH(TimeEntry2[[#This Row],[Project_ID]],projects[Project_ID],0))</f>
        <v>282803-00 SKYTRAN (5019-124)</v>
      </c>
      <c r="G231" s="22">
        <f>ROUNDDOWN(TimeEntry2[[#This Row],[Timestamp]],0)</f>
        <v>44496</v>
      </c>
      <c r="H231" s="8">
        <v>2</v>
      </c>
      <c r="I231" s="18" t="str">
        <f t="shared" si="12"/>
        <v>Normal Time</v>
      </c>
      <c r="J231" s="7" t="s">
        <v>441</v>
      </c>
      <c r="K231" s="24" t="str">
        <f>INDEX(projects[job number],MATCH(TimeEntry2[[#This Row],[Project_ID]],projects[Project_ID],0))</f>
        <v>282803-00</v>
      </c>
      <c r="L231" s="18">
        <f>IF(TimeEntry2[[#This Row],[Date]]=0,"",WEEKDAY(G231,2))</f>
        <v>3</v>
      </c>
      <c r="M231" s="25">
        <f>YEAR(TimeEntry2[[#This Row],[WkEnd]])</f>
        <v>2021</v>
      </c>
      <c r="N231" s="25">
        <f>WEEKNUM(TimeEntry2[[#This Row],[WkEnd]])</f>
        <v>45</v>
      </c>
      <c r="O231" s="25" t="str">
        <f>TimeEntry2[[#This Row],[Year]]&amp;"-"&amp;TimeEntry2[[#This Row],[WkNo]]</f>
        <v>2021-45</v>
      </c>
    </row>
    <row r="232" spans="1:15" x14ac:dyDescent="0.25">
      <c r="A232" s="26">
        <f>MOD(IF(ROW()=2,  0.1,    IF(INDEX(TimeEntry2[WkEnd],ROW()-1)  =INDEX(TimeEntry2[WkEnd],ROW()-2),    INDEX(TimeEntry2[format],ROW()-2),    INDEX(TimeEntry2[format],ROW()-2)    +1)),2)</f>
        <v>1.1000000000000001</v>
      </c>
      <c r="B232" s="19">
        <v>44496.41741898148</v>
      </c>
      <c r="C232" s="20" t="s">
        <v>226</v>
      </c>
      <c r="D232" s="21" t="s">
        <v>127</v>
      </c>
      <c r="E232" s="21">
        <f>IF(TimeEntry2[[#This Row],[Date]]=0,#REF!,G232+(7-L232))</f>
        <v>44500</v>
      </c>
      <c r="F232" s="21" t="str">
        <f>INDEX(projects[Charge_Code],MATCH(TimeEntry2[[#This Row],[Project_ID]],projects[Project_ID],0))</f>
        <v>284197-00 IRSDC MODULAR STATIONS (55-120)</v>
      </c>
      <c r="G232" s="22">
        <v>44496</v>
      </c>
      <c r="H232" s="23">
        <v>1.75</v>
      </c>
      <c r="I232" s="18" t="str">
        <f t="shared" si="12"/>
        <v>Normal Time</v>
      </c>
      <c r="J232" t="s">
        <v>442</v>
      </c>
      <c r="K232" s="24" t="str">
        <f>INDEX(projects[job number],MATCH(TimeEntry2[[#This Row],[Project_ID]],projects[Project_ID],0))</f>
        <v>284197-00</v>
      </c>
      <c r="L232" s="18">
        <f>IF(TimeEntry2[[#This Row],[Date]]=0,"",WEEKDAY(G232,2))</f>
        <v>3</v>
      </c>
      <c r="M232" s="25">
        <f>YEAR(TimeEntry2[[#This Row],[WkEnd]])</f>
        <v>2021</v>
      </c>
      <c r="N232" s="25">
        <f>WEEKNUM(TimeEntry2[[#This Row],[WkEnd]])</f>
        <v>45</v>
      </c>
      <c r="O232" s="25" t="str">
        <f>TimeEntry2[[#This Row],[Year]]&amp;"-"&amp;TimeEntry2[[#This Row],[WkNo]]</f>
        <v>2021-45</v>
      </c>
    </row>
    <row r="233" spans="1:15" x14ac:dyDescent="0.25">
      <c r="A233" s="26">
        <f>MOD(IF(ROW()=2,  0.1,    IF(INDEX(TimeEntry2[WkEnd],ROW()-1)  =INDEX(TimeEntry2[WkEnd],ROW()-2),    INDEX(TimeEntry2[format],ROW()-2),    INDEX(TimeEntry2[format],ROW()-2)    +1)),2)</f>
        <v>1.1000000000000001</v>
      </c>
      <c r="B233" s="19">
        <v>44496.41741898148</v>
      </c>
      <c r="C233" s="20" t="s">
        <v>226</v>
      </c>
      <c r="D233" s="21" t="s">
        <v>117</v>
      </c>
      <c r="E233" s="21">
        <f>IF(TimeEntry2[[#This Row],[Date]]=0,#REF!,G233+(7-L233))</f>
        <v>44500</v>
      </c>
      <c r="F233" s="21" t="str">
        <f>INDEX(projects[Charge_Code],MATCH(TimeEntry2[[#This Row],[Project_ID]],projects[Project_ID],0))</f>
        <v>077616-65 UPSKILLING TRAINING AND DEVELO (01-748)</v>
      </c>
      <c r="G233" s="22">
        <v>44496</v>
      </c>
      <c r="H233" s="23">
        <v>3.75</v>
      </c>
      <c r="I233" s="18" t="str">
        <f t="shared" si="12"/>
        <v>Normal Time</v>
      </c>
      <c r="J233" t="s">
        <v>443</v>
      </c>
      <c r="K233" s="24" t="str">
        <f>INDEX(projects[job number],MATCH(TimeEntry2[[#This Row],[Project_ID]],projects[Project_ID],0))</f>
        <v>077616-65</v>
      </c>
      <c r="L233" s="18">
        <f>IF(TimeEntry2[[#This Row],[Date]]=0,"",WEEKDAY(G233,2))</f>
        <v>3</v>
      </c>
      <c r="M233" s="25">
        <f>YEAR(TimeEntry2[[#This Row],[WkEnd]])</f>
        <v>2021</v>
      </c>
      <c r="N233" s="25">
        <f>WEEKNUM(TimeEntry2[[#This Row],[WkEnd]])</f>
        <v>45</v>
      </c>
      <c r="O233" s="25" t="str">
        <f>TimeEntry2[[#This Row],[Year]]&amp;"-"&amp;TimeEntry2[[#This Row],[WkNo]]</f>
        <v>2021-45</v>
      </c>
    </row>
    <row r="234" spans="1:15" x14ac:dyDescent="0.25">
      <c r="A234" s="26">
        <f>MOD(IF(ROW()=2,  0.1,    IF(INDEX(TimeEntry2[WkEnd],ROW()-1)  =INDEX(TimeEntry2[WkEnd],ROW()-2),    INDEX(TimeEntry2[format],ROW()-2),    INDEX(TimeEntry2[format],ROW()-2)    +1)),2)</f>
        <v>1.1000000000000001</v>
      </c>
      <c r="B234" s="19">
        <v>44495.584224537037</v>
      </c>
      <c r="C234" s="20" t="s">
        <v>240</v>
      </c>
      <c r="D234" s="21" t="s">
        <v>130</v>
      </c>
      <c r="E234" s="21">
        <f>IF(TimeEntry2[[#This Row],[Date]]=0,#REF!,G234+(7-L234))</f>
        <v>44500</v>
      </c>
      <c r="F234" s="21" t="str">
        <f>INDEX(projects[Charge_Code],MATCH(TimeEntry2[[#This Row],[Project_ID]],projects[Project_ID],0))</f>
        <v>284197-02 BRIDGES AND CIVIL STRUCTURES (55-120)</v>
      </c>
      <c r="G234" s="22">
        <v>44495</v>
      </c>
      <c r="H234" s="23">
        <v>1.5</v>
      </c>
      <c r="I234" s="18" t="str">
        <f t="shared" si="0"/>
        <v>Normal Time</v>
      </c>
      <c r="J234" t="s">
        <v>444</v>
      </c>
      <c r="K234" s="24" t="str">
        <f>INDEX(projects[job number],MATCH(TimeEntry2[[#This Row],[Project_ID]],projects[Project_ID],0))</f>
        <v>284197-02</v>
      </c>
      <c r="L234" s="18">
        <f>IF(TimeEntry2[[#This Row],[Date]]=0,"",WEEKDAY(G234,2))</f>
        <v>2</v>
      </c>
      <c r="M234" s="25">
        <f>YEAR(TimeEntry2[[#This Row],[WkEnd]])</f>
        <v>2021</v>
      </c>
      <c r="N234" s="25">
        <f>WEEKNUM(TimeEntry2[[#This Row],[WkEnd]])</f>
        <v>45</v>
      </c>
      <c r="O234" s="25" t="str">
        <f>TimeEntry2[[#This Row],[Year]]&amp;"-"&amp;TimeEntry2[[#This Row],[WkNo]]</f>
        <v>2021-45</v>
      </c>
    </row>
    <row r="235" spans="1:15" x14ac:dyDescent="0.25">
      <c r="A235" s="26">
        <f>MOD(IF(ROW()=2,  0.1,    IF(INDEX(TimeEntry2[WkEnd],ROW()-1)  =INDEX(TimeEntry2[WkEnd],ROW()-2),    INDEX(TimeEntry2[format],ROW()-2),    INDEX(TimeEntry2[format],ROW()-2)    +1)),2)</f>
        <v>1.1000000000000001</v>
      </c>
      <c r="B235" s="19">
        <v>44495.500636574077</v>
      </c>
      <c r="C235" s="20" t="s">
        <v>240</v>
      </c>
      <c r="D235" s="21" t="s">
        <v>127</v>
      </c>
      <c r="E235" s="21">
        <f>IF(TimeEntry2[[#This Row],[Date]]=0,#REF!,G235+(7-L235))</f>
        <v>44500</v>
      </c>
      <c r="F235" s="21" t="str">
        <f>INDEX(projects[Charge_Code],MATCH(TimeEntry2[[#This Row],[Project_ID]],projects[Project_ID],0))</f>
        <v>284197-00 IRSDC MODULAR STATIONS (55-120)</v>
      </c>
      <c r="G235" s="22">
        <v>44495</v>
      </c>
      <c r="H235" s="23">
        <v>3.5</v>
      </c>
      <c r="I235" s="18" t="str">
        <f t="shared" si="0"/>
        <v>Normal Time</v>
      </c>
      <c r="J235" t="s">
        <v>442</v>
      </c>
      <c r="K235" s="24" t="str">
        <f>INDEX(projects[job number],MATCH(TimeEntry2[[#This Row],[Project_ID]],projects[Project_ID],0))</f>
        <v>284197-00</v>
      </c>
      <c r="L235" s="18">
        <f>IF(TimeEntry2[[#This Row],[Date]]=0,"",WEEKDAY(G235,2))</f>
        <v>2</v>
      </c>
      <c r="M235" s="25">
        <f>YEAR(TimeEntry2[[#This Row],[WkEnd]])</f>
        <v>2021</v>
      </c>
      <c r="N235" s="25">
        <f>WEEKNUM(TimeEntry2[[#This Row],[WkEnd]])</f>
        <v>45</v>
      </c>
      <c r="O235" s="25" t="str">
        <f>TimeEntry2[[#This Row],[Year]]&amp;"-"&amp;TimeEntry2[[#This Row],[WkNo]]</f>
        <v>2021-45</v>
      </c>
    </row>
    <row r="236" spans="1:15" x14ac:dyDescent="0.25">
      <c r="A236" s="26">
        <f>MOD(IF(ROW()=2,  0.1,    IF(INDEX(TimeEntry2[WkEnd],ROW()-1)  =INDEX(TimeEntry2[WkEnd],ROW()-2),    INDEX(TimeEntry2[format],ROW()-2),    INDEX(TimeEntry2[format],ROW()-2)    +1)),2)</f>
        <v>1.1000000000000001</v>
      </c>
      <c r="B236" s="19">
        <v>44495.41710648148</v>
      </c>
      <c r="C236" s="20" t="s">
        <v>240</v>
      </c>
      <c r="D236" s="21" t="s">
        <v>127</v>
      </c>
      <c r="E236" s="21">
        <f>IF(TimeEntry2[[#This Row],[Date]]=0,#REF!,G236+(7-L236))</f>
        <v>44500</v>
      </c>
      <c r="F236" s="21" t="str">
        <f>INDEX(projects[Charge_Code],MATCH(TimeEntry2[[#This Row],[Project_ID]],projects[Project_ID],0))</f>
        <v>284197-00 IRSDC MODULAR STATIONS (55-120)</v>
      </c>
      <c r="G236" s="22">
        <v>44495</v>
      </c>
      <c r="H236" s="23">
        <v>2.5</v>
      </c>
      <c r="I236" s="18" t="str">
        <f t="shared" si="0"/>
        <v>Normal Time</v>
      </c>
      <c r="J236" t="s">
        <v>445</v>
      </c>
      <c r="K236" s="24" t="str">
        <f>INDEX(projects[job number],MATCH(TimeEntry2[[#This Row],[Project_ID]],projects[Project_ID],0))</f>
        <v>284197-00</v>
      </c>
      <c r="L236" s="18">
        <f>IF(TimeEntry2[[#This Row],[Date]]=0,"",WEEKDAY(G236,2))</f>
        <v>2</v>
      </c>
      <c r="M236" s="25">
        <f>YEAR(TimeEntry2[[#This Row],[WkEnd]])</f>
        <v>2021</v>
      </c>
      <c r="N236" s="25">
        <f>WEEKNUM(TimeEntry2[[#This Row],[WkEnd]])</f>
        <v>45</v>
      </c>
      <c r="O236" s="25" t="str">
        <f>TimeEntry2[[#This Row],[Year]]&amp;"-"&amp;TimeEntry2[[#This Row],[WkNo]]</f>
        <v>2021-45</v>
      </c>
    </row>
    <row r="237" spans="1:15" x14ac:dyDescent="0.25">
      <c r="A237" s="26">
        <f>MOD(IF(ROW()=2,  0.1,    IF(INDEX(TimeEntry2[WkEnd],ROW()-1)  =INDEX(TimeEntry2[WkEnd],ROW()-2),    INDEX(TimeEntry2[format],ROW()-2),    INDEX(TimeEntry2[format],ROW()-2)    +1)),2)</f>
        <v>1.1000000000000001</v>
      </c>
      <c r="B237" s="19">
        <v>44494.696597222224</v>
      </c>
      <c r="C237" s="20" t="s">
        <v>228</v>
      </c>
      <c r="D237" s="21" t="s">
        <v>130</v>
      </c>
      <c r="E237" s="21">
        <f>IF(TimeEntry2[[#This Row],[Date]]=0,#REF!,G237+(7-L237))</f>
        <v>44500</v>
      </c>
      <c r="F237" s="21" t="str">
        <f>INDEX(projects[Charge_Code],MATCH(TimeEntry2[[#This Row],[Project_ID]],projects[Project_ID],0))</f>
        <v>284197-02 BRIDGES AND CIVIL STRUCTURES (55-120)</v>
      </c>
      <c r="G237" s="22">
        <v>44494</v>
      </c>
      <c r="H237" s="23">
        <v>3.75</v>
      </c>
      <c r="I237" s="18" t="str">
        <f t="shared" si="0"/>
        <v>Normal Time</v>
      </c>
      <c r="J237" t="s">
        <v>446</v>
      </c>
      <c r="K237" s="24" t="str">
        <f>INDEX(projects[job number],MATCH(TimeEntry2[[#This Row],[Project_ID]],projects[Project_ID],0))</f>
        <v>284197-02</v>
      </c>
      <c r="L237" s="18">
        <f>IF(TimeEntry2[[#This Row],[Date]]=0,"",WEEKDAY(G237,2))</f>
        <v>1</v>
      </c>
      <c r="M237" s="25">
        <f>YEAR(TimeEntry2[[#This Row],[WkEnd]])</f>
        <v>2021</v>
      </c>
      <c r="N237" s="25">
        <f>WEEKNUM(TimeEntry2[[#This Row],[WkEnd]])</f>
        <v>45</v>
      </c>
      <c r="O237" s="25" t="str">
        <f>TimeEntry2[[#This Row],[Year]]&amp;"-"&amp;TimeEntry2[[#This Row],[WkNo]]</f>
        <v>2021-45</v>
      </c>
    </row>
    <row r="238" spans="1:15" x14ac:dyDescent="0.25">
      <c r="A238" s="26">
        <f>MOD(IF(ROW()=2,  0.1,    IF(INDEX(TimeEntry2[WkEnd],ROW()-1)  =INDEX(TimeEntry2[WkEnd],ROW()-2),    INDEX(TimeEntry2[format],ROW()-2),    INDEX(TimeEntry2[format],ROW()-2)    +1)),2)</f>
        <v>1.1000000000000001</v>
      </c>
      <c r="B238" s="19">
        <v>44494.696597222224</v>
      </c>
      <c r="C238" s="20" t="s">
        <v>228</v>
      </c>
      <c r="D238" s="21" t="s">
        <v>130</v>
      </c>
      <c r="E238" s="21">
        <f>IF(TimeEntry2[[#This Row],[Date]]=0,#REF!,G238+(7-L238))</f>
        <v>44500</v>
      </c>
      <c r="F238" s="21" t="str">
        <f>INDEX(projects[Charge_Code],MATCH(TimeEntry2[[#This Row],[Project_ID]],projects[Project_ID],0))</f>
        <v>284197-02 BRIDGES AND CIVIL STRUCTURES (55-120)</v>
      </c>
      <c r="G238" s="22">
        <v>44494</v>
      </c>
      <c r="H238" s="23">
        <v>3.75</v>
      </c>
      <c r="I238" s="18" t="str">
        <f t="shared" si="0"/>
        <v>Normal Time</v>
      </c>
      <c r="J238" t="s">
        <v>447</v>
      </c>
      <c r="K238" s="24" t="str">
        <f>INDEX(projects[job number],MATCH(TimeEntry2[[#This Row],[Project_ID]],projects[Project_ID],0))</f>
        <v>284197-02</v>
      </c>
      <c r="L238" s="18">
        <f>IF(TimeEntry2[[#This Row],[Date]]=0,"",WEEKDAY(G238,2))</f>
        <v>1</v>
      </c>
      <c r="M238" s="25">
        <f>YEAR(TimeEntry2[[#This Row],[WkEnd]])</f>
        <v>2021</v>
      </c>
      <c r="N238" s="25">
        <f>WEEKNUM(TimeEntry2[[#This Row],[WkEnd]])</f>
        <v>45</v>
      </c>
      <c r="O238" s="25" t="str">
        <f>TimeEntry2[[#This Row],[Year]]&amp;"-"&amp;TimeEntry2[[#This Row],[WkNo]]</f>
        <v>2021-45</v>
      </c>
    </row>
    <row r="239" spans="1:15" x14ac:dyDescent="0.25">
      <c r="A239" s="26">
        <f>MOD(IF(ROW()=2,  0.1,    IF(INDEX(TimeEntry2[WkEnd],ROW()-1)  =INDEX(TimeEntry2[WkEnd],ROW()-2),    INDEX(TimeEntry2[format],ROW()-2),    INDEX(TimeEntry2[format],ROW()-2)    +1)),2)</f>
        <v>0.10000000000000009</v>
      </c>
      <c r="B239" s="19">
        <v>44491</v>
      </c>
      <c r="C239" s="20">
        <f>WEEKDAY(TimeEntry2[[#This Row],[Date]])</f>
        <v>6</v>
      </c>
      <c r="D239" s="21" t="s">
        <v>130</v>
      </c>
      <c r="E239" s="21">
        <f>IF(TimeEntry2[[#This Row],[Date]]=0,#REF!,G239+(7-L239))</f>
        <v>44493</v>
      </c>
      <c r="F239" s="21" t="str">
        <f>INDEX(projects[Charge_Code],MATCH(TimeEntry2[[#This Row],[Project_ID]],projects[Project_ID],0))</f>
        <v>284197-02 BRIDGES AND CIVIL STRUCTURES (55-120)</v>
      </c>
      <c r="G239" s="22">
        <f>ROUNDDOWN(TimeEntry2[[#This Row],[Timestamp]],0)</f>
        <v>44491</v>
      </c>
      <c r="H239" s="23">
        <v>5</v>
      </c>
      <c r="I239" s="18" t="str">
        <f t="shared" ref="I239:I246" si="13">"Normal Time"</f>
        <v>Normal Time</v>
      </c>
      <c r="J239" t="s">
        <v>421</v>
      </c>
      <c r="K239" s="24" t="str">
        <f>INDEX(projects[job number],MATCH(TimeEntry2[[#This Row],[Project_ID]],projects[Project_ID],0))</f>
        <v>284197-02</v>
      </c>
      <c r="L239" s="18">
        <f>IF(TimeEntry2[[#This Row],[Date]]=0,"",WEEKDAY(G239,2))</f>
        <v>5</v>
      </c>
      <c r="M239" s="25">
        <f>YEAR(TimeEntry2[[#This Row],[WkEnd]])</f>
        <v>2021</v>
      </c>
      <c r="N239" s="25">
        <f>WEEKNUM(TimeEntry2[[#This Row],[WkEnd]])</f>
        <v>44</v>
      </c>
      <c r="O239" s="25" t="str">
        <f>TimeEntry2[[#This Row],[Year]]&amp;"-"&amp;TimeEntry2[[#This Row],[WkNo]]</f>
        <v>2021-44</v>
      </c>
    </row>
    <row r="240" spans="1:15" x14ac:dyDescent="0.25">
      <c r="A240" s="26">
        <f>MOD(IF(ROW()=2,  0.1,    IF(INDEX(TimeEntry2[WkEnd],ROW()-1)  =INDEX(TimeEntry2[WkEnd],ROW()-2),    INDEX(TimeEntry2[format],ROW()-2),    INDEX(TimeEntry2[format],ROW()-2)    +1)),2)</f>
        <v>0.10000000000000009</v>
      </c>
      <c r="B240" s="19">
        <v>44491</v>
      </c>
      <c r="C240" s="20">
        <f>WEEKDAY(TimeEntry2[[#This Row],[Date]])</f>
        <v>6</v>
      </c>
      <c r="D240" s="21" t="s">
        <v>44</v>
      </c>
      <c r="E240" s="21">
        <f>IF(TimeEntry2[[#This Row],[Date]]=0,#REF!,G240+(7-L240))</f>
        <v>44493</v>
      </c>
      <c r="F240" s="21" t="str">
        <f>INDEX(projects[Charge_Code],MATCH(TimeEntry2[[#This Row],[Project_ID]],projects[Project_ID],0))</f>
        <v>281868-12 STRUCTURES (01-189)</v>
      </c>
      <c r="G240" s="22">
        <f>ROUNDDOWN(TimeEntry2[[#This Row],[Timestamp]],0)</f>
        <v>44491</v>
      </c>
      <c r="H240" s="23">
        <v>2.5</v>
      </c>
      <c r="I240" s="18" t="str">
        <f t="shared" si="13"/>
        <v>Normal Time</v>
      </c>
      <c r="J240" t="s">
        <v>434</v>
      </c>
      <c r="K240" s="24" t="str">
        <f>INDEX(projects[job number],MATCH(TimeEntry2[[#This Row],[Project_ID]],projects[Project_ID],0))</f>
        <v>281868-12</v>
      </c>
      <c r="L240" s="18">
        <f>IF(TimeEntry2[[#This Row],[Date]]=0,"",WEEKDAY(G240,2))</f>
        <v>5</v>
      </c>
      <c r="M240" s="25">
        <f>YEAR(TimeEntry2[[#This Row],[WkEnd]])</f>
        <v>2021</v>
      </c>
      <c r="N240" s="25">
        <f>WEEKNUM(TimeEntry2[[#This Row],[WkEnd]])</f>
        <v>44</v>
      </c>
      <c r="O240" s="25" t="str">
        <f>TimeEntry2[[#This Row],[Year]]&amp;"-"&amp;TimeEntry2[[#This Row],[WkNo]]</f>
        <v>2021-44</v>
      </c>
    </row>
    <row r="241" spans="1:15" x14ac:dyDescent="0.25">
      <c r="A241" s="26">
        <f>MOD(IF(ROW()=2,  0.1,    IF(INDEX(TimeEntry2[WkEnd],ROW()-1)  =INDEX(TimeEntry2[WkEnd],ROW()-2),    INDEX(TimeEntry2[format],ROW()-2),    INDEX(TimeEntry2[format],ROW()-2)    +1)),2)</f>
        <v>0.10000000000000009</v>
      </c>
      <c r="B241" s="19">
        <v>44490</v>
      </c>
      <c r="C241" s="20">
        <f>WEEKDAY(TimeEntry2[[#This Row],[Date]])</f>
        <v>5</v>
      </c>
      <c r="D241" s="21" t="s">
        <v>130</v>
      </c>
      <c r="E241" s="21">
        <f>IF(TimeEntry2[[#This Row],[Date]]=0,#REF!,G241+(7-L241))</f>
        <v>44493</v>
      </c>
      <c r="F241" s="21" t="str">
        <f>INDEX(projects[Charge_Code],MATCH(TimeEntry2[[#This Row],[Project_ID]],projects[Project_ID],0))</f>
        <v>284197-02 BRIDGES AND CIVIL STRUCTURES (55-120)</v>
      </c>
      <c r="G241" s="22">
        <f>ROUNDDOWN(TimeEntry2[[#This Row],[Timestamp]],0)</f>
        <v>44490</v>
      </c>
      <c r="H241" s="8">
        <v>2</v>
      </c>
      <c r="I241" s="18" t="str">
        <f t="shared" si="13"/>
        <v>Normal Time</v>
      </c>
      <c r="J241" s="7" t="s">
        <v>448</v>
      </c>
      <c r="K241" s="24" t="str">
        <f>INDEX(projects[job number],MATCH(TimeEntry2[[#This Row],[Project_ID]],projects[Project_ID],0))</f>
        <v>284197-02</v>
      </c>
      <c r="L241" s="18">
        <f>IF(TimeEntry2[[#This Row],[Date]]=0,"",WEEKDAY(G241,2))</f>
        <v>4</v>
      </c>
      <c r="M241" s="25">
        <f>YEAR(TimeEntry2[[#This Row],[WkEnd]])</f>
        <v>2021</v>
      </c>
      <c r="N241" s="25">
        <f>WEEKNUM(TimeEntry2[[#This Row],[WkEnd]])</f>
        <v>44</v>
      </c>
      <c r="O241" s="25" t="str">
        <f>TimeEntry2[[#This Row],[Year]]&amp;"-"&amp;TimeEntry2[[#This Row],[WkNo]]</f>
        <v>2021-44</v>
      </c>
    </row>
    <row r="242" spans="1:15" x14ac:dyDescent="0.25">
      <c r="A242" s="26">
        <f>MOD(IF(ROW()=2,  0.1,    IF(INDEX(TimeEntry2[WkEnd],ROW()-1)  =INDEX(TimeEntry2[WkEnd],ROW()-2),    INDEX(TimeEntry2[format],ROW()-2),    INDEX(TimeEntry2[format],ROW()-2)    +1)),2)</f>
        <v>0.10000000000000009</v>
      </c>
      <c r="B242" s="19">
        <v>44490</v>
      </c>
      <c r="C242" s="20">
        <f>WEEKDAY(TimeEntry2[[#This Row],[Date]])</f>
        <v>5</v>
      </c>
      <c r="D242" s="21" t="s">
        <v>130</v>
      </c>
      <c r="E242" s="21">
        <f>IF(TimeEntry2[[#This Row],[Date]]=0,#REF!,G242+(7-L242))</f>
        <v>44493</v>
      </c>
      <c r="F242" s="21" t="str">
        <f>INDEX(projects[Charge_Code],MATCH(TimeEntry2[[#This Row],[Project_ID]],projects[Project_ID],0))</f>
        <v>284197-02 BRIDGES AND CIVIL STRUCTURES (55-120)</v>
      </c>
      <c r="G242" s="22">
        <f>ROUNDDOWN(TimeEntry2[[#This Row],[Timestamp]],0)</f>
        <v>44490</v>
      </c>
      <c r="H242" s="8">
        <v>3.5</v>
      </c>
      <c r="I242" s="18" t="str">
        <f t="shared" si="13"/>
        <v>Normal Time</v>
      </c>
      <c r="J242" s="7" t="s">
        <v>449</v>
      </c>
      <c r="K242" s="24" t="str">
        <f>INDEX(projects[job number],MATCH(TimeEntry2[[#This Row],[Project_ID]],projects[Project_ID],0))</f>
        <v>284197-02</v>
      </c>
      <c r="L242" s="18">
        <f>IF(TimeEntry2[[#This Row],[Date]]=0,"",WEEKDAY(G242,2))</f>
        <v>4</v>
      </c>
      <c r="M242" s="25">
        <f>YEAR(TimeEntry2[[#This Row],[WkEnd]])</f>
        <v>2021</v>
      </c>
      <c r="N242" s="25">
        <f>WEEKNUM(TimeEntry2[[#This Row],[WkEnd]])</f>
        <v>44</v>
      </c>
      <c r="O242" s="25" t="str">
        <f>TimeEntry2[[#This Row],[Year]]&amp;"-"&amp;TimeEntry2[[#This Row],[WkNo]]</f>
        <v>2021-44</v>
      </c>
    </row>
    <row r="243" spans="1:15" x14ac:dyDescent="0.25">
      <c r="A243" s="26">
        <f>MOD(IF(ROW()=2,  0.1,    IF(INDEX(TimeEntry2[WkEnd],ROW()-1)  =INDEX(TimeEntry2[WkEnd],ROW()-2),    INDEX(TimeEntry2[format],ROW()-2),    INDEX(TimeEntry2[format],ROW()-2)    +1)),2)</f>
        <v>0.10000000000000009</v>
      </c>
      <c r="B243" s="19">
        <v>44490</v>
      </c>
      <c r="C243" s="20">
        <f>WEEKDAY(TimeEntry2[[#This Row],[Date]])</f>
        <v>5</v>
      </c>
      <c r="D243" s="21" t="s">
        <v>155</v>
      </c>
      <c r="E243" s="21">
        <f>IF(TimeEntry2[[#This Row],[Date]]=0,#REF!,G243+(7-L243))</f>
        <v>44493</v>
      </c>
      <c r="F243" s="21" t="str">
        <f>INDEX(projects[Charge_Code],MATCH(TimeEntry2[[#This Row],[Project_ID]],projects[Project_ID],0))</f>
        <v>282803-00 SKYTRAN (5019-124)</v>
      </c>
      <c r="G243" s="22">
        <f>ROUNDDOWN(TimeEntry2[[#This Row],[Timestamp]],0)</f>
        <v>44490</v>
      </c>
      <c r="H243" s="8">
        <v>2</v>
      </c>
      <c r="I243" s="18" t="str">
        <f t="shared" si="13"/>
        <v>Normal Time</v>
      </c>
      <c r="J243" s="7" t="s">
        <v>441</v>
      </c>
      <c r="K243" s="24" t="str">
        <f>INDEX(projects[job number],MATCH(TimeEntry2[[#This Row],[Project_ID]],projects[Project_ID],0))</f>
        <v>282803-00</v>
      </c>
      <c r="L243" s="18">
        <f>IF(TimeEntry2[[#This Row],[Date]]=0,"",WEEKDAY(G243,2))</f>
        <v>4</v>
      </c>
      <c r="M243" s="25">
        <f>YEAR(TimeEntry2[[#This Row],[WkEnd]])</f>
        <v>2021</v>
      </c>
      <c r="N243" s="25">
        <f>WEEKNUM(TimeEntry2[[#This Row],[WkEnd]])</f>
        <v>44</v>
      </c>
      <c r="O243" s="25" t="str">
        <f>TimeEntry2[[#This Row],[Year]]&amp;"-"&amp;TimeEntry2[[#This Row],[WkNo]]</f>
        <v>2021-44</v>
      </c>
    </row>
    <row r="244" spans="1:15" x14ac:dyDescent="0.25">
      <c r="A244" s="26">
        <f>MOD(IF(ROW()=2,  0.1,    IF(INDEX(TimeEntry2[WkEnd],ROW()-1)  =INDEX(TimeEntry2[WkEnd],ROW()-2),    INDEX(TimeEntry2[format],ROW()-2),    INDEX(TimeEntry2[format],ROW()-2)    +1)),2)</f>
        <v>0.10000000000000009</v>
      </c>
      <c r="B244" s="19">
        <v>44489</v>
      </c>
      <c r="C244" s="20">
        <f>WEEKDAY(TimeEntry2[[#This Row],[Date]])</f>
        <v>4</v>
      </c>
      <c r="D244" s="21" t="s">
        <v>130</v>
      </c>
      <c r="E244" s="21">
        <f>IF(TimeEntry2[[#This Row],[Date]]=0,#REF!,G244+(7-L244))</f>
        <v>44493</v>
      </c>
      <c r="F244" s="21" t="str">
        <f>INDEX(projects[Charge_Code],MATCH(TimeEntry2[[#This Row],[Project_ID]],projects[Project_ID],0))</f>
        <v>284197-02 BRIDGES AND CIVIL STRUCTURES (55-120)</v>
      </c>
      <c r="G244" s="22">
        <f>ROUNDDOWN(TimeEntry2[[#This Row],[Timestamp]],0)</f>
        <v>44489</v>
      </c>
      <c r="H244" s="8">
        <v>1.75</v>
      </c>
      <c r="I244" s="18" t="str">
        <f t="shared" si="13"/>
        <v>Normal Time</v>
      </c>
      <c r="J244" s="7" t="s">
        <v>450</v>
      </c>
      <c r="K244" s="24" t="str">
        <f>INDEX(projects[job number],MATCH(TimeEntry2[[#This Row],[Project_ID]],projects[Project_ID],0))</f>
        <v>284197-02</v>
      </c>
      <c r="L244" s="18">
        <f>IF(TimeEntry2[[#This Row],[Date]]=0,"",WEEKDAY(G244,2))</f>
        <v>3</v>
      </c>
      <c r="M244" s="25">
        <f>YEAR(TimeEntry2[[#This Row],[WkEnd]])</f>
        <v>2021</v>
      </c>
      <c r="N244" s="25">
        <f>WEEKNUM(TimeEntry2[[#This Row],[WkEnd]])</f>
        <v>44</v>
      </c>
      <c r="O244" s="25" t="str">
        <f>TimeEntry2[[#This Row],[Year]]&amp;"-"&amp;TimeEntry2[[#This Row],[WkNo]]</f>
        <v>2021-44</v>
      </c>
    </row>
    <row r="245" spans="1:15" x14ac:dyDescent="0.25">
      <c r="A245" s="26">
        <f>MOD(IF(ROW()=2,  0.1,    IF(INDEX(TimeEntry2[WkEnd],ROW()-1)  =INDEX(TimeEntry2[WkEnd],ROW()-2),    INDEX(TimeEntry2[format],ROW()-2),    INDEX(TimeEntry2[format],ROW()-2)    +1)),2)</f>
        <v>0.10000000000000009</v>
      </c>
      <c r="B245" s="19">
        <v>44489</v>
      </c>
      <c r="C245" s="20">
        <f>WEEKDAY(TimeEntry2[[#This Row],[Date]])</f>
        <v>4</v>
      </c>
      <c r="D245" s="21" t="s">
        <v>130</v>
      </c>
      <c r="E245" s="21">
        <f>IF(TimeEntry2[[#This Row],[Date]]=0,#REF!,G245+(7-L245))</f>
        <v>44493</v>
      </c>
      <c r="F245" s="21" t="str">
        <f>INDEX(projects[Charge_Code],MATCH(TimeEntry2[[#This Row],[Project_ID]],projects[Project_ID],0))</f>
        <v>284197-02 BRIDGES AND CIVIL STRUCTURES (55-120)</v>
      </c>
      <c r="G245" s="22">
        <f>ROUNDDOWN(TimeEntry2[[#This Row],[Timestamp]],0)</f>
        <v>44489</v>
      </c>
      <c r="H245" s="8">
        <v>2</v>
      </c>
      <c r="I245" s="18" t="str">
        <f t="shared" si="13"/>
        <v>Normal Time</v>
      </c>
      <c r="J245" s="7" t="s">
        <v>448</v>
      </c>
      <c r="K245" s="24" t="str">
        <f>INDEX(projects[job number],MATCH(TimeEntry2[[#This Row],[Project_ID]],projects[Project_ID],0))</f>
        <v>284197-02</v>
      </c>
      <c r="L245" s="18">
        <f>IF(TimeEntry2[[#This Row],[Date]]=0,"",WEEKDAY(G245,2))</f>
        <v>3</v>
      </c>
      <c r="M245" s="25">
        <f>YEAR(TimeEntry2[[#This Row],[WkEnd]])</f>
        <v>2021</v>
      </c>
      <c r="N245" s="25">
        <f>WEEKNUM(TimeEntry2[[#This Row],[WkEnd]])</f>
        <v>44</v>
      </c>
      <c r="O245" s="25" t="str">
        <f>TimeEntry2[[#This Row],[Year]]&amp;"-"&amp;TimeEntry2[[#This Row],[WkNo]]</f>
        <v>2021-44</v>
      </c>
    </row>
    <row r="246" spans="1:15" x14ac:dyDescent="0.25">
      <c r="A246" s="26">
        <f>MOD(IF(ROW()=2,  0.1,    IF(INDEX(TimeEntry2[WkEnd],ROW()-1)  =INDEX(TimeEntry2[WkEnd],ROW()-2),    INDEX(TimeEntry2[format],ROW()-2),    INDEX(TimeEntry2[format],ROW()-2)    +1)),2)</f>
        <v>0.10000000000000009</v>
      </c>
      <c r="B246" s="19">
        <v>44489</v>
      </c>
      <c r="C246" s="20">
        <f>WEEKDAY(TimeEntry2[[#This Row],[Date]])</f>
        <v>4</v>
      </c>
      <c r="D246" s="21" t="s">
        <v>117</v>
      </c>
      <c r="E246" s="21">
        <f>IF(TimeEntry2[[#This Row],[Date]]=0,#REF!,G246+(7-L246))</f>
        <v>44493</v>
      </c>
      <c r="F246" s="21" t="str">
        <f>INDEX(projects[Charge_Code],MATCH(TimeEntry2[[#This Row],[Project_ID]],projects[Project_ID],0))</f>
        <v>077616-65 UPSKILLING TRAINING AND DEVELO (01-748)</v>
      </c>
      <c r="G246" s="22">
        <f>ROUNDDOWN(TimeEntry2[[#This Row],[Timestamp]],0)</f>
        <v>44489</v>
      </c>
      <c r="H246" s="8">
        <v>3.75</v>
      </c>
      <c r="I246" s="18" t="str">
        <f t="shared" si="13"/>
        <v>Normal Time</v>
      </c>
      <c r="J246" s="7" t="s">
        <v>451</v>
      </c>
      <c r="K246" s="24" t="str">
        <f>INDEX(projects[job number],MATCH(TimeEntry2[[#This Row],[Project_ID]],projects[Project_ID],0))</f>
        <v>077616-65</v>
      </c>
      <c r="L246" s="18">
        <f>IF(TimeEntry2[[#This Row],[Date]]=0,"",WEEKDAY(G246,2))</f>
        <v>3</v>
      </c>
      <c r="M246" s="25">
        <f>YEAR(TimeEntry2[[#This Row],[WkEnd]])</f>
        <v>2021</v>
      </c>
      <c r="N246" s="25">
        <f>WEEKNUM(TimeEntry2[[#This Row],[WkEnd]])</f>
        <v>44</v>
      </c>
      <c r="O246" s="25" t="str">
        <f>TimeEntry2[[#This Row],[Year]]&amp;"-"&amp;TimeEntry2[[#This Row],[WkNo]]</f>
        <v>2021-44</v>
      </c>
    </row>
    <row r="247" spans="1:15" x14ac:dyDescent="0.25">
      <c r="A247" s="18">
        <f>MOD(IF(ROW()=2,  0.1,    IF(INDEX(TimeEntry2[WkEnd],ROW()-1)  =INDEX(TimeEntry2[WkEnd],ROW()-2),    INDEX(TimeEntry2[format],ROW()-2),    INDEX(TimeEntry2[format],ROW()-2)    +1)),2)</f>
        <v>0.10000000000000009</v>
      </c>
      <c r="B247" s="19">
        <v>44488.436215277776</v>
      </c>
      <c r="C247" s="20">
        <f>WEEKDAY(TimeEntry2[[#This Row],[Date]])</f>
        <v>3</v>
      </c>
      <c r="D247" s="21" t="s">
        <v>117</v>
      </c>
      <c r="E247" s="21">
        <f>IF(TimeEntry2[[#This Row],[Date]]=0,#REF!,G247+(7-L247))</f>
        <v>44493</v>
      </c>
      <c r="F247" s="21" t="str">
        <f>INDEX(projects[Charge_Code],MATCH(TimeEntry2[[#This Row],[Project_ID]],projects[Project_ID],0))</f>
        <v>077616-65 UPSKILLING TRAINING AND DEVELO (01-748)</v>
      </c>
      <c r="G247" s="22">
        <f>ROUNDDOWN(TimeEntry2[[#This Row],[Timestamp]],0)</f>
        <v>44488</v>
      </c>
      <c r="H247" s="23">
        <v>3.75</v>
      </c>
      <c r="I247" s="18" t="str">
        <f>"Normal Time"</f>
        <v>Normal Time</v>
      </c>
      <c r="J247" t="s">
        <v>452</v>
      </c>
      <c r="K247" s="24" t="str">
        <f>INDEX(projects[job number],MATCH(TimeEntry2[[#This Row],[Project_ID]],projects[Project_ID],0))</f>
        <v>077616-65</v>
      </c>
      <c r="L247" s="18">
        <f>IF(TimeEntry2[[#This Row],[Date]]=0,"",WEEKDAY(G247,2))</f>
        <v>2</v>
      </c>
      <c r="M247" s="25">
        <f>YEAR(TimeEntry2[[#This Row],[WkEnd]])</f>
        <v>2021</v>
      </c>
      <c r="N247" s="25">
        <f>WEEKNUM(TimeEntry2[[#This Row],[WkEnd]])</f>
        <v>44</v>
      </c>
      <c r="O247" s="25" t="str">
        <f>TimeEntry2[[#This Row],[Year]]&amp;"-"&amp;TimeEntry2[[#This Row],[WkNo]]</f>
        <v>2021-44</v>
      </c>
    </row>
    <row r="248" spans="1:15" x14ac:dyDescent="0.25">
      <c r="A248" s="18">
        <f>MOD(IF(ROW()=2,  0.1,    IF(INDEX(TimeEntry2[WkEnd],ROW()-1)  =INDEX(TimeEntry2[WkEnd],ROW()-2),    INDEX(TimeEntry2[format],ROW()-2),    INDEX(TimeEntry2[format],ROW()-2)    +1)),2)</f>
        <v>0.10000000000000009</v>
      </c>
      <c r="B248" s="19">
        <v>44488.436215277776</v>
      </c>
      <c r="C248" s="20">
        <f>WEEKDAY(TimeEntry2[[#This Row],[Date]])</f>
        <v>3</v>
      </c>
      <c r="D248" s="21" t="s">
        <v>130</v>
      </c>
      <c r="E248" s="21">
        <f>IF(TimeEntry2[[#This Row],[Date]]=0,#REF!,G248+(7-L248))</f>
        <v>44493</v>
      </c>
      <c r="F248" s="21" t="str">
        <f>INDEX(projects[Charge_Code],MATCH(TimeEntry2[[#This Row],[Project_ID]],projects[Project_ID],0))</f>
        <v>284197-02 BRIDGES AND CIVIL STRUCTURES (55-120)</v>
      </c>
      <c r="G248" s="22">
        <f>ROUNDDOWN(TimeEntry2[[#This Row],[Timestamp]],0)</f>
        <v>44488</v>
      </c>
      <c r="H248" s="23">
        <v>3.75</v>
      </c>
      <c r="I248" s="18" t="str">
        <f>"Normal Time"</f>
        <v>Normal Time</v>
      </c>
      <c r="J248" t="s">
        <v>453</v>
      </c>
      <c r="K248" s="24" t="str">
        <f>INDEX(projects[job number],MATCH(TimeEntry2[[#This Row],[Project_ID]],projects[Project_ID],0))</f>
        <v>284197-02</v>
      </c>
      <c r="L248" s="18">
        <f>IF(TimeEntry2[[#This Row],[Date]]=0,"",WEEKDAY(G248,2))</f>
        <v>2</v>
      </c>
      <c r="M248" s="25">
        <f>YEAR(TimeEntry2[[#This Row],[WkEnd]])</f>
        <v>2021</v>
      </c>
      <c r="N248" s="25">
        <f>WEEKNUM(TimeEntry2[[#This Row],[WkEnd]])</f>
        <v>44</v>
      </c>
      <c r="O248" s="25" t="str">
        <f>TimeEntry2[[#This Row],[Year]]&amp;"-"&amp;TimeEntry2[[#This Row],[WkNo]]</f>
        <v>2021-44</v>
      </c>
    </row>
    <row r="249" spans="1:15" x14ac:dyDescent="0.25">
      <c r="A249" s="18">
        <f>MOD(IF(ROW()=2,  0.1,    IF(INDEX(TimeEntry2[WkEnd],ROW()-1)  =INDEX(TimeEntry2[WkEnd],ROW()-2),    INDEX(TimeEntry2[format],ROW()-2),    INDEX(TimeEntry2[format],ROW()-2)    +1)),2)</f>
        <v>0.10000000000000009</v>
      </c>
      <c r="B249" s="19">
        <v>44487.667986111112</v>
      </c>
      <c r="C249" s="20">
        <f>WEEKDAY(TimeEntry2[[#This Row],[Date]])</f>
        <v>2</v>
      </c>
      <c r="D249" s="21" t="s">
        <v>130</v>
      </c>
      <c r="E249" s="21">
        <f>IF(TimeEntry2[[#This Row],[Date]]=0,#REF!,G249+(7-L249))</f>
        <v>44493</v>
      </c>
      <c r="F249" s="21" t="str">
        <f>INDEX(projects[Charge_Code],MATCH(TimeEntry2[[#This Row],[Project_ID]],projects[Project_ID],0))</f>
        <v>284197-02 BRIDGES AND CIVIL STRUCTURES (55-120)</v>
      </c>
      <c r="G249" s="22">
        <f>ROUNDDOWN(TimeEntry2[[#This Row],[Timestamp]],0)</f>
        <v>44487</v>
      </c>
      <c r="H249" s="23">
        <v>1.5</v>
      </c>
      <c r="I249" s="18" t="str">
        <f>"Normal Time"</f>
        <v>Normal Time</v>
      </c>
      <c r="J249" t="s">
        <v>454</v>
      </c>
      <c r="K249" s="24" t="str">
        <f>INDEX(projects[job number],MATCH(TimeEntry2[[#This Row],[Project_ID]],projects[Project_ID],0))</f>
        <v>284197-02</v>
      </c>
      <c r="L249" s="18">
        <f>IF(TimeEntry2[[#This Row],[Date]]=0,"",WEEKDAY(G249,2))</f>
        <v>1</v>
      </c>
      <c r="M249" s="25">
        <f>YEAR(TimeEntry2[[#This Row],[WkEnd]])</f>
        <v>2021</v>
      </c>
      <c r="N249" s="25">
        <f>WEEKNUM(TimeEntry2[[#This Row],[WkEnd]])</f>
        <v>44</v>
      </c>
      <c r="O249" s="25" t="str">
        <f>TimeEntry2[[#This Row],[Year]]&amp;"-"&amp;TimeEntry2[[#This Row],[WkNo]]</f>
        <v>2021-44</v>
      </c>
    </row>
    <row r="250" spans="1:15" x14ac:dyDescent="0.25">
      <c r="A250" s="18">
        <f>MOD(IF(ROW()=2,  0.1,    IF(INDEX(TimeEntry2[WkEnd],ROW()-1)  =INDEX(TimeEntry2[WkEnd],ROW()-2),    INDEX(TimeEntry2[format],ROW()-2),    INDEX(TimeEntry2[format],ROW()-2)    +1)),2)</f>
        <v>0.10000000000000009</v>
      </c>
      <c r="B250" s="19">
        <v>44487.667986111112</v>
      </c>
      <c r="C250" s="20">
        <f>WEEKDAY(TimeEntry2[[#This Row],[Date]])</f>
        <v>2</v>
      </c>
      <c r="D250" s="21" t="s">
        <v>130</v>
      </c>
      <c r="E250" s="21">
        <f>IF(TimeEntry2[[#This Row],[Date]]=0,#REF!,G250+(7-L250))</f>
        <v>44493</v>
      </c>
      <c r="F250" s="21" t="str">
        <f>INDEX(projects[Charge_Code],MATCH(TimeEntry2[[#This Row],[Project_ID]],projects[Project_ID],0))</f>
        <v>284197-02 BRIDGES AND CIVIL STRUCTURES (55-120)</v>
      </c>
      <c r="G250" s="22">
        <f>ROUNDDOWN(TimeEntry2[[#This Row],[Timestamp]],0)</f>
        <v>44487</v>
      </c>
      <c r="H250" s="23">
        <v>2.5</v>
      </c>
      <c r="I250" s="18" t="str">
        <f>"Normal Time"</f>
        <v>Normal Time</v>
      </c>
      <c r="J250" t="s">
        <v>455</v>
      </c>
      <c r="K250" s="24" t="str">
        <f>INDEX(projects[job number],MATCH(TimeEntry2[[#This Row],[Project_ID]],projects[Project_ID],0))</f>
        <v>284197-02</v>
      </c>
      <c r="L250" s="18">
        <f>IF(TimeEntry2[[#This Row],[Date]]=0,"",WEEKDAY(G250,2))</f>
        <v>1</v>
      </c>
      <c r="M250" s="25">
        <f>YEAR(TimeEntry2[[#This Row],[WkEnd]])</f>
        <v>2021</v>
      </c>
      <c r="N250" s="25">
        <f>WEEKNUM(TimeEntry2[[#This Row],[WkEnd]])</f>
        <v>44</v>
      </c>
      <c r="O250" s="25" t="str">
        <f>TimeEntry2[[#This Row],[Year]]&amp;"-"&amp;TimeEntry2[[#This Row],[WkNo]]</f>
        <v>2021-44</v>
      </c>
    </row>
    <row r="251" spans="1:15" x14ac:dyDescent="0.25">
      <c r="A251" s="18">
        <f>MOD(IF(ROW()=2,  0.1,    IF(INDEX(TimeEntry2[WkEnd],ROW()-1)  =INDEX(TimeEntry2[WkEnd],ROW()-2),    INDEX(TimeEntry2[format],ROW()-2),    INDEX(TimeEntry2[format],ROW()-2)    +1)),2)</f>
        <v>0.10000000000000009</v>
      </c>
      <c r="B251" s="19">
        <v>44487.501342592594</v>
      </c>
      <c r="C251" s="20">
        <f>WEEKDAY(TimeEntry2[[#This Row],[Date]])</f>
        <v>2</v>
      </c>
      <c r="D251" s="21" t="s">
        <v>130</v>
      </c>
      <c r="E251" s="21">
        <f>IF(TimeEntry2[[#This Row],[Date]]=0,#REF!,G251+(7-L251))</f>
        <v>44493</v>
      </c>
      <c r="F251" s="21" t="str">
        <f>INDEX(projects[Charge_Code],MATCH(TimeEntry2[[#This Row],[Project_ID]],projects[Project_ID],0))</f>
        <v>284197-02 BRIDGES AND CIVIL STRUCTURES (55-120)</v>
      </c>
      <c r="G251" s="22">
        <f>ROUNDDOWN(TimeEntry2[[#This Row],[Timestamp]],0)</f>
        <v>44487</v>
      </c>
      <c r="H251" s="23">
        <v>3.75</v>
      </c>
      <c r="I251" s="18" t="str">
        <f>"Normal Time"</f>
        <v>Normal Time</v>
      </c>
      <c r="J251" t="s">
        <v>448</v>
      </c>
      <c r="K251" s="24" t="str">
        <f>INDEX(projects[job number],MATCH(TimeEntry2[[#This Row],[Project_ID]],projects[Project_ID],0))</f>
        <v>284197-02</v>
      </c>
      <c r="L251" s="18">
        <f>IF(TimeEntry2[[#This Row],[Date]]=0,"",WEEKDAY(G251,2))</f>
        <v>1</v>
      </c>
      <c r="M251" s="25">
        <f>YEAR(TimeEntry2[[#This Row],[WkEnd]])</f>
        <v>2021</v>
      </c>
      <c r="N251" s="25">
        <f>WEEKNUM(TimeEntry2[[#This Row],[WkEnd]])</f>
        <v>44</v>
      </c>
      <c r="O251" s="25" t="str">
        <f>TimeEntry2[[#This Row],[Year]]&amp;"-"&amp;TimeEntry2[[#This Row],[WkNo]]</f>
        <v>2021-44</v>
      </c>
    </row>
    <row r="252" spans="1:15" x14ac:dyDescent="0.25">
      <c r="A252" s="18">
        <f>MOD(IF(ROW()=2,  0.1,    IF(INDEX(TimeEntry2[WkEnd],ROW()-1)  =INDEX(TimeEntry2[WkEnd],ROW()-2),    INDEX(TimeEntry2[format],ROW()-2),    INDEX(TimeEntry2[format],ROW()-2)    +1)),2)</f>
        <v>1.1000000000000001</v>
      </c>
      <c r="B252" s="19">
        <v>44484.66746527778</v>
      </c>
      <c r="C252" s="20">
        <f>WEEKDAY(TimeEntry2[[#This Row],[Date]])</f>
        <v>6</v>
      </c>
      <c r="D252" s="21" t="s">
        <v>127</v>
      </c>
      <c r="E252" s="21">
        <f>IF(TimeEntry2[[#This Row],[Date]]=0,#REF!,G252+(7-L252))</f>
        <v>44486</v>
      </c>
      <c r="F252" s="21" t="str">
        <f>INDEX(projects[Charge_Code],MATCH(TimeEntry2[[#This Row],[Project_ID]],projects[Project_ID],0))</f>
        <v>284197-00 IRSDC MODULAR STATIONS (55-120)</v>
      </c>
      <c r="G252" s="22">
        <f>ROUNDDOWN(TimeEntry2[[#This Row],[Timestamp]],0)</f>
        <v>44484</v>
      </c>
      <c r="H252" s="23">
        <v>3.75</v>
      </c>
      <c r="I252" s="18" t="str">
        <f t="shared" ref="I252:I294" si="14">"Normal Time"</f>
        <v>Normal Time</v>
      </c>
      <c r="J252" t="s">
        <v>456</v>
      </c>
      <c r="K252" s="24" t="str">
        <f>INDEX(projects[job number],MATCH(TimeEntry2[[#This Row],[Project_ID]],projects[Project_ID],0))</f>
        <v>284197-00</v>
      </c>
      <c r="L252" s="18">
        <f>IF(TimeEntry2[[#This Row],[Date]]=0,"",WEEKDAY(G252,2))</f>
        <v>5</v>
      </c>
      <c r="M252" s="25">
        <f>YEAR(TimeEntry2[[#This Row],[WkEnd]])</f>
        <v>2021</v>
      </c>
      <c r="N252" s="25">
        <f>WEEKNUM(TimeEntry2[[#This Row],[WkEnd]])</f>
        <v>43</v>
      </c>
      <c r="O252" s="25" t="str">
        <f>TimeEntry2[[#This Row],[Year]]&amp;"-"&amp;TimeEntry2[[#This Row],[WkNo]]</f>
        <v>2021-43</v>
      </c>
    </row>
    <row r="253" spans="1:15" x14ac:dyDescent="0.25">
      <c r="A253" s="18">
        <f>MOD(IF(ROW()=2,  0.1,    IF(INDEX(TimeEntry2[WkEnd],ROW()-1)  =INDEX(TimeEntry2[WkEnd],ROW()-2),    INDEX(TimeEntry2[format],ROW()-2),    INDEX(TimeEntry2[format],ROW()-2)    +1)),2)</f>
        <v>1.1000000000000001</v>
      </c>
      <c r="B253" s="19">
        <v>44484.66746527778</v>
      </c>
      <c r="C253" s="20">
        <f>WEEKDAY(TimeEntry2[[#This Row],[Date]])</f>
        <v>6</v>
      </c>
      <c r="D253" s="21" t="s">
        <v>130</v>
      </c>
      <c r="E253" s="21">
        <f>IF(TimeEntry2[[#This Row],[Date]]=0,#REF!,G253+(7-L253))</f>
        <v>44486</v>
      </c>
      <c r="F253" s="21" t="str">
        <f>INDEX(projects[Charge_Code],MATCH(TimeEntry2[[#This Row],[Project_ID]],projects[Project_ID],0))</f>
        <v>284197-02 BRIDGES AND CIVIL STRUCTURES (55-120)</v>
      </c>
      <c r="G253" s="22">
        <f>ROUNDDOWN(TimeEntry2[[#This Row],[Timestamp]],0)</f>
        <v>44484</v>
      </c>
      <c r="H253" s="23">
        <v>3.75</v>
      </c>
      <c r="I253" s="18" t="str">
        <f t="shared" si="14"/>
        <v>Normal Time</v>
      </c>
      <c r="J253" t="s">
        <v>421</v>
      </c>
      <c r="K253" s="24" t="str">
        <f>INDEX(projects[job number],MATCH(TimeEntry2[[#This Row],[Project_ID]],projects[Project_ID],0))</f>
        <v>284197-02</v>
      </c>
      <c r="L253" s="18">
        <f>IF(TimeEntry2[[#This Row],[Date]]=0,"",WEEKDAY(G253,2))</f>
        <v>5</v>
      </c>
      <c r="M253" s="25">
        <f>YEAR(TimeEntry2[[#This Row],[WkEnd]])</f>
        <v>2021</v>
      </c>
      <c r="N253" s="25">
        <f>WEEKNUM(TimeEntry2[[#This Row],[WkEnd]])</f>
        <v>43</v>
      </c>
      <c r="O253" s="25" t="str">
        <f>TimeEntry2[[#This Row],[Year]]&amp;"-"&amp;TimeEntry2[[#This Row],[WkNo]]</f>
        <v>2021-43</v>
      </c>
    </row>
    <row r="254" spans="1:15" x14ac:dyDescent="0.25">
      <c r="A254" s="18">
        <f>MOD(IF(ROW()=2,  0.1,    IF(INDEX(TimeEntry2[WkEnd],ROW()-1)  =INDEX(TimeEntry2[WkEnd],ROW()-2),    INDEX(TimeEntry2[format],ROW()-2),    INDEX(TimeEntry2[format],ROW()-2)    +1)),2)</f>
        <v>1.1000000000000001</v>
      </c>
      <c r="B254" s="19">
        <v>44483.667453703703</v>
      </c>
      <c r="C254" s="20">
        <f>WEEKDAY(TimeEntry2[[#This Row],[Date]])</f>
        <v>5</v>
      </c>
      <c r="D254" s="21" t="s">
        <v>127</v>
      </c>
      <c r="E254" s="21">
        <f>IF(TimeEntry2[[#This Row],[Date]]=0,#REF!,G254+(7-L254))</f>
        <v>44486</v>
      </c>
      <c r="F254" s="21" t="str">
        <f>INDEX(projects[Charge_Code],MATCH(TimeEntry2[[#This Row],[Project_ID]],projects[Project_ID],0))</f>
        <v>284197-00 IRSDC MODULAR STATIONS (55-120)</v>
      </c>
      <c r="G254" s="22">
        <f>ROUNDDOWN(TimeEntry2[[#This Row],[Timestamp]],0)</f>
        <v>44483</v>
      </c>
      <c r="H254" s="23">
        <v>7.5</v>
      </c>
      <c r="I254" s="18" t="str">
        <f t="shared" si="14"/>
        <v>Normal Time</v>
      </c>
      <c r="J254" t="s">
        <v>457</v>
      </c>
      <c r="K254" s="24" t="str">
        <f>INDEX(projects[job number],MATCH(TimeEntry2[[#This Row],[Project_ID]],projects[Project_ID],0))</f>
        <v>284197-00</v>
      </c>
      <c r="L254" s="18">
        <f>IF(TimeEntry2[[#This Row],[Date]]=0,"",WEEKDAY(G254,2))</f>
        <v>4</v>
      </c>
      <c r="M254" s="25">
        <f>YEAR(TimeEntry2[[#This Row],[WkEnd]])</f>
        <v>2021</v>
      </c>
      <c r="N254" s="25">
        <f>WEEKNUM(TimeEntry2[[#This Row],[WkEnd]])</f>
        <v>43</v>
      </c>
      <c r="O254" s="25" t="str">
        <f>TimeEntry2[[#This Row],[Year]]&amp;"-"&amp;TimeEntry2[[#This Row],[WkNo]]</f>
        <v>2021-43</v>
      </c>
    </row>
    <row r="255" spans="1:15" x14ac:dyDescent="0.25">
      <c r="A255" s="18">
        <f>MOD(IF(ROW()=2,  0.1,    IF(INDEX(TimeEntry2[WkEnd],ROW()-1)  =INDEX(TimeEntry2[WkEnd],ROW()-2),    INDEX(TimeEntry2[format],ROW()-2),    INDEX(TimeEntry2[format],ROW()-2)    +1)),2)</f>
        <v>1.1000000000000001</v>
      </c>
      <c r="B255" s="19">
        <v>44482.512569444443</v>
      </c>
      <c r="C255" s="20">
        <f>WEEKDAY(TimeEntry2[[#This Row],[Date]])</f>
        <v>4</v>
      </c>
      <c r="D255" s="21" t="s">
        <v>117</v>
      </c>
      <c r="E255" s="21">
        <f>IF(TimeEntry2[[#This Row],[Date]]=0,#REF!,G255+(7-L255))</f>
        <v>44486</v>
      </c>
      <c r="F255" s="21" t="str">
        <f>INDEX(projects[Charge_Code],MATCH(TimeEntry2[[#This Row],[Project_ID]],projects[Project_ID],0))</f>
        <v>077616-65 UPSKILLING TRAINING AND DEVELO (01-748)</v>
      </c>
      <c r="G255" s="22">
        <f>ROUNDDOWN(TimeEntry2[[#This Row],[Timestamp]],0)</f>
        <v>44482</v>
      </c>
      <c r="H255" s="23">
        <v>3.75</v>
      </c>
      <c r="I255" s="18" t="str">
        <f t="shared" si="14"/>
        <v>Normal Time</v>
      </c>
      <c r="J255" t="s">
        <v>458</v>
      </c>
      <c r="K255" s="24" t="str">
        <f>INDEX(projects[job number],MATCH(TimeEntry2[[#This Row],[Project_ID]],projects[Project_ID],0))</f>
        <v>077616-65</v>
      </c>
      <c r="L255" s="18">
        <f>IF(TimeEntry2[[#This Row],[Date]]=0,"",WEEKDAY(G255,2))</f>
        <v>3</v>
      </c>
      <c r="M255" s="25">
        <f>YEAR(TimeEntry2[[#This Row],[WkEnd]])</f>
        <v>2021</v>
      </c>
      <c r="N255" s="25">
        <f>WEEKNUM(TimeEntry2[[#This Row],[WkEnd]])</f>
        <v>43</v>
      </c>
      <c r="O255" s="25" t="str">
        <f>TimeEntry2[[#This Row],[Year]]&amp;"-"&amp;TimeEntry2[[#This Row],[WkNo]]</f>
        <v>2021-43</v>
      </c>
    </row>
    <row r="256" spans="1:15" x14ac:dyDescent="0.25">
      <c r="A256" s="18">
        <f>MOD(IF(ROW()=2,  0.1,    IF(INDEX(TimeEntry2[WkEnd],ROW()-1)  =INDEX(TimeEntry2[WkEnd],ROW()-2),    INDEX(TimeEntry2[format],ROW()-2),    INDEX(TimeEntry2[format],ROW()-2)    +1)),2)</f>
        <v>1.1000000000000001</v>
      </c>
      <c r="B256" s="19">
        <v>44482.512569444443</v>
      </c>
      <c r="C256" s="20">
        <f>WEEKDAY(TimeEntry2[[#This Row],[Date]])</f>
        <v>4</v>
      </c>
      <c r="D256" s="21" t="s">
        <v>130</v>
      </c>
      <c r="E256" s="21">
        <f>IF(TimeEntry2[[#This Row],[Date]]=0,#REF!,G256+(7-L256))</f>
        <v>44486</v>
      </c>
      <c r="F256" s="21" t="str">
        <f>INDEX(projects[Charge_Code],MATCH(TimeEntry2[[#This Row],[Project_ID]],projects[Project_ID],0))</f>
        <v>284197-02 BRIDGES AND CIVIL STRUCTURES (55-120)</v>
      </c>
      <c r="G256" s="22">
        <f>ROUNDDOWN(TimeEntry2[[#This Row],[Timestamp]],0)</f>
        <v>44482</v>
      </c>
      <c r="H256" s="23">
        <v>3.75</v>
      </c>
      <c r="I256" s="18" t="str">
        <f t="shared" si="14"/>
        <v>Normal Time</v>
      </c>
      <c r="J256" t="s">
        <v>459</v>
      </c>
      <c r="K256" s="24" t="str">
        <f>INDEX(projects[job number],MATCH(TimeEntry2[[#This Row],[Project_ID]],projects[Project_ID],0))</f>
        <v>284197-02</v>
      </c>
      <c r="L256" s="18">
        <f>IF(TimeEntry2[[#This Row],[Date]]=0,"",WEEKDAY(G256,2))</f>
        <v>3</v>
      </c>
      <c r="M256" s="25">
        <f>YEAR(TimeEntry2[[#This Row],[WkEnd]])</f>
        <v>2021</v>
      </c>
      <c r="N256" s="25">
        <f>WEEKNUM(TimeEntry2[[#This Row],[WkEnd]])</f>
        <v>43</v>
      </c>
      <c r="O256" s="25" t="str">
        <f>TimeEntry2[[#This Row],[Year]]&amp;"-"&amp;TimeEntry2[[#This Row],[WkNo]]</f>
        <v>2021-43</v>
      </c>
    </row>
    <row r="257" spans="1:15" x14ac:dyDescent="0.25">
      <c r="A257" s="26">
        <f>MOD(IF(ROW()=2,  0.1,    IF(INDEX(TimeEntry2[WkEnd],ROW()-1)  =INDEX(TimeEntry2[WkEnd],ROW()-2),    INDEX(TimeEntry2[format],ROW()-2),    INDEX(TimeEntry2[format],ROW()-2)    +1)),2)</f>
        <v>1.1000000000000001</v>
      </c>
      <c r="B257" s="19">
        <v>44481</v>
      </c>
      <c r="C257" s="20">
        <f>WEEKDAY(TimeEntry2[[#This Row],[Date]])</f>
        <v>3</v>
      </c>
      <c r="D257" s="21" t="s">
        <v>155</v>
      </c>
      <c r="E257" s="21">
        <f>IF(TimeEntry2[[#This Row],[Date]]=0,#REF!,G257+(7-L257))</f>
        <v>44486</v>
      </c>
      <c r="F257" s="21" t="str">
        <f>INDEX(projects[Charge_Code],MATCH(TimeEntry2[[#This Row],[Project_ID]],projects[Project_ID],0))</f>
        <v>282803-00 SKYTRAN (5019-124)</v>
      </c>
      <c r="G257" s="22">
        <f>ROUNDDOWN(TimeEntry2[[#This Row],[Timestamp]],0)</f>
        <v>44481</v>
      </c>
      <c r="H257" s="8">
        <v>3.75</v>
      </c>
      <c r="I257" s="18" t="str">
        <f t="shared" si="14"/>
        <v>Normal Time</v>
      </c>
      <c r="J257" s="7" t="s">
        <v>460</v>
      </c>
      <c r="K257" s="24" t="str">
        <f>INDEX(projects[job number],MATCH(TimeEntry2[[#This Row],[Project_ID]],projects[Project_ID],0))</f>
        <v>282803-00</v>
      </c>
      <c r="L257" s="18">
        <f>IF(TimeEntry2[[#This Row],[Date]]=0,"",WEEKDAY(G257,2))</f>
        <v>2</v>
      </c>
      <c r="M257" s="25">
        <f>YEAR(TimeEntry2[[#This Row],[WkEnd]])</f>
        <v>2021</v>
      </c>
      <c r="N257" s="25">
        <f>WEEKNUM(TimeEntry2[[#This Row],[WkEnd]])</f>
        <v>43</v>
      </c>
      <c r="O257" s="25" t="str">
        <f>TimeEntry2[[#This Row],[Year]]&amp;"-"&amp;TimeEntry2[[#This Row],[WkNo]]</f>
        <v>2021-43</v>
      </c>
    </row>
    <row r="258" spans="1:15" x14ac:dyDescent="0.25">
      <c r="A258" s="18">
        <f>MOD(IF(ROW()=2,  0.1,    IF(INDEX(TimeEntry2[WkEnd],ROW()-1)  =INDEX(TimeEntry2[WkEnd],ROW()-2),    INDEX(TimeEntry2[format],ROW()-2),    INDEX(TimeEntry2[format],ROW()-2)    +1)),2)</f>
        <v>1.1000000000000001</v>
      </c>
      <c r="B258" s="19">
        <v>44481.500578703701</v>
      </c>
      <c r="C258" s="20">
        <f>WEEKDAY(TimeEntry2[[#This Row],[Date]])</f>
        <v>3</v>
      </c>
      <c r="D258" s="21" t="s">
        <v>117</v>
      </c>
      <c r="E258" s="21">
        <f>IF(TimeEntry2[[#This Row],[Date]]=0,#REF!,G258+(7-L258))</f>
        <v>44486</v>
      </c>
      <c r="F258" s="21" t="str">
        <f>INDEX(projects[Charge_Code],MATCH(TimeEntry2[[#This Row],[Project_ID]],projects[Project_ID],0))</f>
        <v>077616-65 UPSKILLING TRAINING AND DEVELO (01-748)</v>
      </c>
      <c r="G258" s="22">
        <f>ROUNDDOWN(TimeEntry2[[#This Row],[Timestamp]],0)</f>
        <v>44481</v>
      </c>
      <c r="H258" s="23">
        <v>3.75</v>
      </c>
      <c r="I258" s="18" t="str">
        <f t="shared" si="14"/>
        <v>Normal Time</v>
      </c>
      <c r="J258" t="s">
        <v>461</v>
      </c>
      <c r="K258" s="24" t="str">
        <f>INDEX(projects[job number],MATCH(TimeEntry2[[#This Row],[Project_ID]],projects[Project_ID],0))</f>
        <v>077616-65</v>
      </c>
      <c r="L258" s="18">
        <f>IF(TimeEntry2[[#This Row],[Date]]=0,"",WEEKDAY(G258,2))</f>
        <v>2</v>
      </c>
      <c r="M258" s="25">
        <f>YEAR(TimeEntry2[[#This Row],[WkEnd]])</f>
        <v>2021</v>
      </c>
      <c r="N258" s="25">
        <f>WEEKNUM(TimeEntry2[[#This Row],[WkEnd]])</f>
        <v>43</v>
      </c>
      <c r="O258" s="25" t="str">
        <f>TimeEntry2[[#This Row],[Year]]&amp;"-"&amp;TimeEntry2[[#This Row],[WkNo]]</f>
        <v>2021-43</v>
      </c>
    </row>
    <row r="259" spans="1:15" x14ac:dyDescent="0.25">
      <c r="A259" s="18">
        <f>MOD(IF(ROW()=2,  0.1,    IF(INDEX(TimeEntry2[WkEnd],ROW()-1)  =INDEX(TimeEntry2[WkEnd],ROW()-2),    INDEX(TimeEntry2[format],ROW()-2),    INDEX(TimeEntry2[format],ROW()-2)    +1)),2)</f>
        <v>1.1000000000000001</v>
      </c>
      <c r="B259" s="19">
        <v>44480.848969907405</v>
      </c>
      <c r="C259" s="20">
        <f>WEEKDAY(TimeEntry2[[#This Row],[Date]])</f>
        <v>2</v>
      </c>
      <c r="D259" s="21" t="s">
        <v>155</v>
      </c>
      <c r="E259" s="21">
        <f>IF(TimeEntry2[[#This Row],[Date]]=0,#REF!,G259+(7-L259))</f>
        <v>44486</v>
      </c>
      <c r="F259" s="21" t="str">
        <f>INDEX(projects[Charge_Code],MATCH(TimeEntry2[[#This Row],[Project_ID]],projects[Project_ID],0))</f>
        <v>282803-00 SKYTRAN (5019-124)</v>
      </c>
      <c r="G259" s="22">
        <f>ROUNDDOWN(TimeEntry2[[#This Row],[Timestamp]],0)</f>
        <v>44480</v>
      </c>
      <c r="H259" s="23">
        <v>1</v>
      </c>
      <c r="I259" s="18" t="str">
        <f t="shared" si="14"/>
        <v>Normal Time</v>
      </c>
      <c r="J259" t="s">
        <v>462</v>
      </c>
      <c r="K259" s="24" t="str">
        <f>INDEX(projects[job number],MATCH(TimeEntry2[[#This Row],[Project_ID]],projects[Project_ID],0))</f>
        <v>282803-00</v>
      </c>
      <c r="L259" s="18">
        <f>IF(TimeEntry2[[#This Row],[Date]]=0,"",WEEKDAY(G259,2))</f>
        <v>1</v>
      </c>
      <c r="M259" s="25">
        <f>YEAR(TimeEntry2[[#This Row],[WkEnd]])</f>
        <v>2021</v>
      </c>
      <c r="N259" s="25">
        <f>WEEKNUM(TimeEntry2[[#This Row],[WkEnd]])</f>
        <v>43</v>
      </c>
      <c r="O259" s="25" t="str">
        <f>TimeEntry2[[#This Row],[Year]]&amp;"-"&amp;TimeEntry2[[#This Row],[WkNo]]</f>
        <v>2021-43</v>
      </c>
    </row>
    <row r="260" spans="1:15" x14ac:dyDescent="0.25">
      <c r="A260" s="18">
        <f>MOD(IF(ROW()=2,  0.1,    IF(INDEX(TimeEntry2[WkEnd],ROW()-1)  =INDEX(TimeEntry2[WkEnd],ROW()-2),    INDEX(TimeEntry2[format],ROW()-2),    INDEX(TimeEntry2[format],ROW()-2)    +1)),2)</f>
        <v>1.1000000000000001</v>
      </c>
      <c r="B260" s="19">
        <v>44480.848969907405</v>
      </c>
      <c r="C260" s="20">
        <f>WEEKDAY(TimeEntry2[[#This Row],[Date]])</f>
        <v>2</v>
      </c>
      <c r="D260" s="21" t="s">
        <v>130</v>
      </c>
      <c r="E260" s="21">
        <f>IF(TimeEntry2[[#This Row],[Date]]=0,#REF!,G260+(7-L260))</f>
        <v>44486</v>
      </c>
      <c r="F260" s="21" t="str">
        <f>INDEX(projects[Charge_Code],MATCH(TimeEntry2[[#This Row],[Project_ID]],projects[Project_ID],0))</f>
        <v>284197-02 BRIDGES AND CIVIL STRUCTURES (55-120)</v>
      </c>
      <c r="G260" s="22">
        <f>ROUNDDOWN(TimeEntry2[[#This Row],[Timestamp]],0)</f>
        <v>44480</v>
      </c>
      <c r="H260" s="23">
        <v>3</v>
      </c>
      <c r="I260" s="18" t="str">
        <f t="shared" si="14"/>
        <v>Normal Time</v>
      </c>
      <c r="J260" t="s">
        <v>463</v>
      </c>
      <c r="K260" s="24" t="str">
        <f>INDEX(projects[job number],MATCH(TimeEntry2[[#This Row],[Project_ID]],projects[Project_ID],0))</f>
        <v>284197-02</v>
      </c>
      <c r="L260" s="18">
        <f>IF(TimeEntry2[[#This Row],[Date]]=0,"",WEEKDAY(G260,2))</f>
        <v>1</v>
      </c>
      <c r="M260" s="25">
        <f>YEAR(TimeEntry2[[#This Row],[WkEnd]])</f>
        <v>2021</v>
      </c>
      <c r="N260" s="25">
        <f>WEEKNUM(TimeEntry2[[#This Row],[WkEnd]])</f>
        <v>43</v>
      </c>
      <c r="O260" s="25" t="str">
        <f>TimeEntry2[[#This Row],[Year]]&amp;"-"&amp;TimeEntry2[[#This Row],[WkNo]]</f>
        <v>2021-43</v>
      </c>
    </row>
    <row r="261" spans="1:15" x14ac:dyDescent="0.25">
      <c r="A261" s="18">
        <f>MOD(IF(ROW()=2,  0.1,    IF(INDEX(TimeEntry2[WkEnd],ROW()-1)  =INDEX(TimeEntry2[WkEnd],ROW()-2),    INDEX(TimeEntry2[format],ROW()-2),    INDEX(TimeEntry2[format],ROW()-2)    +1)),2)</f>
        <v>1.1000000000000001</v>
      </c>
      <c r="B261" s="19">
        <v>44480.50072916667</v>
      </c>
      <c r="C261" s="20">
        <f>WEEKDAY(TimeEntry2[[#This Row],[Date]])</f>
        <v>2</v>
      </c>
      <c r="D261" s="21" t="s">
        <v>130</v>
      </c>
      <c r="E261" s="21">
        <f>IF(TimeEntry2[[#This Row],[Date]]=0,#REF!,G261+(7-L261))</f>
        <v>44486</v>
      </c>
      <c r="F261" s="21" t="str">
        <f>INDEX(projects[Charge_Code],MATCH(TimeEntry2[[#This Row],[Project_ID]],projects[Project_ID],0))</f>
        <v>284197-02 BRIDGES AND CIVIL STRUCTURES (55-120)</v>
      </c>
      <c r="G261" s="22">
        <f>ROUNDDOWN(TimeEntry2[[#This Row],[Timestamp]],0)</f>
        <v>44480</v>
      </c>
      <c r="H261" s="23">
        <v>3.5</v>
      </c>
      <c r="I261" s="18" t="str">
        <f t="shared" si="14"/>
        <v>Normal Time</v>
      </c>
      <c r="J261" t="s">
        <v>464</v>
      </c>
      <c r="K261" s="24" t="str">
        <f>INDEX(projects[job number],MATCH(TimeEntry2[[#This Row],[Project_ID]],projects[Project_ID],0))</f>
        <v>284197-02</v>
      </c>
      <c r="L261" s="18">
        <f>IF(TimeEntry2[[#This Row],[Date]]=0,"",WEEKDAY(G261,2))</f>
        <v>1</v>
      </c>
      <c r="M261" s="25">
        <f>YEAR(TimeEntry2[[#This Row],[WkEnd]])</f>
        <v>2021</v>
      </c>
      <c r="N261" s="25">
        <f>WEEKNUM(TimeEntry2[[#This Row],[WkEnd]])</f>
        <v>43</v>
      </c>
      <c r="O261" s="25" t="str">
        <f>TimeEntry2[[#This Row],[Year]]&amp;"-"&amp;TimeEntry2[[#This Row],[WkNo]]</f>
        <v>2021-43</v>
      </c>
    </row>
    <row r="262" spans="1:15" x14ac:dyDescent="0.25">
      <c r="A262" s="18">
        <f>MOD(IF(ROW()=2,  0.1,    IF(INDEX(TimeEntry2[WkEnd],ROW()-1)  =INDEX(TimeEntry2[WkEnd],ROW()-2),    INDEX(TimeEntry2[format],ROW()-2),    INDEX(TimeEntry2[format],ROW()-2)    +1)),2)</f>
        <v>0.10000000000000009</v>
      </c>
      <c r="B262" s="19">
        <v>44477.667604166665</v>
      </c>
      <c r="C262" s="20">
        <f>WEEKDAY(TimeEntry2[[#This Row],[Date]])</f>
        <v>6</v>
      </c>
      <c r="D262" s="21" t="s">
        <v>44</v>
      </c>
      <c r="E262" s="21">
        <f>IF(TimeEntry2[[#This Row],[Date]]=0,#REF!,G262+(7-L262))</f>
        <v>44479</v>
      </c>
      <c r="F262" s="21" t="str">
        <f>INDEX(projects[Charge_Code],MATCH(TimeEntry2[[#This Row],[Project_ID]],projects[Project_ID],0))</f>
        <v>281868-12 STRUCTURES (01-189)</v>
      </c>
      <c r="G262" s="22">
        <f>ROUNDDOWN(TimeEntry2[[#This Row],[Timestamp]],0)</f>
        <v>44477</v>
      </c>
      <c r="H262" s="23">
        <v>2</v>
      </c>
      <c r="I262" s="18" t="str">
        <f t="shared" si="14"/>
        <v>Normal Time</v>
      </c>
      <c r="J262" t="s">
        <v>434</v>
      </c>
      <c r="K262" s="24" t="str">
        <f>INDEX(projects[job number],MATCH(TimeEntry2[[#This Row],[Project_ID]],projects[Project_ID],0))</f>
        <v>281868-12</v>
      </c>
      <c r="L262" s="18">
        <f>IF(TimeEntry2[[#This Row],[Date]]=0,"",WEEKDAY(G262,2))</f>
        <v>5</v>
      </c>
      <c r="M262" s="25">
        <f>YEAR(TimeEntry2[[#This Row],[WkEnd]])</f>
        <v>2021</v>
      </c>
      <c r="N262" s="25">
        <f>WEEKNUM(TimeEntry2[[#This Row],[WkEnd]])</f>
        <v>42</v>
      </c>
      <c r="O262" s="25" t="str">
        <f>TimeEntry2[[#This Row],[Year]]&amp;"-"&amp;TimeEntry2[[#This Row],[WkNo]]</f>
        <v>2021-42</v>
      </c>
    </row>
    <row r="263" spans="1:15" x14ac:dyDescent="0.25">
      <c r="A263" s="18">
        <f>MOD(IF(ROW()=2,  0.1,    IF(INDEX(TimeEntry2[WkEnd],ROW()-1)  =INDEX(TimeEntry2[WkEnd],ROW()-2),    INDEX(TimeEntry2[format],ROW()-2),    INDEX(TimeEntry2[format],ROW()-2)    +1)),2)</f>
        <v>0.10000000000000009</v>
      </c>
      <c r="B263" s="19">
        <v>44477.667604166665</v>
      </c>
      <c r="C263" s="20">
        <f>WEEKDAY(TimeEntry2[[#This Row],[Date]])</f>
        <v>6</v>
      </c>
      <c r="D263" s="21" t="s">
        <v>127</v>
      </c>
      <c r="E263" s="21">
        <f>IF(TimeEntry2[[#This Row],[Date]]=0,#REF!,G263+(7-L263))</f>
        <v>44479</v>
      </c>
      <c r="F263" s="21" t="str">
        <f>INDEX(projects[Charge_Code],MATCH(TimeEntry2[[#This Row],[Project_ID]],projects[Project_ID],0))</f>
        <v>284197-00 IRSDC MODULAR STATIONS (55-120)</v>
      </c>
      <c r="G263" s="22">
        <f>ROUNDDOWN(TimeEntry2[[#This Row],[Timestamp]],0)</f>
        <v>44477</v>
      </c>
      <c r="H263" s="18">
        <v>3</v>
      </c>
      <c r="I263" s="18" t="str">
        <f t="shared" si="14"/>
        <v>Normal Time</v>
      </c>
      <c r="J263" s="21" t="s">
        <v>465</v>
      </c>
      <c r="K263" s="24" t="str">
        <f>INDEX(projects[job number],MATCH(TimeEntry2[[#This Row],[Project_ID]],projects[Project_ID],0))</f>
        <v>284197-00</v>
      </c>
      <c r="L263" s="18">
        <f>IF(TimeEntry2[[#This Row],[Date]]=0,"",WEEKDAY(G263,2))</f>
        <v>5</v>
      </c>
      <c r="M263" s="25">
        <f>YEAR(TimeEntry2[[#This Row],[WkEnd]])</f>
        <v>2021</v>
      </c>
      <c r="N263" s="25">
        <f>WEEKNUM(TimeEntry2[[#This Row],[WkEnd]])</f>
        <v>42</v>
      </c>
      <c r="O263" s="25" t="str">
        <f>TimeEntry2[[#This Row],[Year]]&amp;"-"&amp;TimeEntry2[[#This Row],[WkNo]]</f>
        <v>2021-42</v>
      </c>
    </row>
    <row r="264" spans="1:15" x14ac:dyDescent="0.25">
      <c r="A264" s="18">
        <f>MOD(IF(ROW()=2,  0.1,    IF(INDEX(TimeEntry2[WkEnd],ROW()-1)  =INDEX(TimeEntry2[WkEnd],ROW()-2),    INDEX(TimeEntry2[format],ROW()-2),    INDEX(TimeEntry2[format],ROW()-2)    +1)),2)</f>
        <v>0.10000000000000009</v>
      </c>
      <c r="B264" s="19">
        <v>44477.501805555556</v>
      </c>
      <c r="C264" s="20">
        <f>WEEKDAY(TimeEntry2[[#This Row],[Date]])</f>
        <v>6</v>
      </c>
      <c r="D264" s="21" t="s">
        <v>127</v>
      </c>
      <c r="E264" s="21">
        <f>IF(TimeEntry2[[#This Row],[Date]]=0,#REF!,G264+(7-L264))</f>
        <v>44479</v>
      </c>
      <c r="F264" s="21" t="str">
        <f>INDEX(projects[Charge_Code],MATCH(TimeEntry2[[#This Row],[Project_ID]],projects[Project_ID],0))</f>
        <v>284197-00 IRSDC MODULAR STATIONS (55-120)</v>
      </c>
      <c r="G264" s="22">
        <f>ROUNDDOWN(TimeEntry2[[#This Row],[Timestamp]],0)</f>
        <v>44477</v>
      </c>
      <c r="H264" s="18">
        <v>2.5</v>
      </c>
      <c r="I264" s="18" t="str">
        <f t="shared" si="14"/>
        <v>Normal Time</v>
      </c>
      <c r="J264" s="21" t="s">
        <v>466</v>
      </c>
      <c r="K264" s="24" t="str">
        <f>INDEX(projects[job number],MATCH(TimeEntry2[[#This Row],[Project_ID]],projects[Project_ID],0))</f>
        <v>284197-00</v>
      </c>
      <c r="L264" s="18">
        <f>IF(TimeEntry2[[#This Row],[Date]]=0,"",WEEKDAY(G264,2))</f>
        <v>5</v>
      </c>
      <c r="M264" s="25">
        <f>YEAR(TimeEntry2[[#This Row],[WkEnd]])</f>
        <v>2021</v>
      </c>
      <c r="N264" s="25">
        <f>WEEKNUM(TimeEntry2[[#This Row],[WkEnd]])</f>
        <v>42</v>
      </c>
      <c r="O264" s="25" t="str">
        <f>TimeEntry2[[#This Row],[Year]]&amp;"-"&amp;TimeEntry2[[#This Row],[WkNo]]</f>
        <v>2021-42</v>
      </c>
    </row>
    <row r="265" spans="1:15" x14ac:dyDescent="0.25">
      <c r="A265" s="18">
        <f>MOD(IF(ROW()=2,  0.1,    IF(INDEX(TimeEntry2[WkEnd],ROW()-1)  =INDEX(TimeEntry2[WkEnd],ROW()-2),    INDEX(TimeEntry2[format],ROW()-2),    INDEX(TimeEntry2[format],ROW()-2)    +1)),2)</f>
        <v>0.10000000000000009</v>
      </c>
      <c r="B265" s="19">
        <v>44476.667314814818</v>
      </c>
      <c r="C265" s="20">
        <f>WEEKDAY(TimeEntry2[[#This Row],[Date]])</f>
        <v>5</v>
      </c>
      <c r="D265" s="21" t="s">
        <v>127</v>
      </c>
      <c r="E265" s="21">
        <f>IF(TimeEntry2[[#This Row],[Date]]=0,#REF!,G265+(7-L265))</f>
        <v>44479</v>
      </c>
      <c r="F265" s="21" t="str">
        <f>INDEX(projects[Charge_Code],MATCH(TimeEntry2[[#This Row],[Project_ID]],projects[Project_ID],0))</f>
        <v>284197-00 IRSDC MODULAR STATIONS (55-120)</v>
      </c>
      <c r="G265" s="22">
        <f>ROUNDDOWN(TimeEntry2[[#This Row],[Timestamp]],0)</f>
        <v>44476</v>
      </c>
      <c r="H265" s="18">
        <v>3</v>
      </c>
      <c r="I265" s="18" t="str">
        <f t="shared" si="14"/>
        <v>Normal Time</v>
      </c>
      <c r="J265" s="21" t="s">
        <v>467</v>
      </c>
      <c r="K265" s="24" t="str">
        <f>INDEX(projects[job number],MATCH(TimeEntry2[[#This Row],[Project_ID]],projects[Project_ID],0))</f>
        <v>284197-00</v>
      </c>
      <c r="L265" s="18">
        <f>IF(TimeEntry2[[#This Row],[Date]]=0,"",WEEKDAY(G265,2))</f>
        <v>4</v>
      </c>
      <c r="M265" s="25">
        <f>YEAR(TimeEntry2[[#This Row],[WkEnd]])</f>
        <v>2021</v>
      </c>
      <c r="N265" s="25">
        <f>WEEKNUM(TimeEntry2[[#This Row],[WkEnd]])</f>
        <v>42</v>
      </c>
      <c r="O265" s="25" t="str">
        <f>TimeEntry2[[#This Row],[Year]]&amp;"-"&amp;TimeEntry2[[#This Row],[WkNo]]</f>
        <v>2021-42</v>
      </c>
    </row>
    <row r="266" spans="1:15" x14ac:dyDescent="0.25">
      <c r="A266" s="18">
        <f>MOD(IF(ROW()=2,  0.1,    IF(INDEX(TimeEntry2[WkEnd],ROW()-1)  =INDEX(TimeEntry2[WkEnd],ROW()-2),    INDEX(TimeEntry2[format],ROW()-2),    INDEX(TimeEntry2[format],ROW()-2)    +1)),2)</f>
        <v>0.10000000000000009</v>
      </c>
      <c r="B266" s="19">
        <v>44476.500393518516</v>
      </c>
      <c r="C266" s="20">
        <f>WEEKDAY(TimeEntry2[[#This Row],[Date]])</f>
        <v>5</v>
      </c>
      <c r="D266" s="21" t="s">
        <v>127</v>
      </c>
      <c r="E266" s="21">
        <f>IF(TimeEntry2[[#This Row],[Date]]=0,#REF!,G266+(7-L266))</f>
        <v>44479</v>
      </c>
      <c r="F266" s="21" t="str">
        <f>INDEX(projects[Charge_Code],MATCH(TimeEntry2[[#This Row],[Project_ID]],projects[Project_ID],0))</f>
        <v>284197-00 IRSDC MODULAR STATIONS (55-120)</v>
      </c>
      <c r="G266" s="22">
        <f>ROUNDDOWN(TimeEntry2[[#This Row],[Timestamp]],0)</f>
        <v>44476</v>
      </c>
      <c r="H266" s="18">
        <v>4.5</v>
      </c>
      <c r="I266" s="18" t="str">
        <f t="shared" si="14"/>
        <v>Normal Time</v>
      </c>
      <c r="J266" s="21" t="s">
        <v>468</v>
      </c>
      <c r="K266" s="24" t="str">
        <f>INDEX(projects[job number],MATCH(TimeEntry2[[#This Row],[Project_ID]],projects[Project_ID],0))</f>
        <v>284197-00</v>
      </c>
      <c r="L266" s="18">
        <f>IF(TimeEntry2[[#This Row],[Date]]=0,"",WEEKDAY(G266,2))</f>
        <v>4</v>
      </c>
      <c r="M266" s="25">
        <f>YEAR(TimeEntry2[[#This Row],[WkEnd]])</f>
        <v>2021</v>
      </c>
      <c r="N266" s="25">
        <f>WEEKNUM(TimeEntry2[[#This Row],[WkEnd]])</f>
        <v>42</v>
      </c>
      <c r="O266" s="25" t="str">
        <f>TimeEntry2[[#This Row],[Year]]&amp;"-"&amp;TimeEntry2[[#This Row],[WkNo]]</f>
        <v>2021-42</v>
      </c>
    </row>
    <row r="267" spans="1:15" x14ac:dyDescent="0.25">
      <c r="A267" s="18">
        <f>MOD(IF(ROW()=2,  0.1,    IF(INDEX(TimeEntry2[WkEnd],ROW()-1)  =INDEX(TimeEntry2[WkEnd],ROW()-2),    INDEX(TimeEntry2[format],ROW()-2),    INDEX(TimeEntry2[format],ROW()-2)    +1)),2)</f>
        <v>0.10000000000000009</v>
      </c>
      <c r="B267" s="19">
        <v>44475.667974537035</v>
      </c>
      <c r="C267" s="20">
        <f>WEEKDAY(TimeEntry2[[#This Row],[Date]])</f>
        <v>4</v>
      </c>
      <c r="D267" s="21" t="s">
        <v>127</v>
      </c>
      <c r="E267" s="21">
        <f>IF(TimeEntry2[[#This Row],[Date]]=0,#REF!,G267+(7-L267))</f>
        <v>44479</v>
      </c>
      <c r="F267" s="21" t="str">
        <f>INDEX(projects[Charge_Code],MATCH(TimeEntry2[[#This Row],[Project_ID]],projects[Project_ID],0))</f>
        <v>284197-00 IRSDC MODULAR STATIONS (55-120)</v>
      </c>
      <c r="G267" s="22">
        <f>ROUNDDOWN(TimeEntry2[[#This Row],[Timestamp]],0)</f>
        <v>44475</v>
      </c>
      <c r="H267" s="18">
        <v>3.75</v>
      </c>
      <c r="I267" s="18" t="str">
        <f t="shared" si="14"/>
        <v>Normal Time</v>
      </c>
      <c r="J267" s="21" t="s">
        <v>469</v>
      </c>
      <c r="K267" s="24" t="str">
        <f>INDEX(projects[job number],MATCH(TimeEntry2[[#This Row],[Project_ID]],projects[Project_ID],0))</f>
        <v>284197-00</v>
      </c>
      <c r="L267" s="18">
        <f>IF(TimeEntry2[[#This Row],[Date]]=0,"",WEEKDAY(G267,2))</f>
        <v>3</v>
      </c>
      <c r="M267" s="25">
        <f>YEAR(TimeEntry2[[#This Row],[WkEnd]])</f>
        <v>2021</v>
      </c>
      <c r="N267" s="25">
        <f>WEEKNUM(TimeEntry2[[#This Row],[WkEnd]])</f>
        <v>42</v>
      </c>
      <c r="O267" s="25" t="str">
        <f>TimeEntry2[[#This Row],[Year]]&amp;"-"&amp;TimeEntry2[[#This Row],[WkNo]]</f>
        <v>2021-42</v>
      </c>
    </row>
    <row r="268" spans="1:15" x14ac:dyDescent="0.25">
      <c r="A268" s="18">
        <f>MOD(IF(ROW()=2,  0.1,    IF(INDEX(TimeEntry2[WkEnd],ROW()-1)  =INDEX(TimeEntry2[WkEnd],ROW()-2),    INDEX(TimeEntry2[format],ROW()-2),    INDEX(TimeEntry2[format],ROW()-2)    +1)),2)</f>
        <v>0.10000000000000009</v>
      </c>
      <c r="B268" s="19">
        <v>44475.667974537035</v>
      </c>
      <c r="C268" s="20">
        <f>WEEKDAY(TimeEntry2[[#This Row],[Date]])</f>
        <v>4</v>
      </c>
      <c r="D268" s="21" t="s">
        <v>14</v>
      </c>
      <c r="E268" s="21">
        <f>IF(TimeEntry2[[#This Row],[Date]]=0,#REF!,G268+(7-L268))</f>
        <v>44479</v>
      </c>
      <c r="F268" s="21" t="str">
        <f>INDEX(projects[Charge_Code],MATCH(TimeEntry2[[#This Row],[Project_ID]],projects[Project_ID],0))</f>
        <v>079082-60</v>
      </c>
      <c r="G268" s="22">
        <f>ROUNDDOWN(TimeEntry2[[#This Row],[Timestamp]],0)</f>
        <v>44475</v>
      </c>
      <c r="H268" s="18">
        <v>1</v>
      </c>
      <c r="I268" s="18" t="str">
        <f t="shared" si="14"/>
        <v>Normal Time</v>
      </c>
      <c r="J268" s="21" t="s">
        <v>470</v>
      </c>
      <c r="K268" s="24" t="str">
        <f>INDEX(projects[job number],MATCH(TimeEntry2[[#This Row],[Project_ID]],projects[Project_ID],0))</f>
        <v>079082-60</v>
      </c>
      <c r="L268" s="18">
        <f>IF(TimeEntry2[[#This Row],[Date]]=0,"",WEEKDAY(G268,2))</f>
        <v>3</v>
      </c>
      <c r="M268" s="25">
        <f>YEAR(TimeEntry2[[#This Row],[WkEnd]])</f>
        <v>2021</v>
      </c>
      <c r="N268" s="25">
        <f>WEEKNUM(TimeEntry2[[#This Row],[WkEnd]])</f>
        <v>42</v>
      </c>
      <c r="O268" s="25" t="str">
        <f>TimeEntry2[[#This Row],[Year]]&amp;"-"&amp;TimeEntry2[[#This Row],[WkNo]]</f>
        <v>2021-42</v>
      </c>
    </row>
    <row r="269" spans="1:15" x14ac:dyDescent="0.25">
      <c r="A269" s="18">
        <f>MOD(IF(ROW()=2,  0.1,    IF(INDEX(TimeEntry2[WkEnd],ROW()-1)  =INDEX(TimeEntry2[WkEnd],ROW()-2),    INDEX(TimeEntry2[format],ROW()-2),    INDEX(TimeEntry2[format],ROW()-2)    +1)),2)</f>
        <v>0.10000000000000009</v>
      </c>
      <c r="B269" s="19">
        <v>44475.500428240739</v>
      </c>
      <c r="C269" s="20">
        <f>WEEKDAY(TimeEntry2[[#This Row],[Date]])</f>
        <v>4</v>
      </c>
      <c r="D269" s="21" t="s">
        <v>127</v>
      </c>
      <c r="E269" s="21">
        <f>IF(TimeEntry2[[#This Row],[Date]]=0,#REF!,G269+(7-L269))</f>
        <v>44479</v>
      </c>
      <c r="F269" s="21" t="str">
        <f>INDEX(projects[Charge_Code],MATCH(TimeEntry2[[#This Row],[Project_ID]],projects[Project_ID],0))</f>
        <v>284197-00 IRSDC MODULAR STATIONS (55-120)</v>
      </c>
      <c r="G269" s="22">
        <f>ROUNDDOWN(TimeEntry2[[#This Row],[Timestamp]],0)</f>
        <v>44475</v>
      </c>
      <c r="H269" s="18">
        <v>2.5</v>
      </c>
      <c r="I269" s="18" t="str">
        <f t="shared" si="14"/>
        <v>Normal Time</v>
      </c>
      <c r="J269" s="21" t="s">
        <v>471</v>
      </c>
      <c r="K269" s="24" t="str">
        <f>INDEX(projects[job number],MATCH(TimeEntry2[[#This Row],[Project_ID]],projects[Project_ID],0))</f>
        <v>284197-00</v>
      </c>
      <c r="L269" s="18">
        <f>IF(TimeEntry2[[#This Row],[Date]]=0,"",WEEKDAY(G269,2))</f>
        <v>3</v>
      </c>
      <c r="M269" s="25">
        <f>YEAR(TimeEntry2[[#This Row],[WkEnd]])</f>
        <v>2021</v>
      </c>
      <c r="N269" s="25">
        <f>WEEKNUM(TimeEntry2[[#This Row],[WkEnd]])</f>
        <v>42</v>
      </c>
      <c r="O269" s="25" t="str">
        <f>TimeEntry2[[#This Row],[Year]]&amp;"-"&amp;TimeEntry2[[#This Row],[WkNo]]</f>
        <v>2021-42</v>
      </c>
    </row>
    <row r="270" spans="1:15" x14ac:dyDescent="0.25">
      <c r="A270" s="26">
        <f>MOD(IF(ROW()=2,  0.1,    IF(INDEX(TimeEntry2[WkEnd],ROW()-1)  =INDEX(TimeEntry2[WkEnd],ROW()-2),    INDEX(TimeEntry2[format],ROW()-2),    INDEX(TimeEntry2[format],ROW()-2)    +1)),2)</f>
        <v>0.10000000000000009</v>
      </c>
      <c r="B270" s="19">
        <v>44474.500983796293</v>
      </c>
      <c r="C270" s="20">
        <f>WEEKDAY(TimeEntry2[[#This Row],[Date]])</f>
        <v>3</v>
      </c>
      <c r="D270" s="7" t="s">
        <v>181</v>
      </c>
      <c r="E270" s="21">
        <f>IF(TimeEntry2[[#This Row],[Date]]=0,#REF!,G270+(7-L270))</f>
        <v>44479</v>
      </c>
      <c r="F270" s="21" t="str">
        <f>INDEX(projects[Charge_Code],MATCH(TimeEntry2[[#This Row],[Project_ID]],projects[Project_ID],0))</f>
        <v>277658-36 W3-GRIP4-3036-CIV (01-432)</v>
      </c>
      <c r="G270" s="22">
        <f>ROUNDDOWN(TimeEntry2[[#This Row],[Timestamp]],0)</f>
        <v>44474</v>
      </c>
      <c r="H270" s="18">
        <v>3</v>
      </c>
      <c r="I270" s="18" t="str">
        <f t="shared" si="14"/>
        <v>Normal Time</v>
      </c>
      <c r="J270" s="21" t="s">
        <v>472</v>
      </c>
      <c r="K270" s="24" t="str">
        <f>INDEX(projects[job number],MATCH(TimeEntry2[[#This Row],[Project_ID]],projects[Project_ID],0))</f>
        <v>277658-36</v>
      </c>
      <c r="L270" s="18">
        <f>IF(TimeEntry2[[#This Row],[Date]]=0,"",WEEKDAY(G270,2))</f>
        <v>2</v>
      </c>
      <c r="M270" s="25">
        <f>YEAR(TimeEntry2[[#This Row],[WkEnd]])</f>
        <v>2021</v>
      </c>
      <c r="N270" s="25">
        <f>WEEKNUM(TimeEntry2[[#This Row],[WkEnd]])</f>
        <v>42</v>
      </c>
      <c r="O270" s="25" t="str">
        <f>TimeEntry2[[#This Row],[Year]]&amp;"-"&amp;TimeEntry2[[#This Row],[WkNo]]</f>
        <v>2021-42</v>
      </c>
    </row>
    <row r="271" spans="1:15" x14ac:dyDescent="0.25">
      <c r="A271" s="26">
        <f>MOD(IF(ROW()=2,  0.1,    IF(INDEX(TimeEntry2[WkEnd],ROW()-1)  =INDEX(TimeEntry2[WkEnd],ROW()-2),    INDEX(TimeEntry2[format],ROW()-2),    INDEX(TimeEntry2[format],ROW()-2)    +1)),2)</f>
        <v>0.10000000000000009</v>
      </c>
      <c r="B271" s="19">
        <v>44474.500983796293</v>
      </c>
      <c r="C271" s="20">
        <f>WEEKDAY(TimeEntry2[[#This Row],[Date]])</f>
        <v>3</v>
      </c>
      <c r="D271" s="21" t="s">
        <v>127</v>
      </c>
      <c r="E271" s="21">
        <f>IF(TimeEntry2[[#This Row],[Date]]=0,#REF!,G271+(7-L271))</f>
        <v>44479</v>
      </c>
      <c r="F271" s="21" t="str">
        <f>INDEX(projects[Charge_Code],MATCH(TimeEntry2[[#This Row],[Project_ID]],projects[Project_ID],0))</f>
        <v>284197-00 IRSDC MODULAR STATIONS (55-120)</v>
      </c>
      <c r="G271" s="22">
        <f>ROUNDDOWN(TimeEntry2[[#This Row],[Timestamp]],0)</f>
        <v>44474</v>
      </c>
      <c r="H271" s="18">
        <v>4.5</v>
      </c>
      <c r="I271" s="18" t="str">
        <f t="shared" si="14"/>
        <v>Normal Time</v>
      </c>
      <c r="J271" s="21" t="s">
        <v>471</v>
      </c>
      <c r="K271" s="24" t="str">
        <f>INDEX(projects[job number],MATCH(TimeEntry2[[#This Row],[Project_ID]],projects[Project_ID],0))</f>
        <v>284197-00</v>
      </c>
      <c r="L271" s="18">
        <f>IF(TimeEntry2[[#This Row],[Date]]=0,"",WEEKDAY(G271,2))</f>
        <v>2</v>
      </c>
      <c r="M271" s="25">
        <f>YEAR(TimeEntry2[[#This Row],[WkEnd]])</f>
        <v>2021</v>
      </c>
      <c r="N271" s="25">
        <f>WEEKNUM(TimeEntry2[[#This Row],[WkEnd]])</f>
        <v>42</v>
      </c>
      <c r="O271" s="25" t="str">
        <f>TimeEntry2[[#This Row],[Year]]&amp;"-"&amp;TimeEntry2[[#This Row],[WkNo]]</f>
        <v>2021-42</v>
      </c>
    </row>
    <row r="272" spans="1:15" x14ac:dyDescent="0.25">
      <c r="A272" s="26">
        <f>MOD(IF(ROW()=2,  0.1,    IF(INDEX(TimeEntry2[WkEnd],ROW()-1)  =INDEX(TimeEntry2[WkEnd],ROW()-2),    INDEX(TimeEntry2[format],ROW()-2),    INDEX(TimeEntry2[format],ROW()-2)    +1)),2)</f>
        <v>0.10000000000000009</v>
      </c>
      <c r="B272" s="19">
        <v>44473.500983796293</v>
      </c>
      <c r="C272" s="20">
        <f>WEEKDAY(TimeEntry2[[#This Row],[Date]])</f>
        <v>2</v>
      </c>
      <c r="D272" s="21" t="s">
        <v>127</v>
      </c>
      <c r="E272" s="21">
        <f>IF(TimeEntry2[[#This Row],[Date]]=0,#REF!,G272+(7-L272))</f>
        <v>44479</v>
      </c>
      <c r="F272" s="21" t="str">
        <f>INDEX(projects[Charge_Code],MATCH(TimeEntry2[[#This Row],[Project_ID]],projects[Project_ID],0))</f>
        <v>284197-00 IRSDC MODULAR STATIONS (55-120)</v>
      </c>
      <c r="G272" s="22">
        <f>ROUNDDOWN(TimeEntry2[[#This Row],[Timestamp]],0)</f>
        <v>44473</v>
      </c>
      <c r="H272" s="18">
        <v>3.75</v>
      </c>
      <c r="I272" s="18" t="str">
        <f t="shared" si="14"/>
        <v>Normal Time</v>
      </c>
      <c r="J272" s="21" t="s">
        <v>473</v>
      </c>
      <c r="K272" s="24" t="str">
        <f>INDEX(projects[job number],MATCH(TimeEntry2[[#This Row],[Project_ID]],projects[Project_ID],0))</f>
        <v>284197-00</v>
      </c>
      <c r="L272" s="18">
        <f>IF(TimeEntry2[[#This Row],[Date]]=0,"",WEEKDAY(G272,2))</f>
        <v>1</v>
      </c>
      <c r="M272" s="25">
        <f>YEAR(TimeEntry2[[#This Row],[WkEnd]])</f>
        <v>2021</v>
      </c>
      <c r="N272" s="25">
        <f>WEEKNUM(TimeEntry2[[#This Row],[WkEnd]])</f>
        <v>42</v>
      </c>
      <c r="O272" s="25" t="str">
        <f>TimeEntry2[[#This Row],[Year]]&amp;"-"&amp;TimeEntry2[[#This Row],[WkNo]]</f>
        <v>2021-42</v>
      </c>
    </row>
    <row r="273" spans="1:15" x14ac:dyDescent="0.25">
      <c r="A273" s="18">
        <f>MOD(IF(ROW()=2,  0.1,    IF(INDEX(TimeEntry2[WkEnd],ROW()-1)  =INDEX(TimeEntry2[WkEnd],ROW()-2),    INDEX(TimeEntry2[format],ROW()-2),    INDEX(TimeEntry2[format],ROW()-2)    +1)),2)</f>
        <v>0.10000000000000009</v>
      </c>
      <c r="B273" s="19">
        <v>44473.500983796293</v>
      </c>
      <c r="C273" s="20">
        <f>WEEKDAY(TimeEntry2[[#This Row],[Date]])</f>
        <v>2</v>
      </c>
      <c r="D273" s="21" t="s">
        <v>127</v>
      </c>
      <c r="E273" s="21">
        <f>IF(TimeEntry2[[#This Row],[Date]]=0,#REF!,G273+(7-L273))</f>
        <v>44479</v>
      </c>
      <c r="F273" s="21" t="str">
        <f>INDEX(projects[Charge_Code],MATCH(TimeEntry2[[#This Row],[Project_ID]],projects[Project_ID],0))</f>
        <v>284197-00 IRSDC MODULAR STATIONS (55-120)</v>
      </c>
      <c r="G273" s="22">
        <f>ROUNDDOWN(TimeEntry2[[#This Row],[Timestamp]],0)</f>
        <v>44473</v>
      </c>
      <c r="H273" s="18">
        <v>4</v>
      </c>
      <c r="I273" s="18" t="str">
        <f t="shared" si="14"/>
        <v>Normal Time</v>
      </c>
      <c r="J273" s="21" t="s">
        <v>474</v>
      </c>
      <c r="K273" s="24" t="str">
        <f>INDEX(projects[job number],MATCH(TimeEntry2[[#This Row],[Project_ID]],projects[Project_ID],0))</f>
        <v>284197-00</v>
      </c>
      <c r="L273" s="18">
        <f>IF(TimeEntry2[[#This Row],[Date]]=0,"",WEEKDAY(G273,2))</f>
        <v>1</v>
      </c>
      <c r="M273" s="25">
        <f>YEAR(TimeEntry2[[#This Row],[WkEnd]])</f>
        <v>2021</v>
      </c>
      <c r="N273" s="25">
        <f>WEEKNUM(TimeEntry2[[#This Row],[WkEnd]])</f>
        <v>42</v>
      </c>
      <c r="O273" s="25" t="str">
        <f>TimeEntry2[[#This Row],[Year]]&amp;"-"&amp;TimeEntry2[[#This Row],[WkNo]]</f>
        <v>2021-42</v>
      </c>
    </row>
    <row r="274" spans="1:15" x14ac:dyDescent="0.25">
      <c r="A274" s="18">
        <f>MOD(IF(ROW()=2,  0.1,    IF(INDEX(TimeEntry2[WkEnd],ROW()-1)  =INDEX(TimeEntry2[WkEnd],ROW()-2),    INDEX(TimeEntry2[format],ROW()-2),    INDEX(TimeEntry2[format],ROW()-2)    +1)),2)</f>
        <v>1.1000000000000001</v>
      </c>
      <c r="B274" s="19">
        <v>44470.680092592593</v>
      </c>
      <c r="C274" s="20">
        <f>WEEKDAY(TimeEntry2[[#This Row],[Date]])</f>
        <v>6</v>
      </c>
      <c r="D274" s="21" t="s">
        <v>127</v>
      </c>
      <c r="E274" s="21">
        <f>IF(TimeEntry2[[#This Row],[Date]]=0,#REF!,G274+(7-L274))</f>
        <v>44472</v>
      </c>
      <c r="F274" s="21" t="str">
        <f>INDEX(projects[Charge_Code],MATCH(TimeEntry2[[#This Row],[Project_ID]],projects[Project_ID],0))</f>
        <v>284197-00 IRSDC MODULAR STATIONS (55-120)</v>
      </c>
      <c r="G274" s="22">
        <f>ROUNDDOWN(TimeEntry2[[#This Row],[Timestamp]],0)</f>
        <v>44470</v>
      </c>
      <c r="H274" s="18">
        <v>4</v>
      </c>
      <c r="I274" s="18" t="str">
        <f t="shared" si="14"/>
        <v>Normal Time</v>
      </c>
      <c r="J274" s="21" t="s">
        <v>421</v>
      </c>
      <c r="K274" s="24" t="str">
        <f>INDEX(projects[job number],MATCH(TimeEntry2[[#This Row],[Project_ID]],projects[Project_ID],0))</f>
        <v>284197-00</v>
      </c>
      <c r="L274" s="18">
        <f>IF(TimeEntry2[[#This Row],[Date]]=0,"",WEEKDAY(G274,2))</f>
        <v>5</v>
      </c>
      <c r="M274" s="25">
        <f>YEAR(TimeEntry2[[#This Row],[WkEnd]])</f>
        <v>2021</v>
      </c>
      <c r="N274" s="25">
        <f>WEEKNUM(TimeEntry2[[#This Row],[WkEnd]])</f>
        <v>41</v>
      </c>
      <c r="O274" s="25" t="str">
        <f>TimeEntry2[[#This Row],[Year]]&amp;"-"&amp;TimeEntry2[[#This Row],[WkNo]]</f>
        <v>2021-41</v>
      </c>
    </row>
    <row r="275" spans="1:15" x14ac:dyDescent="0.25">
      <c r="A275" s="18">
        <f>MOD(IF(ROW()=2,  0.1,    IF(INDEX(TimeEntry2[WkEnd],ROW()-1)  =INDEX(TimeEntry2[WkEnd],ROW()-2),    INDEX(TimeEntry2[format],ROW()-2),    INDEX(TimeEntry2[format],ROW()-2)    +1)),2)</f>
        <v>1.1000000000000001</v>
      </c>
      <c r="B275" s="19">
        <v>44470.50068287037</v>
      </c>
      <c r="C275" s="20">
        <f>WEEKDAY(TimeEntry2[[#This Row],[Date]])</f>
        <v>6</v>
      </c>
      <c r="D275" s="21" t="s">
        <v>127</v>
      </c>
      <c r="E275" s="21">
        <f>IF(TimeEntry2[[#This Row],[Date]]=0,#REF!,G275+(7-L275))</f>
        <v>44472</v>
      </c>
      <c r="F275" s="21" t="str">
        <f>INDEX(projects[Charge_Code],MATCH(TimeEntry2[[#This Row],[Project_ID]],projects[Project_ID],0))</f>
        <v>284197-00 IRSDC MODULAR STATIONS (55-120)</v>
      </c>
      <c r="G275" s="22">
        <f>ROUNDDOWN(TimeEntry2[[#This Row],[Timestamp]],0)</f>
        <v>44470</v>
      </c>
      <c r="H275" s="18">
        <v>3.5</v>
      </c>
      <c r="I275" s="18" t="str">
        <f t="shared" si="14"/>
        <v>Normal Time</v>
      </c>
      <c r="J275" s="21" t="s">
        <v>475</v>
      </c>
      <c r="K275" s="24" t="str">
        <f>INDEX(projects[job number],MATCH(TimeEntry2[[#This Row],[Project_ID]],projects[Project_ID],0))</f>
        <v>284197-00</v>
      </c>
      <c r="L275" s="18">
        <f>IF(TimeEntry2[[#This Row],[Date]]=0,"",WEEKDAY(G275,2))</f>
        <v>5</v>
      </c>
      <c r="M275" s="25">
        <f>YEAR(TimeEntry2[[#This Row],[WkEnd]])</f>
        <v>2021</v>
      </c>
      <c r="N275" s="25">
        <f>WEEKNUM(TimeEntry2[[#This Row],[WkEnd]])</f>
        <v>41</v>
      </c>
      <c r="O275" s="25" t="str">
        <f>TimeEntry2[[#This Row],[Year]]&amp;"-"&amp;TimeEntry2[[#This Row],[WkNo]]</f>
        <v>2021-41</v>
      </c>
    </row>
    <row r="276" spans="1:15" x14ac:dyDescent="0.25">
      <c r="A276" s="18">
        <f>MOD(IF(ROW()=2,  0.1,    IF(INDEX(TimeEntry2[WkEnd],ROW()-1)  =INDEX(TimeEntry2[WkEnd],ROW()-2),    INDEX(TimeEntry2[format],ROW()-2),    INDEX(TimeEntry2[format],ROW()-2)    +1)),2)</f>
        <v>1.1000000000000001</v>
      </c>
      <c r="B276" s="19">
        <v>44469.670983796299</v>
      </c>
      <c r="C276" s="20">
        <f>WEEKDAY(TimeEntry2[[#This Row],[Date]])</f>
        <v>5</v>
      </c>
      <c r="D276" s="21" t="s">
        <v>155</v>
      </c>
      <c r="E276" s="21">
        <f>IF(TimeEntry2[[#This Row],[Date]]=0,#REF!,G276+(7-L276))</f>
        <v>44472</v>
      </c>
      <c r="F276" s="21" t="str">
        <f>INDEX(projects[Charge_Code],MATCH(TimeEntry2[[#This Row],[Project_ID]],projects[Project_ID],0))</f>
        <v>282803-00 SKYTRAN (5019-124)</v>
      </c>
      <c r="G276" s="22">
        <f>ROUNDDOWN(TimeEntry2[[#This Row],[Timestamp]],0)</f>
        <v>44469</v>
      </c>
      <c r="H276" s="18">
        <v>1.5</v>
      </c>
      <c r="I276" s="18" t="str">
        <f t="shared" si="14"/>
        <v>Normal Time</v>
      </c>
      <c r="J276" s="21" t="s">
        <v>476</v>
      </c>
      <c r="K276" s="24" t="str">
        <f>INDEX(projects[job number],MATCH(TimeEntry2[[#This Row],[Project_ID]],projects[Project_ID],0))</f>
        <v>282803-00</v>
      </c>
      <c r="L276" s="18">
        <f>IF(TimeEntry2[[#This Row],[Date]]=0,"",WEEKDAY(G276,2))</f>
        <v>4</v>
      </c>
      <c r="M276" s="25">
        <f>YEAR(TimeEntry2[[#This Row],[WkEnd]])</f>
        <v>2021</v>
      </c>
      <c r="N276" s="25">
        <f>WEEKNUM(TimeEntry2[[#This Row],[WkEnd]])</f>
        <v>41</v>
      </c>
      <c r="O276" s="25" t="str">
        <f>TimeEntry2[[#This Row],[Year]]&amp;"-"&amp;TimeEntry2[[#This Row],[WkNo]]</f>
        <v>2021-41</v>
      </c>
    </row>
    <row r="277" spans="1:15" x14ac:dyDescent="0.25">
      <c r="A277" s="18">
        <f>MOD(IF(ROW()=2,  0.1,    IF(INDEX(TimeEntry2[WkEnd],ROW()-1)  =INDEX(TimeEntry2[WkEnd],ROW()-2),    INDEX(TimeEntry2[format],ROW()-2),    INDEX(TimeEntry2[format],ROW()-2)    +1)),2)</f>
        <v>1.1000000000000001</v>
      </c>
      <c r="B277" s="19">
        <v>44469.670983796299</v>
      </c>
      <c r="C277" s="20">
        <f>WEEKDAY(TimeEntry2[[#This Row],[Date]])</f>
        <v>5</v>
      </c>
      <c r="D277" s="21" t="s">
        <v>127</v>
      </c>
      <c r="E277" s="21">
        <f>IF(TimeEntry2[[#This Row],[Date]]=0,#REF!,G277+(7-L277))</f>
        <v>44472</v>
      </c>
      <c r="F277" s="21" t="str">
        <f>INDEX(projects[Charge_Code],MATCH(TimeEntry2[[#This Row],[Project_ID]],projects[Project_ID],0))</f>
        <v>284197-00 IRSDC MODULAR STATIONS (55-120)</v>
      </c>
      <c r="G277" s="22">
        <f>ROUNDDOWN(TimeEntry2[[#This Row],[Timestamp]],0)</f>
        <v>44469</v>
      </c>
      <c r="H277" s="18">
        <v>6</v>
      </c>
      <c r="I277" s="18" t="str">
        <f t="shared" si="14"/>
        <v>Normal Time</v>
      </c>
      <c r="J277" s="21" t="s">
        <v>477</v>
      </c>
      <c r="K277" s="24" t="str">
        <f>INDEX(projects[job number],MATCH(TimeEntry2[[#This Row],[Project_ID]],projects[Project_ID],0))</f>
        <v>284197-00</v>
      </c>
      <c r="L277" s="18">
        <f>IF(TimeEntry2[[#This Row],[Date]]=0,"",WEEKDAY(G277,2))</f>
        <v>4</v>
      </c>
      <c r="M277" s="25">
        <f>YEAR(TimeEntry2[[#This Row],[WkEnd]])</f>
        <v>2021</v>
      </c>
      <c r="N277" s="25">
        <f>WEEKNUM(TimeEntry2[[#This Row],[WkEnd]])</f>
        <v>41</v>
      </c>
      <c r="O277" s="25" t="str">
        <f>TimeEntry2[[#This Row],[Year]]&amp;"-"&amp;TimeEntry2[[#This Row],[WkNo]]</f>
        <v>2021-41</v>
      </c>
    </row>
    <row r="278" spans="1:15" x14ac:dyDescent="0.25">
      <c r="A278" s="18">
        <f>MOD(IF(ROW()=2,  0.1,    IF(INDEX(TimeEntry2[WkEnd],ROW()-1)  =INDEX(TimeEntry2[WkEnd],ROW()-2),    INDEX(TimeEntry2[format],ROW()-2),    INDEX(TimeEntry2[format],ROW()-2)    +1)),2)</f>
        <v>1.1000000000000001</v>
      </c>
      <c r="B278" s="19">
        <v>44468.670775462961</v>
      </c>
      <c r="C278" s="20">
        <f>WEEKDAY(TimeEntry2[[#This Row],[Date]])</f>
        <v>4</v>
      </c>
      <c r="D278" s="21" t="s">
        <v>127</v>
      </c>
      <c r="E278" s="21">
        <f>IF(TimeEntry2[[#This Row],[Date]]=0,#REF!,G278+(7-L278))</f>
        <v>44472</v>
      </c>
      <c r="F278" s="21" t="str">
        <f>INDEX(projects[Charge_Code],MATCH(TimeEntry2[[#This Row],[Project_ID]],projects[Project_ID],0))</f>
        <v>284197-00 IRSDC MODULAR STATIONS (55-120)</v>
      </c>
      <c r="G278" s="22">
        <f>ROUNDDOWN(TimeEntry2[[#This Row],[Timestamp]],0)</f>
        <v>44468</v>
      </c>
      <c r="H278" s="18">
        <v>3.5</v>
      </c>
      <c r="I278" s="18" t="str">
        <f t="shared" si="14"/>
        <v>Normal Time</v>
      </c>
      <c r="J278" s="21" t="s">
        <v>478</v>
      </c>
      <c r="K278" s="24" t="str">
        <f>INDEX(projects[job number],MATCH(TimeEntry2[[#This Row],[Project_ID]],projects[Project_ID],0))</f>
        <v>284197-00</v>
      </c>
      <c r="L278" s="18">
        <f>IF(TimeEntry2[[#This Row],[Date]]=0,"",WEEKDAY(G278,2))</f>
        <v>3</v>
      </c>
      <c r="M278" s="25">
        <f>YEAR(TimeEntry2[[#This Row],[WkEnd]])</f>
        <v>2021</v>
      </c>
      <c r="N278" s="25">
        <f>WEEKNUM(TimeEntry2[[#This Row],[WkEnd]])</f>
        <v>41</v>
      </c>
      <c r="O278" s="25" t="str">
        <f>TimeEntry2[[#This Row],[Year]]&amp;"-"&amp;TimeEntry2[[#This Row],[WkNo]]</f>
        <v>2021-41</v>
      </c>
    </row>
    <row r="279" spans="1:15" x14ac:dyDescent="0.25">
      <c r="A279" s="18">
        <f>MOD(IF(ROW()=2,  0.1,    IF(INDEX(TimeEntry2[WkEnd],ROW()-1)  =INDEX(TimeEntry2[WkEnd],ROW()-2),    INDEX(TimeEntry2[format],ROW()-2),    INDEX(TimeEntry2[format],ROW()-2)    +1)),2)</f>
        <v>1.1000000000000001</v>
      </c>
      <c r="B279" s="19">
        <v>44468.513993055552</v>
      </c>
      <c r="C279" s="20">
        <f>WEEKDAY(TimeEntry2[[#This Row],[Date]])</f>
        <v>4</v>
      </c>
      <c r="D279" s="21" t="s">
        <v>127</v>
      </c>
      <c r="E279" s="21">
        <f>IF(TimeEntry2[[#This Row],[Date]]=0,#REF!,G279+(7-L279))</f>
        <v>44472</v>
      </c>
      <c r="F279" s="21" t="str">
        <f>INDEX(projects[Charge_Code],MATCH(TimeEntry2[[#This Row],[Project_ID]],projects[Project_ID],0))</f>
        <v>284197-00 IRSDC MODULAR STATIONS (55-120)</v>
      </c>
      <c r="G279" s="22">
        <f>ROUNDDOWN(TimeEntry2[[#This Row],[Timestamp]],0)</f>
        <v>44468</v>
      </c>
      <c r="H279" s="18">
        <v>4</v>
      </c>
      <c r="I279" s="18" t="str">
        <f t="shared" si="14"/>
        <v>Normal Time</v>
      </c>
      <c r="J279" s="21" t="s">
        <v>479</v>
      </c>
      <c r="K279" s="24" t="str">
        <f>INDEX(projects[job number],MATCH(TimeEntry2[[#This Row],[Project_ID]],projects[Project_ID],0))</f>
        <v>284197-00</v>
      </c>
      <c r="L279" s="18">
        <f>IF(TimeEntry2[[#This Row],[Date]]=0,"",WEEKDAY(G279,2))</f>
        <v>3</v>
      </c>
      <c r="M279" s="25">
        <f>YEAR(TimeEntry2[[#This Row],[WkEnd]])</f>
        <v>2021</v>
      </c>
      <c r="N279" s="25">
        <f>WEEKNUM(TimeEntry2[[#This Row],[WkEnd]])</f>
        <v>41</v>
      </c>
      <c r="O279" s="25" t="str">
        <f>TimeEntry2[[#This Row],[Year]]&amp;"-"&amp;TimeEntry2[[#This Row],[WkNo]]</f>
        <v>2021-41</v>
      </c>
    </row>
    <row r="280" spans="1:15" x14ac:dyDescent="0.25">
      <c r="A280" s="18">
        <f>MOD(IF(ROW()=2,  0.1,    IF(INDEX(TimeEntry2[WkEnd],ROW()-1)  =INDEX(TimeEntry2[WkEnd],ROW()-2),    INDEX(TimeEntry2[format],ROW()-2),    INDEX(TimeEntry2[format],ROW()-2)    +1)),2)</f>
        <v>1.1000000000000001</v>
      </c>
      <c r="B280" s="19">
        <v>44467.500671296293</v>
      </c>
      <c r="C280" s="20">
        <f>WEEKDAY(TimeEntry2[[#This Row],[Date]])</f>
        <v>3</v>
      </c>
      <c r="D280" s="21" t="s">
        <v>173</v>
      </c>
      <c r="E280" s="21">
        <f>IF(TimeEntry2[[#This Row],[Date]]=0,#REF!,G280+(7-L280))</f>
        <v>44472</v>
      </c>
      <c r="F280" s="21" t="str">
        <f>INDEX(projects[Charge_Code],MATCH(TimeEntry2[[#This Row],[Project_ID]],projects[Project_ID],0))</f>
        <v>TRAINING (In-house training)</v>
      </c>
      <c r="G280" s="22">
        <f>ROUNDDOWN(TimeEntry2[[#This Row],[Timestamp]],0)</f>
        <v>44467</v>
      </c>
      <c r="H280" s="18">
        <v>2</v>
      </c>
      <c r="I280" s="18" t="str">
        <f t="shared" si="14"/>
        <v>Normal Time</v>
      </c>
      <c r="J280" s="21" t="s">
        <v>480</v>
      </c>
      <c r="K280" s="24">
        <f>INDEX(projects[job number],MATCH(TimeEntry2[[#This Row],[Project_ID]],projects[Project_ID],0))</f>
        <v>0</v>
      </c>
      <c r="L280" s="18">
        <f>IF(TimeEntry2[[#This Row],[Date]]=0,"",WEEKDAY(G280,2))</f>
        <v>2</v>
      </c>
      <c r="M280" s="25">
        <f>YEAR(TimeEntry2[[#This Row],[WkEnd]])</f>
        <v>2021</v>
      </c>
      <c r="N280" s="25">
        <f>WEEKNUM(TimeEntry2[[#This Row],[WkEnd]])</f>
        <v>41</v>
      </c>
      <c r="O280" s="25" t="str">
        <f>TimeEntry2[[#This Row],[Year]]&amp;"-"&amp;TimeEntry2[[#This Row],[WkNo]]</f>
        <v>2021-41</v>
      </c>
    </row>
    <row r="281" spans="1:15" x14ac:dyDescent="0.25">
      <c r="A281" s="18">
        <f>MOD(IF(ROW()=2,  0.1,    IF(INDEX(TimeEntry2[WkEnd],ROW()-1)  =INDEX(TimeEntry2[WkEnd],ROW()-2),    INDEX(TimeEntry2[format],ROW()-2),    INDEX(TimeEntry2[format],ROW()-2)    +1)),2)</f>
        <v>1.1000000000000001</v>
      </c>
      <c r="B281" s="19">
        <v>44467.500671296293</v>
      </c>
      <c r="C281" s="20">
        <f>WEEKDAY(TimeEntry2[[#This Row],[Date]])</f>
        <v>3</v>
      </c>
      <c r="D281" s="21" t="s">
        <v>155</v>
      </c>
      <c r="E281" s="21">
        <f>IF(TimeEntry2[[#This Row],[Date]]=0,#REF!,G281+(7-L281))</f>
        <v>44472</v>
      </c>
      <c r="F281" s="21" t="str">
        <f>INDEX(projects[Charge_Code],MATCH(TimeEntry2[[#This Row],[Project_ID]],projects[Project_ID],0))</f>
        <v>282803-00 SKYTRAN (5019-124)</v>
      </c>
      <c r="G281" s="22">
        <f>ROUNDDOWN(TimeEntry2[[#This Row],[Timestamp]],0)</f>
        <v>44467</v>
      </c>
      <c r="H281" s="18">
        <v>2</v>
      </c>
      <c r="I281" s="18" t="str">
        <f t="shared" si="14"/>
        <v>Normal Time</v>
      </c>
      <c r="J281" s="21" t="s">
        <v>481</v>
      </c>
      <c r="K281" s="24" t="str">
        <f>INDEX(projects[job number],MATCH(TimeEntry2[[#This Row],[Project_ID]],projects[Project_ID],0))</f>
        <v>282803-00</v>
      </c>
      <c r="L281" s="18">
        <f>IF(TimeEntry2[[#This Row],[Date]]=0,"",WEEKDAY(G281,2))</f>
        <v>2</v>
      </c>
      <c r="M281" s="25">
        <f>YEAR(TimeEntry2[[#This Row],[WkEnd]])</f>
        <v>2021</v>
      </c>
      <c r="N281" s="25">
        <f>WEEKNUM(TimeEntry2[[#This Row],[WkEnd]])</f>
        <v>41</v>
      </c>
      <c r="O281" s="25" t="str">
        <f>TimeEntry2[[#This Row],[Year]]&amp;"-"&amp;TimeEntry2[[#This Row],[WkNo]]</f>
        <v>2021-41</v>
      </c>
    </row>
    <row r="282" spans="1:15" x14ac:dyDescent="0.25">
      <c r="A282" s="18">
        <f>MOD(IF(ROW()=2,  0.1,    IF(INDEX(TimeEntry2[WkEnd],ROW()-1)  =INDEX(TimeEntry2[WkEnd],ROW()-2),    INDEX(TimeEntry2[format],ROW()-2),    INDEX(TimeEntry2[format],ROW()-2)    +1)),2)</f>
        <v>1.1000000000000001</v>
      </c>
      <c r="B282" s="19">
        <v>44467.397824074076</v>
      </c>
      <c r="C282" s="20">
        <f>WEEKDAY(TimeEntry2[[#This Row],[Date]])</f>
        <v>3</v>
      </c>
      <c r="D282" s="21" t="s">
        <v>173</v>
      </c>
      <c r="E282" s="21">
        <f>IF(TimeEntry2[[#This Row],[Date]]=0,#REF!,G282+(7-L282))</f>
        <v>44472</v>
      </c>
      <c r="F282" s="21" t="str">
        <f>INDEX(projects[Charge_Code],MATCH(TimeEntry2[[#This Row],[Project_ID]],projects[Project_ID],0))</f>
        <v>TRAINING (In-house training)</v>
      </c>
      <c r="G282" s="22">
        <f>ROUNDDOWN(TimeEntry2[[#This Row],[Timestamp]],0)</f>
        <v>44467</v>
      </c>
      <c r="H282" s="18">
        <v>11</v>
      </c>
      <c r="I282" s="18" t="str">
        <f t="shared" si="14"/>
        <v>Normal Time</v>
      </c>
      <c r="J282" s="21" t="s">
        <v>482</v>
      </c>
      <c r="K282" s="24">
        <f>INDEX(projects[job number],MATCH(TimeEntry2[[#This Row],[Project_ID]],projects[Project_ID],0))</f>
        <v>0</v>
      </c>
      <c r="L282" s="18">
        <f>IF(TimeEntry2[[#This Row],[Date]]=0,"",WEEKDAY(G282,2))</f>
        <v>2</v>
      </c>
      <c r="M282" s="25">
        <f>YEAR(TimeEntry2[[#This Row],[WkEnd]])</f>
        <v>2021</v>
      </c>
      <c r="N282" s="25">
        <f>WEEKNUM(TimeEntry2[[#This Row],[WkEnd]])</f>
        <v>41</v>
      </c>
      <c r="O282" s="25" t="str">
        <f>TimeEntry2[[#This Row],[Year]]&amp;"-"&amp;TimeEntry2[[#This Row],[WkNo]]</f>
        <v>2021-41</v>
      </c>
    </row>
    <row r="283" spans="1:15" x14ac:dyDescent="0.25">
      <c r="A283" s="18">
        <f>MOD(IF(ROW()=2,  0.1,    IF(INDEX(TimeEntry2[WkEnd],ROW()-1)  =INDEX(TimeEntry2[WkEnd],ROW()-2),    INDEX(TimeEntry2[format],ROW()-2),    INDEX(TimeEntry2[format],ROW()-2)    +1)),2)</f>
        <v>0.10000000000000009</v>
      </c>
      <c r="B283" s="19">
        <v>44463.666979166665</v>
      </c>
      <c r="C283" s="20">
        <f>TimeEntry2[[#This Row],[Timestamp]]</f>
        <v>44463.666979166665</v>
      </c>
      <c r="D283" s="21" t="s">
        <v>24</v>
      </c>
      <c r="E283" s="21">
        <f>IF(TimeEntry2[[#This Row],[Date]]=0,#REF!,G283+(7-L283))</f>
        <v>44465</v>
      </c>
      <c r="F283" s="21" t="str">
        <f>INDEX(projects[Charge_Code],MATCH(TimeEntry2[[#This Row],[Project_ID]],projects[Project_ID],0))</f>
        <v>074097-30 LEADERSHIP &amp; MANAGEMENT CC124 (01-124)</v>
      </c>
      <c r="G283" s="22">
        <f>ROUNDDOWN(TimeEntry2[[#This Row],[Timestamp]],0)</f>
        <v>44463</v>
      </c>
      <c r="H283" s="18">
        <v>4.5</v>
      </c>
      <c r="I283" s="18" t="str">
        <f t="shared" si="14"/>
        <v>Normal Time</v>
      </c>
      <c r="J283" s="21" t="s">
        <v>483</v>
      </c>
      <c r="K283" s="24" t="str">
        <f>INDEX(projects[job number],MATCH(TimeEntry2[[#This Row],[Project_ID]],projects[Project_ID],0))</f>
        <v>074097-30</v>
      </c>
      <c r="L283" s="18">
        <f>IF(TimeEntry2[[#This Row],[Date]]=0,"",WEEKDAY(G283,2))</f>
        <v>5</v>
      </c>
      <c r="M283" s="25">
        <f>YEAR(TimeEntry2[[#This Row],[WkEnd]])</f>
        <v>2021</v>
      </c>
      <c r="N283" s="25">
        <f>WEEKNUM(TimeEntry2[[#This Row],[WkEnd]])</f>
        <v>40</v>
      </c>
      <c r="O283" s="25" t="str">
        <f>TimeEntry2[[#This Row],[Year]]&amp;"-"&amp;TimeEntry2[[#This Row],[WkNo]]</f>
        <v>2021-40</v>
      </c>
    </row>
    <row r="284" spans="1:15" x14ac:dyDescent="0.25">
      <c r="A284" s="18">
        <f>MOD(IF(ROW()=2,  0.1,    IF(INDEX(TimeEntry2[WkEnd],ROW()-1)  =INDEX(TimeEntry2[WkEnd],ROW()-2),    INDEX(TimeEntry2[format],ROW()-2),    INDEX(TimeEntry2[format],ROW()-2)    +1)),2)</f>
        <v>0.10000000000000009</v>
      </c>
      <c r="B284" s="19">
        <v>44463.405104166668</v>
      </c>
      <c r="C284" s="20">
        <f>TimeEntry2[[#This Row],[Timestamp]]</f>
        <v>44463.405104166668</v>
      </c>
      <c r="D284" s="21" t="s">
        <v>44</v>
      </c>
      <c r="E284" s="21">
        <f>IF(TimeEntry2[[#This Row],[Date]]=0,#REF!,G284+(7-L284))</f>
        <v>44465</v>
      </c>
      <c r="F284" s="21" t="str">
        <f>INDEX(projects[Charge_Code],MATCH(TimeEntry2[[#This Row],[Project_ID]],projects[Project_ID],0))</f>
        <v>281868-12 STRUCTURES (01-189)</v>
      </c>
      <c r="G284" s="22">
        <f>ROUNDDOWN(TimeEntry2[[#This Row],[Timestamp]],0)</f>
        <v>44463</v>
      </c>
      <c r="H284" s="18">
        <v>3</v>
      </c>
      <c r="I284" s="18" t="str">
        <f t="shared" si="14"/>
        <v>Normal Time</v>
      </c>
      <c r="J284" s="21" t="s">
        <v>484</v>
      </c>
      <c r="K284" s="24" t="str">
        <f>INDEX(projects[job number],MATCH(TimeEntry2[[#This Row],[Project_ID]],projects[Project_ID],0))</f>
        <v>281868-12</v>
      </c>
      <c r="L284" s="18">
        <f>IF(TimeEntry2[[#This Row],[Date]]=0,"",WEEKDAY(G284,2))</f>
        <v>5</v>
      </c>
      <c r="M284" s="25">
        <f>YEAR(TimeEntry2[[#This Row],[WkEnd]])</f>
        <v>2021</v>
      </c>
      <c r="N284" s="25">
        <f>WEEKNUM(TimeEntry2[[#This Row],[WkEnd]])</f>
        <v>40</v>
      </c>
      <c r="O284" s="25" t="str">
        <f>TimeEntry2[[#This Row],[Year]]&amp;"-"&amp;TimeEntry2[[#This Row],[WkNo]]</f>
        <v>2021-40</v>
      </c>
    </row>
    <row r="285" spans="1:15" x14ac:dyDescent="0.25">
      <c r="A285" s="18">
        <f>MOD(IF(ROW()=2,  0.1,    IF(INDEX(TimeEntry2[WkEnd],ROW()-1)  =INDEX(TimeEntry2[WkEnd],ROW()-2),    INDEX(TimeEntry2[format],ROW()-2),    INDEX(TimeEntry2[format],ROW()-2)    +1)),2)</f>
        <v>0.10000000000000009</v>
      </c>
      <c r="B285" s="19">
        <v>44462</v>
      </c>
      <c r="C285" s="20">
        <f>TimeEntry2[[#This Row],[Timestamp]]</f>
        <v>44462</v>
      </c>
      <c r="D285" s="21" t="s">
        <v>155</v>
      </c>
      <c r="E285" s="21">
        <f>IF(TimeEntry2[[#This Row],[Date]]=0,#REF!,G285+(7-L285))</f>
        <v>44465</v>
      </c>
      <c r="F285" s="21" t="str">
        <f>INDEX(projects[Charge_Code],MATCH(TimeEntry2[[#This Row],[Project_ID]],projects[Project_ID],0))</f>
        <v>282803-00 SKYTRAN (5019-124)</v>
      </c>
      <c r="G285" s="22">
        <f>ROUNDDOWN(TimeEntry2[[#This Row],[Timestamp]],0)</f>
        <v>44462</v>
      </c>
      <c r="H285" s="18">
        <v>2</v>
      </c>
      <c r="I285" s="18" t="str">
        <f t="shared" si="14"/>
        <v>Normal Time</v>
      </c>
      <c r="J285" s="21" t="s">
        <v>485</v>
      </c>
      <c r="K285" s="24" t="str">
        <f>INDEX(projects[job number],MATCH(TimeEntry2[[#This Row],[Project_ID]],projects[Project_ID],0))</f>
        <v>282803-00</v>
      </c>
      <c r="L285" s="18">
        <f>IF(TimeEntry2[[#This Row],[Date]]=0,"",WEEKDAY(G285,2))</f>
        <v>4</v>
      </c>
      <c r="M285" s="25">
        <f>YEAR(TimeEntry2[[#This Row],[WkEnd]])</f>
        <v>2021</v>
      </c>
      <c r="N285" s="25">
        <f>WEEKNUM(TimeEntry2[[#This Row],[WkEnd]])</f>
        <v>40</v>
      </c>
      <c r="O285" s="25" t="str">
        <f>TimeEntry2[[#This Row],[Year]]&amp;"-"&amp;TimeEntry2[[#This Row],[WkNo]]</f>
        <v>2021-40</v>
      </c>
    </row>
    <row r="286" spans="1:15" x14ac:dyDescent="0.25">
      <c r="A286" s="18">
        <f>MOD(IF(ROW()=2,  0.1,    IF(INDEX(TimeEntry2[WkEnd],ROW()-1)  =INDEX(TimeEntry2[WkEnd],ROW()-2),    INDEX(TimeEntry2[format],ROW()-2),    INDEX(TimeEntry2[format],ROW()-2)    +1)),2)</f>
        <v>0.10000000000000009</v>
      </c>
      <c r="B286" s="19">
        <v>44462</v>
      </c>
      <c r="C286" s="20">
        <f>TimeEntry2[[#This Row],[Timestamp]]</f>
        <v>44462</v>
      </c>
      <c r="D286" s="21" t="s">
        <v>173</v>
      </c>
      <c r="E286" s="21">
        <f>IF(TimeEntry2[[#This Row],[Date]]=0,#REF!,G286+(7-L286))</f>
        <v>44465</v>
      </c>
      <c r="F286" s="21" t="str">
        <f>INDEX(projects[Charge_Code],MATCH(TimeEntry2[[#This Row],[Project_ID]],projects[Project_ID],0))</f>
        <v>TRAINING (In-house training)</v>
      </c>
      <c r="G286" s="22">
        <f>ROUNDDOWN(TimeEntry2[[#This Row],[Timestamp]],0)</f>
        <v>44462</v>
      </c>
      <c r="H286" s="18">
        <v>5.5</v>
      </c>
      <c r="I286" s="18" t="str">
        <f t="shared" si="14"/>
        <v>Normal Time</v>
      </c>
      <c r="J286" s="21" t="s">
        <v>486</v>
      </c>
      <c r="K286" s="24">
        <f>INDEX(projects[job number],MATCH(TimeEntry2[[#This Row],[Project_ID]],projects[Project_ID],0))</f>
        <v>0</v>
      </c>
      <c r="L286" s="18">
        <f>IF(TimeEntry2[[#This Row],[Date]]=0,"",WEEKDAY(G286,2))</f>
        <v>4</v>
      </c>
      <c r="M286" s="25">
        <f>YEAR(TimeEntry2[[#This Row],[WkEnd]])</f>
        <v>2021</v>
      </c>
      <c r="N286" s="25">
        <f>WEEKNUM(TimeEntry2[[#This Row],[WkEnd]])</f>
        <v>40</v>
      </c>
      <c r="O286" s="25" t="str">
        <f>TimeEntry2[[#This Row],[Year]]&amp;"-"&amp;TimeEntry2[[#This Row],[WkNo]]</f>
        <v>2021-40</v>
      </c>
    </row>
    <row r="287" spans="1:15" x14ac:dyDescent="0.25">
      <c r="A287" s="18">
        <f>MOD(IF(ROW()=2,  0.1,    IF(INDEX(TimeEntry2[WkEnd],ROW()-1)  =INDEX(TimeEntry2[WkEnd],ROW()-2),    INDEX(TimeEntry2[format],ROW()-2),    INDEX(TimeEntry2[format],ROW()-2)    +1)),2)</f>
        <v>0.10000000000000009</v>
      </c>
      <c r="B287" s="19">
        <v>44461</v>
      </c>
      <c r="C287" s="20">
        <f>TimeEntry2[[#This Row],[Timestamp]]</f>
        <v>44461</v>
      </c>
      <c r="D287" s="21" t="s">
        <v>155</v>
      </c>
      <c r="E287" s="21">
        <f>IF(TimeEntry2[[#This Row],[Date]]=0,#REF!,G287+(7-L287))</f>
        <v>44465</v>
      </c>
      <c r="F287" s="21" t="str">
        <f>INDEX(projects[Charge_Code],MATCH(TimeEntry2[[#This Row],[Project_ID]],projects[Project_ID],0))</f>
        <v>282803-00 SKYTRAN (5019-124)</v>
      </c>
      <c r="G287" s="22">
        <f>ROUNDDOWN(TimeEntry2[[#This Row],[Timestamp]],0)</f>
        <v>44461</v>
      </c>
      <c r="H287" s="18">
        <v>2</v>
      </c>
      <c r="I287" s="18" t="str">
        <f t="shared" si="14"/>
        <v>Normal Time</v>
      </c>
      <c r="J287" s="21" t="s">
        <v>487</v>
      </c>
      <c r="K287" s="24" t="str">
        <f>INDEX(projects[job number],MATCH(TimeEntry2[[#This Row],[Project_ID]],projects[Project_ID],0))</f>
        <v>282803-00</v>
      </c>
      <c r="L287" s="18">
        <f>IF(TimeEntry2[[#This Row],[Date]]=0,"",WEEKDAY(G287,2))</f>
        <v>3</v>
      </c>
      <c r="M287" s="25">
        <f>YEAR(TimeEntry2[[#This Row],[WkEnd]])</f>
        <v>2021</v>
      </c>
      <c r="N287" s="25">
        <f>WEEKNUM(TimeEntry2[[#This Row],[WkEnd]])</f>
        <v>40</v>
      </c>
      <c r="O287" s="25" t="str">
        <f>TimeEntry2[[#This Row],[Year]]&amp;"-"&amp;TimeEntry2[[#This Row],[WkNo]]</f>
        <v>2021-40</v>
      </c>
    </row>
    <row r="288" spans="1:15" x14ac:dyDescent="0.25">
      <c r="A288" s="18">
        <f>MOD(IF(ROW()=2,  0.1,    IF(INDEX(TimeEntry2[WkEnd],ROW()-1)  =INDEX(TimeEntry2[WkEnd],ROW()-2),    INDEX(TimeEntry2[format],ROW()-2),    INDEX(TimeEntry2[format],ROW()-2)    +1)),2)</f>
        <v>0.10000000000000009</v>
      </c>
      <c r="B288" s="19">
        <v>44461</v>
      </c>
      <c r="C288" s="20">
        <f>TimeEntry2[[#This Row],[Timestamp]]</f>
        <v>44461</v>
      </c>
      <c r="D288" s="21" t="s">
        <v>173</v>
      </c>
      <c r="E288" s="21">
        <f>IF(TimeEntry2[[#This Row],[Date]]=0,#REF!,G288+(7-L288))</f>
        <v>44465</v>
      </c>
      <c r="F288" s="21" t="str">
        <f>INDEX(projects[Charge_Code],MATCH(TimeEntry2[[#This Row],[Project_ID]],projects[Project_ID],0))</f>
        <v>TRAINING (In-house training)</v>
      </c>
      <c r="G288" s="22">
        <f>ROUNDDOWN(TimeEntry2[[#This Row],[Timestamp]],0)</f>
        <v>44461</v>
      </c>
      <c r="H288" s="18">
        <v>5.5</v>
      </c>
      <c r="I288" s="18" t="str">
        <f t="shared" si="14"/>
        <v>Normal Time</v>
      </c>
      <c r="J288" s="21" t="s">
        <v>486</v>
      </c>
      <c r="K288" s="24">
        <f>INDEX(projects[job number],MATCH(TimeEntry2[[#This Row],[Project_ID]],projects[Project_ID],0))</f>
        <v>0</v>
      </c>
      <c r="L288" s="18">
        <f>IF(TimeEntry2[[#This Row],[Date]]=0,"",WEEKDAY(G288,2))</f>
        <v>3</v>
      </c>
      <c r="M288" s="25">
        <f>YEAR(TimeEntry2[[#This Row],[WkEnd]])</f>
        <v>2021</v>
      </c>
      <c r="N288" s="25">
        <f>WEEKNUM(TimeEntry2[[#This Row],[WkEnd]])</f>
        <v>40</v>
      </c>
      <c r="O288" s="25" t="str">
        <f>TimeEntry2[[#This Row],[Year]]&amp;"-"&amp;TimeEntry2[[#This Row],[WkNo]]</f>
        <v>2021-40</v>
      </c>
    </row>
    <row r="289" spans="1:15" x14ac:dyDescent="0.25">
      <c r="A289" s="18">
        <f>MOD(IF(ROW()=2,  0.1,    IF(INDEX(TimeEntry2[WkEnd],ROW()-1)  =INDEX(TimeEntry2[WkEnd],ROW()-2),    INDEX(TimeEntry2[format],ROW()-2),    INDEX(TimeEntry2[format],ROW()-2)    +1)),2)</f>
        <v>0.10000000000000009</v>
      </c>
      <c r="B289" s="19">
        <v>44460</v>
      </c>
      <c r="C289" s="20">
        <f>TimeEntry2[[#This Row],[Timestamp]]</f>
        <v>44460</v>
      </c>
      <c r="D289" s="7" t="s">
        <v>181</v>
      </c>
      <c r="E289" s="21">
        <f>IF(TimeEntry2[[#This Row],[Date]]=0,#REF!,G289+(7-L289))</f>
        <v>44465</v>
      </c>
      <c r="F289" s="21" t="str">
        <f>INDEX(projects[Charge_Code],MATCH(TimeEntry2[[#This Row],[Project_ID]],projects[Project_ID],0))</f>
        <v>277658-36 W3-GRIP4-3036-CIV (01-432)</v>
      </c>
      <c r="G289" s="22">
        <f>ROUNDDOWN(TimeEntry2[[#This Row],[Timestamp]],0)</f>
        <v>44460</v>
      </c>
      <c r="H289" s="18">
        <v>3</v>
      </c>
      <c r="I289" s="18" t="str">
        <f t="shared" si="14"/>
        <v>Normal Time</v>
      </c>
      <c r="J289" s="21" t="s">
        <v>486</v>
      </c>
      <c r="K289" s="24" t="str">
        <f>INDEX(projects[job number],MATCH(TimeEntry2[[#This Row],[Project_ID]],projects[Project_ID],0))</f>
        <v>277658-36</v>
      </c>
      <c r="L289" s="18">
        <f>IF(TimeEntry2[[#This Row],[Date]]=0,"",WEEKDAY(G289,2))</f>
        <v>2</v>
      </c>
      <c r="M289" s="25">
        <f>YEAR(TimeEntry2[[#This Row],[WkEnd]])</f>
        <v>2021</v>
      </c>
      <c r="N289" s="25">
        <f>WEEKNUM(TimeEntry2[[#This Row],[WkEnd]])</f>
        <v>40</v>
      </c>
      <c r="O289" s="25" t="str">
        <f>TimeEntry2[[#This Row],[Year]]&amp;"-"&amp;TimeEntry2[[#This Row],[WkNo]]</f>
        <v>2021-40</v>
      </c>
    </row>
    <row r="290" spans="1:15" x14ac:dyDescent="0.25">
      <c r="A290" s="18">
        <f>MOD(IF(ROW()=2,  0.1,    IF(INDEX(TimeEntry2[WkEnd],ROW()-1)  =INDEX(TimeEntry2[WkEnd],ROW()-2),    INDEX(TimeEntry2[format],ROW()-2),    INDEX(TimeEntry2[format],ROW()-2)    +1)),2)</f>
        <v>0.10000000000000009</v>
      </c>
      <c r="B290" s="19">
        <v>44460</v>
      </c>
      <c r="C290" s="20">
        <f>TimeEntry2[[#This Row],[Timestamp]]</f>
        <v>44460</v>
      </c>
      <c r="D290" s="21" t="s">
        <v>155</v>
      </c>
      <c r="E290" s="21">
        <f>IF(TimeEntry2[[#This Row],[Date]]=0,#REF!,G290+(7-L290))</f>
        <v>44465</v>
      </c>
      <c r="F290" s="21" t="str">
        <f>INDEX(projects[Charge_Code],MATCH(TimeEntry2[[#This Row],[Project_ID]],projects[Project_ID],0))</f>
        <v>282803-00 SKYTRAN (5019-124)</v>
      </c>
      <c r="G290" s="22">
        <f>ROUNDDOWN(TimeEntry2[[#This Row],[Timestamp]],0)</f>
        <v>44460</v>
      </c>
      <c r="H290" s="18">
        <v>4.5</v>
      </c>
      <c r="I290" s="18" t="str">
        <f t="shared" si="14"/>
        <v>Normal Time</v>
      </c>
      <c r="J290" s="21" t="s">
        <v>488</v>
      </c>
      <c r="K290" s="24" t="str">
        <f>INDEX(projects[job number],MATCH(TimeEntry2[[#This Row],[Project_ID]],projects[Project_ID],0))</f>
        <v>282803-00</v>
      </c>
      <c r="L290" s="18">
        <f>IF(TimeEntry2[[#This Row],[Date]]=0,"",WEEKDAY(G290,2))</f>
        <v>2</v>
      </c>
      <c r="M290" s="25">
        <f>YEAR(TimeEntry2[[#This Row],[WkEnd]])</f>
        <v>2021</v>
      </c>
      <c r="N290" s="25">
        <f>WEEKNUM(TimeEntry2[[#This Row],[WkEnd]])</f>
        <v>40</v>
      </c>
      <c r="O290" s="25" t="str">
        <f>TimeEntry2[[#This Row],[Year]]&amp;"-"&amp;TimeEntry2[[#This Row],[WkNo]]</f>
        <v>2021-40</v>
      </c>
    </row>
    <row r="291" spans="1:15" x14ac:dyDescent="0.25">
      <c r="A291" s="18">
        <f>MOD(IF(ROW()=2,  0.1,    IF(INDEX(TimeEntry2[WkEnd],ROW()-1)  =INDEX(TimeEntry2[WkEnd],ROW()-2),    INDEX(TimeEntry2[format],ROW()-2),    INDEX(TimeEntry2[format],ROW()-2)    +1)),2)</f>
        <v>0.10000000000000009</v>
      </c>
      <c r="B291" s="19">
        <v>44459</v>
      </c>
      <c r="C291" s="20">
        <f>TimeEntry2[[#This Row],[Timestamp]]</f>
        <v>44459</v>
      </c>
      <c r="D291" s="7" t="s">
        <v>181</v>
      </c>
      <c r="E291" s="21">
        <f>IF(TimeEntry2[[#This Row],[Date]]=0,#REF!,G291+(7-L291))</f>
        <v>44465</v>
      </c>
      <c r="F291" s="21" t="str">
        <f>INDEX(projects[Charge_Code],MATCH(TimeEntry2[[#This Row],[Project_ID]],projects[Project_ID],0))</f>
        <v>277658-36 W3-GRIP4-3036-CIV (01-432)</v>
      </c>
      <c r="G291" s="22">
        <f>ROUNDDOWN(TimeEntry2[[#This Row],[Timestamp]],0)</f>
        <v>44459</v>
      </c>
      <c r="H291" s="18">
        <v>2</v>
      </c>
      <c r="I291" s="18" t="str">
        <f t="shared" si="14"/>
        <v>Normal Time</v>
      </c>
      <c r="J291" s="21" t="s">
        <v>489</v>
      </c>
      <c r="K291" s="24" t="str">
        <f>INDEX(projects[job number],MATCH(TimeEntry2[[#This Row],[Project_ID]],projects[Project_ID],0))</f>
        <v>277658-36</v>
      </c>
      <c r="L291" s="18">
        <f>IF(TimeEntry2[[#This Row],[Date]]=0,"",WEEKDAY(G291,2))</f>
        <v>1</v>
      </c>
      <c r="M291" s="25">
        <f>YEAR(TimeEntry2[[#This Row],[WkEnd]])</f>
        <v>2021</v>
      </c>
      <c r="N291" s="25">
        <f>WEEKNUM(TimeEntry2[[#This Row],[WkEnd]])</f>
        <v>40</v>
      </c>
      <c r="O291" s="25" t="str">
        <f>TimeEntry2[[#This Row],[Year]]&amp;"-"&amp;TimeEntry2[[#This Row],[WkNo]]</f>
        <v>2021-40</v>
      </c>
    </row>
    <row r="292" spans="1:15" x14ac:dyDescent="0.25">
      <c r="A292" s="18">
        <f>MOD(IF(ROW()=2,  0.1,    IF(INDEX(TimeEntry2[WkEnd],ROW()-1)  =INDEX(TimeEntry2[WkEnd],ROW()-2),    INDEX(TimeEntry2[format],ROW()-2),    INDEX(TimeEntry2[format],ROW()-2)    +1)),2)</f>
        <v>0.10000000000000009</v>
      </c>
      <c r="B292" s="19">
        <v>44459</v>
      </c>
      <c r="C292" s="20">
        <f>TimeEntry2[[#This Row],[Timestamp]]</f>
        <v>44459</v>
      </c>
      <c r="D292" s="21" t="s">
        <v>173</v>
      </c>
      <c r="E292" s="21">
        <f>IF(TimeEntry2[[#This Row],[Date]]=0,#REF!,G292+(7-L292))</f>
        <v>44465</v>
      </c>
      <c r="F292" s="21" t="str">
        <f>INDEX(projects[Charge_Code],MATCH(TimeEntry2[[#This Row],[Project_ID]],projects[Project_ID],0))</f>
        <v>TRAINING (In-house training)</v>
      </c>
      <c r="G292" s="22">
        <f>ROUNDDOWN(TimeEntry2[[#This Row],[Timestamp]],0)</f>
        <v>44459</v>
      </c>
      <c r="H292" s="18">
        <v>5.5</v>
      </c>
      <c r="I292" s="18" t="str">
        <f t="shared" si="14"/>
        <v>Normal Time</v>
      </c>
      <c r="J292" s="21" t="s">
        <v>486</v>
      </c>
      <c r="K292" s="24">
        <f>INDEX(projects[job number],MATCH(TimeEntry2[[#This Row],[Project_ID]],projects[Project_ID],0))</f>
        <v>0</v>
      </c>
      <c r="L292" s="18">
        <f>IF(TimeEntry2[[#This Row],[Date]]=0,"",WEEKDAY(G292,2))</f>
        <v>1</v>
      </c>
      <c r="M292" s="25">
        <f>YEAR(TimeEntry2[[#This Row],[WkEnd]])</f>
        <v>2021</v>
      </c>
      <c r="N292" s="25">
        <f>WEEKNUM(TimeEntry2[[#This Row],[WkEnd]])</f>
        <v>40</v>
      </c>
      <c r="O292" s="25" t="str">
        <f>TimeEntry2[[#This Row],[Year]]&amp;"-"&amp;TimeEntry2[[#This Row],[WkNo]]</f>
        <v>2021-40</v>
      </c>
    </row>
    <row r="293" spans="1:15" x14ac:dyDescent="0.25">
      <c r="A293" s="26">
        <f>MOD(IF(ROW()=2,  0.1,    IF(INDEX(TimeEntry2[WkEnd],ROW()-1)  =INDEX(TimeEntry2[WkEnd],ROW()-2),    INDEX(TimeEntry2[format],ROW()-2),    INDEX(TimeEntry2[format],ROW()-2)    +1)),2)</f>
        <v>1.1000000000000001</v>
      </c>
      <c r="B293" s="6">
        <v>44456.49902771991</v>
      </c>
      <c r="C293" s="20">
        <f>TimeEntry2[[#This Row],[Timestamp]]</f>
        <v>44456.49902771991</v>
      </c>
      <c r="D293" s="7" t="s">
        <v>181</v>
      </c>
      <c r="E293" s="7">
        <f>IF(TimeEntry2[[#This Row],[Date]]=0,#REF!,G293+(7-L293))</f>
        <v>44458</v>
      </c>
      <c r="F293" s="21" t="str">
        <f>INDEX(projects[Charge_Code],MATCH(TimeEntry2[[#This Row],[Project_ID]],projects[Project_ID],0))</f>
        <v>277658-36 W3-GRIP4-3036-CIV (01-432)</v>
      </c>
      <c r="G293" s="27">
        <f>ROUNDDOWN(TimeEntry2[[#This Row],[Timestamp]],0)</f>
        <v>44456</v>
      </c>
      <c r="H293" s="8">
        <v>3.75</v>
      </c>
      <c r="I293" s="18" t="str">
        <f t="shared" si="14"/>
        <v>Normal Time</v>
      </c>
      <c r="J293" s="7" t="s">
        <v>490</v>
      </c>
      <c r="K293" s="24" t="str">
        <f>INDEX(projects[job number],MATCH(TimeEntry2[[#This Row],[Project_ID]],projects[Project_ID],0))</f>
        <v>277658-36</v>
      </c>
      <c r="L293" s="8">
        <f>IF(TimeEntry2[[#This Row],[Date]]=0,"",WEEKDAY(G293,2))</f>
        <v>5</v>
      </c>
      <c r="M293" s="28">
        <f>YEAR(TimeEntry2[[#This Row],[WkEnd]])</f>
        <v>2021</v>
      </c>
      <c r="N293" s="28">
        <f>WEEKNUM(TimeEntry2[[#This Row],[WkEnd]])</f>
        <v>39</v>
      </c>
      <c r="O293" s="28" t="str">
        <f>TimeEntry2[[#This Row],[Year]]&amp;"-"&amp;TimeEntry2[[#This Row],[WkNo]]</f>
        <v>2021-39</v>
      </c>
    </row>
    <row r="294" spans="1:15" x14ac:dyDescent="0.25">
      <c r="A294" s="26">
        <f>MOD(IF(ROW()=2,  0.1,    IF(INDEX(TimeEntry2[WkEnd],ROW()-1)  =INDEX(TimeEntry2[WkEnd],ROW()-2),    INDEX(TimeEntry2[format],ROW()-2),    INDEX(TimeEntry2[format],ROW()-2)    +1)),2)</f>
        <v>1.1000000000000001</v>
      </c>
      <c r="B294" s="6">
        <v>44456.49902771991</v>
      </c>
      <c r="C294" s="20">
        <f>TimeEntry2[[#This Row],[Timestamp]]</f>
        <v>44456.49902771991</v>
      </c>
      <c r="D294" s="7" t="s">
        <v>24</v>
      </c>
      <c r="E294" s="7">
        <f>IF(TimeEntry2[[#This Row],[Date]]=0,#REF!,G294+(7-L294))</f>
        <v>44458</v>
      </c>
      <c r="F294" s="21" t="str">
        <f>INDEX(projects[Charge_Code],MATCH(TimeEntry2[[#This Row],[Project_ID]],projects[Project_ID],0))</f>
        <v>074097-30 LEADERSHIP &amp; MANAGEMENT CC124 (01-124)</v>
      </c>
      <c r="G294" s="27">
        <f>ROUNDDOWN(TimeEntry2[[#This Row],[Timestamp]],0)</f>
        <v>44456</v>
      </c>
      <c r="H294" s="8">
        <v>3.75</v>
      </c>
      <c r="I294" s="18" t="str">
        <f t="shared" si="14"/>
        <v>Normal Time</v>
      </c>
      <c r="J294" s="7" t="s">
        <v>491</v>
      </c>
      <c r="K294" s="24" t="str">
        <f>INDEX(projects[job number],MATCH(TimeEntry2[[#This Row],[Project_ID]],projects[Project_ID],0))</f>
        <v>074097-30</v>
      </c>
      <c r="L294" s="8">
        <f>IF(TimeEntry2[[#This Row],[Date]]=0,"",WEEKDAY(G294,2))</f>
        <v>5</v>
      </c>
      <c r="M294" s="28">
        <f>YEAR(TimeEntry2[[#This Row],[WkEnd]])</f>
        <v>2021</v>
      </c>
      <c r="N294" s="28">
        <f>WEEKNUM(TimeEntry2[[#This Row],[WkEnd]])</f>
        <v>39</v>
      </c>
      <c r="O294" s="28" t="str">
        <f>TimeEntry2[[#This Row],[Year]]&amp;"-"&amp;TimeEntry2[[#This Row],[WkNo]]</f>
        <v>2021-39</v>
      </c>
    </row>
    <row r="295" spans="1:15" x14ac:dyDescent="0.25">
      <c r="A295" s="26">
        <f>MOD(IF(ROW()=2,  0.1,    IF(INDEX(TimeEntry2[WkEnd],ROW()-1)  =INDEX(TimeEntry2[WkEnd],ROW()-2),    INDEX(TimeEntry2[format],ROW()-2),    INDEX(TimeEntry2[format],ROW()-2)    +1)),2)</f>
        <v>1.1000000000000001</v>
      </c>
      <c r="B295" s="6">
        <v>44455.49902771991</v>
      </c>
      <c r="C295" s="20">
        <f>TimeEntry2[[#This Row],[Timestamp]]</f>
        <v>44455.49902771991</v>
      </c>
      <c r="D295" s="7" t="s">
        <v>155</v>
      </c>
      <c r="E295" s="7">
        <f>IF(TimeEntry2[[#This Row],[Date]]=0,#REF!,G295+(7-L295))</f>
        <v>44458</v>
      </c>
      <c r="F295" s="21" t="str">
        <f>INDEX(projects[Charge_Code],MATCH(TimeEntry2[[#This Row],[Project_ID]],projects[Project_ID],0))</f>
        <v>282803-00 SKYTRAN (5019-124)</v>
      </c>
      <c r="G295" s="27">
        <f>ROUNDDOWN(TimeEntry2[[#This Row],[Timestamp]],0)</f>
        <v>44455</v>
      </c>
      <c r="H295" s="8">
        <v>7.5</v>
      </c>
      <c r="I295" s="18" t="str">
        <f>"Normal Time"</f>
        <v>Normal Time</v>
      </c>
      <c r="J295" s="7" t="s">
        <v>492</v>
      </c>
      <c r="K295" s="24" t="str">
        <f>INDEX(projects[job number],MATCH(TimeEntry2[[#This Row],[Project_ID]],projects[Project_ID],0))</f>
        <v>282803-00</v>
      </c>
      <c r="L295" s="8">
        <f>IF(TimeEntry2[[#This Row],[Date]]=0,"",WEEKDAY(G295,2))</f>
        <v>4</v>
      </c>
      <c r="M295" s="28">
        <f>YEAR(TimeEntry2[[#This Row],[WkEnd]])</f>
        <v>2021</v>
      </c>
      <c r="N295" s="28">
        <f>WEEKNUM(TimeEntry2[[#This Row],[WkEnd]])</f>
        <v>39</v>
      </c>
      <c r="O295" s="28" t="str">
        <f>TimeEntry2[[#This Row],[Year]]&amp;"-"&amp;TimeEntry2[[#This Row],[WkNo]]</f>
        <v>2021-39</v>
      </c>
    </row>
    <row r="296" spans="1:15" x14ac:dyDescent="0.25">
      <c r="A296" s="26">
        <f>MOD(IF(ROW()=2,  0.1,    IF(INDEX(TimeEntry2[WkEnd],ROW()-1)  =INDEX(TimeEntry2[WkEnd],ROW()-2),    INDEX(TimeEntry2[format],ROW()-2),    INDEX(TimeEntry2[format],ROW()-2)    +1)),2)</f>
        <v>1.1000000000000001</v>
      </c>
      <c r="B296" s="6">
        <v>44454.49902771991</v>
      </c>
      <c r="C296" s="20">
        <f>TimeEntry2[[#This Row],[Timestamp]]</f>
        <v>44454.49902771991</v>
      </c>
      <c r="D296" s="8" t="s">
        <v>44</v>
      </c>
      <c r="E296" s="7">
        <f>IF(TimeEntry2[[#This Row],[Date]]=0,#REF!,G296+(7-L296))</f>
        <v>44458</v>
      </c>
      <c r="F296" s="21" t="str">
        <f>INDEX(projects[Charge_Code],MATCH(TimeEntry2[[#This Row],[Project_ID]],projects[Project_ID],0))</f>
        <v>281868-12 STRUCTURES (01-189)</v>
      </c>
      <c r="G296" s="27">
        <f>ROUNDDOWN(TimeEntry2[[#This Row],[Timestamp]],0)</f>
        <v>44454</v>
      </c>
      <c r="H296" s="23">
        <v>2</v>
      </c>
      <c r="I296" s="8" t="str">
        <f t="shared" ref="I296:I317" si="15">"Normal Time"</f>
        <v>Normal Time</v>
      </c>
      <c r="J296" t="s">
        <v>434</v>
      </c>
      <c r="K296" s="24" t="str">
        <f>INDEX(projects[job number],MATCH(TimeEntry2[[#This Row],[Project_ID]],projects[Project_ID],0))</f>
        <v>281868-12</v>
      </c>
      <c r="L296" s="8">
        <f>IF(TimeEntry2[[#This Row],[Date]]=0,"",WEEKDAY(G296,2))</f>
        <v>3</v>
      </c>
      <c r="M296" s="28">
        <f>YEAR(TimeEntry2[[#This Row],[WkEnd]])</f>
        <v>2021</v>
      </c>
      <c r="N296" s="28">
        <f>WEEKNUM(TimeEntry2[[#This Row],[WkEnd]])</f>
        <v>39</v>
      </c>
      <c r="O296" s="28" t="str">
        <f>TimeEntry2[[#This Row],[Year]]&amp;"-"&amp;TimeEntry2[[#This Row],[WkNo]]</f>
        <v>2021-39</v>
      </c>
    </row>
    <row r="297" spans="1:15" x14ac:dyDescent="0.25">
      <c r="A297" s="26">
        <f>MOD(IF(ROW()=2,  0.1,    IF(INDEX(TimeEntry2[WkEnd],ROW()-1)  =INDEX(TimeEntry2[WkEnd],ROW()-2),    INDEX(TimeEntry2[format],ROW()-2),    INDEX(TimeEntry2[format],ROW()-2)    +1)),2)</f>
        <v>1.1000000000000001</v>
      </c>
      <c r="B297" s="6">
        <v>44454.49902771991</v>
      </c>
      <c r="C297" s="20">
        <f>TimeEntry2[[#This Row],[Timestamp]]</f>
        <v>44454.49902771991</v>
      </c>
      <c r="D297" s="8" t="s">
        <v>173</v>
      </c>
      <c r="E297" s="7">
        <f>IF(TimeEntry2[[#This Row],[Date]]=0,#REF!,G297+(7-L297))</f>
        <v>44458</v>
      </c>
      <c r="F297" s="21" t="str">
        <f>INDEX(projects[Charge_Code],MATCH(TimeEntry2[[#This Row],[Project_ID]],projects[Project_ID],0))</f>
        <v>TRAINING (In-house training)</v>
      </c>
      <c r="G297" s="27">
        <f>ROUNDDOWN(TimeEntry2[[#This Row],[Timestamp]],0)</f>
        <v>44454</v>
      </c>
      <c r="H297" s="8">
        <v>5.5</v>
      </c>
      <c r="I297" s="8" t="str">
        <f t="shared" si="15"/>
        <v>Normal Time</v>
      </c>
      <c r="J297" s="8" t="s">
        <v>493</v>
      </c>
      <c r="K297" s="24">
        <f>INDEX(projects[job number],MATCH(TimeEntry2[[#This Row],[Project_ID]],projects[Project_ID],0))</f>
        <v>0</v>
      </c>
      <c r="L297" s="8">
        <f>IF(TimeEntry2[[#This Row],[Date]]=0,"",WEEKDAY(G297,2))</f>
        <v>3</v>
      </c>
      <c r="M297" s="28">
        <f>YEAR(TimeEntry2[[#This Row],[WkEnd]])</f>
        <v>2021</v>
      </c>
      <c r="N297" s="28">
        <f>WEEKNUM(TimeEntry2[[#This Row],[WkEnd]])</f>
        <v>39</v>
      </c>
      <c r="O297" s="28" t="str">
        <f>TimeEntry2[[#This Row],[Year]]&amp;"-"&amp;TimeEntry2[[#This Row],[WkNo]]</f>
        <v>2021-39</v>
      </c>
    </row>
    <row r="298" spans="1:15" x14ac:dyDescent="0.25">
      <c r="A298" s="26">
        <f>MOD(IF(ROW()=2,  0.1,    IF(INDEX(TimeEntry2[WkEnd],ROW()-1)  =INDEX(TimeEntry2[WkEnd],ROW()-2),    INDEX(TimeEntry2[format],ROW()-2),    INDEX(TimeEntry2[format],ROW()-2)    +1)),2)</f>
        <v>1.1000000000000001</v>
      </c>
      <c r="B298" s="6">
        <v>44453.499027777776</v>
      </c>
      <c r="C298" s="20">
        <f>TimeEntry2[[#This Row],[Timestamp]]</f>
        <v>44453.499027777776</v>
      </c>
      <c r="D298" s="7" t="s">
        <v>44</v>
      </c>
      <c r="E298" s="7">
        <f>IF(TimeEntry2[[#This Row],[Date]]=0,#REF!,G298+(7-L298))</f>
        <v>44458</v>
      </c>
      <c r="F298" s="21" t="str">
        <f>INDEX(projects[Charge_Code],MATCH(TimeEntry2[[#This Row],[Project_ID]],projects[Project_ID],0))</f>
        <v>281868-12 STRUCTURES (01-189)</v>
      </c>
      <c r="G298" s="27">
        <f>ROUNDDOWN(TimeEntry2[[#This Row],[Timestamp]],0)</f>
        <v>44453</v>
      </c>
      <c r="H298" s="23">
        <v>2</v>
      </c>
      <c r="I298" s="18" t="str">
        <f t="shared" si="15"/>
        <v>Normal Time</v>
      </c>
      <c r="J298" t="s">
        <v>434</v>
      </c>
      <c r="K298" s="24" t="str">
        <f>INDEX(projects[job number],MATCH(TimeEntry2[[#This Row],[Project_ID]],projects[Project_ID],0))</f>
        <v>281868-12</v>
      </c>
      <c r="L298" s="8">
        <f>IF(TimeEntry2[[#This Row],[Date]]=0,"",WEEKDAY(G298,2))</f>
        <v>2</v>
      </c>
      <c r="M298" s="28">
        <f>YEAR(TimeEntry2[[#This Row],[WkEnd]])</f>
        <v>2021</v>
      </c>
      <c r="N298" s="28">
        <f>WEEKNUM(TimeEntry2[[#This Row],[WkEnd]])</f>
        <v>39</v>
      </c>
      <c r="O298" s="28" t="str">
        <f>TimeEntry2[[#This Row],[Year]]&amp;"-"&amp;TimeEntry2[[#This Row],[WkNo]]</f>
        <v>2021-39</v>
      </c>
    </row>
    <row r="299" spans="1:15" x14ac:dyDescent="0.25">
      <c r="A299" s="26">
        <f>MOD(IF(ROW()=2,  0.1,    IF(INDEX(TimeEntry2[WkEnd],ROW()-1)  =INDEX(TimeEntry2[WkEnd],ROW()-2),    INDEX(TimeEntry2[format],ROW()-2),    INDEX(TimeEntry2[format],ROW()-2)    +1)),2)</f>
        <v>1.1000000000000001</v>
      </c>
      <c r="B299" s="6">
        <v>44453.499027777776</v>
      </c>
      <c r="C299" s="20">
        <f>TimeEntry2[[#This Row],[Timestamp]]</f>
        <v>44453.499027777776</v>
      </c>
      <c r="D299" s="8" t="s">
        <v>173</v>
      </c>
      <c r="E299" s="7">
        <f>IF(TimeEntry2[[#This Row],[Date]]=0,#REF!,G299+(7-L299))</f>
        <v>44458</v>
      </c>
      <c r="F299" s="21" t="str">
        <f>INDEX(projects[Charge_Code],MATCH(TimeEntry2[[#This Row],[Project_ID]],projects[Project_ID],0))</f>
        <v>TRAINING (In-house training)</v>
      </c>
      <c r="G299" s="27">
        <f>ROUNDDOWN(TimeEntry2[[#This Row],[Timestamp]],0)</f>
        <v>44453</v>
      </c>
      <c r="H299" s="8">
        <v>5.5</v>
      </c>
      <c r="I299" s="8" t="str">
        <f t="shared" si="15"/>
        <v>Normal Time</v>
      </c>
      <c r="J299" s="8" t="s">
        <v>493</v>
      </c>
      <c r="K299" s="24">
        <f>INDEX(projects[job number],MATCH(TimeEntry2[[#This Row],[Project_ID]],projects[Project_ID],0))</f>
        <v>0</v>
      </c>
      <c r="L299" s="8">
        <f>IF(TimeEntry2[[#This Row],[Date]]=0,"",WEEKDAY(G299,2))</f>
        <v>2</v>
      </c>
      <c r="M299" s="28">
        <f>YEAR(TimeEntry2[[#This Row],[WkEnd]])</f>
        <v>2021</v>
      </c>
      <c r="N299" s="28">
        <f>WEEKNUM(TimeEntry2[[#This Row],[WkEnd]])</f>
        <v>39</v>
      </c>
      <c r="O299" s="28" t="str">
        <f>TimeEntry2[[#This Row],[Year]]&amp;"-"&amp;TimeEntry2[[#This Row],[WkNo]]</f>
        <v>2021-39</v>
      </c>
    </row>
    <row r="300" spans="1:15" x14ac:dyDescent="0.25">
      <c r="A300" s="26">
        <f>MOD(IF(ROW()=2,  0.1,    IF(INDEX(TimeEntry2[WkEnd],ROW()-1)  =INDEX(TimeEntry2[WkEnd],ROW()-2),    INDEX(TimeEntry2[format],ROW()-2),    INDEX(TimeEntry2[format],ROW()-2)    +1)),2)</f>
        <v>1.1000000000000001</v>
      </c>
      <c r="B300" s="6">
        <v>44452.49902771991</v>
      </c>
      <c r="C300" s="20">
        <f>TimeEntry2[[#This Row],[Timestamp]]</f>
        <v>44452.49902771991</v>
      </c>
      <c r="D300" s="7" t="s">
        <v>181</v>
      </c>
      <c r="E300" s="7">
        <f>IF(TimeEntry2[[#This Row],[Date]]=0,#REF!,G300+(7-L300))</f>
        <v>44458</v>
      </c>
      <c r="F300" s="21" t="str">
        <f>INDEX(projects[Charge_Code],MATCH(TimeEntry2[[#This Row],[Project_ID]],projects[Project_ID],0))</f>
        <v>277658-36 W3-GRIP4-3036-CIV (01-432)</v>
      </c>
      <c r="G300" s="27">
        <f>ROUNDDOWN(TimeEntry2[[#This Row],[Timestamp]],0)</f>
        <v>44452</v>
      </c>
      <c r="H300" s="8">
        <v>2</v>
      </c>
      <c r="I300" s="18" t="str">
        <f t="shared" si="15"/>
        <v>Normal Time</v>
      </c>
      <c r="J300" s="7" t="s">
        <v>494</v>
      </c>
      <c r="K300" s="24" t="str">
        <f>INDEX(projects[job number],MATCH(TimeEntry2[[#This Row],[Project_ID]],projects[Project_ID],0))</f>
        <v>277658-36</v>
      </c>
      <c r="L300" s="8">
        <f>IF(TimeEntry2[[#This Row],[Date]]=0,"",WEEKDAY(G300,2))</f>
        <v>1</v>
      </c>
      <c r="M300" s="28">
        <f>YEAR(TimeEntry2[[#This Row],[WkEnd]])</f>
        <v>2021</v>
      </c>
      <c r="N300" s="28">
        <f>WEEKNUM(TimeEntry2[[#This Row],[WkEnd]])</f>
        <v>39</v>
      </c>
      <c r="O300" s="28" t="str">
        <f>TimeEntry2[[#This Row],[Year]]&amp;"-"&amp;TimeEntry2[[#This Row],[WkNo]]</f>
        <v>2021-39</v>
      </c>
    </row>
    <row r="301" spans="1:15" x14ac:dyDescent="0.25">
      <c r="A301" s="26">
        <f>MOD(IF(ROW()=2,  0.1,    IF(INDEX(TimeEntry2[WkEnd],ROW()-1)  =INDEX(TimeEntry2[WkEnd],ROW()-2),    INDEX(TimeEntry2[format],ROW()-2),    INDEX(TimeEntry2[format],ROW()-2)    +1)),2)</f>
        <v>1.1000000000000001</v>
      </c>
      <c r="B301" s="6">
        <v>44452.49902771991</v>
      </c>
      <c r="C301" s="20">
        <f>TimeEntry2[[#This Row],[Timestamp]]</f>
        <v>44452.49902771991</v>
      </c>
      <c r="D301" s="8" t="s">
        <v>173</v>
      </c>
      <c r="E301" s="7">
        <f>IF(TimeEntry2[[#This Row],[Date]]=0,#REF!,G301+(7-L301))</f>
        <v>44458</v>
      </c>
      <c r="F301" s="21" t="str">
        <f>INDEX(projects[Charge_Code],MATCH(TimeEntry2[[#This Row],[Project_ID]],projects[Project_ID],0))</f>
        <v>TRAINING (In-house training)</v>
      </c>
      <c r="G301" s="27">
        <f>ROUNDDOWN(TimeEntry2[[#This Row],[Timestamp]],0)</f>
        <v>44452</v>
      </c>
      <c r="H301" s="8">
        <v>5.5</v>
      </c>
      <c r="I301" s="8" t="str">
        <f t="shared" si="15"/>
        <v>Normal Time</v>
      </c>
      <c r="J301" s="8" t="s">
        <v>493</v>
      </c>
      <c r="K301" s="24">
        <f>INDEX(projects[job number],MATCH(TimeEntry2[[#This Row],[Project_ID]],projects[Project_ID],0))</f>
        <v>0</v>
      </c>
      <c r="L301" s="8">
        <f>IF(TimeEntry2[[#This Row],[Date]]=0,"",WEEKDAY(G301,2))</f>
        <v>1</v>
      </c>
      <c r="M301" s="28">
        <f>YEAR(TimeEntry2[[#This Row],[WkEnd]])</f>
        <v>2021</v>
      </c>
      <c r="N301" s="28">
        <f>WEEKNUM(TimeEntry2[[#This Row],[WkEnd]])</f>
        <v>39</v>
      </c>
      <c r="O301" s="28" t="str">
        <f>TimeEntry2[[#This Row],[Year]]&amp;"-"&amp;TimeEntry2[[#This Row],[WkNo]]</f>
        <v>2021-39</v>
      </c>
    </row>
    <row r="302" spans="1:15" x14ac:dyDescent="0.25">
      <c r="A302" s="26">
        <f>MOD(IF(ROW()=2,  0.1,    IF(INDEX(TimeEntry2[WkEnd],ROW()-1)  =INDEX(TimeEntry2[WkEnd],ROW()-2),    INDEX(TimeEntry2[format],ROW()-2),    INDEX(TimeEntry2[format],ROW()-2)    +1)),2)</f>
        <v>0.10000000000000009</v>
      </c>
      <c r="B302" s="6">
        <v>44449.49902771991</v>
      </c>
      <c r="C302" s="20">
        <f>TimeEntry2[[#This Row],[Timestamp]]</f>
        <v>44449.49902771991</v>
      </c>
      <c r="D302" s="8" t="s">
        <v>161</v>
      </c>
      <c r="E302" s="7">
        <f>IF(TimeEntry2[[#This Row],[Date]]=0,#REF!,G302+(7-L302))</f>
        <v>44451</v>
      </c>
      <c r="F302" s="21" t="str">
        <f>INDEX(projects[Charge_Code],MATCH(TimeEntry2[[#This Row],[Project_ID]],projects[Project_ID],0))</f>
        <v>601694-26 T0168 STRUCTURES MCHW UPDATE (01-151)</v>
      </c>
      <c r="G302" s="27">
        <f>ROUNDDOWN(TimeEntry2[[#This Row],[Timestamp]],0)</f>
        <v>44449</v>
      </c>
      <c r="H302" s="8">
        <v>5.5</v>
      </c>
      <c r="I302" s="8" t="str">
        <f t="shared" si="15"/>
        <v>Normal Time</v>
      </c>
      <c r="J302" s="8" t="s">
        <v>495</v>
      </c>
      <c r="K302" s="24" t="str">
        <f>INDEX(projects[job number],MATCH(TimeEntry2[[#This Row],[Project_ID]],projects[Project_ID],0))</f>
        <v>601694-26</v>
      </c>
      <c r="L302" s="8">
        <f>IF(TimeEntry2[[#This Row],[Date]]=0,"",WEEKDAY(G302,2))</f>
        <v>5</v>
      </c>
      <c r="M302" s="28">
        <f>YEAR(TimeEntry2[[#This Row],[WkEnd]])</f>
        <v>2021</v>
      </c>
      <c r="N302" s="28">
        <f>WEEKNUM(TimeEntry2[[#This Row],[WkEnd]])</f>
        <v>38</v>
      </c>
      <c r="O302" s="28" t="str">
        <f>TimeEntry2[[#This Row],[Year]]&amp;"-"&amp;TimeEntry2[[#This Row],[WkNo]]</f>
        <v>2021-38</v>
      </c>
    </row>
    <row r="303" spans="1:15" x14ac:dyDescent="0.25">
      <c r="A303" s="26">
        <f>MOD(IF(ROW()=2,  0.1,    IF(INDEX(TimeEntry2[WkEnd],ROW()-1)  =INDEX(TimeEntry2[WkEnd],ROW()-2),    INDEX(TimeEntry2[format],ROW()-2),    INDEX(TimeEntry2[format],ROW()-2)    +1)),2)</f>
        <v>0.10000000000000009</v>
      </c>
      <c r="B303" s="6">
        <v>44449.49902771991</v>
      </c>
      <c r="C303" s="20">
        <f>TimeEntry2[[#This Row],[Timestamp]]</f>
        <v>44449.49902771991</v>
      </c>
      <c r="D303" s="8" t="s">
        <v>44</v>
      </c>
      <c r="E303" s="7">
        <f>IF(TimeEntry2[[#This Row],[Date]]=0,#REF!,G303+(7-L303))</f>
        <v>44451</v>
      </c>
      <c r="F303" s="21" t="str">
        <f>INDEX(projects[Charge_Code],MATCH(TimeEntry2[[#This Row],[Project_ID]],projects[Project_ID],0))</f>
        <v>281868-12 STRUCTURES (01-189)</v>
      </c>
      <c r="G303" s="27">
        <f>ROUNDDOWN(TimeEntry2[[#This Row],[Timestamp]],0)</f>
        <v>44449</v>
      </c>
      <c r="H303" s="23">
        <v>2</v>
      </c>
      <c r="I303" s="8" t="str">
        <f t="shared" si="15"/>
        <v>Normal Time</v>
      </c>
      <c r="J303" t="s">
        <v>434</v>
      </c>
      <c r="K303" s="24" t="str">
        <f>INDEX(projects[job number],MATCH(TimeEntry2[[#This Row],[Project_ID]],projects[Project_ID],0))</f>
        <v>281868-12</v>
      </c>
      <c r="L303" s="8">
        <f>IF(TimeEntry2[[#This Row],[Date]]=0,"",WEEKDAY(G303,2))</f>
        <v>5</v>
      </c>
      <c r="M303" s="28">
        <f>YEAR(TimeEntry2[[#This Row],[WkEnd]])</f>
        <v>2021</v>
      </c>
      <c r="N303" s="28">
        <f>WEEKNUM(TimeEntry2[[#This Row],[WkEnd]])</f>
        <v>38</v>
      </c>
      <c r="O303" s="28" t="str">
        <f>TimeEntry2[[#This Row],[Year]]&amp;"-"&amp;TimeEntry2[[#This Row],[WkNo]]</f>
        <v>2021-38</v>
      </c>
    </row>
    <row r="304" spans="1:15" x14ac:dyDescent="0.25">
      <c r="A304" s="26">
        <f>MOD(IF(ROW()=2,  0.1,    IF(INDEX(TimeEntry2[WkEnd],ROW()-1)  =INDEX(TimeEntry2[WkEnd],ROW()-2),    INDEX(TimeEntry2[format],ROW()-2),    INDEX(TimeEntry2[format],ROW()-2)    +1)),2)</f>
        <v>0.10000000000000009</v>
      </c>
      <c r="B304" s="6">
        <v>44448.499027777776</v>
      </c>
      <c r="C304" s="20">
        <f>TimeEntry2[[#This Row],[Timestamp]]</f>
        <v>44448.499027777776</v>
      </c>
      <c r="D304" s="8" t="s">
        <v>161</v>
      </c>
      <c r="E304" s="7">
        <f>IF(TimeEntry2[[#This Row],[Date]]=0,#REF!,G304+(7-L304))</f>
        <v>44451</v>
      </c>
      <c r="F304" s="21" t="str">
        <f>INDEX(projects[Charge_Code],MATCH(TimeEntry2[[#This Row],[Project_ID]],projects[Project_ID],0))</f>
        <v>601694-26 T0168 STRUCTURES MCHW UPDATE (01-151)</v>
      </c>
      <c r="G304" s="27">
        <f>ROUNDDOWN(TimeEntry2[[#This Row],[Timestamp]],0)</f>
        <v>44448</v>
      </c>
      <c r="H304" s="23">
        <v>5.5</v>
      </c>
      <c r="I304" s="8" t="str">
        <f t="shared" si="15"/>
        <v>Normal Time</v>
      </c>
      <c r="J304" t="s">
        <v>496</v>
      </c>
      <c r="K304" s="24" t="str">
        <f>INDEX(projects[job number],MATCH(TimeEntry2[[#This Row],[Project_ID]],projects[Project_ID],0))</f>
        <v>601694-26</v>
      </c>
      <c r="L304" s="8">
        <f>IF(TimeEntry2[[#This Row],[Date]]=0,"",WEEKDAY(G304,2))</f>
        <v>4</v>
      </c>
      <c r="M304" s="28">
        <f>YEAR(TimeEntry2[[#This Row],[WkEnd]])</f>
        <v>2021</v>
      </c>
      <c r="N304" s="28">
        <f>WEEKNUM(TimeEntry2[[#This Row],[WkEnd]])</f>
        <v>38</v>
      </c>
      <c r="O304" s="28" t="str">
        <f>TimeEntry2[[#This Row],[Year]]&amp;"-"&amp;TimeEntry2[[#This Row],[WkNo]]</f>
        <v>2021-38</v>
      </c>
    </row>
    <row r="305" spans="1:15" x14ac:dyDescent="0.25">
      <c r="A305" s="26">
        <f>MOD(IF(ROW()=2,  0.1,    IF(INDEX(TimeEntry2[WkEnd],ROW()-1)  =INDEX(TimeEntry2[WkEnd],ROW()-2),    INDEX(TimeEntry2[format],ROW()-2),    INDEX(TimeEntry2[format],ROW()-2)    +1)),2)</f>
        <v>0.10000000000000009</v>
      </c>
      <c r="B305" s="6">
        <v>44448.499027777776</v>
      </c>
      <c r="C305" s="20">
        <f>TimeEntry2[[#This Row],[Timestamp]]</f>
        <v>44448.499027777776</v>
      </c>
      <c r="D305" s="8" t="s">
        <v>44</v>
      </c>
      <c r="E305" s="7">
        <f>IF(TimeEntry2[[#This Row],[Date]]=0,#REF!,G305+(7-L305))</f>
        <v>44451</v>
      </c>
      <c r="F305" s="21" t="str">
        <f>INDEX(projects[Charge_Code],MATCH(TimeEntry2[[#This Row],[Project_ID]],projects[Project_ID],0))</f>
        <v>281868-12 STRUCTURES (01-189)</v>
      </c>
      <c r="G305" s="27">
        <f>ROUNDDOWN(TimeEntry2[[#This Row],[Timestamp]],0)</f>
        <v>44448</v>
      </c>
      <c r="H305" s="23">
        <v>2</v>
      </c>
      <c r="I305" s="8" t="str">
        <f t="shared" si="15"/>
        <v>Normal Time</v>
      </c>
      <c r="J305" t="s">
        <v>434</v>
      </c>
      <c r="K305" s="24" t="str">
        <f>INDEX(projects[job number],MATCH(TimeEntry2[[#This Row],[Project_ID]],projects[Project_ID],0))</f>
        <v>281868-12</v>
      </c>
      <c r="L305" s="8">
        <f>IF(TimeEntry2[[#This Row],[Date]]=0,"",WEEKDAY(G305,2))</f>
        <v>4</v>
      </c>
      <c r="M305" s="28">
        <f>YEAR(TimeEntry2[[#This Row],[WkEnd]])</f>
        <v>2021</v>
      </c>
      <c r="N305" s="28">
        <f>WEEKNUM(TimeEntry2[[#This Row],[WkEnd]])</f>
        <v>38</v>
      </c>
      <c r="O305" s="28" t="str">
        <f>TimeEntry2[[#This Row],[Year]]&amp;"-"&amp;TimeEntry2[[#This Row],[WkNo]]</f>
        <v>2021-38</v>
      </c>
    </row>
    <row r="306" spans="1:15" x14ac:dyDescent="0.25">
      <c r="A306" s="26">
        <f>MOD(IF(ROW()=2,  0.1,    IF(INDEX(TimeEntry2[WkEnd],ROW()-1)  =INDEX(TimeEntry2[WkEnd],ROW()-2),    INDEX(TimeEntry2[format],ROW()-2),    INDEX(TimeEntry2[format],ROW()-2)    +1)),2)</f>
        <v>0.10000000000000009</v>
      </c>
      <c r="B306" s="6">
        <v>44447.49902771991</v>
      </c>
      <c r="C306" s="20">
        <f>TimeEntry2[[#This Row],[Timestamp]]</f>
        <v>44447.49902771991</v>
      </c>
      <c r="D306" s="8" t="s">
        <v>161</v>
      </c>
      <c r="E306" s="7">
        <f>IF(TimeEntry2[[#This Row],[Date]]=0,#REF!,G306+(7-L306))</f>
        <v>44451</v>
      </c>
      <c r="F306" s="21" t="str">
        <f>INDEX(projects[Charge_Code],MATCH(TimeEntry2[[#This Row],[Project_ID]],projects[Project_ID],0))</f>
        <v>601694-26 T0168 STRUCTURES MCHW UPDATE (01-151)</v>
      </c>
      <c r="G306" s="27">
        <f>ROUNDDOWN(TimeEntry2[[#This Row],[Timestamp]],0)</f>
        <v>44447</v>
      </c>
      <c r="H306" s="8">
        <v>4.5</v>
      </c>
      <c r="I306" s="8" t="str">
        <f t="shared" si="15"/>
        <v>Normal Time</v>
      </c>
      <c r="J306" s="8" t="s">
        <v>497</v>
      </c>
      <c r="K306" s="24" t="str">
        <f>INDEX(projects[job number],MATCH(TimeEntry2[[#This Row],[Project_ID]],projects[Project_ID],0))</f>
        <v>601694-26</v>
      </c>
      <c r="L306" s="8">
        <f>IF(TimeEntry2[[#This Row],[Date]]=0,"",WEEKDAY(G306,2))</f>
        <v>3</v>
      </c>
      <c r="M306" s="28">
        <f>YEAR(TimeEntry2[[#This Row],[WkEnd]])</f>
        <v>2021</v>
      </c>
      <c r="N306" s="28">
        <f>WEEKNUM(TimeEntry2[[#This Row],[WkEnd]])</f>
        <v>38</v>
      </c>
      <c r="O306" s="28" t="str">
        <f>TimeEntry2[[#This Row],[Year]]&amp;"-"&amp;TimeEntry2[[#This Row],[WkNo]]</f>
        <v>2021-38</v>
      </c>
    </row>
    <row r="307" spans="1:15" x14ac:dyDescent="0.25">
      <c r="A307" s="26">
        <f>MOD(IF(ROW()=2,  0.1,    IF(INDEX(TimeEntry2[WkEnd],ROW()-1)  =INDEX(TimeEntry2[WkEnd],ROW()-2),    INDEX(TimeEntry2[format],ROW()-2),    INDEX(TimeEntry2[format],ROW()-2)    +1)),2)</f>
        <v>0.10000000000000009</v>
      </c>
      <c r="B307" s="6">
        <v>44447.49902771991</v>
      </c>
      <c r="C307" s="20">
        <f>TimeEntry2[[#This Row],[Timestamp]]</f>
        <v>44447.49902771991</v>
      </c>
      <c r="D307" s="8" t="s">
        <v>161</v>
      </c>
      <c r="E307" s="7">
        <f>IF(TimeEntry2[[#This Row],[Date]]=0,#REF!,G307+(7-L307))</f>
        <v>44451</v>
      </c>
      <c r="F307" s="21" t="str">
        <f>INDEX(projects[Charge_Code],MATCH(TimeEntry2[[#This Row],[Project_ID]],projects[Project_ID],0))</f>
        <v>601694-26 T0168 STRUCTURES MCHW UPDATE (01-151)</v>
      </c>
      <c r="G307" s="27">
        <f>ROUNDDOWN(TimeEntry2[[#This Row],[Timestamp]],0)</f>
        <v>44447</v>
      </c>
      <c r="H307" s="8">
        <v>1</v>
      </c>
      <c r="I307" s="8" t="str">
        <f t="shared" si="15"/>
        <v>Normal Time</v>
      </c>
      <c r="J307" s="8" t="s">
        <v>498</v>
      </c>
      <c r="K307" s="24" t="str">
        <f>INDEX(projects[job number],MATCH(TimeEntry2[[#This Row],[Project_ID]],projects[Project_ID],0))</f>
        <v>601694-26</v>
      </c>
      <c r="L307" s="8">
        <f>IF(TimeEntry2[[#This Row],[Date]]=0,"",WEEKDAY(G307,2))</f>
        <v>3</v>
      </c>
      <c r="M307" s="28">
        <f>YEAR(TimeEntry2[[#This Row],[WkEnd]])</f>
        <v>2021</v>
      </c>
      <c r="N307" s="28">
        <f>WEEKNUM(TimeEntry2[[#This Row],[WkEnd]])</f>
        <v>38</v>
      </c>
      <c r="O307" s="28" t="str">
        <f>TimeEntry2[[#This Row],[Year]]&amp;"-"&amp;TimeEntry2[[#This Row],[WkNo]]</f>
        <v>2021-38</v>
      </c>
    </row>
    <row r="308" spans="1:15" x14ac:dyDescent="0.25">
      <c r="A308" s="26">
        <f>MOD(IF(ROW()=2,  0.1,    IF(INDEX(TimeEntry2[WkEnd],ROW()-1)  =INDEX(TimeEntry2[WkEnd],ROW()-2),    INDEX(TimeEntry2[format],ROW()-2),    INDEX(TimeEntry2[format],ROW()-2)    +1)),2)</f>
        <v>0.10000000000000009</v>
      </c>
      <c r="B308" s="6">
        <v>44447.49902771991</v>
      </c>
      <c r="C308" s="20">
        <f>TimeEntry2[[#This Row],[Timestamp]]</f>
        <v>44447.49902771991</v>
      </c>
      <c r="D308" s="8" t="s">
        <v>155</v>
      </c>
      <c r="E308" s="7">
        <f>IF(TimeEntry2[[#This Row],[Date]]=0,#REF!,G308+(7-L308))</f>
        <v>44451</v>
      </c>
      <c r="F308" s="21" t="str">
        <f>INDEX(projects[Charge_Code],MATCH(TimeEntry2[[#This Row],[Project_ID]],projects[Project_ID],0))</f>
        <v>282803-00 SKYTRAN (5019-124)</v>
      </c>
      <c r="G308" s="27">
        <f>ROUNDDOWN(TimeEntry2[[#This Row],[Timestamp]],0)</f>
        <v>44447</v>
      </c>
      <c r="H308" s="8">
        <v>2</v>
      </c>
      <c r="I308" s="8" t="str">
        <f t="shared" si="15"/>
        <v>Normal Time</v>
      </c>
      <c r="J308" s="8" t="s">
        <v>499</v>
      </c>
      <c r="K308" s="24" t="str">
        <f>INDEX(projects[job number],MATCH(TimeEntry2[[#This Row],[Project_ID]],projects[Project_ID],0))</f>
        <v>282803-00</v>
      </c>
      <c r="L308" s="8">
        <f>IF(TimeEntry2[[#This Row],[Date]]=0,"",WEEKDAY(G308,2))</f>
        <v>3</v>
      </c>
      <c r="M308" s="28">
        <f>YEAR(TimeEntry2[[#This Row],[WkEnd]])</f>
        <v>2021</v>
      </c>
      <c r="N308" s="28">
        <f>WEEKNUM(TimeEntry2[[#This Row],[WkEnd]])</f>
        <v>38</v>
      </c>
      <c r="O308" s="28" t="str">
        <f>TimeEntry2[[#This Row],[Year]]&amp;"-"&amp;TimeEntry2[[#This Row],[WkNo]]</f>
        <v>2021-38</v>
      </c>
    </row>
    <row r="309" spans="1:15" x14ac:dyDescent="0.25">
      <c r="A309" s="26">
        <f>MOD(IF(ROW()=2,  0.1,    IF(INDEX(TimeEntry2[WkEnd],ROW()-1)  =INDEX(TimeEntry2[WkEnd],ROW()-2),    INDEX(TimeEntry2[format],ROW()-2),    INDEX(TimeEntry2[format],ROW()-2)    +1)),2)</f>
        <v>0.10000000000000009</v>
      </c>
      <c r="B309" s="6">
        <v>44446.49902771991</v>
      </c>
      <c r="C309" s="20">
        <f>TimeEntry2[[#This Row],[Timestamp]]</f>
        <v>44446.49902771991</v>
      </c>
      <c r="D309" s="8" t="s">
        <v>161</v>
      </c>
      <c r="E309" s="7">
        <f>IF(TimeEntry2[[#This Row],[Date]]=0,#REF!,G309+(7-L309))</f>
        <v>44451</v>
      </c>
      <c r="F309" s="21" t="str">
        <f>INDEX(projects[Charge_Code],MATCH(TimeEntry2[[#This Row],[Project_ID]],projects[Project_ID],0))</f>
        <v>601694-26 T0168 STRUCTURES MCHW UPDATE (01-151)</v>
      </c>
      <c r="G309" s="27">
        <f>ROUNDDOWN(TimeEntry2[[#This Row],[Timestamp]],0)</f>
        <v>44446</v>
      </c>
      <c r="H309" s="8">
        <v>2</v>
      </c>
      <c r="I309" s="8" t="str">
        <f t="shared" si="15"/>
        <v>Normal Time</v>
      </c>
      <c r="J309" s="8" t="s">
        <v>497</v>
      </c>
      <c r="K309" s="24" t="str">
        <f>INDEX(projects[job number],MATCH(TimeEntry2[[#This Row],[Project_ID]],projects[Project_ID],0))</f>
        <v>601694-26</v>
      </c>
      <c r="L309" s="8">
        <f>IF(TimeEntry2[[#This Row],[Date]]=0,"",WEEKDAY(G309,2))</f>
        <v>2</v>
      </c>
      <c r="M309" s="28">
        <f>YEAR(TimeEntry2[[#This Row],[WkEnd]])</f>
        <v>2021</v>
      </c>
      <c r="N309" s="28">
        <f>WEEKNUM(TimeEntry2[[#This Row],[WkEnd]])</f>
        <v>38</v>
      </c>
      <c r="O309" s="28" t="str">
        <f>TimeEntry2[[#This Row],[Year]]&amp;"-"&amp;TimeEntry2[[#This Row],[WkNo]]</f>
        <v>2021-38</v>
      </c>
    </row>
    <row r="310" spans="1:15" x14ac:dyDescent="0.25">
      <c r="A310" s="26">
        <f>MOD(IF(ROW()=2,  0.1,    IF(INDEX(TimeEntry2[WkEnd],ROW()-1)  =INDEX(TimeEntry2[WkEnd],ROW()-2),    INDEX(TimeEntry2[format],ROW()-2),    INDEX(TimeEntry2[format],ROW()-2)    +1)),2)</f>
        <v>0.10000000000000009</v>
      </c>
      <c r="B310" s="6">
        <v>44446.49902771991</v>
      </c>
      <c r="C310" s="20">
        <f>TimeEntry2[[#This Row],[Timestamp]]</f>
        <v>44446.49902771991</v>
      </c>
      <c r="D310" s="8" t="s">
        <v>155</v>
      </c>
      <c r="E310" s="7">
        <f>IF(TimeEntry2[[#This Row],[Date]]=0,#REF!,G310+(7-L310))</f>
        <v>44451</v>
      </c>
      <c r="F310" s="21" t="str">
        <f>INDEX(projects[Charge_Code],MATCH(TimeEntry2[[#This Row],[Project_ID]],projects[Project_ID],0))</f>
        <v>282803-00 SKYTRAN (5019-124)</v>
      </c>
      <c r="G310" s="27">
        <f>ROUNDDOWN(TimeEntry2[[#This Row],[Timestamp]],0)</f>
        <v>44446</v>
      </c>
      <c r="H310" s="8">
        <v>3.5</v>
      </c>
      <c r="I310" s="8" t="str">
        <f t="shared" si="15"/>
        <v>Normal Time</v>
      </c>
      <c r="J310" s="8" t="s">
        <v>500</v>
      </c>
      <c r="K310" s="24" t="str">
        <f>INDEX(projects[job number],MATCH(TimeEntry2[[#This Row],[Project_ID]],projects[Project_ID],0))</f>
        <v>282803-00</v>
      </c>
      <c r="L310" s="8">
        <f>IF(TimeEntry2[[#This Row],[Date]]=0,"",WEEKDAY(G310,2))</f>
        <v>2</v>
      </c>
      <c r="M310" s="28">
        <f>YEAR(TimeEntry2[[#This Row],[WkEnd]])</f>
        <v>2021</v>
      </c>
      <c r="N310" s="28">
        <f>WEEKNUM(TimeEntry2[[#This Row],[WkEnd]])</f>
        <v>38</v>
      </c>
      <c r="O310" s="28" t="str">
        <f>TimeEntry2[[#This Row],[Year]]&amp;"-"&amp;TimeEntry2[[#This Row],[WkNo]]</f>
        <v>2021-38</v>
      </c>
    </row>
    <row r="311" spans="1:15" x14ac:dyDescent="0.25">
      <c r="A311" s="26">
        <f>MOD(IF(ROW()=2,  0.1,    IF(INDEX(TimeEntry2[WkEnd],ROW()-1)  =INDEX(TimeEntry2[WkEnd],ROW()-2),    INDEX(TimeEntry2[format],ROW()-2),    INDEX(TimeEntry2[format],ROW()-2)    +1)),2)</f>
        <v>0.10000000000000009</v>
      </c>
      <c r="B311" s="6">
        <v>44446.49902771991</v>
      </c>
      <c r="C311" s="20">
        <f>TimeEntry2[[#This Row],[Timestamp]]</f>
        <v>44446.49902771991</v>
      </c>
      <c r="D311" s="7" t="s">
        <v>181</v>
      </c>
      <c r="E311" s="7">
        <f>IF(TimeEntry2[[#This Row],[Date]]=0,#REF!,G311+(7-L311))</f>
        <v>44451</v>
      </c>
      <c r="F311" s="21" t="str">
        <f>INDEX(projects[Charge_Code],MATCH(TimeEntry2[[#This Row],[Project_ID]],projects[Project_ID],0))</f>
        <v>277658-36 W3-GRIP4-3036-CIV (01-432)</v>
      </c>
      <c r="G311" s="27">
        <f>ROUNDDOWN(TimeEntry2[[#This Row],[Timestamp]],0)</f>
        <v>44446</v>
      </c>
      <c r="H311" s="8">
        <v>2</v>
      </c>
      <c r="I311" s="18" t="str">
        <f t="shared" si="15"/>
        <v>Normal Time</v>
      </c>
      <c r="J311" s="7" t="s">
        <v>501</v>
      </c>
      <c r="K311" s="24" t="str">
        <f>INDEX(projects[job number],MATCH(TimeEntry2[[#This Row],[Project_ID]],projects[Project_ID],0))</f>
        <v>277658-36</v>
      </c>
      <c r="L311" s="8">
        <f>IF(TimeEntry2[[#This Row],[Date]]=0,"",WEEKDAY(G311,2))</f>
        <v>2</v>
      </c>
      <c r="M311" s="28">
        <f>YEAR(TimeEntry2[[#This Row],[WkEnd]])</f>
        <v>2021</v>
      </c>
      <c r="N311" s="28">
        <f>WEEKNUM(TimeEntry2[[#This Row],[WkEnd]])</f>
        <v>38</v>
      </c>
      <c r="O311" s="28" t="str">
        <f>TimeEntry2[[#This Row],[Year]]&amp;"-"&amp;TimeEntry2[[#This Row],[WkNo]]</f>
        <v>2021-38</v>
      </c>
    </row>
    <row r="312" spans="1:15" x14ac:dyDescent="0.25">
      <c r="A312" s="26">
        <f>MOD(IF(ROW()=2,  0.1,    IF(INDEX(TimeEntry2[WkEnd],ROW()-1)  =INDEX(TimeEntry2[WkEnd],ROW()-2),    INDEX(TimeEntry2[format],ROW()-2),    INDEX(TimeEntry2[format],ROW()-2)    +1)),2)</f>
        <v>0.10000000000000009</v>
      </c>
      <c r="B312" s="6">
        <v>44445.49902771991</v>
      </c>
      <c r="C312" s="20">
        <f>TimeEntry2[[#This Row],[Timestamp]]</f>
        <v>44445.49902771991</v>
      </c>
      <c r="D312" s="7" t="s">
        <v>181</v>
      </c>
      <c r="E312" s="7">
        <f>IF(TimeEntry2[[#This Row],[Date]]=0,#REF!,G312+(7-L312))</f>
        <v>44451</v>
      </c>
      <c r="F312" s="21" t="str">
        <f>INDEX(projects[Charge_Code],MATCH(TimeEntry2[[#This Row],[Project_ID]],projects[Project_ID],0))</f>
        <v>277658-36 W3-GRIP4-3036-CIV (01-432)</v>
      </c>
      <c r="G312" s="27">
        <f>ROUNDDOWN(TimeEntry2[[#This Row],[Timestamp]],0)</f>
        <v>44445</v>
      </c>
      <c r="H312" s="8">
        <v>5</v>
      </c>
      <c r="I312" s="18" t="str">
        <f t="shared" si="15"/>
        <v>Normal Time</v>
      </c>
      <c r="J312" s="7" t="s">
        <v>502</v>
      </c>
      <c r="K312" s="24" t="str">
        <f>INDEX(projects[job number],MATCH(TimeEntry2[[#This Row],[Project_ID]],projects[Project_ID],0))</f>
        <v>277658-36</v>
      </c>
      <c r="L312" s="8">
        <f>IF(TimeEntry2[[#This Row],[Date]]=0,"",WEEKDAY(G312,2))</f>
        <v>1</v>
      </c>
      <c r="M312" s="28">
        <f>YEAR(TimeEntry2[[#This Row],[WkEnd]])</f>
        <v>2021</v>
      </c>
      <c r="N312" s="28">
        <f>WEEKNUM(TimeEntry2[[#This Row],[WkEnd]])</f>
        <v>38</v>
      </c>
      <c r="O312" s="28" t="str">
        <f>TimeEntry2[[#This Row],[Year]]&amp;"-"&amp;TimeEntry2[[#This Row],[WkNo]]</f>
        <v>2021-38</v>
      </c>
    </row>
    <row r="313" spans="1:15" x14ac:dyDescent="0.25">
      <c r="A313" s="26">
        <f>MOD(IF(ROW()=2,  0.1,    IF(INDEX(TimeEntry2[WkEnd],ROW()-1)  =INDEX(TimeEntry2[WkEnd],ROW()-2),    INDEX(TimeEntry2[format],ROW()-2),    INDEX(TimeEntry2[format],ROW()-2)    +1)),2)</f>
        <v>0.10000000000000009</v>
      </c>
      <c r="B313" s="6">
        <v>44445.49902771991</v>
      </c>
      <c r="C313" s="20">
        <f>TimeEntry2[[#This Row],[Timestamp]]</f>
        <v>44445.49902771991</v>
      </c>
      <c r="D313" s="8" t="s">
        <v>173</v>
      </c>
      <c r="E313" s="7">
        <f>IF(TimeEntry2[[#This Row],[Date]]=0,#REF!,G313+(7-L313))</f>
        <v>44451</v>
      </c>
      <c r="F313" s="21" t="str">
        <f>INDEX(projects[Charge_Code],MATCH(TimeEntry2[[#This Row],[Project_ID]],projects[Project_ID],0))</f>
        <v>TRAINING (In-house training)</v>
      </c>
      <c r="G313" s="27">
        <f>ROUNDDOWN(TimeEntry2[[#This Row],[Timestamp]],0)</f>
        <v>44445</v>
      </c>
      <c r="H313" s="8">
        <v>1.5</v>
      </c>
      <c r="I313" s="8" t="str">
        <f t="shared" si="15"/>
        <v>Normal Time</v>
      </c>
      <c r="J313" s="8" t="s">
        <v>493</v>
      </c>
      <c r="K313" s="24">
        <f>INDEX(projects[job number],MATCH(TimeEntry2[[#This Row],[Project_ID]],projects[Project_ID],0))</f>
        <v>0</v>
      </c>
      <c r="L313" s="8">
        <f>IF(TimeEntry2[[#This Row],[Date]]=0,"",WEEKDAY(G313,2))</f>
        <v>1</v>
      </c>
      <c r="M313" s="28">
        <f>YEAR(TimeEntry2[[#This Row],[WkEnd]])</f>
        <v>2021</v>
      </c>
      <c r="N313" s="28">
        <f>WEEKNUM(TimeEntry2[[#This Row],[WkEnd]])</f>
        <v>38</v>
      </c>
      <c r="O313" s="28" t="str">
        <f>TimeEntry2[[#This Row],[Year]]&amp;"-"&amp;TimeEntry2[[#This Row],[WkNo]]</f>
        <v>2021-38</v>
      </c>
    </row>
    <row r="314" spans="1:15" x14ac:dyDescent="0.25">
      <c r="A314" s="26">
        <f>MOD(IF(ROW()=2,  0.1,    IF(INDEX(TimeEntry2[WkEnd],ROW()-1)  =INDEX(TimeEntry2[WkEnd],ROW()-2),    INDEX(TimeEntry2[format],ROW()-2),    INDEX(TimeEntry2[format],ROW()-2)    +1)),2)</f>
        <v>0.10000000000000009</v>
      </c>
      <c r="B314" s="6">
        <v>44445.49902771991</v>
      </c>
      <c r="C314" s="20">
        <f>TimeEntry2[[#This Row],[Timestamp]]</f>
        <v>44445.49902771991</v>
      </c>
      <c r="D314" s="8" t="s">
        <v>161</v>
      </c>
      <c r="E314" s="7">
        <f>IF(TimeEntry2[[#This Row],[Date]]=0,#REF!,G314+(7-L314))</f>
        <v>44451</v>
      </c>
      <c r="F314" s="21" t="str">
        <f>INDEX(projects[Charge_Code],MATCH(TimeEntry2[[#This Row],[Project_ID]],projects[Project_ID],0))</f>
        <v>601694-26 T0168 STRUCTURES MCHW UPDATE (01-151)</v>
      </c>
      <c r="G314" s="27">
        <f>ROUNDDOWN(TimeEntry2[[#This Row],[Timestamp]],0)</f>
        <v>44445</v>
      </c>
      <c r="H314" s="8">
        <v>1</v>
      </c>
      <c r="I314" s="8" t="str">
        <f t="shared" si="15"/>
        <v>Normal Time</v>
      </c>
      <c r="J314" s="8" t="s">
        <v>498</v>
      </c>
      <c r="K314" s="24" t="str">
        <f>INDEX(projects[job number],MATCH(TimeEntry2[[#This Row],[Project_ID]],projects[Project_ID],0))</f>
        <v>601694-26</v>
      </c>
      <c r="L314" s="8">
        <f>IF(TimeEntry2[[#This Row],[Date]]=0,"",WEEKDAY(G314,2))</f>
        <v>1</v>
      </c>
      <c r="M314" s="28">
        <f>YEAR(TimeEntry2[[#This Row],[WkEnd]])</f>
        <v>2021</v>
      </c>
      <c r="N314" s="28">
        <f>WEEKNUM(TimeEntry2[[#This Row],[WkEnd]])</f>
        <v>38</v>
      </c>
      <c r="O314" s="28" t="str">
        <f>TimeEntry2[[#This Row],[Year]]&amp;"-"&amp;TimeEntry2[[#This Row],[WkNo]]</f>
        <v>2021-38</v>
      </c>
    </row>
    <row r="315" spans="1:15" x14ac:dyDescent="0.25">
      <c r="A315" s="26">
        <f>MOD(IF(ROW()=2,  0.1,    IF(INDEX(TimeEntry2[WkEnd],ROW()-1)  =INDEX(TimeEntry2[WkEnd],ROW()-2),    INDEX(TimeEntry2[format],ROW()-2),    INDEX(TimeEntry2[format],ROW()-2)    +1)),2)</f>
        <v>1.1000000000000001</v>
      </c>
      <c r="B315" s="6">
        <v>44442</v>
      </c>
      <c r="C315" s="20">
        <f>TimeEntry2[[#This Row],[Timestamp]]</f>
        <v>44442</v>
      </c>
      <c r="D315" s="7" t="s">
        <v>181</v>
      </c>
      <c r="E315" s="7">
        <f>IF(TimeEntry2[[#This Row],[Date]]=0,#REF!,G315+(7-L315))</f>
        <v>44444</v>
      </c>
      <c r="F315" s="21" t="str">
        <f>INDEX(projects[Charge_Code],MATCH(TimeEntry2[[#This Row],[Project_ID]],projects[Project_ID],0))</f>
        <v>277658-36 W3-GRIP4-3036-CIV (01-432)</v>
      </c>
      <c r="G315" s="27">
        <f>ROUNDDOWN(TimeEntry2[[#This Row],[Timestamp]],0)</f>
        <v>44442</v>
      </c>
      <c r="H315" s="8">
        <v>5.5</v>
      </c>
      <c r="I315" s="18" t="str">
        <f t="shared" si="15"/>
        <v>Normal Time</v>
      </c>
      <c r="J315" s="7" t="s">
        <v>503</v>
      </c>
      <c r="K315" s="24" t="str">
        <f>INDEX(projects[job number],MATCH(TimeEntry2[[#This Row],[Project_ID]],projects[Project_ID],0))</f>
        <v>277658-36</v>
      </c>
      <c r="L315" s="8">
        <f>IF(TimeEntry2[[#This Row],[Date]]=0,"",WEEKDAY(G315,2))</f>
        <v>5</v>
      </c>
      <c r="M315" s="28">
        <f>YEAR(TimeEntry2[[#This Row],[WkEnd]])</f>
        <v>2021</v>
      </c>
      <c r="N315" s="28">
        <f>WEEKNUM(TimeEntry2[[#This Row],[WkEnd]])</f>
        <v>37</v>
      </c>
      <c r="O315" s="28" t="str">
        <f>TimeEntry2[[#This Row],[Year]]&amp;"-"&amp;TimeEntry2[[#This Row],[WkNo]]</f>
        <v>2021-37</v>
      </c>
    </row>
    <row r="316" spans="1:15" x14ac:dyDescent="0.25">
      <c r="A316" s="26">
        <f>MOD(IF(ROW()=2,  0.1,    IF(INDEX(TimeEntry2[WkEnd],ROW()-1)  =INDEX(TimeEntry2[WkEnd],ROW()-2),    INDEX(TimeEntry2[format],ROW()-2),    INDEX(TimeEntry2[format],ROW()-2)    +1)),2)</f>
        <v>1.1000000000000001</v>
      </c>
      <c r="B316" s="6">
        <v>44442</v>
      </c>
      <c r="C316" s="20">
        <f>TimeEntry2[[#This Row],[Timestamp]]</f>
        <v>44442</v>
      </c>
      <c r="D316" s="8" t="s">
        <v>53</v>
      </c>
      <c r="E316" s="7">
        <f>IF(TimeEntry2[[#This Row],[Date]]=0,#REF!,G316+(7-L316))</f>
        <v>44444</v>
      </c>
      <c r="F316" s="21" t="str">
        <f>INDEX(projects[Charge_Code],MATCH(TimeEntry2[[#This Row],[Project_ID]],projects[Project_ID],0))</f>
        <v>074103-75 MIDLANDS DIGITAL INIATIVE (01-758)</v>
      </c>
      <c r="G316" s="27">
        <f>ROUNDDOWN(TimeEntry2[[#This Row],[Timestamp]],0)</f>
        <v>44442</v>
      </c>
      <c r="H316" s="8">
        <v>2</v>
      </c>
      <c r="I316" s="8" t="str">
        <f t="shared" si="15"/>
        <v>Normal Time</v>
      </c>
      <c r="J316" s="8" t="s">
        <v>504</v>
      </c>
      <c r="K316" s="24" t="str">
        <f>INDEX(projects[job number],MATCH(TimeEntry2[[#This Row],[Project_ID]],projects[Project_ID],0))</f>
        <v>074103-75</v>
      </c>
      <c r="L316" s="8">
        <f>IF(TimeEntry2[[#This Row],[Date]]=0,"",WEEKDAY(G316,2))</f>
        <v>5</v>
      </c>
      <c r="M316" s="28">
        <f>YEAR(TimeEntry2[[#This Row],[WkEnd]])</f>
        <v>2021</v>
      </c>
      <c r="N316" s="28">
        <f>WEEKNUM(TimeEntry2[[#This Row],[WkEnd]])</f>
        <v>37</v>
      </c>
      <c r="O316" s="28" t="str">
        <f>TimeEntry2[[#This Row],[Year]]&amp;"-"&amp;TimeEntry2[[#This Row],[WkNo]]</f>
        <v>2021-37</v>
      </c>
    </row>
    <row r="317" spans="1:15" x14ac:dyDescent="0.25">
      <c r="A317" s="26">
        <f>MOD(IF(ROW()=2,  0.1,    IF(INDEX(TimeEntry2[WkEnd],ROW()-1)  =INDEX(TimeEntry2[WkEnd],ROW()-2),    INDEX(TimeEntry2[format],ROW()-2),    INDEX(TimeEntry2[format],ROW()-2)    +1)),2)</f>
        <v>1.1000000000000001</v>
      </c>
      <c r="B317" s="6">
        <v>44442</v>
      </c>
      <c r="C317" s="20">
        <f>TimeEntry2[[#This Row],[Timestamp]]</f>
        <v>44442</v>
      </c>
      <c r="D317" s="7" t="s">
        <v>181</v>
      </c>
      <c r="E317" s="7">
        <f>IF(TimeEntry2[[#This Row],[Date]]=0,#REF!,G317+(7-L317))</f>
        <v>44444</v>
      </c>
      <c r="F317" s="21" t="str">
        <f>INDEX(projects[Charge_Code],MATCH(TimeEntry2[[#This Row],[Project_ID]],projects[Project_ID],0))</f>
        <v>277658-36 W3-GRIP4-3036-CIV (01-432)</v>
      </c>
      <c r="G317" s="27">
        <f>ROUNDDOWN(TimeEntry2[[#This Row],[Timestamp]],0)</f>
        <v>44442</v>
      </c>
      <c r="H317" s="8">
        <v>3.5</v>
      </c>
      <c r="I317" s="18" t="str">
        <f t="shared" si="15"/>
        <v>Normal Time</v>
      </c>
      <c r="J317" s="7" t="s">
        <v>505</v>
      </c>
      <c r="K317" s="24" t="str">
        <f>INDEX(projects[job number],MATCH(TimeEntry2[[#This Row],[Project_ID]],projects[Project_ID],0))</f>
        <v>277658-36</v>
      </c>
      <c r="L317" s="8">
        <f>IF(TimeEntry2[[#This Row],[Date]]=0,"",WEEKDAY(G317,2))</f>
        <v>5</v>
      </c>
      <c r="M317" s="28">
        <f>YEAR(TimeEntry2[[#This Row],[WkEnd]])</f>
        <v>2021</v>
      </c>
      <c r="N317" s="28">
        <f>WEEKNUM(TimeEntry2[[#This Row],[WkEnd]])</f>
        <v>37</v>
      </c>
      <c r="O317" s="28" t="str">
        <f>TimeEntry2[[#This Row],[Year]]&amp;"-"&amp;TimeEntry2[[#This Row],[WkNo]]</f>
        <v>2021-37</v>
      </c>
    </row>
    <row r="318" spans="1:15" x14ac:dyDescent="0.25">
      <c r="A318" s="26">
        <f>MOD(IF(ROW()=2,  0.1,    IF(INDEX(TimeEntry2[WkEnd],ROW()-1)  =INDEX(TimeEntry2[WkEnd],ROW()-2),    INDEX(TimeEntry2[format],ROW()-2),    INDEX(TimeEntry2[format],ROW()-2)    +1)),2)</f>
        <v>1.1000000000000001</v>
      </c>
      <c r="B318" s="6">
        <v>44441</v>
      </c>
      <c r="C318" s="20">
        <f>TimeEntry2[[#This Row],[Timestamp]]</f>
        <v>44441</v>
      </c>
      <c r="D318" s="8" t="s">
        <v>155</v>
      </c>
      <c r="E318" s="7">
        <f>IF(TimeEntry2[[#This Row],[Date]]=0,#REF!,G318+(7-L318))</f>
        <v>44444</v>
      </c>
      <c r="F318" s="21" t="str">
        <f>INDEX(projects[Charge_Code],MATCH(TimeEntry2[[#This Row],[Project_ID]],projects[Project_ID],0))</f>
        <v>282803-00 SKYTRAN (5019-124)</v>
      </c>
      <c r="G318" s="27">
        <f>ROUNDDOWN(TimeEntry2[[#This Row],[Timestamp]],0)</f>
        <v>44441</v>
      </c>
      <c r="H318" s="8">
        <v>4</v>
      </c>
      <c r="I318" s="8" t="str">
        <f>"Normal Time"</f>
        <v>Normal Time</v>
      </c>
      <c r="J318" s="8" t="s">
        <v>506</v>
      </c>
      <c r="K318" s="24" t="str">
        <f>INDEX(projects[job number],MATCH(TimeEntry2[[#This Row],[Project_ID]],projects[Project_ID],0))</f>
        <v>282803-00</v>
      </c>
      <c r="L318" s="8">
        <f>IF(TimeEntry2[[#This Row],[Date]]=0,"",WEEKDAY(G318,2))</f>
        <v>4</v>
      </c>
      <c r="M318" s="28">
        <f>YEAR(TimeEntry2[[#This Row],[WkEnd]])</f>
        <v>2021</v>
      </c>
      <c r="N318" s="28">
        <f>WEEKNUM(TimeEntry2[[#This Row],[WkEnd]])</f>
        <v>37</v>
      </c>
      <c r="O318" s="28" t="str">
        <f>TimeEntry2[[#This Row],[Year]]&amp;"-"&amp;TimeEntry2[[#This Row],[WkNo]]</f>
        <v>2021-37</v>
      </c>
    </row>
    <row r="319" spans="1:15" x14ac:dyDescent="0.25">
      <c r="A319" s="26">
        <f>MOD(IF(ROW()=2,  0.1,    IF(INDEX(TimeEntry2[WkEnd],ROW()-1)  =INDEX(TimeEntry2[WkEnd],ROW()-2),    INDEX(TimeEntry2[format],ROW()-2),    INDEX(TimeEntry2[format],ROW()-2)    +1)),2)</f>
        <v>1.1000000000000001</v>
      </c>
      <c r="B319" s="6">
        <v>44440</v>
      </c>
      <c r="C319" s="20">
        <f>TimeEntry2[[#This Row],[Timestamp]]</f>
        <v>44440</v>
      </c>
      <c r="D319" s="7" t="s">
        <v>175</v>
      </c>
      <c r="E319" s="7">
        <f>IF(TimeEntry2[[#This Row],[Date]]=0,#REF!,G319+(7-L319))</f>
        <v>44444</v>
      </c>
      <c r="F319" s="21" t="str">
        <f>INDEX(projects[Charge_Code],MATCH(TimeEntry2[[#This Row],[Project_ID]],projects[Project_ID],0))</f>
        <v>277658-36 W3-GRIP4-3036-CIV (01-432)</v>
      </c>
      <c r="G319" s="27">
        <f>ROUNDDOWN(TimeEntry2[[#This Row],[Timestamp]],0)</f>
        <v>44440</v>
      </c>
      <c r="H319" s="8">
        <v>3.5</v>
      </c>
      <c r="I319" s="18" t="str">
        <f t="shared" ref="I319:I382" si="16">"Normal Time"</f>
        <v>Normal Time</v>
      </c>
      <c r="J319" s="7" t="s">
        <v>507</v>
      </c>
      <c r="K319" s="24" t="str">
        <f>INDEX(projects[job number],MATCH(TimeEntry2[[#This Row],[Project_ID]],projects[Project_ID],0))</f>
        <v>277658-36</v>
      </c>
      <c r="L319" s="8">
        <f>IF(TimeEntry2[[#This Row],[Date]]=0,"",WEEKDAY(G319,2))</f>
        <v>3</v>
      </c>
      <c r="M319" s="28">
        <f>YEAR(TimeEntry2[[#This Row],[WkEnd]])</f>
        <v>2021</v>
      </c>
      <c r="N319" s="28">
        <f>WEEKNUM(TimeEntry2[[#This Row],[WkEnd]])</f>
        <v>37</v>
      </c>
      <c r="O319" s="28" t="str">
        <f>TimeEntry2[[#This Row],[Year]]&amp;"-"&amp;TimeEntry2[[#This Row],[WkNo]]</f>
        <v>2021-37</v>
      </c>
    </row>
    <row r="320" spans="1:15" x14ac:dyDescent="0.25">
      <c r="A320" s="26">
        <f>MOD(IF(ROW()=2,  0.1,    IF(INDEX(TimeEntry2[WkEnd],ROW()-1)  =INDEX(TimeEntry2[WkEnd],ROW()-2),    INDEX(TimeEntry2[format],ROW()-2),    INDEX(TimeEntry2[format],ROW()-2)    +1)),2)</f>
        <v>1.1000000000000001</v>
      </c>
      <c r="B320" s="6">
        <v>44440</v>
      </c>
      <c r="C320" s="20">
        <f>TimeEntry2[[#This Row],[Timestamp]]</f>
        <v>44440</v>
      </c>
      <c r="D320" s="8" t="s">
        <v>173</v>
      </c>
      <c r="E320" s="7">
        <f>IF(TimeEntry2[[#This Row],[Date]]=0,#REF!,G320+(7-L320))</f>
        <v>44444</v>
      </c>
      <c r="F320" s="21" t="str">
        <f>INDEX(projects[Charge_Code],MATCH(TimeEntry2[[#This Row],[Project_ID]],projects[Project_ID],0))</f>
        <v>TRAINING (In-house training)</v>
      </c>
      <c r="G320" s="27">
        <f>ROUNDDOWN(TimeEntry2[[#This Row],[Timestamp]],0)</f>
        <v>44440</v>
      </c>
      <c r="H320" s="8">
        <v>1</v>
      </c>
      <c r="I320" s="8" t="str">
        <f>"Normal Time"</f>
        <v>Normal Time</v>
      </c>
      <c r="J320" s="8" t="s">
        <v>508</v>
      </c>
      <c r="K320" s="24">
        <f>INDEX(projects[job number],MATCH(TimeEntry2[[#This Row],[Project_ID]],projects[Project_ID],0))</f>
        <v>0</v>
      </c>
      <c r="L320" s="8">
        <f>IF(TimeEntry2[[#This Row],[Date]]=0,"",WEEKDAY(G320,2))</f>
        <v>3</v>
      </c>
      <c r="M320" s="28">
        <f>YEAR(TimeEntry2[[#This Row],[WkEnd]])</f>
        <v>2021</v>
      </c>
      <c r="N320" s="28">
        <f>WEEKNUM(TimeEntry2[[#This Row],[WkEnd]])</f>
        <v>37</v>
      </c>
      <c r="O320" s="28" t="str">
        <f>TimeEntry2[[#This Row],[Year]]&amp;"-"&amp;TimeEntry2[[#This Row],[WkNo]]</f>
        <v>2021-37</v>
      </c>
    </row>
    <row r="321" spans="1:15" x14ac:dyDescent="0.25">
      <c r="A321" s="26">
        <f>MOD(IF(ROW()=2,  0.1,    IF(INDEX(TimeEntry2[WkEnd],ROW()-1)  =INDEX(TimeEntry2[WkEnd],ROW()-2),    INDEX(TimeEntry2[format],ROW()-2),    INDEX(TimeEntry2[format],ROW()-2)    +1)),2)</f>
        <v>1.1000000000000001</v>
      </c>
      <c r="B321" s="6">
        <v>44440</v>
      </c>
      <c r="C321" s="20">
        <f>TimeEntry2[[#This Row],[Timestamp]]</f>
        <v>44440</v>
      </c>
      <c r="D321" s="8" t="s">
        <v>155</v>
      </c>
      <c r="E321" s="7">
        <f>IF(TimeEntry2[[#This Row],[Date]]=0,#REF!,G321+(7-L321))</f>
        <v>44444</v>
      </c>
      <c r="F321" s="21" t="str">
        <f>INDEX(projects[Charge_Code],MATCH(TimeEntry2[[#This Row],[Project_ID]],projects[Project_ID],0))</f>
        <v>282803-00 SKYTRAN (5019-124)</v>
      </c>
      <c r="G321" s="27">
        <f>ROUNDDOWN(TimeEntry2[[#This Row],[Timestamp]],0)</f>
        <v>44440</v>
      </c>
      <c r="H321" s="8">
        <v>2</v>
      </c>
      <c r="I321" s="18" t="str">
        <f t="shared" si="16"/>
        <v>Normal Time</v>
      </c>
      <c r="J321" s="7" t="s">
        <v>509</v>
      </c>
      <c r="K321" s="24" t="str">
        <f>INDEX(projects[job number],MATCH(TimeEntry2[[#This Row],[Project_ID]],projects[Project_ID],0))</f>
        <v>282803-00</v>
      </c>
      <c r="L321" s="8">
        <f>IF(TimeEntry2[[#This Row],[Date]]=0,"",WEEKDAY(G321,2))</f>
        <v>3</v>
      </c>
      <c r="M321" s="28">
        <f>YEAR(TimeEntry2[[#This Row],[WkEnd]])</f>
        <v>2021</v>
      </c>
      <c r="N321" s="28">
        <f>WEEKNUM(TimeEntry2[[#This Row],[WkEnd]])</f>
        <v>37</v>
      </c>
      <c r="O321" s="28" t="str">
        <f>TimeEntry2[[#This Row],[Year]]&amp;"-"&amp;TimeEntry2[[#This Row],[WkNo]]</f>
        <v>2021-37</v>
      </c>
    </row>
    <row r="322" spans="1:15" x14ac:dyDescent="0.25">
      <c r="A322" s="26">
        <f>MOD(IF(ROW()=2,  0.1,    IF(INDEX(TimeEntry2[WkEnd],ROW()-1)  =INDEX(TimeEntry2[WkEnd],ROW()-2),    INDEX(TimeEntry2[format],ROW()-2),    INDEX(TimeEntry2[format],ROW()-2)    +1)),2)</f>
        <v>1.1000000000000001</v>
      </c>
      <c r="B322" s="6">
        <v>44439.667118055557</v>
      </c>
      <c r="C322" s="20">
        <f>TimeEntry2[[#This Row],[Timestamp]]</f>
        <v>44439.667118055557</v>
      </c>
      <c r="D322" s="8" t="s">
        <v>161</v>
      </c>
      <c r="E322" s="7">
        <f>IF(TimeEntry2[[#This Row],[Date]]=0,#REF!,G322+(7-L322))</f>
        <v>44444</v>
      </c>
      <c r="F322" s="21" t="str">
        <f>INDEX(projects[Charge_Code],MATCH(TimeEntry2[[#This Row],[Project_ID]],projects[Project_ID],0))</f>
        <v>601694-26 T0168 STRUCTURES MCHW UPDATE (01-151)</v>
      </c>
      <c r="G322" s="27">
        <f>ROUNDDOWN(TimeEntry2[[#This Row],[Timestamp]],0)</f>
        <v>44439</v>
      </c>
      <c r="H322" s="8">
        <v>2.5</v>
      </c>
      <c r="I322" s="8" t="str">
        <f t="shared" si="16"/>
        <v>Normal Time</v>
      </c>
      <c r="J322" s="8" t="s">
        <v>510</v>
      </c>
      <c r="K322" s="24" t="str">
        <f>INDEX(projects[job number],MATCH(TimeEntry2[[#This Row],[Project_ID]],projects[Project_ID],0))</f>
        <v>601694-26</v>
      </c>
      <c r="L322" s="8">
        <f>IF(TimeEntry2[[#This Row],[Date]]=0,"",WEEKDAY(G322,2))</f>
        <v>2</v>
      </c>
      <c r="M322" s="28">
        <f>YEAR(TimeEntry2[[#This Row],[WkEnd]])</f>
        <v>2021</v>
      </c>
      <c r="N322" s="28">
        <f>WEEKNUM(TimeEntry2[[#This Row],[WkEnd]])</f>
        <v>37</v>
      </c>
      <c r="O322" s="28" t="str">
        <f>TimeEntry2[[#This Row],[Year]]&amp;"-"&amp;TimeEntry2[[#This Row],[WkNo]]</f>
        <v>2021-37</v>
      </c>
    </row>
    <row r="323" spans="1:15" x14ac:dyDescent="0.25">
      <c r="A323" s="26">
        <f>MOD(IF(ROW()=2,  0.1,    IF(INDEX(TimeEntry2[WkEnd],ROW()-1)  =INDEX(TimeEntry2[WkEnd],ROW()-2),    INDEX(TimeEntry2[format],ROW()-2),    INDEX(TimeEntry2[format],ROW()-2)    +1)),2)</f>
        <v>1.1000000000000001</v>
      </c>
      <c r="B323" s="6">
        <v>44439.667118055557</v>
      </c>
      <c r="C323" s="20">
        <f>TimeEntry2[[#This Row],[Timestamp]]</f>
        <v>44439.667118055557</v>
      </c>
      <c r="D323" s="8" t="s">
        <v>155</v>
      </c>
      <c r="E323" s="7">
        <f>IF(TimeEntry2[[#This Row],[Date]]=0,#REF!,G323+(7-L323))</f>
        <v>44444</v>
      </c>
      <c r="F323" s="21" t="str">
        <f>INDEX(projects[Charge_Code],MATCH(TimeEntry2[[#This Row],[Project_ID]],projects[Project_ID],0))</f>
        <v>282803-00 SKYTRAN (5019-124)</v>
      </c>
      <c r="G323" s="27">
        <f>ROUNDDOWN(TimeEntry2[[#This Row],[Timestamp]],0)</f>
        <v>44439</v>
      </c>
      <c r="H323" s="8">
        <v>3.5</v>
      </c>
      <c r="I323" s="8" t="str">
        <f t="shared" si="16"/>
        <v>Normal Time</v>
      </c>
      <c r="J323" s="8" t="s">
        <v>511</v>
      </c>
      <c r="K323" s="24" t="str">
        <f>INDEX(projects[job number],MATCH(TimeEntry2[[#This Row],[Project_ID]],projects[Project_ID],0))</f>
        <v>282803-00</v>
      </c>
      <c r="L323" s="8">
        <f>IF(TimeEntry2[[#This Row],[Date]]=0,"",WEEKDAY(G323,2))</f>
        <v>2</v>
      </c>
      <c r="M323" s="28">
        <f>YEAR(TimeEntry2[[#This Row],[WkEnd]])</f>
        <v>2021</v>
      </c>
      <c r="N323" s="28">
        <f>WEEKNUM(TimeEntry2[[#This Row],[WkEnd]])</f>
        <v>37</v>
      </c>
      <c r="O323" s="28" t="str">
        <f>TimeEntry2[[#This Row],[Year]]&amp;"-"&amp;TimeEntry2[[#This Row],[WkNo]]</f>
        <v>2021-37</v>
      </c>
    </row>
    <row r="324" spans="1:15" x14ac:dyDescent="0.25">
      <c r="A324" s="26">
        <f>MOD(IF(ROW()=2,  0.1,    IF(INDEX(TimeEntry2[WkEnd],ROW()-1)  =INDEX(TimeEntry2[WkEnd],ROW()-2),    INDEX(TimeEntry2[format],ROW()-2),    INDEX(TimeEntry2[format],ROW()-2)    +1)),2)</f>
        <v>1.1000000000000001</v>
      </c>
      <c r="B324" s="6">
        <v>44439.500497685185</v>
      </c>
      <c r="C324" s="20">
        <f>TimeEntry2[[#This Row],[Timestamp]]</f>
        <v>44439.500497685185</v>
      </c>
      <c r="D324" s="8" t="s">
        <v>44</v>
      </c>
      <c r="E324" s="7">
        <f>IF(TimeEntry2[[#This Row],[Date]]=0,#REF!,G324+(7-L324))</f>
        <v>44444</v>
      </c>
      <c r="F324" s="21" t="str">
        <f>INDEX(projects[Charge_Code],MATCH(TimeEntry2[[#This Row],[Project_ID]],projects[Project_ID],0))</f>
        <v>281868-12 STRUCTURES (01-189)</v>
      </c>
      <c r="G324" s="27">
        <f>ROUNDDOWN(TimeEntry2[[#This Row],[Timestamp]],0)</f>
        <v>44439</v>
      </c>
      <c r="H324" s="8">
        <v>2.5</v>
      </c>
      <c r="I324" s="8" t="str">
        <f t="shared" si="16"/>
        <v>Normal Time</v>
      </c>
      <c r="J324" s="8" t="s">
        <v>512</v>
      </c>
      <c r="K324" s="24" t="str">
        <f>INDEX(projects[job number],MATCH(TimeEntry2[[#This Row],[Project_ID]],projects[Project_ID],0))</f>
        <v>281868-12</v>
      </c>
      <c r="L324" s="8">
        <f>IF(TimeEntry2[[#This Row],[Date]]=0,"",WEEKDAY(G324,2))</f>
        <v>2</v>
      </c>
      <c r="M324" s="28">
        <f>YEAR(TimeEntry2[[#This Row],[WkEnd]])</f>
        <v>2021</v>
      </c>
      <c r="N324" s="28">
        <f>WEEKNUM(TimeEntry2[[#This Row],[WkEnd]])</f>
        <v>37</v>
      </c>
      <c r="O324" s="28" t="str">
        <f>TimeEntry2[[#This Row],[Year]]&amp;"-"&amp;TimeEntry2[[#This Row],[WkNo]]</f>
        <v>2021-37</v>
      </c>
    </row>
    <row r="325" spans="1:15" x14ac:dyDescent="0.25">
      <c r="A325" s="26">
        <f>MOD(IF(ROW()=2,  0.1,    IF(INDEX(TimeEntry2[WkEnd],ROW()-1)  =INDEX(TimeEntry2[WkEnd],ROW()-2),    INDEX(TimeEntry2[format],ROW()-2),    INDEX(TimeEntry2[format],ROW()-2)    +1)),2)</f>
        <v>1.1000000000000001</v>
      </c>
      <c r="B325" s="6">
        <v>44438</v>
      </c>
      <c r="C325" s="20">
        <f>TimeEntry2[[#This Row],[Timestamp]]</f>
        <v>44438</v>
      </c>
      <c r="D325" s="7" t="s">
        <v>11</v>
      </c>
      <c r="E325" s="7">
        <f>IF(TimeEntry2[[#This Row],[Date]]=0,#REF!,G325+(7-L325))</f>
        <v>44444</v>
      </c>
      <c r="F325" s="21" t="str">
        <f>INDEX(projects[Charge_Code],MATCH(TimeEntry2[[#This Row],[Project_ID]],projects[Project_ID],0))</f>
        <v>BANK HOLIDAY</v>
      </c>
      <c r="G325" s="27">
        <f>ROUNDDOWN(TimeEntry2[[#This Row],[Timestamp]],0)</f>
        <v>44438</v>
      </c>
      <c r="H325" s="8">
        <v>7.5</v>
      </c>
      <c r="I325" s="18" t="str">
        <f t="shared" si="16"/>
        <v>Normal Time</v>
      </c>
      <c r="J325" s="7"/>
      <c r="K325" s="24" t="str">
        <f>INDEX(projects[job number],MATCH(TimeEntry2[[#This Row],[Project_ID]],projects[Project_ID],0))</f>
        <v>BANK HOLIDAY</v>
      </c>
      <c r="L325" s="8">
        <f>IF(TimeEntry2[[#This Row],[Date]]=0,"",WEEKDAY(G325,2))</f>
        <v>1</v>
      </c>
      <c r="M325" s="28">
        <f>YEAR(TimeEntry2[[#This Row],[WkEnd]])</f>
        <v>2021</v>
      </c>
      <c r="N325" s="28">
        <f>WEEKNUM(TimeEntry2[[#This Row],[WkEnd]])</f>
        <v>37</v>
      </c>
      <c r="O325" s="28" t="str">
        <f>TimeEntry2[[#This Row],[Year]]&amp;"-"&amp;TimeEntry2[[#This Row],[WkNo]]</f>
        <v>2021-37</v>
      </c>
    </row>
    <row r="326" spans="1:15" x14ac:dyDescent="0.25">
      <c r="A326" s="26">
        <f>MOD(IF(ROW()=2,  0.1,    IF(INDEX(TimeEntry2[WkEnd],ROW()-1)  =INDEX(TimeEntry2[WkEnd],ROW()-2),    INDEX(TimeEntry2[format],ROW()-2),    INDEX(TimeEntry2[format],ROW()-2)    +1)),2)</f>
        <v>0.10000000000000009</v>
      </c>
      <c r="B326" s="6">
        <v>44435.500740740739</v>
      </c>
      <c r="C326" s="20">
        <f>TimeEntry2[[#This Row],[Timestamp]]</f>
        <v>44435.500740740739</v>
      </c>
      <c r="D326" s="8" t="s">
        <v>181</v>
      </c>
      <c r="E326" s="7">
        <f>IF(TimeEntry2[[#This Row],[Date]]=0,#REF!,G326+(7-L326))</f>
        <v>44437</v>
      </c>
      <c r="F326" s="21" t="str">
        <f>INDEX(projects[Charge_Code],MATCH(TimeEntry2[[#This Row],[Project_ID]],projects[Project_ID],0))</f>
        <v>277658-36 W3-GRIP4-3036-CIV (01-432)</v>
      </c>
      <c r="G326" s="27">
        <f>ROUNDDOWN(TimeEntry2[[#This Row],[Timestamp]],0)</f>
        <v>44435</v>
      </c>
      <c r="H326" s="8">
        <v>5</v>
      </c>
      <c r="I326" s="8" t="str">
        <f t="shared" si="16"/>
        <v>Normal Time</v>
      </c>
      <c r="J326" s="8" t="s">
        <v>513</v>
      </c>
      <c r="K326" s="24" t="str">
        <f>INDEX(projects[job number],MATCH(TimeEntry2[[#This Row],[Project_ID]],projects[Project_ID],0))</f>
        <v>277658-36</v>
      </c>
      <c r="L326" s="8">
        <f>IF(TimeEntry2[[#This Row],[Date]]=0,"",WEEKDAY(G326,2))</f>
        <v>5</v>
      </c>
      <c r="M326" s="28">
        <f>YEAR(TimeEntry2[[#This Row],[WkEnd]])</f>
        <v>2021</v>
      </c>
      <c r="N326" s="28">
        <f>WEEKNUM(TimeEntry2[[#This Row],[WkEnd]])</f>
        <v>36</v>
      </c>
      <c r="O326" s="28" t="str">
        <f>TimeEntry2[[#This Row],[Year]]&amp;"-"&amp;TimeEntry2[[#This Row],[WkNo]]</f>
        <v>2021-36</v>
      </c>
    </row>
    <row r="327" spans="1:15" x14ac:dyDescent="0.25">
      <c r="A327" s="26">
        <f>MOD(IF(ROW()=2,  0.1,    IF(INDEX(TimeEntry2[WkEnd],ROW()-1)  =INDEX(TimeEntry2[WkEnd],ROW()-2),    INDEX(TimeEntry2[format],ROW()-2),    INDEX(TimeEntry2[format],ROW()-2)    +1)),2)</f>
        <v>0.10000000000000009</v>
      </c>
      <c r="B327" s="6">
        <v>44435.406064814815</v>
      </c>
      <c r="C327" s="20">
        <f>TimeEntry2[[#This Row],[Timestamp]]</f>
        <v>44435.406064814815</v>
      </c>
      <c r="D327" s="8" t="s">
        <v>44</v>
      </c>
      <c r="E327" s="7">
        <f>IF(TimeEntry2[[#This Row],[Date]]=0,#REF!,G327+(7-L327))</f>
        <v>44437</v>
      </c>
      <c r="F327" s="21" t="str">
        <f>INDEX(projects[Charge_Code],MATCH(TimeEntry2[[#This Row],[Project_ID]],projects[Project_ID],0))</f>
        <v>281868-12 STRUCTURES (01-189)</v>
      </c>
      <c r="G327" s="27">
        <f>ROUNDDOWN(TimeEntry2[[#This Row],[Timestamp]],0)</f>
        <v>44435</v>
      </c>
      <c r="H327" s="23">
        <v>2.5</v>
      </c>
      <c r="I327" s="8" t="str">
        <f t="shared" si="16"/>
        <v>Normal Time</v>
      </c>
      <c r="J327" t="s">
        <v>434</v>
      </c>
      <c r="K327" s="24" t="str">
        <f>INDEX(projects[job number],MATCH(TimeEntry2[[#This Row],[Project_ID]],projects[Project_ID],0))</f>
        <v>281868-12</v>
      </c>
      <c r="L327" s="8">
        <f>IF(TimeEntry2[[#This Row],[Date]]=0,"",WEEKDAY(G327,2))</f>
        <v>5</v>
      </c>
      <c r="M327" s="28">
        <f>YEAR(TimeEntry2[[#This Row],[WkEnd]])</f>
        <v>2021</v>
      </c>
      <c r="N327" s="28">
        <f>WEEKNUM(TimeEntry2[[#This Row],[WkEnd]])</f>
        <v>36</v>
      </c>
      <c r="O327" s="28" t="str">
        <f>TimeEntry2[[#This Row],[Year]]&amp;"-"&amp;TimeEntry2[[#This Row],[WkNo]]</f>
        <v>2021-36</v>
      </c>
    </row>
    <row r="328" spans="1:15" x14ac:dyDescent="0.25">
      <c r="A328" s="26">
        <f>MOD(IF(ROW()=2,  0.1,    IF(INDEX(TimeEntry2[WkEnd],ROW()-1)  =INDEX(TimeEntry2[WkEnd],ROW()-2),    INDEX(TimeEntry2[format],ROW()-2),    INDEX(TimeEntry2[format],ROW()-2)    +1)),2)</f>
        <v>0.10000000000000009</v>
      </c>
      <c r="B328" s="6">
        <v>44434.500740740739</v>
      </c>
      <c r="C328" s="20">
        <f>TimeEntry2[[#This Row],[Timestamp]]</f>
        <v>44434.500740740739</v>
      </c>
      <c r="D328" s="8" t="s">
        <v>181</v>
      </c>
      <c r="E328" s="7">
        <f>IF(TimeEntry2[[#This Row],[Date]]=0,#REF!,G328+(7-L328))</f>
        <v>44437</v>
      </c>
      <c r="F328" s="21" t="str">
        <f>INDEX(projects[Charge_Code],MATCH(TimeEntry2[[#This Row],[Project_ID]],projects[Project_ID],0))</f>
        <v>277658-36 W3-GRIP4-3036-CIV (01-432)</v>
      </c>
      <c r="G328" s="27">
        <f>ROUNDDOWN(TimeEntry2[[#This Row],[Timestamp]],0)</f>
        <v>44434</v>
      </c>
      <c r="H328" s="8">
        <v>2.5</v>
      </c>
      <c r="I328" s="8" t="str">
        <f t="shared" si="16"/>
        <v>Normal Time</v>
      </c>
      <c r="J328" s="8" t="s">
        <v>513</v>
      </c>
      <c r="K328" s="24" t="str">
        <f>INDEX(projects[job number],MATCH(TimeEntry2[[#This Row],[Project_ID]],projects[Project_ID],0))</f>
        <v>277658-36</v>
      </c>
      <c r="L328" s="8">
        <f>IF(TimeEntry2[[#This Row],[Date]]=0,"",WEEKDAY(G328,2))</f>
        <v>4</v>
      </c>
      <c r="M328" s="28">
        <f>YEAR(TimeEntry2[[#This Row],[WkEnd]])</f>
        <v>2021</v>
      </c>
      <c r="N328" s="28">
        <f>WEEKNUM(TimeEntry2[[#This Row],[WkEnd]])</f>
        <v>36</v>
      </c>
      <c r="O328" s="28" t="str">
        <f>TimeEntry2[[#This Row],[Year]]&amp;"-"&amp;TimeEntry2[[#This Row],[WkNo]]</f>
        <v>2021-36</v>
      </c>
    </row>
    <row r="329" spans="1:15" x14ac:dyDescent="0.25">
      <c r="A329" s="26">
        <f>MOD(IF(ROW()=2,  0.1,    IF(INDEX(TimeEntry2[WkEnd],ROW()-1)  =INDEX(TimeEntry2[WkEnd],ROW()-2),    INDEX(TimeEntry2[format],ROW()-2),    INDEX(TimeEntry2[format],ROW()-2)    +1)),2)</f>
        <v>0.10000000000000009</v>
      </c>
      <c r="B329" s="6">
        <v>44434.500740740739</v>
      </c>
      <c r="C329" s="20">
        <f>TimeEntry2[[#This Row],[Timestamp]]</f>
        <v>44434.500740740739</v>
      </c>
      <c r="D329" s="8" t="s">
        <v>161</v>
      </c>
      <c r="E329" s="7">
        <f>IF(TimeEntry2[[#This Row],[Date]]=0,#REF!,G329+(7-L329))</f>
        <v>44437</v>
      </c>
      <c r="F329" s="21" t="str">
        <f>INDEX(projects[Charge_Code],MATCH(TimeEntry2[[#This Row],[Project_ID]],projects[Project_ID],0))</f>
        <v>601694-26 T0168 STRUCTURES MCHW UPDATE (01-151)</v>
      </c>
      <c r="G329" s="27">
        <f>ROUNDDOWN(TimeEntry2[[#This Row],[Timestamp]],0)</f>
        <v>44434</v>
      </c>
      <c r="H329" s="8">
        <v>5</v>
      </c>
      <c r="I329" s="8" t="str">
        <f t="shared" si="16"/>
        <v>Normal Time</v>
      </c>
      <c r="J329" s="8" t="s">
        <v>496</v>
      </c>
      <c r="K329" s="24" t="str">
        <f>INDEX(projects[job number],MATCH(TimeEntry2[[#This Row],[Project_ID]],projects[Project_ID],0))</f>
        <v>601694-26</v>
      </c>
      <c r="L329" s="8">
        <f>IF(TimeEntry2[[#This Row],[Date]]=0,"",WEEKDAY(G329,2))</f>
        <v>4</v>
      </c>
      <c r="M329" s="28">
        <f>YEAR(TimeEntry2[[#This Row],[WkEnd]])</f>
        <v>2021</v>
      </c>
      <c r="N329" s="28">
        <f>WEEKNUM(TimeEntry2[[#This Row],[WkEnd]])</f>
        <v>36</v>
      </c>
      <c r="O329" s="28" t="str">
        <f>TimeEntry2[[#This Row],[Year]]&amp;"-"&amp;TimeEntry2[[#This Row],[WkNo]]</f>
        <v>2021-36</v>
      </c>
    </row>
    <row r="330" spans="1:15" x14ac:dyDescent="0.25">
      <c r="A330" s="26">
        <f>MOD(IF(ROW()=2,  0.1,    IF(INDEX(TimeEntry2[WkEnd],ROW()-1)  =INDEX(TimeEntry2[WkEnd],ROW()-2),    INDEX(TimeEntry2[format],ROW()-2),    INDEX(TimeEntry2[format],ROW()-2)    +1)),2)</f>
        <v>0.10000000000000009</v>
      </c>
      <c r="B330" s="6">
        <v>44433.500740740739</v>
      </c>
      <c r="C330" s="20">
        <f>TimeEntry2[[#This Row],[Timestamp]]</f>
        <v>44433.500740740739</v>
      </c>
      <c r="D330" s="8" t="s">
        <v>161</v>
      </c>
      <c r="E330" s="7">
        <f>IF(TimeEntry2[[#This Row],[Date]]=0,#REF!,G330+(7-L330))</f>
        <v>44437</v>
      </c>
      <c r="F330" s="21" t="str">
        <f>INDEX(projects[Charge_Code],MATCH(TimeEntry2[[#This Row],[Project_ID]],projects[Project_ID],0))</f>
        <v>601694-26 T0168 STRUCTURES MCHW UPDATE (01-151)</v>
      </c>
      <c r="G330" s="27">
        <f>ROUNDDOWN(TimeEntry2[[#This Row],[Timestamp]],0)</f>
        <v>44433</v>
      </c>
      <c r="H330" s="8">
        <v>3.75</v>
      </c>
      <c r="I330" s="8" t="str">
        <f t="shared" si="16"/>
        <v>Normal Time</v>
      </c>
      <c r="J330" s="7" t="s">
        <v>514</v>
      </c>
      <c r="K330" s="24" t="str">
        <f>INDEX(projects[job number],MATCH(TimeEntry2[[#This Row],[Project_ID]],projects[Project_ID],0))</f>
        <v>601694-26</v>
      </c>
      <c r="L330" s="8">
        <f>IF(TimeEntry2[[#This Row],[Date]]=0,"",WEEKDAY(G330,2))</f>
        <v>3</v>
      </c>
      <c r="M330" s="28">
        <f>YEAR(TimeEntry2[[#This Row],[WkEnd]])</f>
        <v>2021</v>
      </c>
      <c r="N330" s="28">
        <f>WEEKNUM(TimeEntry2[[#This Row],[WkEnd]])</f>
        <v>36</v>
      </c>
      <c r="O330" s="28" t="str">
        <f>TimeEntry2[[#This Row],[Year]]&amp;"-"&amp;TimeEntry2[[#This Row],[WkNo]]</f>
        <v>2021-36</v>
      </c>
    </row>
    <row r="331" spans="1:15" x14ac:dyDescent="0.25">
      <c r="A331" s="26">
        <f>MOD(IF(ROW()=2,  0.1,    IF(INDEX(TimeEntry2[WkEnd],ROW()-1)  =INDEX(TimeEntry2[WkEnd],ROW()-2),    INDEX(TimeEntry2[format],ROW()-2),    INDEX(TimeEntry2[format],ROW()-2)    +1)),2)</f>
        <v>0.10000000000000009</v>
      </c>
      <c r="B331" s="6">
        <v>44433.500740740739</v>
      </c>
      <c r="C331" s="20">
        <f>TimeEntry2[[#This Row],[Timestamp]]</f>
        <v>44433.500740740739</v>
      </c>
      <c r="D331" s="8" t="s">
        <v>155</v>
      </c>
      <c r="E331" s="7">
        <f>IF(TimeEntry2[[#This Row],[Date]]=0,#REF!,G331+(7-L331))</f>
        <v>44437</v>
      </c>
      <c r="F331" s="21" t="str">
        <f>INDEX(projects[Charge_Code],MATCH(TimeEntry2[[#This Row],[Project_ID]],projects[Project_ID],0))</f>
        <v>282803-00 SKYTRAN (5019-124)</v>
      </c>
      <c r="G331" s="27">
        <f>ROUNDDOWN(TimeEntry2[[#This Row],[Timestamp]],0)</f>
        <v>44433</v>
      </c>
      <c r="H331" s="8">
        <v>3.75</v>
      </c>
      <c r="I331" s="18" t="str">
        <f t="shared" si="16"/>
        <v>Normal Time</v>
      </c>
      <c r="J331" s="8" t="s">
        <v>515</v>
      </c>
      <c r="K331" s="24" t="str">
        <f>INDEX(projects[job number],MATCH(TimeEntry2[[#This Row],[Project_ID]],projects[Project_ID],0))</f>
        <v>282803-00</v>
      </c>
      <c r="L331" s="8">
        <f>IF(TimeEntry2[[#This Row],[Date]]=0,"",WEEKDAY(G331,2))</f>
        <v>3</v>
      </c>
      <c r="M331" s="28">
        <f>YEAR(TimeEntry2[[#This Row],[WkEnd]])</f>
        <v>2021</v>
      </c>
      <c r="N331" s="28">
        <f>WEEKNUM(TimeEntry2[[#This Row],[WkEnd]])</f>
        <v>36</v>
      </c>
      <c r="O331" s="28" t="str">
        <f>TimeEntry2[[#This Row],[Year]]&amp;"-"&amp;TimeEntry2[[#This Row],[WkNo]]</f>
        <v>2021-36</v>
      </c>
    </row>
    <row r="332" spans="1:15" x14ac:dyDescent="0.25">
      <c r="A332" s="26">
        <f>MOD(IF(ROW()=2,  0.1,    IF(INDEX(TimeEntry2[WkEnd],ROW()-1)  =INDEX(TimeEntry2[WkEnd],ROW()-2),    INDEX(TimeEntry2[format],ROW()-2),    INDEX(TimeEntry2[format],ROW()-2)    +1)),2)</f>
        <v>0.10000000000000009</v>
      </c>
      <c r="B332" s="6">
        <v>44432.500740740739</v>
      </c>
      <c r="C332" s="20">
        <f>TimeEntry2[[#This Row],[Timestamp]]</f>
        <v>44432.500740740739</v>
      </c>
      <c r="D332" s="8" t="s">
        <v>175</v>
      </c>
      <c r="E332" s="7">
        <f>IF(TimeEntry2[[#This Row],[Date]]=0,#REF!,G332+(7-L332))</f>
        <v>44437</v>
      </c>
      <c r="F332" s="21" t="str">
        <f>INDEX(projects[Charge_Code],MATCH(TimeEntry2[[#This Row],[Project_ID]],projects[Project_ID],0))</f>
        <v>277658-36 W3-GRIP4-3036-CIV (01-432)</v>
      </c>
      <c r="G332" s="27">
        <f>ROUNDDOWN(TimeEntry2[[#This Row],[Timestamp]],0)</f>
        <v>44432</v>
      </c>
      <c r="H332" s="8">
        <v>2.5</v>
      </c>
      <c r="I332" s="18" t="str">
        <f t="shared" si="16"/>
        <v>Normal Time</v>
      </c>
      <c r="J332" s="8" t="s">
        <v>516</v>
      </c>
      <c r="K332" s="24" t="str">
        <f>INDEX(projects[job number],MATCH(TimeEntry2[[#This Row],[Project_ID]],projects[Project_ID],0))</f>
        <v>277658-36</v>
      </c>
      <c r="L332" s="8">
        <f>IF(TimeEntry2[[#This Row],[Date]]=0,"",WEEKDAY(G332,2))</f>
        <v>2</v>
      </c>
      <c r="M332" s="28">
        <f>YEAR(TimeEntry2[[#This Row],[WkEnd]])</f>
        <v>2021</v>
      </c>
      <c r="N332" s="28">
        <f>WEEKNUM(TimeEntry2[[#This Row],[WkEnd]])</f>
        <v>36</v>
      </c>
      <c r="O332" s="28" t="str">
        <f>TimeEntry2[[#This Row],[Year]]&amp;"-"&amp;TimeEntry2[[#This Row],[WkNo]]</f>
        <v>2021-36</v>
      </c>
    </row>
    <row r="333" spans="1:15" x14ac:dyDescent="0.25">
      <c r="A333" s="26">
        <f>MOD(IF(ROW()=2,  0.1,    IF(INDEX(TimeEntry2[WkEnd],ROW()-1)  =INDEX(TimeEntry2[WkEnd],ROW()-2),    INDEX(TimeEntry2[format],ROW()-2),    INDEX(TimeEntry2[format],ROW()-2)    +1)),2)</f>
        <v>0.10000000000000009</v>
      </c>
      <c r="B333" s="6">
        <v>44432.500740740739</v>
      </c>
      <c r="C333" s="20">
        <f>TimeEntry2[[#This Row],[Timestamp]]</f>
        <v>44432.500740740739</v>
      </c>
      <c r="D333" s="8" t="s">
        <v>155</v>
      </c>
      <c r="E333" s="7">
        <f>IF(TimeEntry2[[#This Row],[Date]]=0,#REF!,G333+(7-L333))</f>
        <v>44437</v>
      </c>
      <c r="F333" s="21" t="str">
        <f>INDEX(projects[Charge_Code],MATCH(TimeEntry2[[#This Row],[Project_ID]],projects[Project_ID],0))</f>
        <v>282803-00 SKYTRAN (5019-124)</v>
      </c>
      <c r="G333" s="27">
        <f>ROUNDDOWN(TimeEntry2[[#This Row],[Timestamp]],0)</f>
        <v>44432</v>
      </c>
      <c r="H333" s="8">
        <v>2.5</v>
      </c>
      <c r="I333" s="18" t="str">
        <f t="shared" si="16"/>
        <v>Normal Time</v>
      </c>
      <c r="J333" s="8" t="s">
        <v>517</v>
      </c>
      <c r="K333" s="24" t="str">
        <f>INDEX(projects[job number],MATCH(TimeEntry2[[#This Row],[Project_ID]],projects[Project_ID],0))</f>
        <v>282803-00</v>
      </c>
      <c r="L333" s="8">
        <f>IF(TimeEntry2[[#This Row],[Date]]=0,"",WEEKDAY(G333,2))</f>
        <v>2</v>
      </c>
      <c r="M333" s="28">
        <f>YEAR(TimeEntry2[[#This Row],[WkEnd]])</f>
        <v>2021</v>
      </c>
      <c r="N333" s="28">
        <f>WEEKNUM(TimeEntry2[[#This Row],[WkEnd]])</f>
        <v>36</v>
      </c>
      <c r="O333" s="28" t="str">
        <f>TimeEntry2[[#This Row],[Year]]&amp;"-"&amp;TimeEntry2[[#This Row],[WkNo]]</f>
        <v>2021-36</v>
      </c>
    </row>
    <row r="334" spans="1:15" x14ac:dyDescent="0.25">
      <c r="A334" s="26">
        <f>MOD(IF(ROW()=2,  0.1,    IF(INDEX(TimeEntry2[WkEnd],ROW()-1)  =INDEX(TimeEntry2[WkEnd],ROW()-2),    INDEX(TimeEntry2[format],ROW()-2),    INDEX(TimeEntry2[format],ROW()-2)    +1)),2)</f>
        <v>0.10000000000000009</v>
      </c>
      <c r="B334" s="6">
        <v>44432.500740740739</v>
      </c>
      <c r="C334" s="20">
        <f>TimeEntry2[[#This Row],[Timestamp]]</f>
        <v>44432.500740740739</v>
      </c>
      <c r="D334" s="8" t="s">
        <v>97</v>
      </c>
      <c r="E334" s="7">
        <f>IF(TimeEntry2[[#This Row],[Date]]=0,#REF!,G334+(7-L334))</f>
        <v>44437</v>
      </c>
      <c r="F334" s="21" t="str">
        <f>INDEX(projects[Charge_Code],MATCH(TimeEntry2[[#This Row],[Project_ID]],projects[Project_ID],0))</f>
        <v>066403-82 HCC FRAMEWORK SUPPORT SPENCER (01-124)</v>
      </c>
      <c r="G334" s="27">
        <f>ROUNDDOWN(TimeEntry2[[#This Row],[Timestamp]],0)</f>
        <v>44432</v>
      </c>
      <c r="H334" s="8">
        <v>2.5</v>
      </c>
      <c r="I334" s="18" t="str">
        <f t="shared" si="16"/>
        <v>Normal Time</v>
      </c>
      <c r="J334" s="7" t="s">
        <v>518</v>
      </c>
      <c r="K334" s="24" t="str">
        <f>INDEX(projects[job number],MATCH(TimeEntry2[[#This Row],[Project_ID]],projects[Project_ID],0))</f>
        <v>066403-82</v>
      </c>
      <c r="L334" s="8">
        <f>IF(TimeEntry2[[#This Row],[Date]]=0,"",WEEKDAY(G334,2))</f>
        <v>2</v>
      </c>
      <c r="M334" s="28">
        <f>YEAR(TimeEntry2[[#This Row],[WkEnd]])</f>
        <v>2021</v>
      </c>
      <c r="N334" s="28">
        <f>WEEKNUM(TimeEntry2[[#This Row],[WkEnd]])</f>
        <v>36</v>
      </c>
      <c r="O334" s="28" t="str">
        <f>TimeEntry2[[#This Row],[Year]]&amp;"-"&amp;TimeEntry2[[#This Row],[WkNo]]</f>
        <v>2021-36</v>
      </c>
    </row>
    <row r="335" spans="1:15" x14ac:dyDescent="0.25">
      <c r="A335" s="26">
        <f>MOD(IF(ROW()=2,  0.1,    IF(INDEX(TimeEntry2[WkEnd],ROW()-1)  =INDEX(TimeEntry2[WkEnd],ROW()-2),    INDEX(TimeEntry2[format],ROW()-2),    INDEX(TimeEntry2[format],ROW()-2)    +1)),2)</f>
        <v>0.10000000000000009</v>
      </c>
      <c r="B335" s="6">
        <v>44431.500740740739</v>
      </c>
      <c r="C335" s="20">
        <f>TimeEntry2[[#This Row],[Timestamp]]</f>
        <v>44431.500740740739</v>
      </c>
      <c r="D335" s="8" t="s">
        <v>97</v>
      </c>
      <c r="E335" s="7">
        <f>IF(TimeEntry2[[#This Row],[Date]]=0,#REF!,G335+(7-L335))</f>
        <v>44437</v>
      </c>
      <c r="F335" s="21" t="str">
        <f>INDEX(projects[Charge_Code],MATCH(TimeEntry2[[#This Row],[Project_ID]],projects[Project_ID],0))</f>
        <v>066403-82 HCC FRAMEWORK SUPPORT SPENCER (01-124)</v>
      </c>
      <c r="G335" s="27">
        <f>ROUNDDOWN(TimeEntry2[[#This Row],[Timestamp]],0)</f>
        <v>44431</v>
      </c>
      <c r="H335" s="8">
        <v>2.5</v>
      </c>
      <c r="I335" s="18" t="str">
        <f t="shared" si="16"/>
        <v>Normal Time</v>
      </c>
      <c r="J335" s="7" t="s">
        <v>518</v>
      </c>
      <c r="K335" s="24" t="str">
        <f>INDEX(projects[job number],MATCH(TimeEntry2[[#This Row],[Project_ID]],projects[Project_ID],0))</f>
        <v>066403-82</v>
      </c>
      <c r="L335" s="8">
        <f>IF(TimeEntry2[[#This Row],[Date]]=0,"",WEEKDAY(G335,2))</f>
        <v>1</v>
      </c>
      <c r="M335" s="28">
        <f>YEAR(TimeEntry2[[#This Row],[WkEnd]])</f>
        <v>2021</v>
      </c>
      <c r="N335" s="28">
        <f>WEEKNUM(TimeEntry2[[#This Row],[WkEnd]])</f>
        <v>36</v>
      </c>
      <c r="O335" s="28" t="str">
        <f>TimeEntry2[[#This Row],[Year]]&amp;"-"&amp;TimeEntry2[[#This Row],[WkNo]]</f>
        <v>2021-36</v>
      </c>
    </row>
    <row r="336" spans="1:15" x14ac:dyDescent="0.25">
      <c r="A336" s="26">
        <f>MOD(IF(ROW()=2,  0.1,    IF(INDEX(TimeEntry2[WkEnd],ROW()-1)  =INDEX(TimeEntry2[WkEnd],ROW()-2),    INDEX(TimeEntry2[format],ROW()-2),    INDEX(TimeEntry2[format],ROW()-2)    +1)),2)</f>
        <v>0.10000000000000009</v>
      </c>
      <c r="B336" s="6">
        <v>44431.500740740739</v>
      </c>
      <c r="C336" s="20">
        <f>TimeEntry2[[#This Row],[Timestamp]]</f>
        <v>44431.500740740739</v>
      </c>
      <c r="D336" s="8" t="s">
        <v>155</v>
      </c>
      <c r="E336" s="7">
        <f>IF(TimeEntry2[[#This Row],[Date]]=0,#REF!,G336+(7-L336))</f>
        <v>44437</v>
      </c>
      <c r="F336" s="21" t="str">
        <f>INDEX(projects[Charge_Code],MATCH(TimeEntry2[[#This Row],[Project_ID]],projects[Project_ID],0))</f>
        <v>282803-00 SKYTRAN (5019-124)</v>
      </c>
      <c r="G336" s="27">
        <f>ROUNDDOWN(TimeEntry2[[#This Row],[Timestamp]],0)</f>
        <v>44431</v>
      </c>
      <c r="H336" s="8">
        <v>2.5</v>
      </c>
      <c r="I336" s="8" t="str">
        <f t="shared" si="16"/>
        <v>Normal Time</v>
      </c>
      <c r="J336" s="8" t="s">
        <v>519</v>
      </c>
      <c r="K336" s="24" t="str">
        <f>INDEX(projects[job number],MATCH(TimeEntry2[[#This Row],[Project_ID]],projects[Project_ID],0))</f>
        <v>282803-00</v>
      </c>
      <c r="L336" s="8">
        <f>IF(TimeEntry2[[#This Row],[Date]]=0,"",WEEKDAY(G336,2))</f>
        <v>1</v>
      </c>
      <c r="M336" s="28">
        <f>YEAR(TimeEntry2[[#This Row],[WkEnd]])</f>
        <v>2021</v>
      </c>
      <c r="N336" s="28">
        <f>WEEKNUM(TimeEntry2[[#This Row],[WkEnd]])</f>
        <v>36</v>
      </c>
      <c r="O336" s="28" t="str">
        <f>TimeEntry2[[#This Row],[Year]]&amp;"-"&amp;TimeEntry2[[#This Row],[WkNo]]</f>
        <v>2021-36</v>
      </c>
    </row>
    <row r="337" spans="1:15" x14ac:dyDescent="0.25">
      <c r="A337" s="26">
        <f>MOD(IF(ROW()=2,  0.1,    IF(INDEX(TimeEntry2[WkEnd],ROW()-1)  =INDEX(TimeEntry2[WkEnd],ROW()-2),    INDEX(TimeEntry2[format],ROW()-2),    INDEX(TimeEntry2[format],ROW()-2)    +1)),2)</f>
        <v>0.10000000000000009</v>
      </c>
      <c r="B337" s="6">
        <v>44431.500740740739</v>
      </c>
      <c r="C337" s="20">
        <f>TimeEntry2[[#This Row],[Timestamp]]</f>
        <v>44431.500740740739</v>
      </c>
      <c r="D337" s="8" t="s">
        <v>44</v>
      </c>
      <c r="E337" s="7">
        <f>IF(TimeEntry2[[#This Row],[Date]]=0,#REF!,G337+(7-L337))</f>
        <v>44437</v>
      </c>
      <c r="F337" s="21" t="str">
        <f>INDEX(projects[Charge_Code],MATCH(TimeEntry2[[#This Row],[Project_ID]],projects[Project_ID],0))</f>
        <v>281868-12 STRUCTURES (01-189)</v>
      </c>
      <c r="G337" s="27">
        <f>ROUNDDOWN(TimeEntry2[[#This Row],[Timestamp]],0)</f>
        <v>44431</v>
      </c>
      <c r="H337" s="23">
        <v>2.5</v>
      </c>
      <c r="I337" s="8" t="str">
        <f t="shared" si="16"/>
        <v>Normal Time</v>
      </c>
      <c r="J337" t="s">
        <v>520</v>
      </c>
      <c r="K337" s="24" t="str">
        <f>INDEX(projects[job number],MATCH(TimeEntry2[[#This Row],[Project_ID]],projects[Project_ID],0))</f>
        <v>281868-12</v>
      </c>
      <c r="L337" s="8">
        <f>IF(TimeEntry2[[#This Row],[Date]]=0,"",WEEKDAY(G337,2))</f>
        <v>1</v>
      </c>
      <c r="M337" s="28">
        <f>YEAR(TimeEntry2[[#This Row],[WkEnd]])</f>
        <v>2021</v>
      </c>
      <c r="N337" s="28">
        <f>WEEKNUM(TimeEntry2[[#This Row],[WkEnd]])</f>
        <v>36</v>
      </c>
      <c r="O337" s="28" t="str">
        <f>TimeEntry2[[#This Row],[Year]]&amp;"-"&amp;TimeEntry2[[#This Row],[WkNo]]</f>
        <v>2021-36</v>
      </c>
    </row>
    <row r="338" spans="1:15" x14ac:dyDescent="0.25">
      <c r="A338" s="26">
        <f>MOD(IF(ROW()=2,  0.1,    IF(INDEX(TimeEntry2[WkEnd],ROW()-1)  =INDEX(TimeEntry2[WkEnd],ROW()-2),    INDEX(TimeEntry2[format],ROW()-2),    INDEX(TimeEntry2[format],ROW()-2)    +1)),2)</f>
        <v>1.1000000000000001</v>
      </c>
      <c r="B338" s="6">
        <v>44428.500740740739</v>
      </c>
      <c r="C338" s="20">
        <f>TimeEntry2[[#This Row],[Timestamp]]</f>
        <v>44428.500740740739</v>
      </c>
      <c r="D338" s="8" t="s">
        <v>175</v>
      </c>
      <c r="E338" s="7">
        <f>IF(TimeEntry2[[#This Row],[Date]]=0,#REF!,G338+(7-L338))</f>
        <v>44430</v>
      </c>
      <c r="F338" s="21" t="str">
        <f>INDEX(projects[Charge_Code],MATCH(TimeEntry2[[#This Row],[Project_ID]],projects[Project_ID],0))</f>
        <v>277658-36 W3-GRIP4-3036-CIV (01-432)</v>
      </c>
      <c r="G338" s="27">
        <f>ROUNDDOWN(TimeEntry2[[#This Row],[Timestamp]],0)</f>
        <v>44428</v>
      </c>
      <c r="H338" s="8">
        <v>5</v>
      </c>
      <c r="I338" s="8" t="str">
        <f t="shared" si="16"/>
        <v>Normal Time</v>
      </c>
      <c r="J338" s="8" t="s">
        <v>521</v>
      </c>
      <c r="K338" s="24" t="str">
        <f>INDEX(projects[job number],MATCH(TimeEntry2[[#This Row],[Project_ID]],projects[Project_ID],0))</f>
        <v>277658-36</v>
      </c>
      <c r="L338" s="8">
        <f>IF(TimeEntry2[[#This Row],[Date]]=0,"",WEEKDAY(G338,2))</f>
        <v>5</v>
      </c>
      <c r="M338" s="28">
        <f>YEAR(TimeEntry2[[#This Row],[WkEnd]])</f>
        <v>2021</v>
      </c>
      <c r="N338" s="28">
        <f>WEEKNUM(TimeEntry2[[#This Row],[WkEnd]])</f>
        <v>35</v>
      </c>
      <c r="O338" s="28" t="str">
        <f>TimeEntry2[[#This Row],[Year]]&amp;"-"&amp;TimeEntry2[[#This Row],[WkNo]]</f>
        <v>2021-35</v>
      </c>
    </row>
    <row r="339" spans="1:15" x14ac:dyDescent="0.25">
      <c r="A339" s="26">
        <f>MOD(IF(ROW()=2,  0.1,    IF(INDEX(TimeEntry2[WkEnd],ROW()-1)  =INDEX(TimeEntry2[WkEnd],ROW()-2),    INDEX(TimeEntry2[format],ROW()-2),    INDEX(TimeEntry2[format],ROW()-2)    +1)),2)</f>
        <v>1.1000000000000001</v>
      </c>
      <c r="B339" s="6">
        <v>44428.500740740739</v>
      </c>
      <c r="C339" s="20">
        <f>TimeEntry2[[#This Row],[Timestamp]]</f>
        <v>44428.500740740739</v>
      </c>
      <c r="D339" s="8" t="s">
        <v>44</v>
      </c>
      <c r="E339" s="7">
        <f>IF(TimeEntry2[[#This Row],[Date]]=0,#REF!,G339+(7-L339))</f>
        <v>44430</v>
      </c>
      <c r="F339" s="21" t="str">
        <f>INDEX(projects[Charge_Code],MATCH(TimeEntry2[[#This Row],[Project_ID]],projects[Project_ID],0))</f>
        <v>281868-12 STRUCTURES (01-189)</v>
      </c>
      <c r="G339" s="27">
        <f>ROUNDDOWN(TimeEntry2[[#This Row],[Timestamp]],0)</f>
        <v>44428</v>
      </c>
      <c r="H339" s="23">
        <v>2.5</v>
      </c>
      <c r="I339" s="8" t="str">
        <f t="shared" si="16"/>
        <v>Normal Time</v>
      </c>
      <c r="J339" t="s">
        <v>434</v>
      </c>
      <c r="K339" s="24" t="str">
        <f>INDEX(projects[job number],MATCH(TimeEntry2[[#This Row],[Project_ID]],projects[Project_ID],0))</f>
        <v>281868-12</v>
      </c>
      <c r="L339" s="8">
        <f>IF(TimeEntry2[[#This Row],[Date]]=0,"",WEEKDAY(G339,2))</f>
        <v>5</v>
      </c>
      <c r="M339" s="28">
        <f>YEAR(TimeEntry2[[#This Row],[WkEnd]])</f>
        <v>2021</v>
      </c>
      <c r="N339" s="28">
        <f>WEEKNUM(TimeEntry2[[#This Row],[WkEnd]])</f>
        <v>35</v>
      </c>
      <c r="O339" s="28" t="str">
        <f>TimeEntry2[[#This Row],[Year]]&amp;"-"&amp;TimeEntry2[[#This Row],[WkNo]]</f>
        <v>2021-35</v>
      </c>
    </row>
    <row r="340" spans="1:15" x14ac:dyDescent="0.25">
      <c r="A340" s="26">
        <f>MOD(IF(ROW()=2,  0.1,    IF(INDEX(TimeEntry2[WkEnd],ROW()-1)  =INDEX(TimeEntry2[WkEnd],ROW()-2),    INDEX(TimeEntry2[format],ROW()-2),    INDEX(TimeEntry2[format],ROW()-2)    +1)),2)</f>
        <v>1.1000000000000001</v>
      </c>
      <c r="B340" s="6">
        <v>44427.500740740739</v>
      </c>
      <c r="C340" s="20">
        <f>TimeEntry2[[#This Row],[Timestamp]]</f>
        <v>44427.500740740739</v>
      </c>
      <c r="D340" s="8" t="s">
        <v>97</v>
      </c>
      <c r="E340" s="7">
        <f>IF(TimeEntry2[[#This Row],[Date]]=0,#REF!,G340+(7-L340))</f>
        <v>44430</v>
      </c>
      <c r="F340" s="21" t="str">
        <f>INDEX(projects[Charge_Code],MATCH(TimeEntry2[[#This Row],[Project_ID]],projects[Project_ID],0))</f>
        <v>066403-82 HCC FRAMEWORK SUPPORT SPENCER (01-124)</v>
      </c>
      <c r="G340" s="27">
        <f>ROUNDDOWN(TimeEntry2[[#This Row],[Timestamp]],0)</f>
        <v>44427</v>
      </c>
      <c r="H340" s="8">
        <v>7.5</v>
      </c>
      <c r="I340" s="8" t="str">
        <f t="shared" si="16"/>
        <v>Normal Time</v>
      </c>
      <c r="J340" s="8" t="s">
        <v>496</v>
      </c>
      <c r="K340" s="24" t="str">
        <f>INDEX(projects[job number],MATCH(TimeEntry2[[#This Row],[Project_ID]],projects[Project_ID],0))</f>
        <v>066403-82</v>
      </c>
      <c r="L340" s="8">
        <f>IF(TimeEntry2[[#This Row],[Date]]=0,"",WEEKDAY(G340,2))</f>
        <v>4</v>
      </c>
      <c r="M340" s="28">
        <f>YEAR(TimeEntry2[[#This Row],[WkEnd]])</f>
        <v>2021</v>
      </c>
      <c r="N340" s="28">
        <f>WEEKNUM(TimeEntry2[[#This Row],[WkEnd]])</f>
        <v>35</v>
      </c>
      <c r="O340" s="28" t="str">
        <f>TimeEntry2[[#This Row],[Year]]&amp;"-"&amp;TimeEntry2[[#This Row],[WkNo]]</f>
        <v>2021-35</v>
      </c>
    </row>
    <row r="341" spans="1:15" x14ac:dyDescent="0.25">
      <c r="A341" s="26">
        <f>MOD(IF(ROW()=2,  0.1,    IF(INDEX(TimeEntry2[WkEnd],ROW()-1)  =INDEX(TimeEntry2[WkEnd],ROW()-2),    INDEX(TimeEntry2[format],ROW()-2),    INDEX(TimeEntry2[format],ROW()-2)    +1)),2)</f>
        <v>1.1000000000000001</v>
      </c>
      <c r="B341" s="6">
        <v>44426.500740740739</v>
      </c>
      <c r="C341" s="20">
        <f>TimeEntry2[[#This Row],[Timestamp]]</f>
        <v>44426.500740740739</v>
      </c>
      <c r="D341" s="8" t="s">
        <v>97</v>
      </c>
      <c r="E341" s="7">
        <f>IF(TimeEntry2[[#This Row],[Date]]=0,#REF!,G341+(7-L341))</f>
        <v>44430</v>
      </c>
      <c r="F341" s="21" t="str">
        <f>INDEX(projects[Charge_Code],MATCH(TimeEntry2[[#This Row],[Project_ID]],projects[Project_ID],0))</f>
        <v>066403-82 HCC FRAMEWORK SUPPORT SPENCER (01-124)</v>
      </c>
      <c r="G341" s="27">
        <f>ROUNDDOWN(TimeEntry2[[#This Row],[Timestamp]],0)</f>
        <v>44426</v>
      </c>
      <c r="H341" s="8">
        <v>3.75</v>
      </c>
      <c r="I341" s="8" t="str">
        <f t="shared" si="16"/>
        <v>Normal Time</v>
      </c>
      <c r="J341" s="7" t="s">
        <v>496</v>
      </c>
      <c r="K341" s="24" t="str">
        <f>INDEX(projects[job number],MATCH(TimeEntry2[[#This Row],[Project_ID]],projects[Project_ID],0))</f>
        <v>066403-82</v>
      </c>
      <c r="L341" s="8">
        <f>IF(TimeEntry2[[#This Row],[Date]]=0,"",WEEKDAY(G341,2))</f>
        <v>3</v>
      </c>
      <c r="M341" s="28">
        <f>YEAR(TimeEntry2[[#This Row],[WkEnd]])</f>
        <v>2021</v>
      </c>
      <c r="N341" s="28">
        <f>WEEKNUM(TimeEntry2[[#This Row],[WkEnd]])</f>
        <v>35</v>
      </c>
      <c r="O341" s="28" t="str">
        <f>TimeEntry2[[#This Row],[Year]]&amp;"-"&amp;TimeEntry2[[#This Row],[WkNo]]</f>
        <v>2021-35</v>
      </c>
    </row>
    <row r="342" spans="1:15" x14ac:dyDescent="0.25">
      <c r="A342" s="26">
        <f>MOD(IF(ROW()=2,  0.1,    IF(INDEX(TimeEntry2[WkEnd],ROW()-1)  =INDEX(TimeEntry2[WkEnd],ROW()-2),    INDEX(TimeEntry2[format],ROW()-2),    INDEX(TimeEntry2[format],ROW()-2)    +1)),2)</f>
        <v>1.1000000000000001</v>
      </c>
      <c r="B342" s="6">
        <v>44426.500740740739</v>
      </c>
      <c r="C342" s="20">
        <f>TimeEntry2[[#This Row],[Timestamp]]</f>
        <v>44426.500740740739</v>
      </c>
      <c r="D342" s="8" t="s">
        <v>155</v>
      </c>
      <c r="E342" s="7">
        <f>IF(TimeEntry2[[#This Row],[Date]]=0,#REF!,G342+(7-L342))</f>
        <v>44430</v>
      </c>
      <c r="F342" s="21" t="str">
        <f>INDEX(projects[Charge_Code],MATCH(TimeEntry2[[#This Row],[Project_ID]],projects[Project_ID],0))</f>
        <v>282803-00 SKYTRAN (5019-124)</v>
      </c>
      <c r="G342" s="27">
        <f>ROUNDDOWN(TimeEntry2[[#This Row],[Timestamp]],0)</f>
        <v>44426</v>
      </c>
      <c r="H342" s="23">
        <v>3.75</v>
      </c>
      <c r="I342" s="18" t="str">
        <f t="shared" si="16"/>
        <v>Normal Time</v>
      </c>
      <c r="J342" t="s">
        <v>522</v>
      </c>
      <c r="K342" s="24" t="str">
        <f>INDEX(projects[job number],MATCH(TimeEntry2[[#This Row],[Project_ID]],projects[Project_ID],0))</f>
        <v>282803-00</v>
      </c>
      <c r="L342" s="8">
        <f>IF(TimeEntry2[[#This Row],[Date]]=0,"",WEEKDAY(G342,2))</f>
        <v>3</v>
      </c>
      <c r="M342" s="28">
        <f>YEAR(TimeEntry2[[#This Row],[WkEnd]])</f>
        <v>2021</v>
      </c>
      <c r="N342" s="28">
        <f>WEEKNUM(TimeEntry2[[#This Row],[WkEnd]])</f>
        <v>35</v>
      </c>
      <c r="O342" s="28" t="str">
        <f>TimeEntry2[[#This Row],[Year]]&amp;"-"&amp;TimeEntry2[[#This Row],[WkNo]]</f>
        <v>2021-35</v>
      </c>
    </row>
    <row r="343" spans="1:15" x14ac:dyDescent="0.25">
      <c r="A343" s="26">
        <f>MOD(IF(ROW()=2,  0.1,    IF(INDEX(TimeEntry2[WkEnd],ROW()-1)  =INDEX(TimeEntry2[WkEnd],ROW()-2),    INDEX(TimeEntry2[format],ROW()-2),    INDEX(TimeEntry2[format],ROW()-2)    +1)),2)</f>
        <v>1.1000000000000001</v>
      </c>
      <c r="B343" s="6">
        <v>44425.500740740739</v>
      </c>
      <c r="C343" s="20">
        <f>TimeEntry2[[#This Row],[Timestamp]]</f>
        <v>44425.500740740739</v>
      </c>
      <c r="D343" s="8" t="s">
        <v>100</v>
      </c>
      <c r="E343" s="7">
        <f>IF(TimeEntry2[[#This Row],[Date]]=0,#REF!,G343+(7-L343))</f>
        <v>44430</v>
      </c>
      <c r="F343" s="21" t="str">
        <f>INDEX(projects[Charge_Code],MATCH(TimeEntry2[[#This Row],[Project_ID]],projects[Project_ID],0))</f>
        <v>HOLIDAY</v>
      </c>
      <c r="G343" s="27">
        <f>ROUNDDOWN(TimeEntry2[[#This Row],[Timestamp]],0)</f>
        <v>44425</v>
      </c>
      <c r="H343" s="8">
        <v>7.5</v>
      </c>
      <c r="I343" s="8" t="str">
        <f t="shared" si="16"/>
        <v>Normal Time</v>
      </c>
      <c r="J343" s="8"/>
      <c r="K343" s="24" t="str">
        <f>INDEX(projects[job number],MATCH(TimeEntry2[[#This Row],[Project_ID]],projects[Project_ID],0))</f>
        <v>HOLIDAY</v>
      </c>
      <c r="L343" s="8">
        <f>IF(TimeEntry2[[#This Row],[Date]]=0,"",WEEKDAY(G343,2))</f>
        <v>2</v>
      </c>
      <c r="M343" s="28">
        <f>YEAR(TimeEntry2[[#This Row],[WkEnd]])</f>
        <v>2021</v>
      </c>
      <c r="N343" s="28">
        <f>WEEKNUM(TimeEntry2[[#This Row],[WkEnd]])</f>
        <v>35</v>
      </c>
      <c r="O343" s="28" t="str">
        <f>TimeEntry2[[#This Row],[Year]]&amp;"-"&amp;TimeEntry2[[#This Row],[WkNo]]</f>
        <v>2021-35</v>
      </c>
    </row>
    <row r="344" spans="1:15" x14ac:dyDescent="0.25">
      <c r="A344" s="26">
        <f>MOD(IF(ROW()=2,  0.1,    IF(INDEX(TimeEntry2[WkEnd],ROW()-1)  =INDEX(TimeEntry2[WkEnd],ROW()-2),    INDEX(TimeEntry2[format],ROW()-2),    INDEX(TimeEntry2[format],ROW()-2)    +1)),2)</f>
        <v>1.1000000000000001</v>
      </c>
      <c r="B344" s="6">
        <v>44424.500740740739</v>
      </c>
      <c r="C344" s="20">
        <f>TimeEntry2[[#This Row],[Timestamp]]</f>
        <v>44424.500740740739</v>
      </c>
      <c r="D344" s="8" t="s">
        <v>97</v>
      </c>
      <c r="E344" s="7">
        <f>IF(TimeEntry2[[#This Row],[Date]]=0,#REF!,G344+(7-L344))</f>
        <v>44430</v>
      </c>
      <c r="F344" s="21" t="str">
        <f>INDEX(projects[Charge_Code],MATCH(TimeEntry2[[#This Row],[Project_ID]],projects[Project_ID],0))</f>
        <v>066403-82 HCC FRAMEWORK SUPPORT SPENCER (01-124)</v>
      </c>
      <c r="G344" s="27">
        <f>ROUNDDOWN(TimeEntry2[[#This Row],[Timestamp]],0)</f>
        <v>44424</v>
      </c>
      <c r="H344" s="8">
        <v>2</v>
      </c>
      <c r="I344" s="18" t="str">
        <f t="shared" si="16"/>
        <v>Normal Time</v>
      </c>
      <c r="J344" s="7" t="s">
        <v>518</v>
      </c>
      <c r="K344" s="24" t="str">
        <f>INDEX(projects[job number],MATCH(TimeEntry2[[#This Row],[Project_ID]],projects[Project_ID],0))</f>
        <v>066403-82</v>
      </c>
      <c r="L344" s="8">
        <f>IF(TimeEntry2[[#This Row],[Date]]=0,"",WEEKDAY(G344,2))</f>
        <v>1</v>
      </c>
      <c r="M344" s="28">
        <f>YEAR(TimeEntry2[[#This Row],[WkEnd]])</f>
        <v>2021</v>
      </c>
      <c r="N344" s="28">
        <f>WEEKNUM(TimeEntry2[[#This Row],[WkEnd]])</f>
        <v>35</v>
      </c>
      <c r="O344" s="28" t="str">
        <f>TimeEntry2[[#This Row],[Year]]&amp;"-"&amp;TimeEntry2[[#This Row],[WkNo]]</f>
        <v>2021-35</v>
      </c>
    </row>
    <row r="345" spans="1:15" x14ac:dyDescent="0.25">
      <c r="A345" s="26">
        <f>MOD(IF(ROW()=2,  0.1,    IF(INDEX(TimeEntry2[WkEnd],ROW()-1)  =INDEX(TimeEntry2[WkEnd],ROW()-2),    INDEX(TimeEntry2[format],ROW()-2),    INDEX(TimeEntry2[format],ROW()-2)    +1)),2)</f>
        <v>1.1000000000000001</v>
      </c>
      <c r="B345" s="6">
        <v>44424.500740740739</v>
      </c>
      <c r="C345" s="20">
        <f>TimeEntry2[[#This Row],[Timestamp]]</f>
        <v>44424.500740740739</v>
      </c>
      <c r="D345" s="8" t="s">
        <v>155</v>
      </c>
      <c r="E345" s="7">
        <f>IF(TimeEntry2[[#This Row],[Date]]=0,#REF!,G345+(7-L345))</f>
        <v>44430</v>
      </c>
      <c r="F345" s="21" t="str">
        <f>INDEX(projects[Charge_Code],MATCH(TimeEntry2[[#This Row],[Project_ID]],projects[Project_ID],0))</f>
        <v>282803-00 SKYTRAN (5019-124)</v>
      </c>
      <c r="G345" s="27">
        <f>ROUNDDOWN(TimeEntry2[[#This Row],[Timestamp]],0)</f>
        <v>44424</v>
      </c>
      <c r="H345" s="8">
        <v>3</v>
      </c>
      <c r="I345" s="8" t="str">
        <f t="shared" si="16"/>
        <v>Normal Time</v>
      </c>
      <c r="J345" s="8" t="s">
        <v>523</v>
      </c>
      <c r="K345" s="24" t="str">
        <f>INDEX(projects[job number],MATCH(TimeEntry2[[#This Row],[Project_ID]],projects[Project_ID],0))</f>
        <v>282803-00</v>
      </c>
      <c r="L345" s="8">
        <f>IF(TimeEntry2[[#This Row],[Date]]=0,"",WEEKDAY(G345,2))</f>
        <v>1</v>
      </c>
      <c r="M345" s="28">
        <f>YEAR(TimeEntry2[[#This Row],[WkEnd]])</f>
        <v>2021</v>
      </c>
      <c r="N345" s="28">
        <f>WEEKNUM(TimeEntry2[[#This Row],[WkEnd]])</f>
        <v>35</v>
      </c>
      <c r="O345" s="28" t="str">
        <f>TimeEntry2[[#This Row],[Year]]&amp;"-"&amp;TimeEntry2[[#This Row],[WkNo]]</f>
        <v>2021-35</v>
      </c>
    </row>
    <row r="346" spans="1:15" x14ac:dyDescent="0.25">
      <c r="A346" s="26">
        <f>MOD(IF(ROW()=2,  0.1,    IF(INDEX(TimeEntry2[WkEnd],ROW()-1)  =INDEX(TimeEntry2[WkEnd],ROW()-2),    INDEX(TimeEntry2[format],ROW()-2),    INDEX(TimeEntry2[format],ROW()-2)    +1)),2)</f>
        <v>1.1000000000000001</v>
      </c>
      <c r="B346" s="6">
        <v>44424.500740740739</v>
      </c>
      <c r="C346" s="20">
        <f>TimeEntry2[[#This Row],[Timestamp]]</f>
        <v>44424.500740740739</v>
      </c>
      <c r="D346" s="8" t="s">
        <v>44</v>
      </c>
      <c r="E346" s="7">
        <f>IF(TimeEntry2[[#This Row],[Date]]=0,#REF!,G346+(7-L346))</f>
        <v>44430</v>
      </c>
      <c r="F346" s="21" t="str">
        <f>INDEX(projects[Charge_Code],MATCH(TimeEntry2[[#This Row],[Project_ID]],projects[Project_ID],0))</f>
        <v>281868-12 STRUCTURES (01-189)</v>
      </c>
      <c r="G346" s="27">
        <f>ROUNDDOWN(TimeEntry2[[#This Row],[Timestamp]],0)</f>
        <v>44424</v>
      </c>
      <c r="H346" s="23">
        <v>2.5</v>
      </c>
      <c r="I346" s="8" t="str">
        <f t="shared" si="16"/>
        <v>Normal Time</v>
      </c>
      <c r="J346" t="s">
        <v>520</v>
      </c>
      <c r="K346" s="24" t="str">
        <f>INDEX(projects[job number],MATCH(TimeEntry2[[#This Row],[Project_ID]],projects[Project_ID],0))</f>
        <v>281868-12</v>
      </c>
      <c r="L346" s="8">
        <f>IF(TimeEntry2[[#This Row],[Date]]=0,"",WEEKDAY(G346,2))</f>
        <v>1</v>
      </c>
      <c r="M346" s="28">
        <f>YEAR(TimeEntry2[[#This Row],[WkEnd]])</f>
        <v>2021</v>
      </c>
      <c r="N346" s="28">
        <f>WEEKNUM(TimeEntry2[[#This Row],[WkEnd]])</f>
        <v>35</v>
      </c>
      <c r="O346" s="28" t="str">
        <f>TimeEntry2[[#This Row],[Year]]&amp;"-"&amp;TimeEntry2[[#This Row],[WkNo]]</f>
        <v>2021-35</v>
      </c>
    </row>
    <row r="347" spans="1:15" x14ac:dyDescent="0.25">
      <c r="A347" s="26">
        <f>MOD(IF(ROW()=2,  0.1,    IF(INDEX(TimeEntry2[WkEnd],ROW()-1)  =INDEX(TimeEntry2[WkEnd],ROW()-2),    INDEX(TimeEntry2[format],ROW()-2),    INDEX(TimeEntry2[format],ROW()-2)    +1)),2)</f>
        <v>0.10000000000000009</v>
      </c>
      <c r="B347" s="6">
        <v>44421.500740740739</v>
      </c>
      <c r="C347" s="20">
        <f>TimeEntry2[[#This Row],[Timestamp]]</f>
        <v>44421.500740740739</v>
      </c>
      <c r="D347" s="8" t="s">
        <v>155</v>
      </c>
      <c r="E347" s="7">
        <f>IF(TimeEntry2[[#This Row],[Date]]=0,#REF!,G347+(7-L347))</f>
        <v>44423</v>
      </c>
      <c r="F347" s="21" t="str">
        <f>INDEX(projects[Charge_Code],MATCH(TimeEntry2[[#This Row],[Project_ID]],projects[Project_ID],0))</f>
        <v>282803-00 SKYTRAN (5019-124)</v>
      </c>
      <c r="G347" s="27">
        <f>ROUNDDOWN(TimeEntry2[[#This Row],[Timestamp]],0)</f>
        <v>44421</v>
      </c>
      <c r="H347" s="8">
        <v>2.5</v>
      </c>
      <c r="I347" s="8" t="str">
        <f t="shared" si="16"/>
        <v>Normal Time</v>
      </c>
      <c r="J347" s="8" t="s">
        <v>524</v>
      </c>
      <c r="K347" s="24" t="str">
        <f>INDEX(projects[job number],MATCH(TimeEntry2[[#This Row],[Project_ID]],projects[Project_ID],0))</f>
        <v>282803-00</v>
      </c>
      <c r="L347" s="8">
        <f>IF(TimeEntry2[[#This Row],[Date]]=0,"",WEEKDAY(G347,2))</f>
        <v>5</v>
      </c>
      <c r="M347" s="28">
        <f>YEAR(TimeEntry2[[#This Row],[WkEnd]])</f>
        <v>2021</v>
      </c>
      <c r="N347" s="28">
        <f>WEEKNUM(TimeEntry2[[#This Row],[WkEnd]])</f>
        <v>34</v>
      </c>
      <c r="O347" s="28" t="str">
        <f>TimeEntry2[[#This Row],[Year]]&amp;"-"&amp;TimeEntry2[[#This Row],[WkNo]]</f>
        <v>2021-34</v>
      </c>
    </row>
    <row r="348" spans="1:15" x14ac:dyDescent="0.25">
      <c r="A348" s="26">
        <f>MOD(IF(ROW()=2,  0.1,    IF(INDEX(TimeEntry2[WkEnd],ROW()-1)  =INDEX(TimeEntry2[WkEnd],ROW()-2),    INDEX(TimeEntry2[format],ROW()-2),    INDEX(TimeEntry2[format],ROW()-2)    +1)),2)</f>
        <v>0.10000000000000009</v>
      </c>
      <c r="B348" s="6">
        <v>44421.500740740739</v>
      </c>
      <c r="C348" s="20">
        <f>TimeEntry2[[#This Row],[Timestamp]]</f>
        <v>44421.500740740739</v>
      </c>
      <c r="D348" s="8" t="s">
        <v>44</v>
      </c>
      <c r="E348" s="7">
        <f>IF(TimeEntry2[[#This Row],[Date]]=0,#REF!,G348+(7-L348))</f>
        <v>44423</v>
      </c>
      <c r="F348" s="21" t="str">
        <f>INDEX(projects[Charge_Code],MATCH(TimeEntry2[[#This Row],[Project_ID]],projects[Project_ID],0))</f>
        <v>281868-12 STRUCTURES (01-189)</v>
      </c>
      <c r="G348" s="27">
        <f>ROUNDDOWN(TimeEntry2[[#This Row],[Timestamp]],0)</f>
        <v>44421</v>
      </c>
      <c r="H348" s="8">
        <v>5</v>
      </c>
      <c r="I348" s="8" t="str">
        <f t="shared" si="16"/>
        <v>Normal Time</v>
      </c>
      <c r="J348" s="8" t="s">
        <v>525</v>
      </c>
      <c r="K348" s="24" t="str">
        <f>INDEX(projects[job number],MATCH(TimeEntry2[[#This Row],[Project_ID]],projects[Project_ID],0))</f>
        <v>281868-12</v>
      </c>
      <c r="L348" s="8">
        <f>IF(TimeEntry2[[#This Row],[Date]]=0,"",WEEKDAY(G348,2))</f>
        <v>5</v>
      </c>
      <c r="M348" s="28">
        <f>YEAR(TimeEntry2[[#This Row],[WkEnd]])</f>
        <v>2021</v>
      </c>
      <c r="N348" s="28">
        <f>WEEKNUM(TimeEntry2[[#This Row],[WkEnd]])</f>
        <v>34</v>
      </c>
      <c r="O348" s="28" t="str">
        <f>TimeEntry2[[#This Row],[Year]]&amp;"-"&amp;TimeEntry2[[#This Row],[WkNo]]</f>
        <v>2021-34</v>
      </c>
    </row>
    <row r="349" spans="1:15" x14ac:dyDescent="0.25">
      <c r="A349" s="26">
        <f>MOD(IF(ROW()=2,  0.1,    IF(INDEX(TimeEntry2[WkEnd],ROW()-1)  =INDEX(TimeEntry2[WkEnd],ROW()-2),    INDEX(TimeEntry2[format],ROW()-2),    INDEX(TimeEntry2[format],ROW()-2)    +1)),2)</f>
        <v>0.10000000000000009</v>
      </c>
      <c r="B349" s="6">
        <v>44420.500740740739</v>
      </c>
      <c r="C349" s="20">
        <f>TimeEntry2[[#This Row],[Timestamp]]</f>
        <v>44420.500740740739</v>
      </c>
      <c r="D349" s="8" t="s">
        <v>161</v>
      </c>
      <c r="E349" s="7">
        <f>IF(TimeEntry2[[#This Row],[Date]]=0,#REF!,G349+(7-L349))</f>
        <v>44423</v>
      </c>
      <c r="F349" s="21" t="str">
        <f>INDEX(projects[Charge_Code],MATCH(TimeEntry2[[#This Row],[Project_ID]],projects[Project_ID],0))</f>
        <v>601694-26 T0168 STRUCTURES MCHW UPDATE (01-151)</v>
      </c>
      <c r="G349" s="27">
        <f>ROUNDDOWN(TimeEntry2[[#This Row],[Timestamp]],0)</f>
        <v>44420</v>
      </c>
      <c r="H349" s="8">
        <v>5</v>
      </c>
      <c r="I349" s="8" t="str">
        <f t="shared" si="16"/>
        <v>Normal Time</v>
      </c>
      <c r="J349" s="8" t="s">
        <v>526</v>
      </c>
      <c r="K349" s="24" t="str">
        <f>INDEX(projects[job number],MATCH(TimeEntry2[[#This Row],[Project_ID]],projects[Project_ID],0))</f>
        <v>601694-26</v>
      </c>
      <c r="L349" s="8">
        <f>IF(TimeEntry2[[#This Row],[Date]]=0,"",WEEKDAY(G349,2))</f>
        <v>4</v>
      </c>
      <c r="M349" s="28">
        <f>YEAR(TimeEntry2[[#This Row],[WkEnd]])</f>
        <v>2021</v>
      </c>
      <c r="N349" s="28">
        <f>WEEKNUM(TimeEntry2[[#This Row],[WkEnd]])</f>
        <v>34</v>
      </c>
      <c r="O349" s="28" t="str">
        <f>TimeEntry2[[#This Row],[Year]]&amp;"-"&amp;TimeEntry2[[#This Row],[WkNo]]</f>
        <v>2021-34</v>
      </c>
    </row>
    <row r="350" spans="1:15" x14ac:dyDescent="0.25">
      <c r="A350" s="26">
        <f>MOD(IF(ROW()=2,  0.1,    IF(INDEX(TimeEntry2[WkEnd],ROW()-1)  =INDEX(TimeEntry2[WkEnd],ROW()-2),    INDEX(TimeEntry2[format],ROW()-2),    INDEX(TimeEntry2[format],ROW()-2)    +1)),2)</f>
        <v>0.10000000000000009</v>
      </c>
      <c r="B350" s="6">
        <v>44420.500740740739</v>
      </c>
      <c r="C350" s="20">
        <f>TimeEntry2[[#This Row],[Timestamp]]</f>
        <v>44420.500740740739</v>
      </c>
      <c r="D350" s="8" t="s">
        <v>155</v>
      </c>
      <c r="E350" s="7">
        <f>IF(TimeEntry2[[#This Row],[Date]]=0,#REF!,G350+(7-L350))</f>
        <v>44423</v>
      </c>
      <c r="F350" s="21" t="str">
        <f>INDEX(projects[Charge_Code],MATCH(TimeEntry2[[#This Row],[Project_ID]],projects[Project_ID],0))</f>
        <v>282803-00 SKYTRAN (5019-124)</v>
      </c>
      <c r="G350" s="27">
        <f>ROUNDDOWN(TimeEntry2[[#This Row],[Timestamp]],0)</f>
        <v>44420</v>
      </c>
      <c r="H350" s="8">
        <v>2.5</v>
      </c>
      <c r="I350" s="8" t="str">
        <f t="shared" si="16"/>
        <v>Normal Time</v>
      </c>
      <c r="J350" s="8" t="s">
        <v>527</v>
      </c>
      <c r="K350" s="24" t="str">
        <f>INDEX(projects[job number],MATCH(TimeEntry2[[#This Row],[Project_ID]],projects[Project_ID],0))</f>
        <v>282803-00</v>
      </c>
      <c r="L350" s="8">
        <f>IF(TimeEntry2[[#This Row],[Date]]=0,"",WEEKDAY(G350,2))</f>
        <v>4</v>
      </c>
      <c r="M350" s="28">
        <f>YEAR(TimeEntry2[[#This Row],[WkEnd]])</f>
        <v>2021</v>
      </c>
      <c r="N350" s="28">
        <f>WEEKNUM(TimeEntry2[[#This Row],[WkEnd]])</f>
        <v>34</v>
      </c>
      <c r="O350" s="28" t="str">
        <f>TimeEntry2[[#This Row],[Year]]&amp;"-"&amp;TimeEntry2[[#This Row],[WkNo]]</f>
        <v>2021-34</v>
      </c>
    </row>
    <row r="351" spans="1:15" x14ac:dyDescent="0.25">
      <c r="A351" s="26">
        <f>MOD(IF(ROW()=2,  0.1,    IF(INDEX(TimeEntry2[WkEnd],ROW()-1)  =INDEX(TimeEntry2[WkEnd],ROW()-2),    INDEX(TimeEntry2[format],ROW()-2),    INDEX(TimeEntry2[format],ROW()-2)    +1)),2)</f>
        <v>0.10000000000000009</v>
      </c>
      <c r="B351" s="6">
        <v>44419.500740740739</v>
      </c>
      <c r="C351" s="20">
        <f>TimeEntry2[[#This Row],[Timestamp]]</f>
        <v>44419.500740740739</v>
      </c>
      <c r="D351" s="8" t="s">
        <v>175</v>
      </c>
      <c r="E351" s="7">
        <f>IF(TimeEntry2[[#This Row],[Date]]=0,#REF!,G351+(7-L351))</f>
        <v>44423</v>
      </c>
      <c r="F351" s="21" t="str">
        <f>INDEX(projects[Charge_Code],MATCH(TimeEntry2[[#This Row],[Project_ID]],projects[Project_ID],0))</f>
        <v>277658-36 W3-GRIP4-3036-CIV (01-432)</v>
      </c>
      <c r="G351" s="27">
        <f>ROUNDDOWN(TimeEntry2[[#This Row],[Timestamp]],0)</f>
        <v>44419</v>
      </c>
      <c r="H351" s="8">
        <v>6.5</v>
      </c>
      <c r="I351" s="8" t="str">
        <f t="shared" si="16"/>
        <v>Normal Time</v>
      </c>
      <c r="J351" s="8" t="s">
        <v>528</v>
      </c>
      <c r="K351" s="24" t="str">
        <f>INDEX(projects[job number],MATCH(TimeEntry2[[#This Row],[Project_ID]],projects[Project_ID],0))</f>
        <v>277658-36</v>
      </c>
      <c r="L351" s="8">
        <f>IF(TimeEntry2[[#This Row],[Date]]=0,"",WEEKDAY(G351,2))</f>
        <v>3</v>
      </c>
      <c r="M351" s="28">
        <f>YEAR(TimeEntry2[[#This Row],[WkEnd]])</f>
        <v>2021</v>
      </c>
      <c r="N351" s="28">
        <f>WEEKNUM(TimeEntry2[[#This Row],[WkEnd]])</f>
        <v>34</v>
      </c>
      <c r="O351" s="28" t="str">
        <f>TimeEntry2[[#This Row],[Year]]&amp;"-"&amp;TimeEntry2[[#This Row],[WkNo]]</f>
        <v>2021-34</v>
      </c>
    </row>
    <row r="352" spans="1:15" x14ac:dyDescent="0.25">
      <c r="A352" s="26">
        <f>MOD(IF(ROW()=2,  0.1,    IF(INDEX(TimeEntry2[WkEnd],ROW()-1)  =INDEX(TimeEntry2[WkEnd],ROW()-2),    INDEX(TimeEntry2[format],ROW()-2),    INDEX(TimeEntry2[format],ROW()-2)    +1)),2)</f>
        <v>0.10000000000000009</v>
      </c>
      <c r="B352" s="6">
        <v>44419.500740740739</v>
      </c>
      <c r="C352" s="20">
        <f>TimeEntry2[[#This Row],[Timestamp]]</f>
        <v>44419.500740740739</v>
      </c>
      <c r="D352" s="8" t="s">
        <v>155</v>
      </c>
      <c r="E352" s="7">
        <f>IF(TimeEntry2[[#This Row],[Date]]=0,#REF!,G352+(7-L352))</f>
        <v>44423</v>
      </c>
      <c r="F352" s="21" t="str">
        <f>INDEX(projects[Charge_Code],MATCH(TimeEntry2[[#This Row],[Project_ID]],projects[Project_ID],0))</f>
        <v>282803-00 SKYTRAN (5019-124)</v>
      </c>
      <c r="G352" s="27">
        <f>ROUNDDOWN(TimeEntry2[[#This Row],[Timestamp]],0)</f>
        <v>44419</v>
      </c>
      <c r="H352" s="8">
        <v>1</v>
      </c>
      <c r="I352" s="8" t="str">
        <f t="shared" si="16"/>
        <v>Normal Time</v>
      </c>
      <c r="J352" s="7" t="s">
        <v>529</v>
      </c>
      <c r="K352" s="24" t="str">
        <f>INDEX(projects[job number],MATCH(TimeEntry2[[#This Row],[Project_ID]],projects[Project_ID],0))</f>
        <v>282803-00</v>
      </c>
      <c r="L352" s="8">
        <f>IF(TimeEntry2[[#This Row],[Date]]=0,"",WEEKDAY(G352,2))</f>
        <v>3</v>
      </c>
      <c r="M352" s="28">
        <f>YEAR(TimeEntry2[[#This Row],[WkEnd]])</f>
        <v>2021</v>
      </c>
      <c r="N352" s="28">
        <f>WEEKNUM(TimeEntry2[[#This Row],[WkEnd]])</f>
        <v>34</v>
      </c>
      <c r="O352" s="28" t="str">
        <f>TimeEntry2[[#This Row],[Year]]&amp;"-"&amp;TimeEntry2[[#This Row],[WkNo]]</f>
        <v>2021-34</v>
      </c>
    </row>
    <row r="353" spans="1:15" x14ac:dyDescent="0.25">
      <c r="A353" s="26">
        <f>MOD(IF(ROW()=2,  0.1,    IF(INDEX(TimeEntry2[WkEnd],ROW()-1)  =INDEX(TimeEntry2[WkEnd],ROW()-2),    INDEX(TimeEntry2[format],ROW()-2),    INDEX(TimeEntry2[format],ROW()-2)    +1)),2)</f>
        <v>0.10000000000000009</v>
      </c>
      <c r="B353" s="6">
        <v>44418.500740740739</v>
      </c>
      <c r="C353" s="7"/>
      <c r="D353" s="8" t="s">
        <v>44</v>
      </c>
      <c r="E353" s="7">
        <f>IF(TimeEntry2[[#This Row],[Date]]=0,#REF!,G353+(7-L353))</f>
        <v>44423</v>
      </c>
      <c r="F353" s="21" t="str">
        <f>INDEX(projects[Charge_Code],MATCH(TimeEntry2[[#This Row],[Project_ID]],projects[Project_ID],0))</f>
        <v>281868-12 STRUCTURES (01-189)</v>
      </c>
      <c r="G353" s="27">
        <f>ROUNDDOWN(TimeEntry2[[#This Row],[Timestamp]],0)</f>
        <v>44418</v>
      </c>
      <c r="H353" s="23">
        <v>2.5</v>
      </c>
      <c r="I353" s="18" t="str">
        <f t="shared" si="16"/>
        <v>Normal Time</v>
      </c>
      <c r="J353" t="s">
        <v>530</v>
      </c>
      <c r="K353" s="24" t="str">
        <f>INDEX(projects[job number],MATCH(TimeEntry2[[#This Row],[Project_ID]],projects[Project_ID],0))</f>
        <v>281868-12</v>
      </c>
      <c r="L353" s="8">
        <f>IF(TimeEntry2[[#This Row],[Date]]=0,"",WEEKDAY(G353,2))</f>
        <v>2</v>
      </c>
      <c r="M353" s="28">
        <f>YEAR(TimeEntry2[[#This Row],[WkEnd]])</f>
        <v>2021</v>
      </c>
      <c r="N353" s="28">
        <f>WEEKNUM(TimeEntry2[[#This Row],[WkEnd]])</f>
        <v>34</v>
      </c>
      <c r="O353" s="28" t="str">
        <f>TimeEntry2[[#This Row],[Year]]&amp;"-"&amp;TimeEntry2[[#This Row],[WkNo]]</f>
        <v>2021-34</v>
      </c>
    </row>
    <row r="354" spans="1:15" x14ac:dyDescent="0.25">
      <c r="A354" s="26">
        <f>MOD(IF(ROW()=2,  0.1,    IF(INDEX(TimeEntry2[WkEnd],ROW()-1)  =INDEX(TimeEntry2[WkEnd],ROW()-2),    INDEX(TimeEntry2[format],ROW()-2),    INDEX(TimeEntry2[format],ROW()-2)    +1)),2)</f>
        <v>0.10000000000000009</v>
      </c>
      <c r="B354" s="6">
        <v>44418.500740740739</v>
      </c>
      <c r="C354" s="20">
        <f>TimeEntry2[[#This Row],[Timestamp]]</f>
        <v>44418.500740740739</v>
      </c>
      <c r="D354" s="8" t="s">
        <v>161</v>
      </c>
      <c r="E354" s="7">
        <f>IF(TimeEntry2[[#This Row],[Date]]=0,#REF!,G354+(7-L354))</f>
        <v>44423</v>
      </c>
      <c r="F354" s="21" t="str">
        <f>INDEX(projects[Charge_Code],MATCH(TimeEntry2[[#This Row],[Project_ID]],projects[Project_ID],0))</f>
        <v>601694-26 T0168 STRUCTURES MCHW UPDATE (01-151)</v>
      </c>
      <c r="G354" s="27">
        <f>ROUNDDOWN(TimeEntry2[[#This Row],[Timestamp]],0)</f>
        <v>44418</v>
      </c>
      <c r="H354" s="8">
        <v>2.5</v>
      </c>
      <c r="I354" s="8" t="str">
        <f t="shared" si="16"/>
        <v>Normal Time</v>
      </c>
      <c r="J354" s="8" t="s">
        <v>531</v>
      </c>
      <c r="K354" s="24" t="str">
        <f>INDEX(projects[job number],MATCH(TimeEntry2[[#This Row],[Project_ID]],projects[Project_ID],0))</f>
        <v>601694-26</v>
      </c>
      <c r="L354" s="8">
        <f>IF(TimeEntry2[[#This Row],[Date]]=0,"",WEEKDAY(G354,2))</f>
        <v>2</v>
      </c>
      <c r="M354" s="28">
        <f>YEAR(TimeEntry2[[#This Row],[WkEnd]])</f>
        <v>2021</v>
      </c>
      <c r="N354" s="28">
        <f>WEEKNUM(TimeEntry2[[#This Row],[WkEnd]])</f>
        <v>34</v>
      </c>
      <c r="O354" s="28" t="str">
        <f>TimeEntry2[[#This Row],[Year]]&amp;"-"&amp;TimeEntry2[[#This Row],[WkNo]]</f>
        <v>2021-34</v>
      </c>
    </row>
    <row r="355" spans="1:15" x14ac:dyDescent="0.25">
      <c r="A355" s="26">
        <f>MOD(IF(ROW()=2,  0.1,    IF(INDEX(TimeEntry2[WkEnd],ROW()-1)  =INDEX(TimeEntry2[WkEnd],ROW()-2),    INDEX(TimeEntry2[format],ROW()-2),    INDEX(TimeEntry2[format],ROW()-2)    +1)),2)</f>
        <v>0.10000000000000009</v>
      </c>
      <c r="B355" s="6">
        <v>44418.500740740739</v>
      </c>
      <c r="C355" s="20">
        <f>TimeEntry2[[#This Row],[Timestamp]]</f>
        <v>44418.500740740739</v>
      </c>
      <c r="D355" s="8" t="s">
        <v>155</v>
      </c>
      <c r="E355" s="7">
        <f>IF(TimeEntry2[[#This Row],[Date]]=0,#REF!,G355+(7-L355))</f>
        <v>44423</v>
      </c>
      <c r="F355" s="21" t="str">
        <f>INDEX(projects[Charge_Code],MATCH(TimeEntry2[[#This Row],[Project_ID]],projects[Project_ID],0))</f>
        <v>282803-00 SKYTRAN (5019-124)</v>
      </c>
      <c r="G355" s="27">
        <f>ROUNDDOWN(TimeEntry2[[#This Row],[Timestamp]],0)</f>
        <v>44418</v>
      </c>
      <c r="H355" s="8">
        <v>2.5</v>
      </c>
      <c r="I355" s="8" t="str">
        <f t="shared" si="16"/>
        <v>Normal Time</v>
      </c>
      <c r="J355" s="7" t="s">
        <v>532</v>
      </c>
      <c r="K355" s="24" t="str">
        <f>INDEX(projects[job number],MATCH(TimeEntry2[[#This Row],[Project_ID]],projects[Project_ID],0))</f>
        <v>282803-00</v>
      </c>
      <c r="L355" s="8">
        <f>IF(TimeEntry2[[#This Row],[Date]]=0,"",WEEKDAY(G355,2))</f>
        <v>2</v>
      </c>
      <c r="M355" s="28">
        <f>YEAR(TimeEntry2[[#This Row],[WkEnd]])</f>
        <v>2021</v>
      </c>
      <c r="N355" s="28">
        <f>WEEKNUM(TimeEntry2[[#This Row],[WkEnd]])</f>
        <v>34</v>
      </c>
      <c r="O355" s="28" t="str">
        <f>TimeEntry2[[#This Row],[Year]]&amp;"-"&amp;TimeEntry2[[#This Row],[WkNo]]</f>
        <v>2021-34</v>
      </c>
    </row>
    <row r="356" spans="1:15" x14ac:dyDescent="0.25">
      <c r="A356" s="26">
        <f>MOD(IF(ROW()=2,  0.1,    IF(INDEX(TimeEntry2[WkEnd],ROW()-1)  =INDEX(TimeEntry2[WkEnd],ROW()-2),    INDEX(TimeEntry2[format],ROW()-2),    INDEX(TimeEntry2[format],ROW()-2)    +1)),2)</f>
        <v>0.10000000000000009</v>
      </c>
      <c r="B356" s="6">
        <v>44417.500740740739</v>
      </c>
      <c r="C356" s="20">
        <f>TimeEntry2[[#This Row],[Timestamp]]</f>
        <v>44417.500740740739</v>
      </c>
      <c r="D356" s="8" t="s">
        <v>175</v>
      </c>
      <c r="E356" s="7">
        <f>IF(TimeEntry2[[#This Row],[Date]]=0,#REF!,G356+(7-L356))</f>
        <v>44423</v>
      </c>
      <c r="F356" s="21" t="str">
        <f>INDEX(projects[Charge_Code],MATCH(TimeEntry2[[#This Row],[Project_ID]],projects[Project_ID],0))</f>
        <v>277658-36 W3-GRIP4-3036-CIV (01-432)</v>
      </c>
      <c r="G356" s="27">
        <f>ROUNDDOWN(TimeEntry2[[#This Row],[Timestamp]],0)</f>
        <v>44417</v>
      </c>
      <c r="H356" s="8">
        <v>5</v>
      </c>
      <c r="I356" s="8" t="str">
        <f t="shared" si="16"/>
        <v>Normal Time</v>
      </c>
      <c r="J356" s="8" t="s">
        <v>533</v>
      </c>
      <c r="K356" s="24" t="str">
        <f>INDEX(projects[job number],MATCH(TimeEntry2[[#This Row],[Project_ID]],projects[Project_ID],0))</f>
        <v>277658-36</v>
      </c>
      <c r="L356" s="8">
        <f>IF(TimeEntry2[[#This Row],[Date]]=0,"",WEEKDAY(G356,2))</f>
        <v>1</v>
      </c>
      <c r="M356" s="28">
        <f>YEAR(TimeEntry2[[#This Row],[WkEnd]])</f>
        <v>2021</v>
      </c>
      <c r="N356" s="28">
        <f>WEEKNUM(TimeEntry2[[#This Row],[WkEnd]])</f>
        <v>34</v>
      </c>
      <c r="O356" s="28" t="str">
        <f>TimeEntry2[[#This Row],[Year]]&amp;"-"&amp;TimeEntry2[[#This Row],[WkNo]]</f>
        <v>2021-34</v>
      </c>
    </row>
    <row r="357" spans="1:15" x14ac:dyDescent="0.25">
      <c r="A357" s="26">
        <f>MOD(IF(ROW()=2,  0.1,    IF(INDEX(TimeEntry2[WkEnd],ROW()-1)  =INDEX(TimeEntry2[WkEnd],ROW()-2),    INDEX(TimeEntry2[format],ROW()-2),    INDEX(TimeEntry2[format],ROW()-2)    +1)),2)</f>
        <v>0.10000000000000009</v>
      </c>
      <c r="B357" s="6">
        <v>44417.500740740739</v>
      </c>
      <c r="C357" s="20">
        <f>TimeEntry2[[#This Row],[Timestamp]]</f>
        <v>44417.500740740739</v>
      </c>
      <c r="D357" s="8" t="s">
        <v>44</v>
      </c>
      <c r="E357" s="7">
        <f>IF(TimeEntry2[[#This Row],[Date]]=0,#REF!,G357+(7-L357))</f>
        <v>44423</v>
      </c>
      <c r="F357" s="21" t="str">
        <f>INDEX(projects[Charge_Code],MATCH(TimeEntry2[[#This Row],[Project_ID]],projects[Project_ID],0))</f>
        <v>281868-12 STRUCTURES (01-189)</v>
      </c>
      <c r="G357" s="27">
        <f>ROUNDDOWN(TimeEntry2[[#This Row],[Timestamp]],0)</f>
        <v>44417</v>
      </c>
      <c r="H357" s="23">
        <v>2.5</v>
      </c>
      <c r="I357" s="8" t="str">
        <f t="shared" si="16"/>
        <v>Normal Time</v>
      </c>
      <c r="J357" t="s">
        <v>530</v>
      </c>
      <c r="K357" s="24" t="str">
        <f>INDEX(projects[job number],MATCH(TimeEntry2[[#This Row],[Project_ID]],projects[Project_ID],0))</f>
        <v>281868-12</v>
      </c>
      <c r="L357" s="8">
        <f>IF(TimeEntry2[[#This Row],[Date]]=0,"",WEEKDAY(G357,2))</f>
        <v>1</v>
      </c>
      <c r="M357" s="28">
        <f>YEAR(TimeEntry2[[#This Row],[WkEnd]])</f>
        <v>2021</v>
      </c>
      <c r="N357" s="28">
        <f>WEEKNUM(TimeEntry2[[#This Row],[WkEnd]])</f>
        <v>34</v>
      </c>
      <c r="O357" s="28" t="str">
        <f>TimeEntry2[[#This Row],[Year]]&amp;"-"&amp;TimeEntry2[[#This Row],[WkNo]]</f>
        <v>2021-34</v>
      </c>
    </row>
    <row r="358" spans="1:15" x14ac:dyDescent="0.25">
      <c r="A358" s="26">
        <f>MOD(IF(ROW()=2,  0.1,    IF(INDEX(TimeEntry2[WkEnd],ROW()-1)  =INDEX(TimeEntry2[WkEnd],ROW()-2),    INDEX(TimeEntry2[format],ROW()-2),    INDEX(TimeEntry2[format],ROW()-2)    +1)),2)</f>
        <v>1.1000000000000001</v>
      </c>
      <c r="B358" s="6">
        <v>44406.669074074074</v>
      </c>
      <c r="C358" s="20">
        <f>TimeEntry2[[#This Row],[Timestamp]]</f>
        <v>44406.669074074074</v>
      </c>
      <c r="D358" s="8" t="s">
        <v>155</v>
      </c>
      <c r="E358" s="7">
        <f>IF(TimeEntry2[[#This Row],[Date]]=0,#REF!,G358+(7-L358))</f>
        <v>44409</v>
      </c>
      <c r="F358" s="21" t="str">
        <f>INDEX(projects[Charge_Code],MATCH(TimeEntry2[[#This Row],[Project_ID]],projects[Project_ID],0))</f>
        <v>282803-00 SKYTRAN (5019-124)</v>
      </c>
      <c r="G358" s="27">
        <f>ROUNDDOWN(TimeEntry2[[#This Row],[Timestamp]],0)</f>
        <v>44406</v>
      </c>
      <c r="H358" s="8">
        <v>3</v>
      </c>
      <c r="I358" s="8" t="str">
        <f t="shared" si="16"/>
        <v>Normal Time</v>
      </c>
      <c r="J358" s="8" t="s">
        <v>534</v>
      </c>
      <c r="K358" s="24" t="str">
        <f>INDEX(projects[job number],MATCH(TimeEntry2[[#This Row],[Project_ID]],projects[Project_ID],0))</f>
        <v>282803-00</v>
      </c>
      <c r="L358" s="8">
        <f>IF(TimeEntry2[[#This Row],[Date]]=0,"",WEEKDAY(G358,2))</f>
        <v>4</v>
      </c>
      <c r="M358" s="28">
        <f>YEAR(TimeEntry2[[#This Row],[WkEnd]])</f>
        <v>2021</v>
      </c>
      <c r="N358" s="28">
        <f>WEEKNUM(TimeEntry2[[#This Row],[WkEnd]])</f>
        <v>32</v>
      </c>
      <c r="O358" s="28" t="str">
        <f>TimeEntry2[[#This Row],[Year]]&amp;"-"&amp;TimeEntry2[[#This Row],[WkNo]]</f>
        <v>2021-32</v>
      </c>
    </row>
    <row r="359" spans="1:15" x14ac:dyDescent="0.25">
      <c r="A359" s="26">
        <f>MOD(IF(ROW()=2,  0.1,    IF(INDEX(TimeEntry2[WkEnd],ROW()-1)  =INDEX(TimeEntry2[WkEnd],ROW()-2),    INDEX(TimeEntry2[format],ROW()-2),    INDEX(TimeEntry2[format],ROW()-2)    +1)),2)</f>
        <v>1.1000000000000001</v>
      </c>
      <c r="B359" s="6">
        <v>44406.669074074074</v>
      </c>
      <c r="C359" s="20">
        <f>TimeEntry2[[#This Row],[Timestamp]]</f>
        <v>44406.669074074074</v>
      </c>
      <c r="D359" s="8" t="s">
        <v>175</v>
      </c>
      <c r="E359" s="7">
        <f>IF(TimeEntry2[[#This Row],[Date]]=0,#REF!,G359+(7-L359))</f>
        <v>44409</v>
      </c>
      <c r="F359" s="21" t="str">
        <f>INDEX(projects[Charge_Code],MATCH(TimeEntry2[[#This Row],[Project_ID]],projects[Project_ID],0))</f>
        <v>277658-36 W3-GRIP4-3036-CIV (01-432)</v>
      </c>
      <c r="G359" s="27">
        <f>ROUNDDOWN(TimeEntry2[[#This Row],[Timestamp]],0)</f>
        <v>44406</v>
      </c>
      <c r="H359" s="8">
        <v>4.5</v>
      </c>
      <c r="I359" s="18" t="str">
        <f t="shared" si="16"/>
        <v>Normal Time</v>
      </c>
      <c r="J359" s="7" t="s">
        <v>535</v>
      </c>
      <c r="K359" s="24" t="str">
        <f>INDEX(projects[job number],MATCH(TimeEntry2[[#This Row],[Project_ID]],projects[Project_ID],0))</f>
        <v>277658-36</v>
      </c>
      <c r="L359" s="8">
        <f>IF(TimeEntry2[[#This Row],[Date]]=0,"",WEEKDAY(G359,2))</f>
        <v>4</v>
      </c>
      <c r="M359" s="28">
        <f>YEAR(TimeEntry2[[#This Row],[WkEnd]])</f>
        <v>2021</v>
      </c>
      <c r="N359" s="28">
        <f>WEEKNUM(TimeEntry2[[#This Row],[WkEnd]])</f>
        <v>32</v>
      </c>
      <c r="O359" s="28" t="str">
        <f>TimeEntry2[[#This Row],[Year]]&amp;"-"&amp;TimeEntry2[[#This Row],[WkNo]]</f>
        <v>2021-32</v>
      </c>
    </row>
    <row r="360" spans="1:15" x14ac:dyDescent="0.25">
      <c r="A360" s="26">
        <f>MOD(IF(ROW()=2,  0.1,    IF(INDEX(TimeEntry2[WkEnd],ROW()-1)  =INDEX(TimeEntry2[WkEnd],ROW()-2),    INDEX(TimeEntry2[format],ROW()-2),    INDEX(TimeEntry2[format],ROW()-2)    +1)),2)</f>
        <v>1.1000000000000001</v>
      </c>
      <c r="B360" s="6">
        <v>44405.667164351849</v>
      </c>
      <c r="C360" s="20">
        <f>TimeEntry2[[#This Row],[Timestamp]]</f>
        <v>44405.667164351849</v>
      </c>
      <c r="D360" s="8" t="s">
        <v>175</v>
      </c>
      <c r="E360" s="7">
        <f>IF(TimeEntry2[[#This Row],[Date]]=0,#REF!,G360+(7-L360))</f>
        <v>44409</v>
      </c>
      <c r="F360" s="21" t="str">
        <f>INDEX(projects[Charge_Code],MATCH(TimeEntry2[[#This Row],[Project_ID]],projects[Project_ID],0))</f>
        <v>277658-36 W3-GRIP4-3036-CIV (01-432)</v>
      </c>
      <c r="G360" s="27">
        <f>ROUNDDOWN(TimeEntry2[[#This Row],[Timestamp]],0)</f>
        <v>44405</v>
      </c>
      <c r="H360" s="8">
        <v>4.5</v>
      </c>
      <c r="I360" s="8" t="str">
        <f t="shared" si="16"/>
        <v>Normal Time</v>
      </c>
      <c r="J360" s="8" t="s">
        <v>536</v>
      </c>
      <c r="K360" s="24" t="str">
        <f>INDEX(projects[job number],MATCH(TimeEntry2[[#This Row],[Project_ID]],projects[Project_ID],0))</f>
        <v>277658-36</v>
      </c>
      <c r="L360" s="8">
        <f>IF(TimeEntry2[[#This Row],[Date]]=0,"",WEEKDAY(G360,2))</f>
        <v>3</v>
      </c>
      <c r="M360" s="28">
        <f>YEAR(TimeEntry2[[#This Row],[WkEnd]])</f>
        <v>2021</v>
      </c>
      <c r="N360" s="28">
        <f>WEEKNUM(TimeEntry2[[#This Row],[WkEnd]])</f>
        <v>32</v>
      </c>
      <c r="O360" s="28" t="str">
        <f>TimeEntry2[[#This Row],[Year]]&amp;"-"&amp;TimeEntry2[[#This Row],[WkNo]]</f>
        <v>2021-32</v>
      </c>
    </row>
    <row r="361" spans="1:15" x14ac:dyDescent="0.25">
      <c r="A361" s="26">
        <f>MOD(IF(ROW()=2,  0.1,    IF(INDEX(TimeEntry2[WkEnd],ROW()-1)  =INDEX(TimeEntry2[WkEnd],ROW()-2),    INDEX(TimeEntry2[format],ROW()-2),    INDEX(TimeEntry2[format],ROW()-2)    +1)),2)</f>
        <v>1.1000000000000001</v>
      </c>
      <c r="B361" s="6">
        <v>44405.500347222223</v>
      </c>
      <c r="C361" s="20">
        <f>TimeEntry2[[#This Row],[Timestamp]]</f>
        <v>44405.500347222223</v>
      </c>
      <c r="D361" s="8" t="s">
        <v>155</v>
      </c>
      <c r="E361" s="7">
        <f>IF(TimeEntry2[[#This Row],[Date]]=0,#REF!,G361+(7-L361))</f>
        <v>44409</v>
      </c>
      <c r="F361" s="21" t="str">
        <f>INDEX(projects[Charge_Code],MATCH(TimeEntry2[[#This Row],[Project_ID]],projects[Project_ID],0))</f>
        <v>282803-00 SKYTRAN (5019-124)</v>
      </c>
      <c r="G361" s="27">
        <f>ROUNDDOWN(TimeEntry2[[#This Row],[Timestamp]],0)</f>
        <v>44405</v>
      </c>
      <c r="H361" s="8">
        <v>1</v>
      </c>
      <c r="I361" s="8" t="str">
        <f t="shared" si="16"/>
        <v>Normal Time</v>
      </c>
      <c r="J361" s="8" t="s">
        <v>473</v>
      </c>
      <c r="K361" s="24" t="str">
        <f>INDEX(projects[job number],MATCH(TimeEntry2[[#This Row],[Project_ID]],projects[Project_ID],0))</f>
        <v>282803-00</v>
      </c>
      <c r="L361" s="8">
        <f>IF(TimeEntry2[[#This Row],[Date]]=0,"",WEEKDAY(G361,2))</f>
        <v>3</v>
      </c>
      <c r="M361" s="28">
        <f>YEAR(TimeEntry2[[#This Row],[WkEnd]])</f>
        <v>2021</v>
      </c>
      <c r="N361" s="28">
        <f>WEEKNUM(TimeEntry2[[#This Row],[WkEnd]])</f>
        <v>32</v>
      </c>
      <c r="O361" s="28" t="str">
        <f>TimeEntry2[[#This Row],[Year]]&amp;"-"&amp;TimeEntry2[[#This Row],[WkNo]]</f>
        <v>2021-32</v>
      </c>
    </row>
    <row r="362" spans="1:15" x14ac:dyDescent="0.25">
      <c r="A362" s="26">
        <f>MOD(IF(ROW()=2,  0.1,    IF(INDEX(TimeEntry2[WkEnd],ROW()-1)  =INDEX(TimeEntry2[WkEnd],ROW()-2),    INDEX(TimeEntry2[format],ROW()-2),    INDEX(TimeEntry2[format],ROW()-2)    +1)),2)</f>
        <v>1.1000000000000001</v>
      </c>
      <c r="B362" s="6">
        <v>44405.500347222223</v>
      </c>
      <c r="C362" s="20">
        <f>TimeEntry2[[#This Row],[Timestamp]]</f>
        <v>44405.500347222223</v>
      </c>
      <c r="D362" s="8" t="s">
        <v>155</v>
      </c>
      <c r="E362" s="7">
        <f>IF(TimeEntry2[[#This Row],[Date]]=0,#REF!,G362+(7-L362))</f>
        <v>44409</v>
      </c>
      <c r="F362" s="21" t="str">
        <f>INDEX(projects[Charge_Code],MATCH(TimeEntry2[[#This Row],[Project_ID]],projects[Project_ID],0))</f>
        <v>282803-00 SKYTRAN (5019-124)</v>
      </c>
      <c r="G362" s="27">
        <f>ROUNDDOWN(TimeEntry2[[#This Row],[Timestamp]],0)</f>
        <v>44405</v>
      </c>
      <c r="H362" s="8">
        <v>2</v>
      </c>
      <c r="I362" s="8" t="str">
        <f t="shared" si="16"/>
        <v>Normal Time</v>
      </c>
      <c r="J362" s="8" t="s">
        <v>537</v>
      </c>
      <c r="K362" s="24" t="str">
        <f>INDEX(projects[job number],MATCH(TimeEntry2[[#This Row],[Project_ID]],projects[Project_ID],0))</f>
        <v>282803-00</v>
      </c>
      <c r="L362" s="8">
        <f>IF(TimeEntry2[[#This Row],[Date]]=0,"",WEEKDAY(G362,2))</f>
        <v>3</v>
      </c>
      <c r="M362" s="28">
        <f>YEAR(TimeEntry2[[#This Row],[WkEnd]])</f>
        <v>2021</v>
      </c>
      <c r="N362" s="28">
        <f>WEEKNUM(TimeEntry2[[#This Row],[WkEnd]])</f>
        <v>32</v>
      </c>
      <c r="O362" s="28" t="str">
        <f>TimeEntry2[[#This Row],[Year]]&amp;"-"&amp;TimeEntry2[[#This Row],[WkNo]]</f>
        <v>2021-32</v>
      </c>
    </row>
    <row r="363" spans="1:15" x14ac:dyDescent="0.25">
      <c r="A363" s="26">
        <f>MOD(IF(ROW()=2,  0.1,    IF(INDEX(TimeEntry2[WkEnd],ROW()-1)  =INDEX(TimeEntry2[WkEnd],ROW()-2),    INDEX(TimeEntry2[format],ROW()-2),    INDEX(TimeEntry2[format],ROW()-2)    +1)),2)</f>
        <v>1.1000000000000001</v>
      </c>
      <c r="B363" s="6">
        <v>44404.500740740739</v>
      </c>
      <c r="C363" s="20">
        <f>TimeEntry2[[#This Row],[Timestamp]]</f>
        <v>44404.500740740739</v>
      </c>
      <c r="D363" s="8" t="s">
        <v>175</v>
      </c>
      <c r="E363" s="7">
        <f>IF(TimeEntry2[[#This Row],[Date]]=0,#REF!,G363+(7-L363))</f>
        <v>44409</v>
      </c>
      <c r="F363" s="21" t="str">
        <f>INDEX(projects[Charge_Code],MATCH(TimeEntry2[[#This Row],[Project_ID]],projects[Project_ID],0))</f>
        <v>277658-36 W3-GRIP4-3036-CIV (01-432)</v>
      </c>
      <c r="G363" s="27">
        <f>ROUNDDOWN(TimeEntry2[[#This Row],[Timestamp]],0)</f>
        <v>44404</v>
      </c>
      <c r="H363" s="8">
        <v>3</v>
      </c>
      <c r="I363" s="8" t="str">
        <f t="shared" si="16"/>
        <v>Normal Time</v>
      </c>
      <c r="J363" s="8" t="s">
        <v>538</v>
      </c>
      <c r="K363" s="24" t="str">
        <f>INDEX(projects[job number],MATCH(TimeEntry2[[#This Row],[Project_ID]],projects[Project_ID],0))</f>
        <v>277658-36</v>
      </c>
      <c r="L363" s="8">
        <f>IF(TimeEntry2[[#This Row],[Date]]=0,"",WEEKDAY(G363,2))</f>
        <v>2</v>
      </c>
      <c r="M363" s="28">
        <f>YEAR(TimeEntry2[[#This Row],[WkEnd]])</f>
        <v>2021</v>
      </c>
      <c r="N363" s="28">
        <f>WEEKNUM(TimeEntry2[[#This Row],[WkEnd]])</f>
        <v>32</v>
      </c>
      <c r="O363" s="28" t="str">
        <f>TimeEntry2[[#This Row],[Year]]&amp;"-"&amp;TimeEntry2[[#This Row],[WkNo]]</f>
        <v>2021-32</v>
      </c>
    </row>
    <row r="364" spans="1:15" x14ac:dyDescent="0.25">
      <c r="A364" s="26">
        <f>MOD(IF(ROW()=2,  0.1,    IF(INDEX(TimeEntry2[WkEnd],ROW()-1)  =INDEX(TimeEntry2[WkEnd],ROW()-2),    INDEX(TimeEntry2[format],ROW()-2),    INDEX(TimeEntry2[format],ROW()-2)    +1)),2)</f>
        <v>1.1000000000000001</v>
      </c>
      <c r="B364" s="6">
        <v>44404.500740740739</v>
      </c>
      <c r="C364" s="20">
        <f>TimeEntry2[[#This Row],[Timestamp]]</f>
        <v>44404.500740740739</v>
      </c>
      <c r="D364" s="8" t="s">
        <v>155</v>
      </c>
      <c r="E364" s="7">
        <f>IF(TimeEntry2[[#This Row],[Date]]=0,#REF!,G364+(7-L364))</f>
        <v>44409</v>
      </c>
      <c r="F364" s="21" t="str">
        <f>INDEX(projects[Charge_Code],MATCH(TimeEntry2[[#This Row],[Project_ID]],projects[Project_ID],0))</f>
        <v>282803-00 SKYTRAN (5019-124)</v>
      </c>
      <c r="G364" s="27">
        <f>ROUNDDOWN(TimeEntry2[[#This Row],[Timestamp]],0)</f>
        <v>44404</v>
      </c>
      <c r="H364" s="8">
        <v>4.5</v>
      </c>
      <c r="I364" s="8" t="str">
        <f t="shared" si="16"/>
        <v>Normal Time</v>
      </c>
      <c r="J364" s="8" t="s">
        <v>539</v>
      </c>
      <c r="K364" s="24" t="str">
        <f>INDEX(projects[job number],MATCH(TimeEntry2[[#This Row],[Project_ID]],projects[Project_ID],0))</f>
        <v>282803-00</v>
      </c>
      <c r="L364" s="8">
        <f>IF(TimeEntry2[[#This Row],[Date]]=0,"",WEEKDAY(G364,2))</f>
        <v>2</v>
      </c>
      <c r="M364" s="28">
        <f>YEAR(TimeEntry2[[#This Row],[WkEnd]])</f>
        <v>2021</v>
      </c>
      <c r="N364" s="28">
        <f>WEEKNUM(TimeEntry2[[#This Row],[WkEnd]])</f>
        <v>32</v>
      </c>
      <c r="O364" s="28" t="str">
        <f>TimeEntry2[[#This Row],[Year]]&amp;"-"&amp;TimeEntry2[[#This Row],[WkNo]]</f>
        <v>2021-32</v>
      </c>
    </row>
    <row r="365" spans="1:15" x14ac:dyDescent="0.25">
      <c r="A365" s="26">
        <f>MOD(IF(ROW()=2,  0.1,    IF(INDEX(TimeEntry2[WkEnd],ROW()-1)  =INDEX(TimeEntry2[WkEnd],ROW()-2),    INDEX(TimeEntry2[format],ROW()-2),    INDEX(TimeEntry2[format],ROW()-2)    +1)),2)</f>
        <v>1.1000000000000001</v>
      </c>
      <c r="B365" s="6">
        <v>44403.500740740739</v>
      </c>
      <c r="C365" s="20">
        <f>TimeEntry2[[#This Row],[Timestamp]]</f>
        <v>44403.500740740739</v>
      </c>
      <c r="D365" s="8" t="s">
        <v>175</v>
      </c>
      <c r="E365" s="7">
        <f>IF(TimeEntry2[[#This Row],[Date]]=0,#REF!,G365+(7-L365))</f>
        <v>44409</v>
      </c>
      <c r="F365" s="21" t="str">
        <f>INDEX(projects[Charge_Code],MATCH(TimeEntry2[[#This Row],[Project_ID]],projects[Project_ID],0))</f>
        <v>277658-36 W3-GRIP4-3036-CIV (01-432)</v>
      </c>
      <c r="G365" s="27">
        <f>ROUNDDOWN(TimeEntry2[[#This Row],[Timestamp]],0)</f>
        <v>44403</v>
      </c>
      <c r="H365" s="8">
        <v>5.5</v>
      </c>
      <c r="I365" s="18" t="str">
        <f t="shared" si="16"/>
        <v>Normal Time</v>
      </c>
      <c r="J365" s="7" t="s">
        <v>540</v>
      </c>
      <c r="K365" s="24" t="str">
        <f>INDEX(projects[job number],MATCH(TimeEntry2[[#This Row],[Project_ID]],projects[Project_ID],0))</f>
        <v>277658-36</v>
      </c>
      <c r="L365" s="8">
        <f>IF(TimeEntry2[[#This Row],[Date]]=0,"",WEEKDAY(G365,2))</f>
        <v>1</v>
      </c>
      <c r="M365" s="28">
        <f>YEAR(TimeEntry2[[#This Row],[WkEnd]])</f>
        <v>2021</v>
      </c>
      <c r="N365" s="28">
        <f>WEEKNUM(TimeEntry2[[#This Row],[WkEnd]])</f>
        <v>32</v>
      </c>
      <c r="O365" s="28" t="str">
        <f>TimeEntry2[[#This Row],[Year]]&amp;"-"&amp;TimeEntry2[[#This Row],[WkNo]]</f>
        <v>2021-32</v>
      </c>
    </row>
    <row r="366" spans="1:15" x14ac:dyDescent="0.25">
      <c r="A366" s="26">
        <f>MOD(IF(ROW()=2,  0.1,    IF(INDEX(TimeEntry2[WkEnd],ROW()-1)  =INDEX(TimeEntry2[WkEnd],ROW()-2),    INDEX(TimeEntry2[format],ROW()-2),    INDEX(TimeEntry2[format],ROW()-2)    +1)),2)</f>
        <v>1.1000000000000001</v>
      </c>
      <c r="B366" s="6">
        <v>44403.500740740739</v>
      </c>
      <c r="C366" s="20">
        <f>TimeEntry2[[#This Row],[Timestamp]]</f>
        <v>44403.500740740739</v>
      </c>
      <c r="D366" s="8" t="s">
        <v>155</v>
      </c>
      <c r="E366" s="7">
        <f>IF(TimeEntry2[[#This Row],[Date]]=0,#REF!,G366+(7-L366))</f>
        <v>44409</v>
      </c>
      <c r="F366" s="21" t="str">
        <f>INDEX(projects[Charge_Code],MATCH(TimeEntry2[[#This Row],[Project_ID]],projects[Project_ID],0))</f>
        <v>282803-00 SKYTRAN (5019-124)</v>
      </c>
      <c r="G366" s="27">
        <f>ROUNDDOWN(TimeEntry2[[#This Row],[Timestamp]],0)</f>
        <v>44403</v>
      </c>
      <c r="H366" s="8">
        <v>2</v>
      </c>
      <c r="I366" s="18" t="str">
        <f t="shared" si="16"/>
        <v>Normal Time</v>
      </c>
      <c r="J366" s="7" t="s">
        <v>541</v>
      </c>
      <c r="K366" s="24" t="str">
        <f>INDEX(projects[job number],MATCH(TimeEntry2[[#This Row],[Project_ID]],projects[Project_ID],0))</f>
        <v>282803-00</v>
      </c>
      <c r="L366" s="8">
        <f>IF(TimeEntry2[[#This Row],[Date]]=0,"",WEEKDAY(G366,2))</f>
        <v>1</v>
      </c>
      <c r="M366" s="28">
        <f>YEAR(TimeEntry2[[#This Row],[WkEnd]])</f>
        <v>2021</v>
      </c>
      <c r="N366" s="28">
        <f>WEEKNUM(TimeEntry2[[#This Row],[WkEnd]])</f>
        <v>32</v>
      </c>
      <c r="O366" s="28" t="str">
        <f>TimeEntry2[[#This Row],[Year]]&amp;"-"&amp;TimeEntry2[[#This Row],[WkNo]]</f>
        <v>2021-32</v>
      </c>
    </row>
    <row r="367" spans="1:15" x14ac:dyDescent="0.25">
      <c r="A367" s="26">
        <f>MOD(IF(ROW()=2,  0.1,    IF(INDEX(TimeEntry2[WkEnd],ROW()-1)  =INDEX(TimeEntry2[WkEnd],ROW()-2),    INDEX(TimeEntry2[format],ROW()-2),    INDEX(TimeEntry2[format],ROW()-2)    +1)),2)</f>
        <v>0.10000000000000009</v>
      </c>
      <c r="B367" s="6">
        <v>44393.66715277778</v>
      </c>
      <c r="C367" s="20">
        <f>TimeEntry2[[#This Row],[Timestamp]]</f>
        <v>44393.66715277778</v>
      </c>
      <c r="D367" s="8" t="s">
        <v>155</v>
      </c>
      <c r="E367" s="7">
        <f>IF(TimeEntry2[[#This Row],[Date]]=0,#REF!,G367+(7-L367))</f>
        <v>44395</v>
      </c>
      <c r="F367" s="21" t="str">
        <f>INDEX(projects[Charge_Code],MATCH(TimeEntry2[[#This Row],[Project_ID]],projects[Project_ID],0))</f>
        <v>282803-00 SKYTRAN (5019-124)</v>
      </c>
      <c r="G367" s="27">
        <f>ROUNDDOWN(TimeEntry2[[#This Row],[Timestamp]],0)</f>
        <v>44393</v>
      </c>
      <c r="H367" s="8">
        <v>5</v>
      </c>
      <c r="I367" s="8" t="str">
        <f t="shared" si="16"/>
        <v>Normal Time</v>
      </c>
      <c r="J367" s="8" t="s">
        <v>542</v>
      </c>
      <c r="K367" s="24" t="str">
        <f>INDEX(projects[job number],MATCH(TimeEntry2[[#This Row],[Project_ID]],projects[Project_ID],0))</f>
        <v>282803-00</v>
      </c>
      <c r="L367" s="8">
        <f>IF(TimeEntry2[[#This Row],[Date]]=0,"",WEEKDAY(G367,2))</f>
        <v>5</v>
      </c>
      <c r="M367" s="28">
        <f>YEAR(TimeEntry2[[#This Row],[WkEnd]])</f>
        <v>2021</v>
      </c>
      <c r="N367" s="28">
        <f>WEEKNUM(TimeEntry2[[#This Row],[WkEnd]])</f>
        <v>30</v>
      </c>
      <c r="O367" s="28" t="str">
        <f>TimeEntry2[[#This Row],[Year]]&amp;"-"&amp;TimeEntry2[[#This Row],[WkNo]]</f>
        <v>2021-30</v>
      </c>
    </row>
    <row r="368" spans="1:15" x14ac:dyDescent="0.25">
      <c r="A368" s="26">
        <f>MOD(IF(ROW()=2,  0.1,    IF(INDEX(TimeEntry2[WkEnd],ROW()-1)  =INDEX(TimeEntry2[WkEnd],ROW()-2),    INDEX(TimeEntry2[format],ROW()-2),    INDEX(TimeEntry2[format],ROW()-2)    +1)),2)</f>
        <v>0.10000000000000009</v>
      </c>
      <c r="B368" s="6">
        <v>44393.66715277778</v>
      </c>
      <c r="C368" s="20">
        <f>TimeEntry2[[#This Row],[Timestamp]]</f>
        <v>44393.66715277778</v>
      </c>
      <c r="D368" s="8" t="s">
        <v>155</v>
      </c>
      <c r="E368" s="7">
        <f>IF(TimeEntry2[[#This Row],[Date]]=0,#REF!,G368+(7-L368))</f>
        <v>44395</v>
      </c>
      <c r="F368" s="21" t="str">
        <f>INDEX(projects[Charge_Code],MATCH(TimeEntry2[[#This Row],[Project_ID]],projects[Project_ID],0))</f>
        <v>282803-00 SKYTRAN (5019-124)</v>
      </c>
      <c r="G368" s="27">
        <f>ROUNDDOWN(TimeEntry2[[#This Row],[Timestamp]],0)</f>
        <v>44393</v>
      </c>
      <c r="H368" s="8">
        <v>2</v>
      </c>
      <c r="I368" s="8" t="str">
        <f t="shared" si="16"/>
        <v>Normal Time</v>
      </c>
      <c r="J368" s="8" t="s">
        <v>543</v>
      </c>
      <c r="K368" s="24" t="str">
        <f>INDEX(projects[job number],MATCH(TimeEntry2[[#This Row],[Project_ID]],projects[Project_ID],0))</f>
        <v>282803-00</v>
      </c>
      <c r="L368" s="8">
        <f>IF(TimeEntry2[[#This Row],[Date]]=0,"",WEEKDAY(G368,2))</f>
        <v>5</v>
      </c>
      <c r="M368" s="28">
        <f>YEAR(TimeEntry2[[#This Row],[WkEnd]])</f>
        <v>2021</v>
      </c>
      <c r="N368" s="28">
        <f>WEEKNUM(TimeEntry2[[#This Row],[WkEnd]])</f>
        <v>30</v>
      </c>
      <c r="O368" s="28" t="str">
        <f>TimeEntry2[[#This Row],[Year]]&amp;"-"&amp;TimeEntry2[[#This Row],[WkNo]]</f>
        <v>2021-30</v>
      </c>
    </row>
    <row r="369" spans="1:15" x14ac:dyDescent="0.25">
      <c r="A369" s="26">
        <f>MOD(IF(ROW()=2,  0.1,    IF(INDEX(TimeEntry2[WkEnd],ROW()-1)  =INDEX(TimeEntry2[WkEnd],ROW()-2),    INDEX(TimeEntry2[format],ROW()-2),    INDEX(TimeEntry2[format],ROW()-2)    +1)),2)</f>
        <v>0.10000000000000009</v>
      </c>
      <c r="B369" s="6">
        <v>44393.66715277778</v>
      </c>
      <c r="C369" s="20">
        <f>TimeEntry2[[#This Row],[Timestamp]]</f>
        <v>44393.66715277778</v>
      </c>
      <c r="D369" s="8" t="s">
        <v>100</v>
      </c>
      <c r="E369" s="7">
        <f>IF(TimeEntry2[[#This Row],[Date]]=0,#REF!,G369+(7-L369))</f>
        <v>44395</v>
      </c>
      <c r="F369" s="21" t="str">
        <f>INDEX(projects[Charge_Code],MATCH(TimeEntry2[[#This Row],[Project_ID]],projects[Project_ID],0))</f>
        <v>HOLIDAY</v>
      </c>
      <c r="G369" s="27">
        <f>ROUNDDOWN(TimeEntry2[[#This Row],[Timestamp]],0)</f>
        <v>44393</v>
      </c>
      <c r="H369" s="8">
        <v>7.5</v>
      </c>
      <c r="I369" s="8" t="str">
        <f t="shared" si="16"/>
        <v>Normal Time</v>
      </c>
      <c r="J369" s="8" t="s">
        <v>543</v>
      </c>
      <c r="K369" s="24" t="str">
        <f>INDEX(projects[job number],MATCH(TimeEntry2[[#This Row],[Project_ID]],projects[Project_ID],0))</f>
        <v>HOLIDAY</v>
      </c>
      <c r="L369" s="8">
        <f>IF(TimeEntry2[[#This Row],[Date]]=0,"",WEEKDAY(G369,2))</f>
        <v>5</v>
      </c>
      <c r="M369" s="28">
        <f>YEAR(TimeEntry2[[#This Row],[WkEnd]])</f>
        <v>2021</v>
      </c>
      <c r="N369" s="28">
        <f>WEEKNUM(TimeEntry2[[#This Row],[WkEnd]])</f>
        <v>30</v>
      </c>
      <c r="O369" s="28" t="str">
        <f>TimeEntry2[[#This Row],[Year]]&amp;"-"&amp;TimeEntry2[[#This Row],[WkNo]]</f>
        <v>2021-30</v>
      </c>
    </row>
    <row r="370" spans="1:15" x14ac:dyDescent="0.25">
      <c r="A370" s="26">
        <f>MOD(IF(ROW()=2,  0.1,    IF(INDEX(TimeEntry2[WkEnd],ROW()-1)  =INDEX(TimeEntry2[WkEnd],ROW()-2),    INDEX(TimeEntry2[format],ROW()-2),    INDEX(TimeEntry2[format],ROW()-2)    +1)),2)</f>
        <v>0.10000000000000009</v>
      </c>
      <c r="B370" s="6">
        <v>44392.669039351851</v>
      </c>
      <c r="C370" s="20">
        <f>TimeEntry2[[#This Row],[Timestamp]]</f>
        <v>44392.669039351851</v>
      </c>
      <c r="D370" s="8" t="s">
        <v>175</v>
      </c>
      <c r="E370" s="7">
        <f>IF(TimeEntry2[[#This Row],[Date]]=0,#REF!,G370+(7-L370))</f>
        <v>44395</v>
      </c>
      <c r="F370" s="21" t="str">
        <f>INDEX(projects[Charge_Code],MATCH(TimeEntry2[[#This Row],[Project_ID]],projects[Project_ID],0))</f>
        <v>277658-36 W3-GRIP4-3036-CIV (01-432)</v>
      </c>
      <c r="G370" s="27">
        <f>ROUNDDOWN(TimeEntry2[[#This Row],[Timestamp]],0)</f>
        <v>44392</v>
      </c>
      <c r="H370" s="8">
        <v>2.5</v>
      </c>
      <c r="I370" s="8" t="str">
        <f t="shared" si="16"/>
        <v>Normal Time</v>
      </c>
      <c r="J370" s="8" t="s">
        <v>544</v>
      </c>
      <c r="K370" s="24" t="str">
        <f>INDEX(projects[job number],MATCH(TimeEntry2[[#This Row],[Project_ID]],projects[Project_ID],0))</f>
        <v>277658-36</v>
      </c>
      <c r="L370" s="8">
        <f>IF(TimeEntry2[[#This Row],[Date]]=0,"",WEEKDAY(G370,2))</f>
        <v>4</v>
      </c>
      <c r="M370" s="28">
        <f>YEAR(TimeEntry2[[#This Row],[WkEnd]])</f>
        <v>2021</v>
      </c>
      <c r="N370" s="28">
        <f>WEEKNUM(TimeEntry2[[#This Row],[WkEnd]])</f>
        <v>30</v>
      </c>
      <c r="O370" s="28" t="str">
        <f>TimeEntry2[[#This Row],[Year]]&amp;"-"&amp;TimeEntry2[[#This Row],[WkNo]]</f>
        <v>2021-30</v>
      </c>
    </row>
    <row r="371" spans="1:15" x14ac:dyDescent="0.25">
      <c r="A371" s="26">
        <f>MOD(IF(ROW()=2,  0.1,    IF(INDEX(TimeEntry2[WkEnd],ROW()-1)  =INDEX(TimeEntry2[WkEnd],ROW()-2),    INDEX(TimeEntry2[format],ROW()-2),    INDEX(TimeEntry2[format],ROW()-2)    +1)),2)</f>
        <v>0.10000000000000009</v>
      </c>
      <c r="B371" s="6">
        <v>44392.669039351851</v>
      </c>
      <c r="C371" s="20">
        <f>TimeEntry2[[#This Row],[Timestamp]]</f>
        <v>44392.669039351851</v>
      </c>
      <c r="D371" s="8" t="s">
        <v>155</v>
      </c>
      <c r="E371" s="7">
        <f>IF(TimeEntry2[[#This Row],[Date]]=0,#REF!,G371+(7-L371))</f>
        <v>44395</v>
      </c>
      <c r="F371" s="21" t="str">
        <f>INDEX(projects[Charge_Code],MATCH(TimeEntry2[[#This Row],[Project_ID]],projects[Project_ID],0))</f>
        <v>282803-00 SKYTRAN (5019-124)</v>
      </c>
      <c r="G371" s="27">
        <f>ROUNDDOWN(TimeEntry2[[#This Row],[Timestamp]],0)</f>
        <v>44392</v>
      </c>
      <c r="H371" s="8">
        <v>5</v>
      </c>
      <c r="I371" s="8" t="str">
        <f t="shared" si="16"/>
        <v>Normal Time</v>
      </c>
      <c r="J371" s="8" t="s">
        <v>545</v>
      </c>
      <c r="K371" s="24" t="str">
        <f>INDEX(projects[job number],MATCH(TimeEntry2[[#This Row],[Project_ID]],projects[Project_ID],0))</f>
        <v>282803-00</v>
      </c>
      <c r="L371" s="8">
        <f>IF(TimeEntry2[[#This Row],[Date]]=0,"",WEEKDAY(G371,2))</f>
        <v>4</v>
      </c>
      <c r="M371" s="28">
        <f>YEAR(TimeEntry2[[#This Row],[WkEnd]])</f>
        <v>2021</v>
      </c>
      <c r="N371" s="28">
        <f>WEEKNUM(TimeEntry2[[#This Row],[WkEnd]])</f>
        <v>30</v>
      </c>
      <c r="O371" s="28" t="str">
        <f>TimeEntry2[[#This Row],[Year]]&amp;"-"&amp;TimeEntry2[[#This Row],[WkNo]]</f>
        <v>2021-30</v>
      </c>
    </row>
    <row r="372" spans="1:15" x14ac:dyDescent="0.25">
      <c r="A372" s="26">
        <f>MOD(IF(ROW()=2,  0.1,    IF(INDEX(TimeEntry2[WkEnd],ROW()-1)  =INDEX(TimeEntry2[WkEnd],ROW()-2),    INDEX(TimeEntry2[format],ROW()-2),    INDEX(TimeEntry2[format],ROW()-2)    +1)),2)</f>
        <v>0.10000000000000009</v>
      </c>
      <c r="B372" s="6">
        <v>44392.669039351851</v>
      </c>
      <c r="C372" s="20">
        <f>TimeEntry2[[#This Row],[Timestamp]]</f>
        <v>44392.669039351851</v>
      </c>
      <c r="D372" s="8" t="s">
        <v>100</v>
      </c>
      <c r="E372" s="7">
        <f>IF(TimeEntry2[[#This Row],[Date]]=0,#REF!,G372+(7-L372))</f>
        <v>44395</v>
      </c>
      <c r="F372" s="21" t="str">
        <f>INDEX(projects[Charge_Code],MATCH(TimeEntry2[[#This Row],[Project_ID]],projects[Project_ID],0))</f>
        <v>HOLIDAY</v>
      </c>
      <c r="G372" s="27">
        <f>ROUNDDOWN(TimeEntry2[[#This Row],[Timestamp]],0)</f>
        <v>44392</v>
      </c>
      <c r="H372" s="8">
        <v>7.5</v>
      </c>
      <c r="I372" s="8" t="str">
        <f t="shared" si="16"/>
        <v>Normal Time</v>
      </c>
      <c r="J372" s="8" t="s">
        <v>546</v>
      </c>
      <c r="K372" s="24" t="str">
        <f>INDEX(projects[job number],MATCH(TimeEntry2[[#This Row],[Project_ID]],projects[Project_ID],0))</f>
        <v>HOLIDAY</v>
      </c>
      <c r="L372" s="8">
        <f>IF(TimeEntry2[[#This Row],[Date]]=0,"",WEEKDAY(G372,2))</f>
        <v>4</v>
      </c>
      <c r="M372" s="28">
        <f>YEAR(TimeEntry2[[#This Row],[WkEnd]])</f>
        <v>2021</v>
      </c>
      <c r="N372" s="28">
        <f>WEEKNUM(TimeEntry2[[#This Row],[WkEnd]])</f>
        <v>30</v>
      </c>
      <c r="O372" s="28" t="str">
        <f>TimeEntry2[[#This Row],[Year]]&amp;"-"&amp;TimeEntry2[[#This Row],[WkNo]]</f>
        <v>2021-30</v>
      </c>
    </row>
    <row r="373" spans="1:15" x14ac:dyDescent="0.25">
      <c r="A373" s="26">
        <f>MOD(IF(ROW()=2,  0.1,    IF(INDEX(TimeEntry2[WkEnd],ROW()-1)  =INDEX(TimeEntry2[WkEnd],ROW()-2),    INDEX(TimeEntry2[format],ROW()-2),    INDEX(TimeEntry2[format],ROW()-2)    +1)),2)</f>
        <v>0.10000000000000009</v>
      </c>
      <c r="B373" s="6">
        <v>44391.66715277778</v>
      </c>
      <c r="C373" s="20">
        <f>TimeEntry2[[#This Row],[Timestamp]]</f>
        <v>44391.66715277778</v>
      </c>
      <c r="D373" s="8" t="s">
        <v>155</v>
      </c>
      <c r="E373" s="7">
        <f>IF(TimeEntry2[[#This Row],[Date]]=0,#REF!,G373+(7-L373))</f>
        <v>44395</v>
      </c>
      <c r="F373" s="21" t="str">
        <f>INDEX(projects[Charge_Code],MATCH(TimeEntry2[[#This Row],[Project_ID]],projects[Project_ID],0))</f>
        <v>282803-00 SKYTRAN (5019-124)</v>
      </c>
      <c r="G373" s="27">
        <f>ROUNDDOWN(TimeEntry2[[#This Row],[Timestamp]],0)</f>
        <v>44391</v>
      </c>
      <c r="H373" s="8">
        <v>4</v>
      </c>
      <c r="I373" s="8" t="str">
        <f t="shared" si="16"/>
        <v>Normal Time</v>
      </c>
      <c r="J373" s="8" t="s">
        <v>547</v>
      </c>
      <c r="K373" s="24" t="str">
        <f>INDEX(projects[job number],MATCH(TimeEntry2[[#This Row],[Project_ID]],projects[Project_ID],0))</f>
        <v>282803-00</v>
      </c>
      <c r="L373" s="8">
        <f>IF(TimeEntry2[[#This Row],[Date]]=0,"",WEEKDAY(G373,2))</f>
        <v>3</v>
      </c>
      <c r="M373" s="28">
        <f>YEAR(TimeEntry2[[#This Row],[WkEnd]])</f>
        <v>2021</v>
      </c>
      <c r="N373" s="28">
        <f>WEEKNUM(TimeEntry2[[#This Row],[WkEnd]])</f>
        <v>30</v>
      </c>
      <c r="O373" s="28" t="str">
        <f>TimeEntry2[[#This Row],[Year]]&amp;"-"&amp;TimeEntry2[[#This Row],[WkNo]]</f>
        <v>2021-30</v>
      </c>
    </row>
    <row r="374" spans="1:15" x14ac:dyDescent="0.25">
      <c r="A374" s="26">
        <f>MOD(IF(ROW()=2,  0.1,    IF(INDEX(TimeEntry2[WkEnd],ROW()-1)  =INDEX(TimeEntry2[WkEnd],ROW()-2),    INDEX(TimeEntry2[format],ROW()-2),    INDEX(TimeEntry2[format],ROW()-2)    +1)),2)</f>
        <v>0.10000000000000009</v>
      </c>
      <c r="B374" s="6">
        <v>44391.66715277778</v>
      </c>
      <c r="C374" s="20">
        <f>TimeEntry2[[#This Row],[Timestamp]]</f>
        <v>44391.66715277778</v>
      </c>
      <c r="D374" s="8" t="s">
        <v>175</v>
      </c>
      <c r="E374" s="7">
        <f>IF(TimeEntry2[[#This Row],[Date]]=0,#REF!,G374+(7-L374))</f>
        <v>44395</v>
      </c>
      <c r="F374" s="21" t="str">
        <f>INDEX(projects[Charge_Code],MATCH(TimeEntry2[[#This Row],[Project_ID]],projects[Project_ID],0))</f>
        <v>277658-36 W3-GRIP4-3036-CIV (01-432)</v>
      </c>
      <c r="G374" s="27">
        <f>ROUNDDOWN(TimeEntry2[[#This Row],[Timestamp]],0)</f>
        <v>44391</v>
      </c>
      <c r="H374" s="8">
        <v>4.5</v>
      </c>
      <c r="I374" s="8" t="str">
        <f t="shared" si="16"/>
        <v>Normal Time</v>
      </c>
      <c r="J374" s="8" t="s">
        <v>548</v>
      </c>
      <c r="K374" s="24" t="str">
        <f>INDEX(projects[job number],MATCH(TimeEntry2[[#This Row],[Project_ID]],projects[Project_ID],0))</f>
        <v>277658-36</v>
      </c>
      <c r="L374" s="8">
        <f>IF(TimeEntry2[[#This Row],[Date]]=0,"",WEEKDAY(G374,2))</f>
        <v>3</v>
      </c>
      <c r="M374" s="28">
        <f>YEAR(TimeEntry2[[#This Row],[WkEnd]])</f>
        <v>2021</v>
      </c>
      <c r="N374" s="28">
        <f>WEEKNUM(TimeEntry2[[#This Row],[WkEnd]])</f>
        <v>30</v>
      </c>
      <c r="O374" s="28" t="str">
        <f>TimeEntry2[[#This Row],[Year]]&amp;"-"&amp;TimeEntry2[[#This Row],[WkNo]]</f>
        <v>2021-30</v>
      </c>
    </row>
    <row r="375" spans="1:15" x14ac:dyDescent="0.25">
      <c r="A375" s="26">
        <f>MOD(IF(ROW()=2,  0.1,    IF(INDEX(TimeEntry2[WkEnd],ROW()-1)  =INDEX(TimeEntry2[WkEnd],ROW()-2),    INDEX(TimeEntry2[format],ROW()-2),    INDEX(TimeEntry2[format],ROW()-2)    +1)),2)</f>
        <v>0.10000000000000009</v>
      </c>
      <c r="B375" s="6">
        <v>44391.66715277778</v>
      </c>
      <c r="C375" s="20">
        <f>TimeEntry2[[#This Row],[Timestamp]]</f>
        <v>44391.66715277778</v>
      </c>
      <c r="D375" s="8" t="s">
        <v>155</v>
      </c>
      <c r="E375" s="7">
        <f>IF(TimeEntry2[[#This Row],[Date]]=0,#REF!,G375+(7-L375))</f>
        <v>44395</v>
      </c>
      <c r="F375" s="21" t="str">
        <f>INDEX(projects[Charge_Code],MATCH(TimeEntry2[[#This Row],[Project_ID]],projects[Project_ID],0))</f>
        <v>282803-00 SKYTRAN (5019-124)</v>
      </c>
      <c r="G375" s="27">
        <f>ROUNDDOWN(TimeEntry2[[#This Row],[Timestamp]],0)</f>
        <v>44391</v>
      </c>
      <c r="H375" s="8">
        <v>0</v>
      </c>
      <c r="I375" s="8" t="str">
        <f t="shared" si="16"/>
        <v>Normal Time</v>
      </c>
      <c r="J375" s="8" t="s">
        <v>549</v>
      </c>
      <c r="K375" s="24" t="str">
        <f>INDEX(projects[job number],MATCH(TimeEntry2[[#This Row],[Project_ID]],projects[Project_ID],0))</f>
        <v>282803-00</v>
      </c>
      <c r="L375" s="8">
        <f>IF(TimeEntry2[[#This Row],[Date]]=0,"",WEEKDAY(G375,2))</f>
        <v>3</v>
      </c>
      <c r="M375" s="28">
        <f>YEAR(TimeEntry2[[#This Row],[WkEnd]])</f>
        <v>2021</v>
      </c>
      <c r="N375" s="28">
        <f>WEEKNUM(TimeEntry2[[#This Row],[WkEnd]])</f>
        <v>30</v>
      </c>
      <c r="O375" s="28" t="str">
        <f>TimeEntry2[[#This Row],[Year]]&amp;"-"&amp;TimeEntry2[[#This Row],[WkNo]]</f>
        <v>2021-30</v>
      </c>
    </row>
    <row r="376" spans="1:15" x14ac:dyDescent="0.25">
      <c r="A376" s="26">
        <f>MOD(IF(ROW()=2,  0.1,    IF(INDEX(TimeEntry2[WkEnd],ROW()-1)  =INDEX(TimeEntry2[WkEnd],ROW()-2),    INDEX(TimeEntry2[format],ROW()-2),    INDEX(TimeEntry2[format],ROW()-2)    +1)),2)</f>
        <v>0.10000000000000009</v>
      </c>
      <c r="B376" s="6">
        <v>44391.66715277778</v>
      </c>
      <c r="C376" s="20">
        <f>TimeEntry2[[#This Row],[Timestamp]]</f>
        <v>44391.66715277778</v>
      </c>
      <c r="D376" s="8" t="s">
        <v>100</v>
      </c>
      <c r="E376" s="7">
        <f>IF(TimeEntry2[[#This Row],[Date]]=0,#REF!,G376+(7-L376))</f>
        <v>44395</v>
      </c>
      <c r="F376" s="21" t="str">
        <f>INDEX(projects[Charge_Code],MATCH(TimeEntry2[[#This Row],[Project_ID]],projects[Project_ID],0))</f>
        <v>HOLIDAY</v>
      </c>
      <c r="G376" s="27">
        <f>ROUNDDOWN(TimeEntry2[[#This Row],[Timestamp]],0)</f>
        <v>44391</v>
      </c>
      <c r="H376" s="8">
        <v>7.5</v>
      </c>
      <c r="I376" s="8" t="str">
        <f t="shared" si="16"/>
        <v>Normal Time</v>
      </c>
      <c r="J376" s="8" t="s">
        <v>549</v>
      </c>
      <c r="K376" s="24" t="str">
        <f>INDEX(projects[job number],MATCH(TimeEntry2[[#This Row],[Project_ID]],projects[Project_ID],0))</f>
        <v>HOLIDAY</v>
      </c>
      <c r="L376" s="8">
        <f>IF(TimeEntry2[[#This Row],[Date]]=0,"",WEEKDAY(G376,2))</f>
        <v>3</v>
      </c>
      <c r="M376" s="28">
        <f>YEAR(TimeEntry2[[#This Row],[WkEnd]])</f>
        <v>2021</v>
      </c>
      <c r="N376" s="28">
        <f>WEEKNUM(TimeEntry2[[#This Row],[WkEnd]])</f>
        <v>30</v>
      </c>
      <c r="O376" s="28" t="str">
        <f>TimeEntry2[[#This Row],[Year]]&amp;"-"&amp;TimeEntry2[[#This Row],[WkNo]]</f>
        <v>2021-30</v>
      </c>
    </row>
    <row r="377" spans="1:15" x14ac:dyDescent="0.25">
      <c r="A377" s="26">
        <f>MOD(IF(ROW()=2,  0.1,    IF(INDEX(TimeEntry2[WkEnd],ROW()-1)  =INDEX(TimeEntry2[WkEnd],ROW()-2),    INDEX(TimeEntry2[format],ROW()-2),    INDEX(TimeEntry2[format],ROW()-2)    +1)),2)</f>
        <v>0.10000000000000009</v>
      </c>
      <c r="B377" s="6">
        <v>44390.669039351851</v>
      </c>
      <c r="C377" s="20">
        <f>TimeEntry2[[#This Row],[Timestamp]]</f>
        <v>44390.669039351851</v>
      </c>
      <c r="D377" s="8" t="s">
        <v>155</v>
      </c>
      <c r="E377" s="7">
        <f>IF(TimeEntry2[[#This Row],[Date]]=0,#REF!,G377+(7-L377))</f>
        <v>44395</v>
      </c>
      <c r="F377" s="21" t="str">
        <f>INDEX(projects[Charge_Code],MATCH(TimeEntry2[[#This Row],[Project_ID]],projects[Project_ID],0))</f>
        <v>282803-00 SKYTRAN (5019-124)</v>
      </c>
      <c r="G377" s="27">
        <f>ROUNDDOWN(TimeEntry2[[#This Row],[Timestamp]],0)</f>
        <v>44390</v>
      </c>
      <c r="H377" s="8">
        <v>2</v>
      </c>
      <c r="I377" s="8" t="str">
        <f t="shared" si="16"/>
        <v>Normal Time</v>
      </c>
      <c r="J377" s="8" t="s">
        <v>550</v>
      </c>
      <c r="K377" s="24" t="str">
        <f>INDEX(projects[job number],MATCH(TimeEntry2[[#This Row],[Project_ID]],projects[Project_ID],0))</f>
        <v>282803-00</v>
      </c>
      <c r="L377" s="8">
        <f>IF(TimeEntry2[[#This Row],[Date]]=0,"",WEEKDAY(G377,2))</f>
        <v>2</v>
      </c>
      <c r="M377" s="28">
        <f>YEAR(TimeEntry2[[#This Row],[WkEnd]])</f>
        <v>2021</v>
      </c>
      <c r="N377" s="28">
        <f>WEEKNUM(TimeEntry2[[#This Row],[WkEnd]])</f>
        <v>30</v>
      </c>
      <c r="O377" s="28" t="str">
        <f>TimeEntry2[[#This Row],[Year]]&amp;"-"&amp;TimeEntry2[[#This Row],[WkNo]]</f>
        <v>2021-30</v>
      </c>
    </row>
    <row r="378" spans="1:15" x14ac:dyDescent="0.25">
      <c r="A378" s="26">
        <f>MOD(IF(ROW()=2,  0.1,    IF(INDEX(TimeEntry2[WkEnd],ROW()-1)  =INDEX(TimeEntry2[WkEnd],ROW()-2),    INDEX(TimeEntry2[format],ROW()-2),    INDEX(TimeEntry2[format],ROW()-2)    +1)),2)</f>
        <v>0.10000000000000009</v>
      </c>
      <c r="B378" s="6">
        <v>44390.669039351851</v>
      </c>
      <c r="C378" s="20">
        <f>TimeEntry2[[#This Row],[Timestamp]]</f>
        <v>44390.669039351851</v>
      </c>
      <c r="D378" s="8" t="s">
        <v>100</v>
      </c>
      <c r="E378" s="7">
        <f>IF(TimeEntry2[[#This Row],[Date]]=0,#REF!,G378+(7-L378))</f>
        <v>44395</v>
      </c>
      <c r="F378" s="21" t="str">
        <f>INDEX(projects[Charge_Code],MATCH(TimeEntry2[[#This Row],[Project_ID]],projects[Project_ID],0))</f>
        <v>HOLIDAY</v>
      </c>
      <c r="G378" s="27">
        <f>ROUNDDOWN(TimeEntry2[[#This Row],[Timestamp]],0)</f>
        <v>44390</v>
      </c>
      <c r="H378" s="8">
        <v>7.5</v>
      </c>
      <c r="I378" s="8" t="str">
        <f t="shared" si="16"/>
        <v>Normal Time</v>
      </c>
      <c r="J378" s="8" t="s">
        <v>551</v>
      </c>
      <c r="K378" s="24" t="str">
        <f>INDEX(projects[job number],MATCH(TimeEntry2[[#This Row],[Project_ID]],projects[Project_ID],0))</f>
        <v>HOLIDAY</v>
      </c>
      <c r="L378" s="8">
        <f>IF(TimeEntry2[[#This Row],[Date]]=0,"",WEEKDAY(G378,2))</f>
        <v>2</v>
      </c>
      <c r="M378" s="28">
        <f>YEAR(TimeEntry2[[#This Row],[WkEnd]])</f>
        <v>2021</v>
      </c>
      <c r="N378" s="28">
        <f>WEEKNUM(TimeEntry2[[#This Row],[WkEnd]])</f>
        <v>30</v>
      </c>
      <c r="O378" s="28" t="str">
        <f>TimeEntry2[[#This Row],[Year]]&amp;"-"&amp;TimeEntry2[[#This Row],[WkNo]]</f>
        <v>2021-30</v>
      </c>
    </row>
    <row r="379" spans="1:15" x14ac:dyDescent="0.25">
      <c r="A379" s="26">
        <f>MOD(IF(ROW()=2,  0.1,    IF(INDEX(TimeEntry2[WkEnd],ROW()-1)  =INDEX(TimeEntry2[WkEnd],ROW()-2),    INDEX(TimeEntry2[format],ROW()-2),    INDEX(TimeEntry2[format],ROW()-2)    +1)),2)</f>
        <v>0.10000000000000009</v>
      </c>
      <c r="B379" s="6">
        <v>44389.508518518516</v>
      </c>
      <c r="C379" s="20">
        <f>TimeEntry2[[#This Row],[Timestamp]]</f>
        <v>44389.508518518516</v>
      </c>
      <c r="D379" s="8" t="s">
        <v>155</v>
      </c>
      <c r="E379" s="7">
        <f>IF(TimeEntry2[[#This Row],[Date]]=0,#REF!,G379+(7-L379))</f>
        <v>44395</v>
      </c>
      <c r="F379" s="21" t="str">
        <f>INDEX(projects[Charge_Code],MATCH(TimeEntry2[[#This Row],[Project_ID]],projects[Project_ID],0))</f>
        <v>282803-00 SKYTRAN (5019-124)</v>
      </c>
      <c r="G379" s="27">
        <f>ROUNDDOWN(TimeEntry2[[#This Row],[Timestamp]],0)</f>
        <v>44389</v>
      </c>
      <c r="H379" s="8">
        <v>4</v>
      </c>
      <c r="I379" s="8" t="str">
        <f t="shared" si="16"/>
        <v>Normal Time</v>
      </c>
      <c r="J379" s="8" t="s">
        <v>514</v>
      </c>
      <c r="K379" s="24" t="str">
        <f>INDEX(projects[job number],MATCH(TimeEntry2[[#This Row],[Project_ID]],projects[Project_ID],0))</f>
        <v>282803-00</v>
      </c>
      <c r="L379" s="8">
        <f>IF(TimeEntry2[[#This Row],[Date]]=0,"",WEEKDAY(G379,2))</f>
        <v>1</v>
      </c>
      <c r="M379" s="28">
        <f>YEAR(TimeEntry2[[#This Row],[WkEnd]])</f>
        <v>2021</v>
      </c>
      <c r="N379" s="28">
        <f>WEEKNUM(TimeEntry2[[#This Row],[WkEnd]])</f>
        <v>30</v>
      </c>
      <c r="O379" s="28" t="str">
        <f>TimeEntry2[[#This Row],[Year]]&amp;"-"&amp;TimeEntry2[[#This Row],[WkNo]]</f>
        <v>2021-30</v>
      </c>
    </row>
    <row r="380" spans="1:15" x14ac:dyDescent="0.25">
      <c r="A380" s="26">
        <f>MOD(IF(ROW()=2,  0.1,    IF(INDEX(TimeEntry2[WkEnd],ROW()-1)  =INDEX(TimeEntry2[WkEnd],ROW()-2),    INDEX(TimeEntry2[format],ROW()-2),    INDEX(TimeEntry2[format],ROW()-2)    +1)),2)</f>
        <v>0.10000000000000009</v>
      </c>
      <c r="B380" s="6">
        <v>44389.508518518516</v>
      </c>
      <c r="C380" s="20">
        <f>TimeEntry2[[#This Row],[Timestamp]]</f>
        <v>44389.508518518516</v>
      </c>
      <c r="D380" s="8" t="s">
        <v>175</v>
      </c>
      <c r="E380" s="7">
        <f>IF(TimeEntry2[[#This Row],[Date]]=0,#REF!,G380+(7-L380))</f>
        <v>44395</v>
      </c>
      <c r="F380" s="21" t="str">
        <f>INDEX(projects[Charge_Code],MATCH(TimeEntry2[[#This Row],[Project_ID]],projects[Project_ID],0))</f>
        <v>277658-36 W3-GRIP4-3036-CIV (01-432)</v>
      </c>
      <c r="G380" s="27">
        <f>ROUNDDOWN(TimeEntry2[[#This Row],[Timestamp]],0)</f>
        <v>44389</v>
      </c>
      <c r="H380" s="8">
        <v>3.5</v>
      </c>
      <c r="I380" s="8" t="str">
        <f t="shared" si="16"/>
        <v>Normal Time</v>
      </c>
      <c r="J380" s="8" t="s">
        <v>552</v>
      </c>
      <c r="K380" s="24" t="str">
        <f>INDEX(projects[job number],MATCH(TimeEntry2[[#This Row],[Project_ID]],projects[Project_ID],0))</f>
        <v>277658-36</v>
      </c>
      <c r="L380" s="8">
        <f>IF(TimeEntry2[[#This Row],[Date]]=0,"",WEEKDAY(G380,2))</f>
        <v>1</v>
      </c>
      <c r="M380" s="28">
        <f>YEAR(TimeEntry2[[#This Row],[WkEnd]])</f>
        <v>2021</v>
      </c>
      <c r="N380" s="28">
        <f>WEEKNUM(TimeEntry2[[#This Row],[WkEnd]])</f>
        <v>30</v>
      </c>
      <c r="O380" s="28" t="str">
        <f>TimeEntry2[[#This Row],[Year]]&amp;"-"&amp;TimeEntry2[[#This Row],[WkNo]]</f>
        <v>2021-30</v>
      </c>
    </row>
    <row r="381" spans="1:15" x14ac:dyDescent="0.25">
      <c r="A381" s="26">
        <f>MOD(IF(ROW()=2,  0.1,    IF(INDEX(TimeEntry2[WkEnd],ROW()-1)  =INDEX(TimeEntry2[WkEnd],ROW()-2),    INDEX(TimeEntry2[format],ROW()-2),    INDEX(TimeEntry2[format],ROW()-2)    +1)),2)</f>
        <v>0.10000000000000009</v>
      </c>
      <c r="B381" s="6">
        <v>44389.508518518516</v>
      </c>
      <c r="C381" s="20">
        <f>TimeEntry2[[#This Row],[Timestamp]]</f>
        <v>44389.508518518516</v>
      </c>
      <c r="D381" s="8" t="s">
        <v>100</v>
      </c>
      <c r="E381" s="7">
        <f>IF(TimeEntry2[[#This Row],[Date]]=0,#REF!,G381+(7-L381))</f>
        <v>44395</v>
      </c>
      <c r="F381" s="21" t="str">
        <f>INDEX(projects[Charge_Code],MATCH(TimeEntry2[[#This Row],[Project_ID]],projects[Project_ID],0))</f>
        <v>HOLIDAY</v>
      </c>
      <c r="G381" s="27">
        <f>ROUNDDOWN(TimeEntry2[[#This Row],[Timestamp]],0)</f>
        <v>44389</v>
      </c>
      <c r="H381" s="8">
        <v>7.5</v>
      </c>
      <c r="I381" s="8" t="str">
        <f t="shared" si="16"/>
        <v>Normal Time</v>
      </c>
      <c r="J381" s="8" t="s">
        <v>552</v>
      </c>
      <c r="K381" s="24" t="str">
        <f>INDEX(projects[job number],MATCH(TimeEntry2[[#This Row],[Project_ID]],projects[Project_ID],0))</f>
        <v>HOLIDAY</v>
      </c>
      <c r="L381" s="8">
        <f>IF(TimeEntry2[[#This Row],[Date]]=0,"",WEEKDAY(G381,2))</f>
        <v>1</v>
      </c>
      <c r="M381" s="28">
        <f>YEAR(TimeEntry2[[#This Row],[WkEnd]])</f>
        <v>2021</v>
      </c>
      <c r="N381" s="28">
        <f>WEEKNUM(TimeEntry2[[#This Row],[WkEnd]])</f>
        <v>30</v>
      </c>
      <c r="O381" s="28" t="str">
        <f>TimeEntry2[[#This Row],[Year]]&amp;"-"&amp;TimeEntry2[[#This Row],[WkNo]]</f>
        <v>2021-30</v>
      </c>
    </row>
    <row r="382" spans="1:15" x14ac:dyDescent="0.25">
      <c r="A382" s="26">
        <f>MOD(IF(ROW()=2,  0.1,    IF(INDEX(TimeEntry2[WkEnd],ROW()-1)  =INDEX(TimeEntry2[WkEnd],ROW()-2),    INDEX(TimeEntry2[format],ROW()-2),    INDEX(TimeEntry2[format],ROW()-2)    +1)),2)</f>
        <v>1.1000000000000001</v>
      </c>
      <c r="B382" s="6">
        <v>44384.66715277778</v>
      </c>
      <c r="C382" s="20">
        <f>TimeEntry2[[#This Row],[Timestamp]]</f>
        <v>44384.66715277778</v>
      </c>
      <c r="D382" s="8" t="s">
        <v>105</v>
      </c>
      <c r="E382" s="7">
        <f>IF(TimeEntry2[[#This Row],[Date]]=0,#REF!,G382+(7-L382))</f>
        <v>44388</v>
      </c>
      <c r="F382" s="21" t="str">
        <f>INDEX(projects[Charge_Code],MATCH(TimeEntry2[[#This Row],[Project_ID]],projects[Project_ID],0))</f>
        <v>272212-84 N1N2 - M42MARSTONBOX - CIV STR (01-124)</v>
      </c>
      <c r="G382" s="27">
        <f>ROUNDDOWN(TimeEntry2[[#This Row],[Timestamp]],0)</f>
        <v>44384</v>
      </c>
      <c r="H382" s="8">
        <v>2.5</v>
      </c>
      <c r="I382" s="8" t="str">
        <f t="shared" si="16"/>
        <v>Normal Time</v>
      </c>
      <c r="J382" s="8" t="s">
        <v>553</v>
      </c>
      <c r="K382" s="24" t="str">
        <f>INDEX(projects[job number],MATCH(TimeEntry2[[#This Row],[Project_ID]],projects[Project_ID],0))</f>
        <v>272212-84</v>
      </c>
      <c r="L382" s="8">
        <f>IF(TimeEntry2[[#This Row],[Date]]=0,"",WEEKDAY(G382,2))</f>
        <v>3</v>
      </c>
      <c r="M382" s="28">
        <f>YEAR(TimeEntry2[[#This Row],[WkEnd]])</f>
        <v>2021</v>
      </c>
      <c r="N382" s="28">
        <f>WEEKNUM(TimeEntry2[[#This Row],[WkEnd]])</f>
        <v>29</v>
      </c>
      <c r="O382" s="28" t="str">
        <f>TimeEntry2[[#This Row],[Year]]&amp;"-"&amp;TimeEntry2[[#This Row],[WkNo]]</f>
        <v>2021-29</v>
      </c>
    </row>
    <row r="383" spans="1:15" x14ac:dyDescent="0.25">
      <c r="A383" s="26">
        <f>MOD(IF(ROW()=2,  0.1,    IF(INDEX(TimeEntry2[WkEnd],ROW()-1)  =INDEX(TimeEntry2[WkEnd],ROW()-2),    INDEX(TimeEntry2[format],ROW()-2),    INDEX(TimeEntry2[format],ROW()-2)    +1)),2)</f>
        <v>1.1000000000000001</v>
      </c>
      <c r="B383" s="6">
        <v>44384.66715277778</v>
      </c>
      <c r="C383" s="20">
        <f>TimeEntry2[[#This Row],[Timestamp]]</f>
        <v>44384.66715277778</v>
      </c>
      <c r="D383" s="8" t="s">
        <v>175</v>
      </c>
      <c r="E383" s="7">
        <f>IF(TimeEntry2[[#This Row],[Date]]=0,#REF!,G383+(7-L383))</f>
        <v>44388</v>
      </c>
      <c r="F383" s="21" t="str">
        <f>INDEX(projects[Charge_Code],MATCH(TimeEntry2[[#This Row],[Project_ID]],projects[Project_ID],0))</f>
        <v>277658-36 W3-GRIP4-3036-CIV (01-432)</v>
      </c>
      <c r="G383" s="27">
        <f>ROUNDDOWN(TimeEntry2[[#This Row],[Timestamp]],0)</f>
        <v>44384</v>
      </c>
      <c r="H383" s="8">
        <v>2</v>
      </c>
      <c r="I383" s="8" t="str">
        <f t="shared" ref="I383:I446" si="17">"Normal Time"</f>
        <v>Normal Time</v>
      </c>
      <c r="J383" s="8" t="s">
        <v>554</v>
      </c>
      <c r="K383" s="24" t="str">
        <f>INDEX(projects[job number],MATCH(TimeEntry2[[#This Row],[Project_ID]],projects[Project_ID],0))</f>
        <v>277658-36</v>
      </c>
      <c r="L383" s="8">
        <f>IF(TimeEntry2[[#This Row],[Date]]=0,"",WEEKDAY(G383,2))</f>
        <v>3</v>
      </c>
      <c r="M383" s="28">
        <f>YEAR(TimeEntry2[[#This Row],[WkEnd]])</f>
        <v>2021</v>
      </c>
      <c r="N383" s="28">
        <f>WEEKNUM(TimeEntry2[[#This Row],[WkEnd]])</f>
        <v>29</v>
      </c>
      <c r="O383" s="28" t="str">
        <f>TimeEntry2[[#This Row],[Year]]&amp;"-"&amp;TimeEntry2[[#This Row],[WkNo]]</f>
        <v>2021-29</v>
      </c>
    </row>
    <row r="384" spans="1:15" x14ac:dyDescent="0.25">
      <c r="A384" s="26">
        <f>MOD(IF(ROW()=2,  0.1,    IF(INDEX(TimeEntry2[WkEnd],ROW()-1)  =INDEX(TimeEntry2[WkEnd],ROW()-2),    INDEX(TimeEntry2[format],ROW()-2),    INDEX(TimeEntry2[format],ROW()-2)    +1)),2)</f>
        <v>1.1000000000000001</v>
      </c>
      <c r="B384" s="6">
        <v>44384.66715277778</v>
      </c>
      <c r="C384" s="20">
        <f>TimeEntry2[[#This Row],[Timestamp]]</f>
        <v>44384.66715277778</v>
      </c>
      <c r="D384" s="8" t="s">
        <v>155</v>
      </c>
      <c r="E384" s="7">
        <f>IF(TimeEntry2[[#This Row],[Date]]=0,#REF!,G384+(7-L384))</f>
        <v>44388</v>
      </c>
      <c r="F384" s="21" t="str">
        <f>INDEX(projects[Charge_Code],MATCH(TimeEntry2[[#This Row],[Project_ID]],projects[Project_ID],0))</f>
        <v>282803-00 SKYTRAN (5019-124)</v>
      </c>
      <c r="G384" s="27">
        <f>ROUNDDOWN(TimeEntry2[[#This Row],[Timestamp]],0)</f>
        <v>44384</v>
      </c>
      <c r="H384" s="8">
        <v>3</v>
      </c>
      <c r="I384" s="8" t="str">
        <f t="shared" si="17"/>
        <v>Normal Time</v>
      </c>
      <c r="J384" s="8" t="s">
        <v>543</v>
      </c>
      <c r="K384" s="24" t="str">
        <f>INDEX(projects[job number],MATCH(TimeEntry2[[#This Row],[Project_ID]],projects[Project_ID],0))</f>
        <v>282803-00</v>
      </c>
      <c r="L384" s="8">
        <f>IF(TimeEntry2[[#This Row],[Date]]=0,"",WEEKDAY(G384,2))</f>
        <v>3</v>
      </c>
      <c r="M384" s="28">
        <f>YEAR(TimeEntry2[[#This Row],[WkEnd]])</f>
        <v>2021</v>
      </c>
      <c r="N384" s="28">
        <f>WEEKNUM(TimeEntry2[[#This Row],[WkEnd]])</f>
        <v>29</v>
      </c>
      <c r="O384" s="28" t="str">
        <f>TimeEntry2[[#This Row],[Year]]&amp;"-"&amp;TimeEntry2[[#This Row],[WkNo]]</f>
        <v>2021-29</v>
      </c>
    </row>
    <row r="385" spans="1:15" x14ac:dyDescent="0.25">
      <c r="A385" s="26">
        <f>MOD(IF(ROW()=2,  0.1,    IF(INDEX(TimeEntry2[WkEnd],ROW()-1)  =INDEX(TimeEntry2[WkEnd],ROW()-2),    INDEX(TimeEntry2[format],ROW()-2),    INDEX(TimeEntry2[format],ROW()-2)    +1)),2)</f>
        <v>1.1000000000000001</v>
      </c>
      <c r="B385" s="6">
        <v>44384.66715277778</v>
      </c>
      <c r="C385" s="20">
        <f>TimeEntry2[[#This Row],[Timestamp]]</f>
        <v>44384.66715277778</v>
      </c>
      <c r="D385" s="8" t="s">
        <v>105</v>
      </c>
      <c r="E385" s="7">
        <f>IF(TimeEntry2[[#This Row],[Date]]=0,#REF!,G385+(7-L385))</f>
        <v>44388</v>
      </c>
      <c r="F385" s="21" t="str">
        <f>INDEX(projects[Charge_Code],MATCH(TimeEntry2[[#This Row],[Project_ID]],projects[Project_ID],0))</f>
        <v>272212-84 N1N2 - M42MARSTONBOX - CIV STR (01-124)</v>
      </c>
      <c r="G385" s="27">
        <f>ROUNDDOWN(TimeEntry2[[#This Row],[Timestamp]],0)</f>
        <v>44384</v>
      </c>
      <c r="H385" s="8">
        <v>2</v>
      </c>
      <c r="I385" s="8" t="str">
        <f t="shared" si="17"/>
        <v>Normal Time</v>
      </c>
      <c r="J385" s="8" t="s">
        <v>555</v>
      </c>
      <c r="K385" s="24" t="str">
        <f>INDEX(projects[job number],MATCH(TimeEntry2[[#This Row],[Project_ID]],projects[Project_ID],0))</f>
        <v>272212-84</v>
      </c>
      <c r="L385" s="8">
        <f>IF(TimeEntry2[[#This Row],[Date]]=0,"",WEEKDAY(G385,2))</f>
        <v>3</v>
      </c>
      <c r="M385" s="28">
        <f>YEAR(TimeEntry2[[#This Row],[WkEnd]])</f>
        <v>2021</v>
      </c>
      <c r="N385" s="28">
        <f>WEEKNUM(TimeEntry2[[#This Row],[WkEnd]])</f>
        <v>29</v>
      </c>
      <c r="O385" s="28" t="str">
        <f>TimeEntry2[[#This Row],[Year]]&amp;"-"&amp;TimeEntry2[[#This Row],[WkNo]]</f>
        <v>2021-29</v>
      </c>
    </row>
    <row r="386" spans="1:15" x14ac:dyDescent="0.25">
      <c r="A386" s="26">
        <f>MOD(IF(ROW()=2,  0.1,    IF(INDEX(TimeEntry2[WkEnd],ROW()-1)  =INDEX(TimeEntry2[WkEnd],ROW()-2),    INDEX(TimeEntry2[format],ROW()-2),    INDEX(TimeEntry2[format],ROW()-2)    +1)),2)</f>
        <v>1.1000000000000001</v>
      </c>
      <c r="B386" s="6">
        <v>44384.66715277778</v>
      </c>
      <c r="C386" s="20">
        <f>TimeEntry2[[#This Row],[Timestamp]]</f>
        <v>44384.66715277778</v>
      </c>
      <c r="D386" s="8" t="s">
        <v>155</v>
      </c>
      <c r="E386" s="7">
        <f>IF(TimeEntry2[[#This Row],[Date]]=0,#REF!,G386+(7-L386))</f>
        <v>44388</v>
      </c>
      <c r="F386" s="21" t="str">
        <f>INDEX(projects[Charge_Code],MATCH(TimeEntry2[[#This Row],[Project_ID]],projects[Project_ID],0))</f>
        <v>282803-00 SKYTRAN (5019-124)</v>
      </c>
      <c r="G386" s="27">
        <f>ROUNDDOWN(TimeEntry2[[#This Row],[Timestamp]],0)</f>
        <v>44384</v>
      </c>
      <c r="H386" s="8">
        <v>2</v>
      </c>
      <c r="I386" s="8" t="str">
        <f t="shared" si="17"/>
        <v>Normal Time</v>
      </c>
      <c r="J386" s="8" t="s">
        <v>556</v>
      </c>
      <c r="K386" s="24" t="str">
        <f>INDEX(projects[job number],MATCH(TimeEntry2[[#This Row],[Project_ID]],projects[Project_ID],0))</f>
        <v>282803-00</v>
      </c>
      <c r="L386" s="8">
        <f>IF(TimeEntry2[[#This Row],[Date]]=0,"",WEEKDAY(G386,2))</f>
        <v>3</v>
      </c>
      <c r="M386" s="28">
        <f>YEAR(TimeEntry2[[#This Row],[WkEnd]])</f>
        <v>2021</v>
      </c>
      <c r="N386" s="28">
        <f>WEEKNUM(TimeEntry2[[#This Row],[WkEnd]])</f>
        <v>29</v>
      </c>
      <c r="O386" s="28" t="str">
        <f>TimeEntry2[[#This Row],[Year]]&amp;"-"&amp;TimeEntry2[[#This Row],[WkNo]]</f>
        <v>2021-29</v>
      </c>
    </row>
    <row r="387" spans="1:15" x14ac:dyDescent="0.25">
      <c r="A387" s="26">
        <f>MOD(IF(ROW()=2,  0.1,    IF(INDEX(TimeEntry2[WkEnd],ROW()-1)  =INDEX(TimeEntry2[WkEnd],ROW()-2),    INDEX(TimeEntry2[format],ROW()-2),    INDEX(TimeEntry2[format],ROW()-2)    +1)),2)</f>
        <v>1.1000000000000001</v>
      </c>
      <c r="B387" s="6">
        <v>44384.66715277778</v>
      </c>
      <c r="C387" s="20">
        <f>TimeEntry2[[#This Row],[Timestamp]]</f>
        <v>44384.66715277778</v>
      </c>
      <c r="D387" s="8" t="s">
        <v>155</v>
      </c>
      <c r="E387" s="7">
        <f>IF(TimeEntry2[[#This Row],[Date]]=0,#REF!,G387+(7-L387))</f>
        <v>44388</v>
      </c>
      <c r="F387" s="21" t="str">
        <f>INDEX(projects[Charge_Code],MATCH(TimeEntry2[[#This Row],[Project_ID]],projects[Project_ID],0))</f>
        <v>282803-00 SKYTRAN (5019-124)</v>
      </c>
      <c r="G387" s="27">
        <f>ROUNDDOWN(TimeEntry2[[#This Row],[Timestamp]],0)</f>
        <v>44384</v>
      </c>
      <c r="H387" s="8">
        <v>1.5</v>
      </c>
      <c r="I387" s="8" t="str">
        <f t="shared" si="17"/>
        <v>Normal Time</v>
      </c>
      <c r="J387" s="8" t="s">
        <v>557</v>
      </c>
      <c r="K387" s="24" t="str">
        <f>INDEX(projects[job number],MATCH(TimeEntry2[[#This Row],[Project_ID]],projects[Project_ID],0))</f>
        <v>282803-00</v>
      </c>
      <c r="L387" s="8">
        <f>IF(TimeEntry2[[#This Row],[Date]]=0,"",WEEKDAY(G387,2))</f>
        <v>3</v>
      </c>
      <c r="M387" s="28">
        <f>YEAR(TimeEntry2[[#This Row],[WkEnd]])</f>
        <v>2021</v>
      </c>
      <c r="N387" s="28">
        <f>WEEKNUM(TimeEntry2[[#This Row],[WkEnd]])</f>
        <v>29</v>
      </c>
      <c r="O387" s="28" t="str">
        <f>TimeEntry2[[#This Row],[Year]]&amp;"-"&amp;TimeEntry2[[#This Row],[WkNo]]</f>
        <v>2021-29</v>
      </c>
    </row>
    <row r="388" spans="1:15" x14ac:dyDescent="0.25">
      <c r="A388" s="26">
        <f>MOD(IF(ROW()=2,  0.1,    IF(INDEX(TimeEntry2[WkEnd],ROW()-1)  =INDEX(TimeEntry2[WkEnd],ROW()-2),    INDEX(TimeEntry2[format],ROW()-2),    INDEX(TimeEntry2[format],ROW()-2)    +1)),2)</f>
        <v>1.1000000000000001</v>
      </c>
      <c r="B388" s="6">
        <v>44383.669039351851</v>
      </c>
      <c r="C388" s="20">
        <f>TimeEntry2[[#This Row],[Timestamp]]</f>
        <v>44383.669039351851</v>
      </c>
      <c r="D388" s="8" t="s">
        <v>175</v>
      </c>
      <c r="E388" s="7">
        <f>IF(TimeEntry2[[#This Row],[Date]]=0,#REF!,G388+(7-L388))</f>
        <v>44388</v>
      </c>
      <c r="F388" s="21" t="str">
        <f>INDEX(projects[Charge_Code],MATCH(TimeEntry2[[#This Row],[Project_ID]],projects[Project_ID],0))</f>
        <v>277658-36 W3-GRIP4-3036-CIV (01-432)</v>
      </c>
      <c r="G388" s="27">
        <f>ROUNDDOWN(TimeEntry2[[#This Row],[Timestamp]],0)</f>
        <v>44383</v>
      </c>
      <c r="H388" s="8">
        <v>2.5</v>
      </c>
      <c r="I388" s="8" t="str">
        <f t="shared" si="17"/>
        <v>Normal Time</v>
      </c>
      <c r="J388" s="8" t="s">
        <v>544</v>
      </c>
      <c r="K388" s="24" t="str">
        <f>INDEX(projects[job number],MATCH(TimeEntry2[[#This Row],[Project_ID]],projects[Project_ID],0))</f>
        <v>277658-36</v>
      </c>
      <c r="L388" s="8">
        <f>IF(TimeEntry2[[#This Row],[Date]]=0,"",WEEKDAY(G388,2))</f>
        <v>2</v>
      </c>
      <c r="M388" s="28">
        <f>YEAR(TimeEntry2[[#This Row],[WkEnd]])</f>
        <v>2021</v>
      </c>
      <c r="N388" s="28">
        <f>WEEKNUM(TimeEntry2[[#This Row],[WkEnd]])</f>
        <v>29</v>
      </c>
      <c r="O388" s="28" t="str">
        <f>TimeEntry2[[#This Row],[Year]]&amp;"-"&amp;TimeEntry2[[#This Row],[WkNo]]</f>
        <v>2021-29</v>
      </c>
    </row>
    <row r="389" spans="1:15" x14ac:dyDescent="0.25">
      <c r="A389" s="26">
        <f>MOD(IF(ROW()=2,  0.1,    IF(INDEX(TimeEntry2[WkEnd],ROW()-1)  =INDEX(TimeEntry2[WkEnd],ROW()-2),    INDEX(TimeEntry2[format],ROW()-2),    INDEX(TimeEntry2[format],ROW()-2)    +1)),2)</f>
        <v>1.1000000000000001</v>
      </c>
      <c r="B389" s="6">
        <v>44383.500497685185</v>
      </c>
      <c r="C389" s="20">
        <f>TimeEntry2[[#This Row],[Timestamp]]</f>
        <v>44383.500497685185</v>
      </c>
      <c r="D389" s="8" t="s">
        <v>155</v>
      </c>
      <c r="E389" s="7">
        <f>IF(TimeEntry2[[#This Row],[Date]]=0,#REF!,G389+(7-L389))</f>
        <v>44388</v>
      </c>
      <c r="F389" s="21" t="str">
        <f>INDEX(projects[Charge_Code],MATCH(TimeEntry2[[#This Row],[Project_ID]],projects[Project_ID],0))</f>
        <v>282803-00 SKYTRAN (5019-124)</v>
      </c>
      <c r="G389" s="27">
        <f>ROUNDDOWN(TimeEntry2[[#This Row],[Timestamp]],0)</f>
        <v>44383</v>
      </c>
      <c r="H389" s="8">
        <v>3</v>
      </c>
      <c r="I389" s="8" t="str">
        <f t="shared" si="17"/>
        <v>Normal Time</v>
      </c>
      <c r="J389" s="8" t="s">
        <v>558</v>
      </c>
      <c r="K389" s="24" t="str">
        <f>INDEX(projects[job number],MATCH(TimeEntry2[[#This Row],[Project_ID]],projects[Project_ID],0))</f>
        <v>282803-00</v>
      </c>
      <c r="L389" s="8">
        <f>IF(TimeEntry2[[#This Row],[Date]]=0,"",WEEKDAY(G389,2))</f>
        <v>2</v>
      </c>
      <c r="M389" s="28">
        <f>YEAR(TimeEntry2[[#This Row],[WkEnd]])</f>
        <v>2021</v>
      </c>
      <c r="N389" s="28">
        <f>WEEKNUM(TimeEntry2[[#This Row],[WkEnd]])</f>
        <v>29</v>
      </c>
      <c r="O389" s="28" t="str">
        <f>TimeEntry2[[#This Row],[Year]]&amp;"-"&amp;TimeEntry2[[#This Row],[WkNo]]</f>
        <v>2021-29</v>
      </c>
    </row>
    <row r="390" spans="1:15" x14ac:dyDescent="0.25">
      <c r="A390" s="26">
        <f>MOD(IF(ROW()=2,  0.1,    IF(INDEX(TimeEntry2[WkEnd],ROW()-1)  =INDEX(TimeEntry2[WkEnd],ROW()-2),    INDEX(TimeEntry2[format],ROW()-2),    INDEX(TimeEntry2[format],ROW()-2)    +1)),2)</f>
        <v>1.1000000000000001</v>
      </c>
      <c r="B390" s="6">
        <v>44383.500497685185</v>
      </c>
      <c r="C390" s="20">
        <f>TimeEntry2[[#This Row],[Timestamp]]</f>
        <v>44383.500497685185</v>
      </c>
      <c r="D390" s="8" t="s">
        <v>155</v>
      </c>
      <c r="E390" s="7">
        <f>IF(TimeEntry2[[#This Row],[Date]]=0,#REF!,G390+(7-L390))</f>
        <v>44388</v>
      </c>
      <c r="F390" s="21" t="str">
        <f>INDEX(projects[Charge_Code],MATCH(TimeEntry2[[#This Row],[Project_ID]],projects[Project_ID],0))</f>
        <v>282803-00 SKYTRAN (5019-124)</v>
      </c>
      <c r="G390" s="27">
        <f>ROUNDDOWN(TimeEntry2[[#This Row],[Timestamp]],0)</f>
        <v>44383</v>
      </c>
      <c r="H390" s="8">
        <v>2</v>
      </c>
      <c r="I390" s="8" t="str">
        <f t="shared" si="17"/>
        <v>Normal Time</v>
      </c>
      <c r="J390" s="8" t="s">
        <v>559</v>
      </c>
      <c r="K390" s="24" t="str">
        <f>INDEX(projects[job number],MATCH(TimeEntry2[[#This Row],[Project_ID]],projects[Project_ID],0))</f>
        <v>282803-00</v>
      </c>
      <c r="L390" s="8">
        <f>IF(TimeEntry2[[#This Row],[Date]]=0,"",WEEKDAY(G390,2))</f>
        <v>2</v>
      </c>
      <c r="M390" s="28">
        <f>YEAR(TimeEntry2[[#This Row],[WkEnd]])</f>
        <v>2021</v>
      </c>
      <c r="N390" s="28">
        <f>WEEKNUM(TimeEntry2[[#This Row],[WkEnd]])</f>
        <v>29</v>
      </c>
      <c r="O390" s="28" t="str">
        <f>TimeEntry2[[#This Row],[Year]]&amp;"-"&amp;TimeEntry2[[#This Row],[WkNo]]</f>
        <v>2021-29</v>
      </c>
    </row>
    <row r="391" spans="1:15" x14ac:dyDescent="0.25">
      <c r="A391" s="26">
        <f>MOD(IF(ROW()=2,  0.1,    IF(INDEX(TimeEntry2[WkEnd],ROW()-1)  =INDEX(TimeEntry2[WkEnd],ROW()-2),    INDEX(TimeEntry2[format],ROW()-2),    INDEX(TimeEntry2[format],ROW()-2)    +1)),2)</f>
        <v>1.1000000000000001</v>
      </c>
      <c r="B391" s="6">
        <v>44383.669039351851</v>
      </c>
      <c r="C391" s="20">
        <f>TimeEntry2[[#This Row],[Timestamp]]</f>
        <v>44383.669039351851</v>
      </c>
      <c r="D391" s="8" t="s">
        <v>175</v>
      </c>
      <c r="E391" s="7">
        <f>IF(TimeEntry2[[#This Row],[Date]]=0,#REF!,G391+(7-L391))</f>
        <v>44388</v>
      </c>
      <c r="F391" s="21" t="str">
        <f>INDEX(projects[Charge_Code],MATCH(TimeEntry2[[#This Row],[Project_ID]],projects[Project_ID],0))</f>
        <v>277658-36 W3-GRIP4-3036-CIV (01-432)</v>
      </c>
      <c r="G391" s="27">
        <f>ROUNDDOWN(TimeEntry2[[#This Row],[Timestamp]],0)</f>
        <v>44383</v>
      </c>
      <c r="H391" s="8">
        <v>2</v>
      </c>
      <c r="I391" s="8" t="str">
        <f t="shared" si="17"/>
        <v>Normal Time</v>
      </c>
      <c r="J391" s="8" t="s">
        <v>554</v>
      </c>
      <c r="K391" s="24" t="str">
        <f>INDEX(projects[job number],MATCH(TimeEntry2[[#This Row],[Project_ID]],projects[Project_ID],0))</f>
        <v>277658-36</v>
      </c>
      <c r="L391" s="8">
        <f>IF(TimeEntry2[[#This Row],[Date]]=0,"",WEEKDAY(G391,2))</f>
        <v>2</v>
      </c>
      <c r="M391" s="28">
        <f>YEAR(TimeEntry2[[#This Row],[WkEnd]])</f>
        <v>2021</v>
      </c>
      <c r="N391" s="28">
        <f>WEEKNUM(TimeEntry2[[#This Row],[WkEnd]])</f>
        <v>29</v>
      </c>
      <c r="O391" s="28" t="str">
        <f>TimeEntry2[[#This Row],[Year]]&amp;"-"&amp;TimeEntry2[[#This Row],[WkNo]]</f>
        <v>2021-29</v>
      </c>
    </row>
    <row r="392" spans="1:15" x14ac:dyDescent="0.25">
      <c r="A392" s="26">
        <f>MOD(IF(ROW()=2,  0.1,    IF(INDEX(TimeEntry2[WkEnd],ROW()-1)  =INDEX(TimeEntry2[WkEnd],ROW()-2),    INDEX(TimeEntry2[format],ROW()-2),    INDEX(TimeEntry2[format],ROW()-2)    +1)),2)</f>
        <v>1.1000000000000001</v>
      </c>
      <c r="B392" s="6">
        <v>44383.669039351851</v>
      </c>
      <c r="C392" s="20">
        <f>TimeEntry2[[#This Row],[Timestamp]]</f>
        <v>44383.669039351851</v>
      </c>
      <c r="D392" s="8" t="s">
        <v>175</v>
      </c>
      <c r="E392" s="7">
        <f>IF(TimeEntry2[[#This Row],[Date]]=0,#REF!,G392+(7-L392))</f>
        <v>44388</v>
      </c>
      <c r="F392" s="21" t="str">
        <f>INDEX(projects[Charge_Code],MATCH(TimeEntry2[[#This Row],[Project_ID]],projects[Project_ID],0))</f>
        <v>277658-36 W3-GRIP4-3036-CIV (01-432)</v>
      </c>
      <c r="G392" s="27">
        <f>ROUNDDOWN(TimeEntry2[[#This Row],[Timestamp]],0)</f>
        <v>44383</v>
      </c>
      <c r="H392" s="8">
        <v>4</v>
      </c>
      <c r="I392" s="8" t="str">
        <f t="shared" si="17"/>
        <v>Normal Time</v>
      </c>
      <c r="J392" s="8" t="s">
        <v>560</v>
      </c>
      <c r="K392" s="24" t="str">
        <f>INDEX(projects[job number],MATCH(TimeEntry2[[#This Row],[Project_ID]],projects[Project_ID],0))</f>
        <v>277658-36</v>
      </c>
      <c r="L392" s="8">
        <f>IF(TimeEntry2[[#This Row],[Date]]=0,"",WEEKDAY(G392,2))</f>
        <v>2</v>
      </c>
      <c r="M392" s="28">
        <f>YEAR(TimeEntry2[[#This Row],[WkEnd]])</f>
        <v>2021</v>
      </c>
      <c r="N392" s="28">
        <f>WEEKNUM(TimeEntry2[[#This Row],[WkEnd]])</f>
        <v>29</v>
      </c>
      <c r="O392" s="28" t="str">
        <f>TimeEntry2[[#This Row],[Year]]&amp;"-"&amp;TimeEntry2[[#This Row],[WkNo]]</f>
        <v>2021-29</v>
      </c>
    </row>
    <row r="393" spans="1:15" x14ac:dyDescent="0.25">
      <c r="A393" s="26">
        <f>MOD(IF(ROW()=2,  0.1,    IF(INDEX(TimeEntry2[WkEnd],ROW()-1)  =INDEX(TimeEntry2[WkEnd],ROW()-2),    INDEX(TimeEntry2[format],ROW()-2),    INDEX(TimeEntry2[format],ROW()-2)    +1)),2)</f>
        <v>1.1000000000000001</v>
      </c>
      <c r="B393" s="6">
        <v>44383.500497685185</v>
      </c>
      <c r="C393" s="20">
        <f>TimeEntry2[[#This Row],[Timestamp]]</f>
        <v>44383.500497685185</v>
      </c>
      <c r="D393" s="8" t="s">
        <v>155</v>
      </c>
      <c r="E393" s="7">
        <f>IF(TimeEntry2[[#This Row],[Date]]=0,#REF!,G393+(7-L393))</f>
        <v>44388</v>
      </c>
      <c r="F393" s="21" t="str">
        <f>INDEX(projects[Charge_Code],MATCH(TimeEntry2[[#This Row],[Project_ID]],projects[Project_ID],0))</f>
        <v>282803-00 SKYTRAN (5019-124)</v>
      </c>
      <c r="G393" s="27">
        <f>ROUNDDOWN(TimeEntry2[[#This Row],[Timestamp]],0)</f>
        <v>44383</v>
      </c>
      <c r="H393" s="8">
        <v>3.5</v>
      </c>
      <c r="I393" s="8" t="str">
        <f t="shared" si="17"/>
        <v>Normal Time</v>
      </c>
      <c r="J393" s="8" t="s">
        <v>514</v>
      </c>
      <c r="K393" s="24" t="str">
        <f>INDEX(projects[job number],MATCH(TimeEntry2[[#This Row],[Project_ID]],projects[Project_ID],0))</f>
        <v>282803-00</v>
      </c>
      <c r="L393" s="8">
        <f>IF(TimeEntry2[[#This Row],[Date]]=0,"",WEEKDAY(G393,2))</f>
        <v>2</v>
      </c>
      <c r="M393" s="28">
        <f>YEAR(TimeEntry2[[#This Row],[WkEnd]])</f>
        <v>2021</v>
      </c>
      <c r="N393" s="28">
        <f>WEEKNUM(TimeEntry2[[#This Row],[WkEnd]])</f>
        <v>29</v>
      </c>
      <c r="O393" s="28" t="str">
        <f>TimeEntry2[[#This Row],[Year]]&amp;"-"&amp;TimeEntry2[[#This Row],[WkNo]]</f>
        <v>2021-29</v>
      </c>
    </row>
    <row r="394" spans="1:15" x14ac:dyDescent="0.25">
      <c r="A394" s="26">
        <f>MOD(IF(ROW()=2,  0.1,    IF(INDEX(TimeEntry2[WkEnd],ROW()-1)  =INDEX(TimeEntry2[WkEnd],ROW()-2),    INDEX(TimeEntry2[format],ROW()-2),    INDEX(TimeEntry2[format],ROW()-2)    +1)),2)</f>
        <v>1.1000000000000001</v>
      </c>
      <c r="B394" s="6">
        <v>44382.508518518516</v>
      </c>
      <c r="C394" s="20">
        <f>TimeEntry2[[#This Row],[Timestamp]]</f>
        <v>44382.508518518516</v>
      </c>
      <c r="D394" s="8" t="s">
        <v>200</v>
      </c>
      <c r="E394" s="7">
        <f>IF(TimeEntry2[[#This Row],[Date]]=0,#REF!,G394+(7-L394))</f>
        <v>44388</v>
      </c>
      <c r="F394" s="21" t="str">
        <f>INDEX(projects[Charge_Code],MATCH(TimeEntry2[[#This Row],[Project_ID]],projects[Project_ID],0))</f>
        <v>210035-65 MC VBB WP1: DO-nota West (25-050)</v>
      </c>
      <c r="G394" s="27">
        <f>ROUNDDOWN(TimeEntry2[[#This Row],[Timestamp]],0)</f>
        <v>44382</v>
      </c>
      <c r="H394" s="8">
        <v>7.5</v>
      </c>
      <c r="I394" s="8" t="str">
        <f t="shared" si="17"/>
        <v>Normal Time</v>
      </c>
      <c r="J394" s="8" t="s">
        <v>425</v>
      </c>
      <c r="K394" s="24" t="str">
        <f>INDEX(projects[job number],MATCH(TimeEntry2[[#This Row],[Project_ID]],projects[Project_ID],0))</f>
        <v>210035-65</v>
      </c>
      <c r="L394" s="8">
        <f>IF(TimeEntry2[[#This Row],[Date]]=0,"",WEEKDAY(G394,2))</f>
        <v>1</v>
      </c>
      <c r="M394" s="28">
        <f>YEAR(TimeEntry2[[#This Row],[WkEnd]])</f>
        <v>2021</v>
      </c>
      <c r="N394" s="28">
        <f>WEEKNUM(TimeEntry2[[#This Row],[WkEnd]])</f>
        <v>29</v>
      </c>
      <c r="O394" s="28" t="str">
        <f>TimeEntry2[[#This Row],[Year]]&amp;"-"&amp;TimeEntry2[[#This Row],[WkNo]]</f>
        <v>2021-29</v>
      </c>
    </row>
    <row r="395" spans="1:15" x14ac:dyDescent="0.25">
      <c r="A395" s="26">
        <f>MOD(IF(ROW()=2,  0.1,    IF(INDEX(TimeEntry2[WkEnd],ROW()-1)  =INDEX(TimeEntry2[WkEnd],ROW()-2),    INDEX(TimeEntry2[format],ROW()-2),    INDEX(TimeEntry2[format],ROW()-2)    +1)),2)</f>
        <v>0.10000000000000009</v>
      </c>
      <c r="B395" s="6">
        <v>44379.50072916667</v>
      </c>
      <c r="C395" s="20">
        <f>TimeEntry2[[#This Row],[Timestamp]]</f>
        <v>44379.50072916667</v>
      </c>
      <c r="D395" s="8" t="s">
        <v>200</v>
      </c>
      <c r="E395" s="7">
        <f>IF(TimeEntry2[[#This Row],[Date]]=0,#REF!,G395+(7-L395))</f>
        <v>44381</v>
      </c>
      <c r="F395" s="21" t="str">
        <f>INDEX(projects[Charge_Code],MATCH(TimeEntry2[[#This Row],[Project_ID]],projects[Project_ID],0))</f>
        <v>210035-65 MC VBB WP1: DO-nota West (25-050)</v>
      </c>
      <c r="G395" s="27">
        <f>ROUNDDOWN(TimeEntry2[[#This Row],[Timestamp]],0)</f>
        <v>44379</v>
      </c>
      <c r="H395" s="8">
        <v>7.5</v>
      </c>
      <c r="I395" s="8" t="str">
        <f t="shared" si="17"/>
        <v>Normal Time</v>
      </c>
      <c r="J395" s="8" t="s">
        <v>561</v>
      </c>
      <c r="K395" s="24" t="str">
        <f>INDEX(projects[job number],MATCH(TimeEntry2[[#This Row],[Project_ID]],projects[Project_ID],0))</f>
        <v>210035-65</v>
      </c>
      <c r="L395" s="8">
        <f>IF(TimeEntry2[[#This Row],[Date]]=0,"",WEEKDAY(G395,2))</f>
        <v>5</v>
      </c>
      <c r="M395" s="28">
        <f>YEAR(TimeEntry2[[#This Row],[WkEnd]])</f>
        <v>2021</v>
      </c>
      <c r="N395" s="28">
        <f>WEEKNUM(TimeEntry2[[#This Row],[WkEnd]])</f>
        <v>28</v>
      </c>
      <c r="O395" s="28" t="str">
        <f>TimeEntry2[[#This Row],[Year]]&amp;"-"&amp;TimeEntry2[[#This Row],[WkNo]]</f>
        <v>2021-28</v>
      </c>
    </row>
    <row r="396" spans="1:15" x14ac:dyDescent="0.25">
      <c r="A396" s="26">
        <f>MOD(IF(ROW()=2,  0.1,    IF(INDEX(TimeEntry2[WkEnd],ROW()-1)  =INDEX(TimeEntry2[WkEnd],ROW()-2),    INDEX(TimeEntry2[format],ROW()-2),    INDEX(TimeEntry2[format],ROW()-2)    +1)),2)</f>
        <v>0.10000000000000009</v>
      </c>
      <c r="B396" s="6">
        <v>44378.667245370372</v>
      </c>
      <c r="C396" s="20">
        <f>TimeEntry2[[#This Row],[Timestamp]]</f>
        <v>44378.667245370372</v>
      </c>
      <c r="D396" s="8" t="s">
        <v>175</v>
      </c>
      <c r="E396" s="7">
        <f>IF(TimeEntry2[[#This Row],[Date]]=0,#REF!,G396+(7-L396))</f>
        <v>44381</v>
      </c>
      <c r="F396" s="21" t="str">
        <f>INDEX(projects[Charge_Code],MATCH(TimeEntry2[[#This Row],[Project_ID]],projects[Project_ID],0))</f>
        <v>277658-36 W3-GRIP4-3036-CIV (01-432)</v>
      </c>
      <c r="G396" s="27">
        <f>ROUNDDOWN(TimeEntry2[[#This Row],[Timestamp]],0)</f>
        <v>44378</v>
      </c>
      <c r="H396" s="8">
        <v>2.5</v>
      </c>
      <c r="I396" s="8" t="str">
        <f t="shared" si="17"/>
        <v>Normal Time</v>
      </c>
      <c r="J396" s="8" t="s">
        <v>562</v>
      </c>
      <c r="K396" s="24" t="str">
        <f>INDEX(projects[job number],MATCH(TimeEntry2[[#This Row],[Project_ID]],projects[Project_ID],0))</f>
        <v>277658-36</v>
      </c>
      <c r="L396" s="8">
        <f>IF(TimeEntry2[[#This Row],[Date]]=0,"",WEEKDAY(G396,2))</f>
        <v>4</v>
      </c>
      <c r="M396" s="28">
        <f>YEAR(TimeEntry2[[#This Row],[WkEnd]])</f>
        <v>2021</v>
      </c>
      <c r="N396" s="28">
        <f>WEEKNUM(TimeEntry2[[#This Row],[WkEnd]])</f>
        <v>28</v>
      </c>
      <c r="O396" s="28" t="str">
        <f>TimeEntry2[[#This Row],[Year]]&amp;"-"&amp;TimeEntry2[[#This Row],[WkNo]]</f>
        <v>2021-28</v>
      </c>
    </row>
    <row r="397" spans="1:15" x14ac:dyDescent="0.25">
      <c r="A397" s="26">
        <f>MOD(IF(ROW()=2,  0.1,    IF(INDEX(TimeEntry2[WkEnd],ROW()-1)  =INDEX(TimeEntry2[WkEnd],ROW()-2),    INDEX(TimeEntry2[format],ROW()-2),    INDEX(TimeEntry2[format],ROW()-2)    +1)),2)</f>
        <v>0.10000000000000009</v>
      </c>
      <c r="B397" s="6">
        <v>44378.667245370372</v>
      </c>
      <c r="C397" s="20">
        <f>TimeEntry2[[#This Row],[Timestamp]]</f>
        <v>44378.667245370372</v>
      </c>
      <c r="D397" s="8" t="s">
        <v>105</v>
      </c>
      <c r="E397" s="7">
        <f>IF(TimeEntry2[[#This Row],[Date]]=0,#REF!,G397+(7-L397))</f>
        <v>44381</v>
      </c>
      <c r="F397" s="21" t="str">
        <f>INDEX(projects[Charge_Code],MATCH(TimeEntry2[[#This Row],[Project_ID]],projects[Project_ID],0))</f>
        <v>272212-84 N1N2 - M42MARSTONBOX - CIV STR (01-124)</v>
      </c>
      <c r="G397" s="27">
        <f>ROUNDDOWN(TimeEntry2[[#This Row],[Timestamp]],0)</f>
        <v>44378</v>
      </c>
      <c r="H397" s="8">
        <v>2.5</v>
      </c>
      <c r="I397" s="8" t="str">
        <f t="shared" si="17"/>
        <v>Normal Time</v>
      </c>
      <c r="J397" s="8" t="s">
        <v>563</v>
      </c>
      <c r="K397" s="24" t="str">
        <f>INDEX(projects[job number],MATCH(TimeEntry2[[#This Row],[Project_ID]],projects[Project_ID],0))</f>
        <v>272212-84</v>
      </c>
      <c r="L397" s="8">
        <f>IF(TimeEntry2[[#This Row],[Date]]=0,"",WEEKDAY(G397,2))</f>
        <v>4</v>
      </c>
      <c r="M397" s="28">
        <f>YEAR(TimeEntry2[[#This Row],[WkEnd]])</f>
        <v>2021</v>
      </c>
      <c r="N397" s="28">
        <f>WEEKNUM(TimeEntry2[[#This Row],[WkEnd]])</f>
        <v>28</v>
      </c>
      <c r="O397" s="28" t="str">
        <f>TimeEntry2[[#This Row],[Year]]&amp;"-"&amp;TimeEntry2[[#This Row],[WkNo]]</f>
        <v>2021-28</v>
      </c>
    </row>
    <row r="398" spans="1:15" x14ac:dyDescent="0.25">
      <c r="A398" s="26">
        <f>MOD(IF(ROW()=2,  0.1,    IF(INDEX(TimeEntry2[WkEnd],ROW()-1)  =INDEX(TimeEntry2[WkEnd],ROW()-2),    INDEX(TimeEntry2[format],ROW()-2),    INDEX(TimeEntry2[format],ROW()-2)    +1)),2)</f>
        <v>0.10000000000000009</v>
      </c>
      <c r="B398" s="6">
        <v>44378.500254629631</v>
      </c>
      <c r="C398" s="20">
        <f>TimeEntry2[[#This Row],[Timestamp]]</f>
        <v>44378.500254629631</v>
      </c>
      <c r="D398" s="8" t="s">
        <v>200</v>
      </c>
      <c r="E398" s="7">
        <f>IF(TimeEntry2[[#This Row],[Date]]=0,#REF!,G398+(7-L398))</f>
        <v>44381</v>
      </c>
      <c r="F398" s="21" t="str">
        <f>INDEX(projects[Charge_Code],MATCH(TimeEntry2[[#This Row],[Project_ID]],projects[Project_ID],0))</f>
        <v>210035-65 MC VBB WP1: DO-nota West (25-050)</v>
      </c>
      <c r="G398" s="27">
        <f>ROUNDDOWN(TimeEntry2[[#This Row],[Timestamp]],0)</f>
        <v>44378</v>
      </c>
      <c r="H398" s="8">
        <v>2.5</v>
      </c>
      <c r="I398" s="8" t="str">
        <f t="shared" si="17"/>
        <v>Normal Time</v>
      </c>
      <c r="J398" s="8" t="s">
        <v>561</v>
      </c>
      <c r="K398" s="24" t="str">
        <f>INDEX(projects[job number],MATCH(TimeEntry2[[#This Row],[Project_ID]],projects[Project_ID],0))</f>
        <v>210035-65</v>
      </c>
      <c r="L398" s="8">
        <f>IF(TimeEntry2[[#This Row],[Date]]=0,"",WEEKDAY(G398,2))</f>
        <v>4</v>
      </c>
      <c r="M398" s="28">
        <f>YEAR(TimeEntry2[[#This Row],[WkEnd]])</f>
        <v>2021</v>
      </c>
      <c r="N398" s="28">
        <f>WEEKNUM(TimeEntry2[[#This Row],[WkEnd]])</f>
        <v>28</v>
      </c>
      <c r="O398" s="28" t="str">
        <f>TimeEntry2[[#This Row],[Year]]&amp;"-"&amp;TimeEntry2[[#This Row],[WkNo]]</f>
        <v>2021-28</v>
      </c>
    </row>
    <row r="399" spans="1:15" x14ac:dyDescent="0.25">
      <c r="A399" s="26">
        <f>MOD(IF(ROW()=2,  0.1,    IF(INDEX(TimeEntry2[WkEnd],ROW()-1)  =INDEX(TimeEntry2[WkEnd],ROW()-2),    INDEX(TimeEntry2[format],ROW()-2),    INDEX(TimeEntry2[format],ROW()-2)    +1)),2)</f>
        <v>0.10000000000000009</v>
      </c>
      <c r="B399" s="6">
        <v>44377.500254629631</v>
      </c>
      <c r="C399" s="20">
        <f>TimeEntry2[[#This Row],[Timestamp]]</f>
        <v>44377.500254629631</v>
      </c>
      <c r="D399" s="8" t="s">
        <v>200</v>
      </c>
      <c r="E399" s="7">
        <f>IF(TimeEntry2[[#This Row],[Date]]=0,#REF!,G399+(7-L399))</f>
        <v>44381</v>
      </c>
      <c r="F399" s="21" t="str">
        <f>INDEX(projects[Charge_Code],MATCH(TimeEntry2[[#This Row],[Project_ID]],projects[Project_ID],0))</f>
        <v>210035-65 MC VBB WP1: DO-nota West (25-050)</v>
      </c>
      <c r="G399" s="27">
        <f>ROUNDDOWN(TimeEntry2[[#This Row],[Timestamp]],0)</f>
        <v>44377</v>
      </c>
      <c r="H399" s="8">
        <v>7.5</v>
      </c>
      <c r="I399" s="8" t="str">
        <f t="shared" si="17"/>
        <v>Normal Time</v>
      </c>
      <c r="J399" s="8" t="s">
        <v>564</v>
      </c>
      <c r="K399" s="24" t="str">
        <f>INDEX(projects[job number],MATCH(TimeEntry2[[#This Row],[Project_ID]],projects[Project_ID],0))</f>
        <v>210035-65</v>
      </c>
      <c r="L399" s="8">
        <f>IF(TimeEntry2[[#This Row],[Date]]=0,"",WEEKDAY(G399,2))</f>
        <v>3</v>
      </c>
      <c r="M399" s="28">
        <f>YEAR(TimeEntry2[[#This Row],[WkEnd]])</f>
        <v>2021</v>
      </c>
      <c r="N399" s="28">
        <f>WEEKNUM(TimeEntry2[[#This Row],[WkEnd]])</f>
        <v>28</v>
      </c>
      <c r="O399" s="28" t="str">
        <f>TimeEntry2[[#This Row],[Year]]&amp;"-"&amp;TimeEntry2[[#This Row],[WkNo]]</f>
        <v>2021-28</v>
      </c>
    </row>
    <row r="400" spans="1:15" x14ac:dyDescent="0.25">
      <c r="A400" s="26">
        <f>MOD(IF(ROW()=2,  0.1,    IF(INDEX(TimeEntry2[WkEnd],ROW()-1)  =INDEX(TimeEntry2[WkEnd],ROW()-2),    INDEX(TimeEntry2[format],ROW()-2),    INDEX(TimeEntry2[format],ROW()-2)    +1)),2)</f>
        <v>0.10000000000000009</v>
      </c>
      <c r="B400" s="6">
        <v>44376.884108796294</v>
      </c>
      <c r="C400" s="20">
        <f>TimeEntry2[[#This Row],[Timestamp]]</f>
        <v>44376.884108796294</v>
      </c>
      <c r="D400" s="8" t="s">
        <v>200</v>
      </c>
      <c r="E400" s="7">
        <f>IF(TimeEntry2[[#This Row],[Date]]=0,#REF!,G400+(7-L400))</f>
        <v>44381</v>
      </c>
      <c r="F400" s="21" t="str">
        <f>INDEX(projects[Charge_Code],MATCH(TimeEntry2[[#This Row],[Project_ID]],projects[Project_ID],0))</f>
        <v>210035-65 MC VBB WP1: DO-nota West (25-050)</v>
      </c>
      <c r="G400" s="27">
        <f>ROUNDDOWN(TimeEntry2[[#This Row],[Timestamp]],0)</f>
        <v>44376</v>
      </c>
      <c r="H400" s="8">
        <v>7.5</v>
      </c>
      <c r="I400" s="8" t="str">
        <f t="shared" si="17"/>
        <v>Normal Time</v>
      </c>
      <c r="J400" s="8" t="s">
        <v>565</v>
      </c>
      <c r="K400" s="24" t="str">
        <f>INDEX(projects[job number],MATCH(TimeEntry2[[#This Row],[Project_ID]],projects[Project_ID],0))</f>
        <v>210035-65</v>
      </c>
      <c r="L400" s="8">
        <f>IF(TimeEntry2[[#This Row],[Date]]=0,"",WEEKDAY(G400,2))</f>
        <v>2</v>
      </c>
      <c r="M400" s="28">
        <f>YEAR(TimeEntry2[[#This Row],[WkEnd]])</f>
        <v>2021</v>
      </c>
      <c r="N400" s="28">
        <f>WEEKNUM(TimeEntry2[[#This Row],[WkEnd]])</f>
        <v>28</v>
      </c>
      <c r="O400" s="28" t="str">
        <f>TimeEntry2[[#This Row],[Year]]&amp;"-"&amp;TimeEntry2[[#This Row],[WkNo]]</f>
        <v>2021-28</v>
      </c>
    </row>
    <row r="401" spans="1:15" x14ac:dyDescent="0.25">
      <c r="A401" s="26">
        <f>MOD(IF(ROW()=2,  0.1,    IF(INDEX(TimeEntry2[WkEnd],ROW()-1)  =INDEX(TimeEntry2[WkEnd],ROW()-2),    INDEX(TimeEntry2[format],ROW()-2),    INDEX(TimeEntry2[format],ROW()-2)    +1)),2)</f>
        <v>0.10000000000000009</v>
      </c>
      <c r="B401" s="6">
        <v>44375.500358796293</v>
      </c>
      <c r="C401" s="20">
        <f>TimeEntry2[[#This Row],[Timestamp]]</f>
        <v>44375.500358796293</v>
      </c>
      <c r="D401" s="8" t="s">
        <v>200</v>
      </c>
      <c r="E401" s="7">
        <f>IF(TimeEntry2[[#This Row],[Date]]=0,#REF!,G401+(7-L401))</f>
        <v>44381</v>
      </c>
      <c r="F401" s="21" t="str">
        <f>INDEX(projects[Charge_Code],MATCH(TimeEntry2[[#This Row],[Project_ID]],projects[Project_ID],0))</f>
        <v>210035-65 MC VBB WP1: DO-nota West (25-050)</v>
      </c>
      <c r="G401" s="27">
        <f>ROUNDDOWN(TimeEntry2[[#This Row],[Timestamp]],0)</f>
        <v>44375</v>
      </c>
      <c r="H401" s="8">
        <v>7.5</v>
      </c>
      <c r="I401" s="8" t="str">
        <f t="shared" si="17"/>
        <v>Normal Time</v>
      </c>
      <c r="J401" s="8" t="s">
        <v>566</v>
      </c>
      <c r="K401" s="24" t="str">
        <f>INDEX(projects[job number],MATCH(TimeEntry2[[#This Row],[Project_ID]],projects[Project_ID],0))</f>
        <v>210035-65</v>
      </c>
      <c r="L401" s="8">
        <f>IF(TimeEntry2[[#This Row],[Date]]=0,"",WEEKDAY(G401,2))</f>
        <v>1</v>
      </c>
      <c r="M401" s="28">
        <f>YEAR(TimeEntry2[[#This Row],[WkEnd]])</f>
        <v>2021</v>
      </c>
      <c r="N401" s="28">
        <f>WEEKNUM(TimeEntry2[[#This Row],[WkEnd]])</f>
        <v>28</v>
      </c>
      <c r="O401" s="28" t="str">
        <f>TimeEntry2[[#This Row],[Year]]&amp;"-"&amp;TimeEntry2[[#This Row],[WkNo]]</f>
        <v>2021-28</v>
      </c>
    </row>
    <row r="402" spans="1:15" x14ac:dyDescent="0.25">
      <c r="A402" s="26">
        <f>MOD(IF(ROW()=2,  0.1,    IF(INDEX(TimeEntry2[WkEnd],ROW()-1)  =INDEX(TimeEntry2[WkEnd],ROW()-2),    INDEX(TimeEntry2[format],ROW()-2),    INDEX(TimeEntry2[format],ROW()-2)    +1)),2)</f>
        <v>1.1000000000000001</v>
      </c>
      <c r="B402" s="6">
        <v>44372.502870370372</v>
      </c>
      <c r="C402" s="20">
        <f>TimeEntry2[[#This Row],[Timestamp]]</f>
        <v>44372.502870370372</v>
      </c>
      <c r="D402" s="8" t="s">
        <v>200</v>
      </c>
      <c r="E402" s="7">
        <f>IF(TimeEntry2[[#This Row],[Date]]=0,#REF!,G402+(7-L402))</f>
        <v>44374</v>
      </c>
      <c r="F402" s="21" t="str">
        <f>INDEX(projects[Charge_Code],MATCH(TimeEntry2[[#This Row],[Project_ID]],projects[Project_ID],0))</f>
        <v>210035-65 MC VBB WP1: DO-nota West (25-050)</v>
      </c>
      <c r="G402" s="27">
        <f>ROUNDDOWN(TimeEntry2[[#This Row],[Timestamp]],0)</f>
        <v>44372</v>
      </c>
      <c r="H402" s="8">
        <v>7.5</v>
      </c>
      <c r="I402" s="8" t="str">
        <f t="shared" si="17"/>
        <v>Normal Time</v>
      </c>
      <c r="J402" s="8" t="s">
        <v>567</v>
      </c>
      <c r="K402" s="24" t="str">
        <f>INDEX(projects[job number],MATCH(TimeEntry2[[#This Row],[Project_ID]],projects[Project_ID],0))</f>
        <v>210035-65</v>
      </c>
      <c r="L402" s="8">
        <f>IF(TimeEntry2[[#This Row],[Date]]=0,"",WEEKDAY(G402,2))</f>
        <v>5</v>
      </c>
      <c r="M402" s="28">
        <f>YEAR(TimeEntry2[[#This Row],[WkEnd]])</f>
        <v>2021</v>
      </c>
      <c r="N402" s="28">
        <f>WEEKNUM(TimeEntry2[[#This Row],[WkEnd]])</f>
        <v>27</v>
      </c>
      <c r="O402" s="28" t="str">
        <f>TimeEntry2[[#This Row],[Year]]&amp;"-"&amp;TimeEntry2[[#This Row],[WkNo]]</f>
        <v>2021-27</v>
      </c>
    </row>
    <row r="403" spans="1:15" x14ac:dyDescent="0.25">
      <c r="A403" s="26">
        <f>MOD(IF(ROW()=2,  0.1,    IF(INDEX(TimeEntry2[WkEnd],ROW()-1)  =INDEX(TimeEntry2[WkEnd],ROW()-2),    INDEX(TimeEntry2[format],ROW()-2),    INDEX(TimeEntry2[format],ROW()-2)    +1)),2)</f>
        <v>1.1000000000000001</v>
      </c>
      <c r="B403" s="6">
        <v>44371.502870370372</v>
      </c>
      <c r="C403" s="20">
        <f>TimeEntry2[[#This Row],[Timestamp]]</f>
        <v>44371.502870370372</v>
      </c>
      <c r="D403" s="8" t="s">
        <v>200</v>
      </c>
      <c r="E403" s="7">
        <f>IF(TimeEntry2[[#This Row],[Date]]=0,#REF!,G403+(7-L403))</f>
        <v>44374</v>
      </c>
      <c r="F403" s="21" t="str">
        <f>INDEX(projects[Charge_Code],MATCH(TimeEntry2[[#This Row],[Project_ID]],projects[Project_ID],0))</f>
        <v>210035-65 MC VBB WP1: DO-nota West (25-050)</v>
      </c>
      <c r="G403" s="27">
        <f>ROUNDDOWN(TimeEntry2[[#This Row],[Timestamp]],0)</f>
        <v>44371</v>
      </c>
      <c r="H403" s="8">
        <v>7.5</v>
      </c>
      <c r="I403" s="8" t="str">
        <f t="shared" si="17"/>
        <v>Normal Time</v>
      </c>
      <c r="J403" s="8" t="s">
        <v>568</v>
      </c>
      <c r="K403" s="24" t="str">
        <f>INDEX(projects[job number],MATCH(TimeEntry2[[#This Row],[Project_ID]],projects[Project_ID],0))</f>
        <v>210035-65</v>
      </c>
      <c r="L403" s="8">
        <f>IF(TimeEntry2[[#This Row],[Date]]=0,"",WEEKDAY(G403,2))</f>
        <v>4</v>
      </c>
      <c r="M403" s="28">
        <f>YEAR(TimeEntry2[[#This Row],[WkEnd]])</f>
        <v>2021</v>
      </c>
      <c r="N403" s="28">
        <f>WEEKNUM(TimeEntry2[[#This Row],[WkEnd]])</f>
        <v>27</v>
      </c>
      <c r="O403" s="28" t="str">
        <f>TimeEntry2[[#This Row],[Year]]&amp;"-"&amp;TimeEntry2[[#This Row],[WkNo]]</f>
        <v>2021-27</v>
      </c>
    </row>
    <row r="404" spans="1:15" x14ac:dyDescent="0.25">
      <c r="A404" s="26">
        <f>MOD(IF(ROW()=2,  0.1,    IF(INDEX(TimeEntry2[WkEnd],ROW()-1)  =INDEX(TimeEntry2[WkEnd],ROW()-2),    INDEX(TimeEntry2[format],ROW()-2),    INDEX(TimeEntry2[format],ROW()-2)    +1)),2)</f>
        <v>1.1000000000000001</v>
      </c>
      <c r="B404" s="6">
        <v>44370.667037037034</v>
      </c>
      <c r="C404" s="20">
        <f>TimeEntry2[[#This Row],[Timestamp]]</f>
        <v>44370.667037037034</v>
      </c>
      <c r="D404" s="8" t="s">
        <v>200</v>
      </c>
      <c r="E404" s="7">
        <f>IF(TimeEntry2[[#This Row],[Date]]=0,#REF!,G404+(7-L404))</f>
        <v>44374</v>
      </c>
      <c r="F404" s="21" t="str">
        <f>INDEX(projects[Charge_Code],MATCH(TimeEntry2[[#This Row],[Project_ID]],projects[Project_ID],0))</f>
        <v>210035-65 MC VBB WP1: DO-nota West (25-050)</v>
      </c>
      <c r="G404" s="27">
        <f>ROUNDDOWN(TimeEntry2[[#This Row],[Timestamp]],0)</f>
        <v>44370</v>
      </c>
      <c r="H404" s="8">
        <v>7.5</v>
      </c>
      <c r="I404" s="8" t="str">
        <f t="shared" si="17"/>
        <v>Normal Time</v>
      </c>
      <c r="J404" s="8" t="s">
        <v>569</v>
      </c>
      <c r="K404" s="24" t="str">
        <f>INDEX(projects[job number],MATCH(TimeEntry2[[#This Row],[Project_ID]],projects[Project_ID],0))</f>
        <v>210035-65</v>
      </c>
      <c r="L404" s="8">
        <f>IF(TimeEntry2[[#This Row],[Date]]=0,"",WEEKDAY(G404,2))</f>
        <v>3</v>
      </c>
      <c r="M404" s="28">
        <f>YEAR(TimeEntry2[[#This Row],[WkEnd]])</f>
        <v>2021</v>
      </c>
      <c r="N404" s="28">
        <f>WEEKNUM(TimeEntry2[[#This Row],[WkEnd]])</f>
        <v>27</v>
      </c>
      <c r="O404" s="28" t="str">
        <f>TimeEntry2[[#This Row],[Year]]&amp;"-"&amp;TimeEntry2[[#This Row],[WkNo]]</f>
        <v>2021-27</v>
      </c>
    </row>
    <row r="405" spans="1:15" x14ac:dyDescent="0.25">
      <c r="A405" s="26">
        <f>MOD(IF(ROW()=2,  0.1,    IF(INDEX(TimeEntry2[WkEnd],ROW()-1)  =INDEX(TimeEntry2[WkEnd],ROW()-2),    INDEX(TimeEntry2[format],ROW()-2),    INDEX(TimeEntry2[format],ROW()-2)    +1)),2)</f>
        <v>1.1000000000000001</v>
      </c>
      <c r="B405" s="6">
        <v>44369.502870370372</v>
      </c>
      <c r="C405" s="20">
        <f>TimeEntry2[[#This Row],[Timestamp]]</f>
        <v>44369.502870370372</v>
      </c>
      <c r="D405" s="8" t="s">
        <v>200</v>
      </c>
      <c r="E405" s="7">
        <f>IF(TimeEntry2[[#This Row],[Date]]=0,#REF!,G405+(7-L405))</f>
        <v>44374</v>
      </c>
      <c r="F405" s="21" t="str">
        <f>INDEX(projects[Charge_Code],MATCH(TimeEntry2[[#This Row],[Project_ID]],projects[Project_ID],0))</f>
        <v>210035-65 MC VBB WP1: DO-nota West (25-050)</v>
      </c>
      <c r="G405" s="27">
        <f>ROUNDDOWN(TimeEntry2[[#This Row],[Timestamp]],0)</f>
        <v>44369</v>
      </c>
      <c r="H405" s="8">
        <v>7.5</v>
      </c>
      <c r="I405" s="8" t="str">
        <f t="shared" si="17"/>
        <v>Normal Time</v>
      </c>
      <c r="J405" s="8" t="s">
        <v>567</v>
      </c>
      <c r="K405" s="24" t="str">
        <f>INDEX(projects[job number],MATCH(TimeEntry2[[#This Row],[Project_ID]],projects[Project_ID],0))</f>
        <v>210035-65</v>
      </c>
      <c r="L405" s="8">
        <f>IF(TimeEntry2[[#This Row],[Date]]=0,"",WEEKDAY(G405,2))</f>
        <v>2</v>
      </c>
      <c r="M405" s="28">
        <f>YEAR(TimeEntry2[[#This Row],[WkEnd]])</f>
        <v>2021</v>
      </c>
      <c r="N405" s="28">
        <f>WEEKNUM(TimeEntry2[[#This Row],[WkEnd]])</f>
        <v>27</v>
      </c>
      <c r="O405" s="28" t="str">
        <f>TimeEntry2[[#This Row],[Year]]&amp;"-"&amp;TimeEntry2[[#This Row],[WkNo]]</f>
        <v>2021-27</v>
      </c>
    </row>
    <row r="406" spans="1:15" x14ac:dyDescent="0.25">
      <c r="A406" s="26">
        <f>MOD(IF(ROW()=2,  0.1,    IF(INDEX(TimeEntry2[WkEnd],ROW()-1)  =INDEX(TimeEntry2[WkEnd],ROW()-2),    INDEX(TimeEntry2[format],ROW()-2),    INDEX(TimeEntry2[format],ROW()-2)    +1)),2)</f>
        <v>1.1000000000000001</v>
      </c>
      <c r="B406" s="6">
        <v>44368.837025462963</v>
      </c>
      <c r="C406" s="20">
        <f>TimeEntry2[[#This Row],[Timestamp]]</f>
        <v>44368.837025462963</v>
      </c>
      <c r="D406" s="8" t="s">
        <v>200</v>
      </c>
      <c r="E406" s="7">
        <f>IF(TimeEntry2[[#This Row],[Date]]=0,#REF!,G406+(7-L406))</f>
        <v>44374</v>
      </c>
      <c r="F406" s="21" t="str">
        <f>INDEX(projects[Charge_Code],MATCH(TimeEntry2[[#This Row],[Project_ID]],projects[Project_ID],0))</f>
        <v>210035-65 MC VBB WP1: DO-nota West (25-050)</v>
      </c>
      <c r="G406" s="27">
        <f>ROUNDDOWN(TimeEntry2[[#This Row],[Timestamp]],0)</f>
        <v>44368</v>
      </c>
      <c r="H406" s="8">
        <v>7.5</v>
      </c>
      <c r="I406" s="8" t="str">
        <f t="shared" si="17"/>
        <v>Normal Time</v>
      </c>
      <c r="J406" s="8" t="s">
        <v>570</v>
      </c>
      <c r="K406" s="24" t="str">
        <f>INDEX(projects[job number],MATCH(TimeEntry2[[#This Row],[Project_ID]],projects[Project_ID],0))</f>
        <v>210035-65</v>
      </c>
      <c r="L406" s="8">
        <f>IF(TimeEntry2[[#This Row],[Date]]=0,"",WEEKDAY(G406,2))</f>
        <v>1</v>
      </c>
      <c r="M406" s="28">
        <f>YEAR(TimeEntry2[[#This Row],[WkEnd]])</f>
        <v>2021</v>
      </c>
      <c r="N406" s="28">
        <f>WEEKNUM(TimeEntry2[[#This Row],[WkEnd]])</f>
        <v>27</v>
      </c>
      <c r="O406" s="28" t="str">
        <f>TimeEntry2[[#This Row],[Year]]&amp;"-"&amp;TimeEntry2[[#This Row],[WkNo]]</f>
        <v>2021-27</v>
      </c>
    </row>
    <row r="407" spans="1:15" x14ac:dyDescent="0.25">
      <c r="A407" s="26">
        <f>MOD(IF(ROW()=2,  0.1,    IF(INDEX(TimeEntry2[WkEnd],ROW()-1)  =INDEX(TimeEntry2[WkEnd],ROW()-2),    INDEX(TimeEntry2[format],ROW()-2),    INDEX(TimeEntry2[format],ROW()-2)    +1)),2)</f>
        <v>0.10000000000000009</v>
      </c>
      <c r="B407" s="6">
        <v>44365.66847222222</v>
      </c>
      <c r="C407" s="20">
        <f>TimeEntry2[[#This Row],[Timestamp]]</f>
        <v>44365.66847222222</v>
      </c>
      <c r="D407" s="8" t="s">
        <v>200</v>
      </c>
      <c r="E407" s="7">
        <f>IF(TimeEntry2[[#This Row],[Date]]=0,#REF!,G407+(7-L407))</f>
        <v>44367</v>
      </c>
      <c r="F407" s="21" t="str">
        <f>INDEX(projects[Charge_Code],MATCH(TimeEntry2[[#This Row],[Project_ID]],projects[Project_ID],0))</f>
        <v>210035-65 MC VBB WP1: DO-nota West (25-050)</v>
      </c>
      <c r="G407" s="27">
        <f>ROUNDDOWN(TimeEntry2[[#This Row],[Timestamp]],0)</f>
        <v>44365</v>
      </c>
      <c r="H407" s="8">
        <v>7.5</v>
      </c>
      <c r="I407" s="8" t="str">
        <f t="shared" si="17"/>
        <v>Normal Time</v>
      </c>
      <c r="J407" s="8" t="s">
        <v>567</v>
      </c>
      <c r="K407" s="24" t="str">
        <f>INDEX(projects[job number],MATCH(TimeEntry2[[#This Row],[Project_ID]],projects[Project_ID],0))</f>
        <v>210035-65</v>
      </c>
      <c r="L407" s="8">
        <f>IF(TimeEntry2[[#This Row],[Date]]=0,"",WEEKDAY(G407,2))</f>
        <v>5</v>
      </c>
      <c r="M407" s="28">
        <f>YEAR(TimeEntry2[[#This Row],[WkEnd]])</f>
        <v>2021</v>
      </c>
      <c r="N407" s="28">
        <f>WEEKNUM(TimeEntry2[[#This Row],[WkEnd]])</f>
        <v>26</v>
      </c>
      <c r="O407" s="28" t="str">
        <f>TimeEntry2[[#This Row],[Year]]&amp;"-"&amp;TimeEntry2[[#This Row],[WkNo]]</f>
        <v>2021-26</v>
      </c>
    </row>
    <row r="408" spans="1:15" x14ac:dyDescent="0.25">
      <c r="A408" s="26">
        <f>MOD(IF(ROW()=2,  0.1,    IF(INDEX(TimeEntry2[WkEnd],ROW()-1)  =INDEX(TimeEntry2[WkEnd],ROW()-2),    INDEX(TimeEntry2[format],ROW()-2),    INDEX(TimeEntry2[format],ROW()-2)    +1)),2)</f>
        <v>0.10000000000000009</v>
      </c>
      <c r="B408" s="6">
        <v>44364.67324074074</v>
      </c>
      <c r="C408" s="20">
        <f>TimeEntry2[[#This Row],[Timestamp]]</f>
        <v>44364.67324074074</v>
      </c>
      <c r="D408" s="8" t="s">
        <v>200</v>
      </c>
      <c r="E408" s="7">
        <f>IF(TimeEntry2[[#This Row],[Date]]=0,#REF!,G408+(7-L408))</f>
        <v>44367</v>
      </c>
      <c r="F408" s="21" t="str">
        <f>INDEX(projects[Charge_Code],MATCH(TimeEntry2[[#This Row],[Project_ID]],projects[Project_ID],0))</f>
        <v>210035-65 MC VBB WP1: DO-nota West (25-050)</v>
      </c>
      <c r="G408" s="27">
        <f>ROUNDDOWN(TimeEntry2[[#This Row],[Timestamp]],0)</f>
        <v>44364</v>
      </c>
      <c r="H408" s="8">
        <v>7.5</v>
      </c>
      <c r="I408" s="8" t="str">
        <f t="shared" si="17"/>
        <v>Normal Time</v>
      </c>
      <c r="J408" s="8" t="s">
        <v>571</v>
      </c>
      <c r="K408" s="24" t="str">
        <f>INDEX(projects[job number],MATCH(TimeEntry2[[#This Row],[Project_ID]],projects[Project_ID],0))</f>
        <v>210035-65</v>
      </c>
      <c r="L408" s="8">
        <f>IF(TimeEntry2[[#This Row],[Date]]=0,"",WEEKDAY(G408,2))</f>
        <v>4</v>
      </c>
      <c r="M408" s="28">
        <f>YEAR(TimeEntry2[[#This Row],[WkEnd]])</f>
        <v>2021</v>
      </c>
      <c r="N408" s="28">
        <f>WEEKNUM(TimeEntry2[[#This Row],[WkEnd]])</f>
        <v>26</v>
      </c>
      <c r="O408" s="28" t="str">
        <f>TimeEntry2[[#This Row],[Year]]&amp;"-"&amp;TimeEntry2[[#This Row],[WkNo]]</f>
        <v>2021-26</v>
      </c>
    </row>
    <row r="409" spans="1:15" x14ac:dyDescent="0.25">
      <c r="A409" s="26">
        <f>MOD(IF(ROW()=2,  0.1,    IF(INDEX(TimeEntry2[WkEnd],ROW()-1)  =INDEX(TimeEntry2[WkEnd],ROW()-2),    INDEX(TimeEntry2[format],ROW()-2),    INDEX(TimeEntry2[format],ROW()-2)    +1)),2)</f>
        <v>0.10000000000000009</v>
      </c>
      <c r="B409" s="6">
        <v>44363.667060185187</v>
      </c>
      <c r="C409" s="20">
        <f>TimeEntry2[[#This Row],[Timestamp]]</f>
        <v>44363.667060185187</v>
      </c>
      <c r="D409" s="8" t="s">
        <v>200</v>
      </c>
      <c r="E409" s="7">
        <f>IF(TimeEntry2[[#This Row],[Date]]=0,#REF!,G409+(7-L409))</f>
        <v>44367</v>
      </c>
      <c r="F409" s="21" t="str">
        <f>INDEX(projects[Charge_Code],MATCH(TimeEntry2[[#This Row],[Project_ID]],projects[Project_ID],0))</f>
        <v>210035-65 MC VBB WP1: DO-nota West (25-050)</v>
      </c>
      <c r="G409" s="27">
        <f>ROUNDDOWN(TimeEntry2[[#This Row],[Timestamp]],0)</f>
        <v>44363</v>
      </c>
      <c r="H409" s="8">
        <v>7.5</v>
      </c>
      <c r="I409" s="8" t="str">
        <f t="shared" si="17"/>
        <v>Normal Time</v>
      </c>
      <c r="J409" s="8" t="s">
        <v>572</v>
      </c>
      <c r="K409" s="24" t="str">
        <f>INDEX(projects[job number],MATCH(TimeEntry2[[#This Row],[Project_ID]],projects[Project_ID],0))</f>
        <v>210035-65</v>
      </c>
      <c r="L409" s="8">
        <f>IF(TimeEntry2[[#This Row],[Date]]=0,"",WEEKDAY(G409,2))</f>
        <v>3</v>
      </c>
      <c r="M409" s="28">
        <f>YEAR(TimeEntry2[[#This Row],[WkEnd]])</f>
        <v>2021</v>
      </c>
      <c r="N409" s="28">
        <f>WEEKNUM(TimeEntry2[[#This Row],[WkEnd]])</f>
        <v>26</v>
      </c>
      <c r="O409" s="28" t="str">
        <f>TimeEntry2[[#This Row],[Year]]&amp;"-"&amp;TimeEntry2[[#This Row],[WkNo]]</f>
        <v>2021-26</v>
      </c>
    </row>
    <row r="410" spans="1:15" x14ac:dyDescent="0.25">
      <c r="A410" s="26">
        <f>MOD(IF(ROW()=2,  0.1,    IF(INDEX(TimeEntry2[WkEnd],ROW()-1)  =INDEX(TimeEntry2[WkEnd],ROW()-2),    INDEX(TimeEntry2[format],ROW()-2),    INDEX(TimeEntry2[format],ROW()-2)    +1)),2)</f>
        <v>0.10000000000000009</v>
      </c>
      <c r="B410" s="6">
        <v>44362.667060185187</v>
      </c>
      <c r="C410" s="20">
        <f>TimeEntry2[[#This Row],[Timestamp]]</f>
        <v>44362.667060185187</v>
      </c>
      <c r="D410" s="8" t="s">
        <v>200</v>
      </c>
      <c r="E410" s="7">
        <f>IF(TimeEntry2[[#This Row],[Date]]=0,#REF!,G410+(7-L410))</f>
        <v>44367</v>
      </c>
      <c r="F410" s="21" t="str">
        <f>INDEX(projects[Charge_Code],MATCH(TimeEntry2[[#This Row],[Project_ID]],projects[Project_ID],0))</f>
        <v>210035-65 MC VBB WP1: DO-nota West (25-050)</v>
      </c>
      <c r="G410" s="27">
        <f>ROUNDDOWN(TimeEntry2[[#This Row],[Timestamp]],0)</f>
        <v>44362</v>
      </c>
      <c r="H410" s="8">
        <v>7.5</v>
      </c>
      <c r="I410" s="8" t="str">
        <f t="shared" si="17"/>
        <v>Normal Time</v>
      </c>
      <c r="J410" s="8" t="s">
        <v>573</v>
      </c>
      <c r="K410" s="24" t="str">
        <f>INDEX(projects[job number],MATCH(TimeEntry2[[#This Row],[Project_ID]],projects[Project_ID],0))</f>
        <v>210035-65</v>
      </c>
      <c r="L410" s="8">
        <f>IF(TimeEntry2[[#This Row],[Date]]=0,"",WEEKDAY(G410,2))</f>
        <v>2</v>
      </c>
      <c r="M410" s="28">
        <f>YEAR(TimeEntry2[[#This Row],[WkEnd]])</f>
        <v>2021</v>
      </c>
      <c r="N410" s="28">
        <f>WEEKNUM(TimeEntry2[[#This Row],[WkEnd]])</f>
        <v>26</v>
      </c>
      <c r="O410" s="28" t="str">
        <f>TimeEntry2[[#This Row],[Year]]&amp;"-"&amp;TimeEntry2[[#This Row],[WkNo]]</f>
        <v>2021-26</v>
      </c>
    </row>
    <row r="411" spans="1:15" x14ac:dyDescent="0.25">
      <c r="A411" s="26">
        <f>MOD(IF(ROW()=2,  0.1,    IF(INDEX(TimeEntry2[WkEnd],ROW()-1)  =INDEX(TimeEntry2[WkEnd],ROW()-2),    INDEX(TimeEntry2[format],ROW()-2),    INDEX(TimeEntry2[format],ROW()-2)    +1)),2)</f>
        <v>0.10000000000000009</v>
      </c>
      <c r="B411" s="6">
        <v>44361.667060185187</v>
      </c>
      <c r="C411" s="20">
        <f>TimeEntry2[[#This Row],[Timestamp]]</f>
        <v>44361.667060185187</v>
      </c>
      <c r="D411" s="8" t="s">
        <v>200</v>
      </c>
      <c r="E411" s="7">
        <f>IF(TimeEntry2[[#This Row],[Date]]=0,#REF!,G411+(7-L411))</f>
        <v>44367</v>
      </c>
      <c r="F411" s="21" t="str">
        <f>INDEX(projects[Charge_Code],MATCH(TimeEntry2[[#This Row],[Project_ID]],projects[Project_ID],0))</f>
        <v>210035-65 MC VBB WP1: DO-nota West (25-050)</v>
      </c>
      <c r="G411" s="27">
        <f>ROUNDDOWN(TimeEntry2[[#This Row],[Timestamp]],0)</f>
        <v>44361</v>
      </c>
      <c r="H411" s="8">
        <v>7.5</v>
      </c>
      <c r="I411" s="8" t="str">
        <f t="shared" si="17"/>
        <v>Normal Time</v>
      </c>
      <c r="J411" s="8" t="s">
        <v>574</v>
      </c>
      <c r="K411" s="24" t="str">
        <f>INDEX(projects[job number],MATCH(TimeEntry2[[#This Row],[Project_ID]],projects[Project_ID],0))</f>
        <v>210035-65</v>
      </c>
      <c r="L411" s="8">
        <f>IF(TimeEntry2[[#This Row],[Date]]=0,"",WEEKDAY(G411,2))</f>
        <v>1</v>
      </c>
      <c r="M411" s="28">
        <f>YEAR(TimeEntry2[[#This Row],[WkEnd]])</f>
        <v>2021</v>
      </c>
      <c r="N411" s="28">
        <f>WEEKNUM(TimeEntry2[[#This Row],[WkEnd]])</f>
        <v>26</v>
      </c>
      <c r="O411" s="28" t="str">
        <f>TimeEntry2[[#This Row],[Year]]&amp;"-"&amp;TimeEntry2[[#This Row],[WkNo]]</f>
        <v>2021-26</v>
      </c>
    </row>
    <row r="412" spans="1:15" x14ac:dyDescent="0.25">
      <c r="A412" s="26">
        <f>MOD(IF(ROW()=2,  0.1,    IF(INDEX(TimeEntry2[WkEnd],ROW()-1)  =INDEX(TimeEntry2[WkEnd],ROW()-2),    INDEX(TimeEntry2[format],ROW()-2),    INDEX(TimeEntry2[format],ROW()-2)    +1)),2)</f>
        <v>1.1000000000000001</v>
      </c>
      <c r="B412" s="6">
        <v>44358.50068287037</v>
      </c>
      <c r="C412" s="20">
        <f>TimeEntry2[[#This Row],[Timestamp]]</f>
        <v>44358.50068287037</v>
      </c>
      <c r="D412" s="8" t="s">
        <v>200</v>
      </c>
      <c r="E412" s="7">
        <f>IF(TimeEntry2[[#This Row],[Date]]=0,#REF!,G412+(7-L412))</f>
        <v>44360</v>
      </c>
      <c r="F412" s="21" t="str">
        <f>INDEX(projects[Charge_Code],MATCH(TimeEntry2[[#This Row],[Project_ID]],projects[Project_ID],0))</f>
        <v>210035-65 MC VBB WP1: DO-nota West (25-050)</v>
      </c>
      <c r="G412" s="27">
        <f>ROUNDDOWN(TimeEntry2[[#This Row],[Timestamp]],0)</f>
        <v>44358</v>
      </c>
      <c r="H412" s="8">
        <v>7.5</v>
      </c>
      <c r="I412" s="8" t="str">
        <f t="shared" si="17"/>
        <v>Normal Time</v>
      </c>
      <c r="J412" s="8" t="s">
        <v>574</v>
      </c>
      <c r="K412" s="24" t="str">
        <f>INDEX(projects[job number],MATCH(TimeEntry2[[#This Row],[Project_ID]],projects[Project_ID],0))</f>
        <v>210035-65</v>
      </c>
      <c r="L412" s="8">
        <f>IF(TimeEntry2[[#This Row],[Date]]=0,"",WEEKDAY(G412,2))</f>
        <v>5</v>
      </c>
      <c r="M412" s="28">
        <f>YEAR(TimeEntry2[[#This Row],[WkEnd]])</f>
        <v>2021</v>
      </c>
      <c r="N412" s="28">
        <f>WEEKNUM(TimeEntry2[[#This Row],[WkEnd]])</f>
        <v>25</v>
      </c>
      <c r="O412" s="28" t="str">
        <f>TimeEntry2[[#This Row],[Year]]&amp;"-"&amp;TimeEntry2[[#This Row],[WkNo]]</f>
        <v>2021-25</v>
      </c>
    </row>
    <row r="413" spans="1:15" x14ac:dyDescent="0.25">
      <c r="A413" s="26">
        <f>MOD(IF(ROW()=2,  0.1,    IF(INDEX(TimeEntry2[WkEnd],ROW()-1)  =INDEX(TimeEntry2[WkEnd],ROW()-2),    INDEX(TimeEntry2[format],ROW()-2),    INDEX(TimeEntry2[format],ROW()-2)    +1)),2)</f>
        <v>1.1000000000000001</v>
      </c>
      <c r="B413" s="6">
        <v>44357.500439814816</v>
      </c>
      <c r="C413" s="20">
        <f>TimeEntry2[[#This Row],[Timestamp]]</f>
        <v>44357.500439814816</v>
      </c>
      <c r="D413" s="8" t="s">
        <v>200</v>
      </c>
      <c r="E413" s="7">
        <f>IF(TimeEntry2[[#This Row],[Date]]=0,#REF!,G413+(7-L413))</f>
        <v>44360</v>
      </c>
      <c r="F413" s="21" t="str">
        <f>INDEX(projects[Charge_Code],MATCH(TimeEntry2[[#This Row],[Project_ID]],projects[Project_ID],0))</f>
        <v>210035-65 MC VBB WP1: DO-nota West (25-050)</v>
      </c>
      <c r="G413" s="27">
        <f>ROUNDDOWN(TimeEntry2[[#This Row],[Timestamp]],0)</f>
        <v>44357</v>
      </c>
      <c r="H413" s="8">
        <v>4</v>
      </c>
      <c r="I413" s="8" t="str">
        <f t="shared" si="17"/>
        <v>Normal Time</v>
      </c>
      <c r="J413" s="8" t="s">
        <v>575</v>
      </c>
      <c r="K413" s="24" t="str">
        <f>INDEX(projects[job number],MATCH(TimeEntry2[[#This Row],[Project_ID]],projects[Project_ID],0))</f>
        <v>210035-65</v>
      </c>
      <c r="L413" s="8">
        <f>IF(TimeEntry2[[#This Row],[Date]]=0,"",WEEKDAY(G413,2))</f>
        <v>4</v>
      </c>
      <c r="M413" s="28">
        <f>YEAR(TimeEntry2[[#This Row],[WkEnd]])</f>
        <v>2021</v>
      </c>
      <c r="N413" s="28">
        <f>WEEKNUM(TimeEntry2[[#This Row],[WkEnd]])</f>
        <v>25</v>
      </c>
      <c r="O413" s="28" t="str">
        <f>TimeEntry2[[#This Row],[Year]]&amp;"-"&amp;TimeEntry2[[#This Row],[WkNo]]</f>
        <v>2021-25</v>
      </c>
    </row>
    <row r="414" spans="1:15" x14ac:dyDescent="0.25">
      <c r="A414" s="26">
        <f>MOD(IF(ROW()=2,  0.1,    IF(INDEX(TimeEntry2[WkEnd],ROW()-1)  =INDEX(TimeEntry2[WkEnd],ROW()-2),    INDEX(TimeEntry2[format],ROW()-2),    INDEX(TimeEntry2[format],ROW()-2)    +1)),2)</f>
        <v>1.1000000000000001</v>
      </c>
      <c r="B414" s="6">
        <v>44357.500439814816</v>
      </c>
      <c r="C414" s="20">
        <f>TimeEntry2[[#This Row],[Timestamp]]</f>
        <v>44357.500439814816</v>
      </c>
      <c r="D414" s="8" t="s">
        <v>175</v>
      </c>
      <c r="E414" s="7">
        <f>IF(TimeEntry2[[#This Row],[Date]]=0,#REF!,G414+(7-L414))</f>
        <v>44360</v>
      </c>
      <c r="F414" s="21" t="str">
        <f>INDEX(projects[Charge_Code],MATCH(TimeEntry2[[#This Row],[Project_ID]],projects[Project_ID],0))</f>
        <v>277658-36 W3-GRIP4-3036-CIV (01-432)</v>
      </c>
      <c r="G414" s="27">
        <f>ROUNDDOWN(TimeEntry2[[#This Row],[Timestamp]],0)</f>
        <v>44357</v>
      </c>
      <c r="H414" s="8">
        <v>3.5</v>
      </c>
      <c r="I414" s="8" t="str">
        <f t="shared" si="17"/>
        <v>Normal Time</v>
      </c>
      <c r="J414" s="8" t="s">
        <v>576</v>
      </c>
      <c r="K414" s="24" t="str">
        <f>INDEX(projects[job number],MATCH(TimeEntry2[[#This Row],[Project_ID]],projects[Project_ID],0))</f>
        <v>277658-36</v>
      </c>
      <c r="L414" s="8">
        <f>IF(TimeEntry2[[#This Row],[Date]]=0,"",WEEKDAY(G414,2))</f>
        <v>4</v>
      </c>
      <c r="M414" s="28">
        <f>YEAR(TimeEntry2[[#This Row],[WkEnd]])</f>
        <v>2021</v>
      </c>
      <c r="N414" s="28">
        <f>WEEKNUM(TimeEntry2[[#This Row],[WkEnd]])</f>
        <v>25</v>
      </c>
      <c r="O414" s="28" t="str">
        <f>TimeEntry2[[#This Row],[Year]]&amp;"-"&amp;TimeEntry2[[#This Row],[WkNo]]</f>
        <v>2021-25</v>
      </c>
    </row>
    <row r="415" spans="1:15" x14ac:dyDescent="0.25">
      <c r="A415" s="26">
        <f>MOD(IF(ROW()=2,  0.1,    IF(INDEX(TimeEntry2[WkEnd],ROW()-1)  =INDEX(TimeEntry2[WkEnd],ROW()-2),    INDEX(TimeEntry2[format],ROW()-2),    INDEX(TimeEntry2[format],ROW()-2)    +1)),2)</f>
        <v>1.1000000000000001</v>
      </c>
      <c r="B415" s="6">
        <v>44356.51353009259</v>
      </c>
      <c r="C415" s="20">
        <f>TimeEntry2[[#This Row],[Timestamp]]</f>
        <v>44356.51353009259</v>
      </c>
      <c r="D415" s="8" t="s">
        <v>200</v>
      </c>
      <c r="E415" s="7">
        <f>IF(TimeEntry2[[#This Row],[Date]]=0,#REF!,G415+(7-L415))</f>
        <v>44360</v>
      </c>
      <c r="F415" s="21" t="str">
        <f>INDEX(projects[Charge_Code],MATCH(TimeEntry2[[#This Row],[Project_ID]],projects[Project_ID],0))</f>
        <v>210035-65 MC VBB WP1: DO-nota West (25-050)</v>
      </c>
      <c r="G415" s="27">
        <f>ROUNDDOWN(TimeEntry2[[#This Row],[Timestamp]],0)</f>
        <v>44356</v>
      </c>
      <c r="H415" s="8">
        <v>7.5</v>
      </c>
      <c r="I415" s="8" t="str">
        <f t="shared" si="17"/>
        <v>Normal Time</v>
      </c>
      <c r="J415" s="8" t="s">
        <v>577</v>
      </c>
      <c r="K415" s="24" t="str">
        <f>INDEX(projects[job number],MATCH(TimeEntry2[[#This Row],[Project_ID]],projects[Project_ID],0))</f>
        <v>210035-65</v>
      </c>
      <c r="L415" s="8">
        <f>IF(TimeEntry2[[#This Row],[Date]]=0,"",WEEKDAY(G415,2))</f>
        <v>3</v>
      </c>
      <c r="M415" s="28">
        <f>YEAR(TimeEntry2[[#This Row],[WkEnd]])</f>
        <v>2021</v>
      </c>
      <c r="N415" s="28">
        <f>WEEKNUM(TimeEntry2[[#This Row],[WkEnd]])</f>
        <v>25</v>
      </c>
      <c r="O415" s="28" t="str">
        <f>TimeEntry2[[#This Row],[Year]]&amp;"-"&amp;TimeEntry2[[#This Row],[WkNo]]</f>
        <v>2021-25</v>
      </c>
    </row>
    <row r="416" spans="1:15" x14ac:dyDescent="0.25">
      <c r="A416" s="26">
        <f>MOD(IF(ROW()=2,  0.1,    IF(INDEX(TimeEntry2[WkEnd],ROW()-1)  =INDEX(TimeEntry2[WkEnd],ROW()-2),    INDEX(TimeEntry2[format],ROW()-2),    INDEX(TimeEntry2[format],ROW()-2)    +1)),2)</f>
        <v>1.1000000000000001</v>
      </c>
      <c r="B416" s="6">
        <v>44355.51353009259</v>
      </c>
      <c r="C416" s="20">
        <f>TimeEntry2[[#This Row],[Timestamp]]</f>
        <v>44355.51353009259</v>
      </c>
      <c r="D416" s="8" t="s">
        <v>175</v>
      </c>
      <c r="E416" s="7">
        <f>IF(TimeEntry2[[#This Row],[Date]]=0,#REF!,G416+(7-L416))</f>
        <v>44360</v>
      </c>
      <c r="F416" s="21" t="str">
        <f>INDEX(projects[Charge_Code],MATCH(TimeEntry2[[#This Row],[Project_ID]],projects[Project_ID],0))</f>
        <v>277658-36 W3-GRIP4-3036-CIV (01-432)</v>
      </c>
      <c r="G416" s="27">
        <f>ROUNDDOWN(TimeEntry2[[#This Row],[Timestamp]],0)</f>
        <v>44355</v>
      </c>
      <c r="H416" s="8">
        <v>3.75</v>
      </c>
      <c r="I416" s="8" t="str">
        <f t="shared" si="17"/>
        <v>Normal Time</v>
      </c>
      <c r="J416" s="8" t="s">
        <v>578</v>
      </c>
      <c r="K416" s="24" t="str">
        <f>INDEX(projects[job number],MATCH(TimeEntry2[[#This Row],[Project_ID]],projects[Project_ID],0))</f>
        <v>277658-36</v>
      </c>
      <c r="L416" s="8">
        <f>IF(TimeEntry2[[#This Row],[Date]]=0,"",WEEKDAY(G416,2))</f>
        <v>2</v>
      </c>
      <c r="M416" s="28">
        <f>YEAR(TimeEntry2[[#This Row],[WkEnd]])</f>
        <v>2021</v>
      </c>
      <c r="N416" s="28">
        <f>WEEKNUM(TimeEntry2[[#This Row],[WkEnd]])</f>
        <v>25</v>
      </c>
      <c r="O416" s="28" t="str">
        <f>TimeEntry2[[#This Row],[Year]]&amp;"-"&amp;TimeEntry2[[#This Row],[WkNo]]</f>
        <v>2021-25</v>
      </c>
    </row>
    <row r="417" spans="1:15" x14ac:dyDescent="0.25">
      <c r="A417" s="26">
        <f>MOD(IF(ROW()=2,  0.1,    IF(INDEX(TimeEntry2[WkEnd],ROW()-1)  =INDEX(TimeEntry2[WkEnd],ROW()-2),    INDEX(TimeEntry2[format],ROW()-2),    INDEX(TimeEntry2[format],ROW()-2)    +1)),2)</f>
        <v>1.1000000000000001</v>
      </c>
      <c r="B417" s="6">
        <v>44355.51353009259</v>
      </c>
      <c r="C417" s="20">
        <f>TimeEntry2[[#This Row],[Timestamp]]</f>
        <v>44355.51353009259</v>
      </c>
      <c r="D417" s="8" t="s">
        <v>178</v>
      </c>
      <c r="E417" s="7">
        <f>IF(TimeEntry2[[#This Row],[Date]]=0,#REF!,G417+(7-L417))</f>
        <v>44360</v>
      </c>
      <c r="F417" s="21" t="str">
        <f>INDEX(projects[Charge_Code],MATCH(TimeEntry2[[#This Row],[Project_ID]],projects[Project_ID],0))</f>
        <v>277658-38 W3-GRIP4-3038-CIV (01-432)</v>
      </c>
      <c r="G417" s="27">
        <f>ROUNDDOWN(TimeEntry2[[#This Row],[Timestamp]],0)</f>
        <v>44355</v>
      </c>
      <c r="H417" s="8">
        <v>3.75</v>
      </c>
      <c r="I417" s="8" t="str">
        <f t="shared" si="17"/>
        <v>Normal Time</v>
      </c>
      <c r="J417" s="7" t="s">
        <v>579</v>
      </c>
      <c r="K417" s="24" t="str">
        <f>INDEX(projects[job number],MATCH(TimeEntry2[[#This Row],[Project_ID]],projects[Project_ID],0))</f>
        <v>277658-38</v>
      </c>
      <c r="L417" s="8">
        <f>IF(TimeEntry2[[#This Row],[Date]]=0,"",WEEKDAY(G417,2))</f>
        <v>2</v>
      </c>
      <c r="M417" s="28">
        <f>YEAR(TimeEntry2[[#This Row],[WkEnd]])</f>
        <v>2021</v>
      </c>
      <c r="N417" s="28">
        <f>WEEKNUM(TimeEntry2[[#This Row],[WkEnd]])</f>
        <v>25</v>
      </c>
      <c r="O417" s="28" t="str">
        <f>TimeEntry2[[#This Row],[Year]]&amp;"-"&amp;TimeEntry2[[#This Row],[WkNo]]</f>
        <v>2021-25</v>
      </c>
    </row>
    <row r="418" spans="1:15" x14ac:dyDescent="0.25">
      <c r="A418" s="26">
        <f>MOD(IF(ROW()=2,  0.1,    IF(INDEX(TimeEntry2[WkEnd],ROW()-1)  =INDEX(TimeEntry2[WkEnd],ROW()-2),    INDEX(TimeEntry2[format],ROW()-2),    INDEX(TimeEntry2[format],ROW()-2)    +1)),2)</f>
        <v>1.1000000000000001</v>
      </c>
      <c r="B418" s="6">
        <v>44354.506967592592</v>
      </c>
      <c r="C418" s="20">
        <f>TimeEntry2[[#This Row],[Timestamp]]</f>
        <v>44354.506967592592</v>
      </c>
      <c r="D418" s="8" t="s">
        <v>200</v>
      </c>
      <c r="E418" s="7">
        <f>IF(TimeEntry2[[#This Row],[Date]]=0,#REF!,G418+(7-L418))</f>
        <v>44360</v>
      </c>
      <c r="F418" s="21" t="str">
        <f>INDEX(projects[Charge_Code],MATCH(TimeEntry2[[#This Row],[Project_ID]],projects[Project_ID],0))</f>
        <v>210035-65 MC VBB WP1: DO-nota West (25-050)</v>
      </c>
      <c r="G418" s="27">
        <f>ROUNDDOWN(TimeEntry2[[#This Row],[Timestamp]],0)</f>
        <v>44354</v>
      </c>
      <c r="H418" s="8">
        <v>7.5</v>
      </c>
      <c r="I418" s="8" t="str">
        <f t="shared" si="17"/>
        <v>Normal Time</v>
      </c>
      <c r="J418" s="8" t="s">
        <v>580</v>
      </c>
      <c r="K418" s="24" t="str">
        <f>INDEX(projects[job number],MATCH(TimeEntry2[[#This Row],[Project_ID]],projects[Project_ID],0))</f>
        <v>210035-65</v>
      </c>
      <c r="L418" s="8">
        <f>IF(TimeEntry2[[#This Row],[Date]]=0,"",WEEKDAY(G418,2))</f>
        <v>1</v>
      </c>
      <c r="M418" s="28">
        <f>YEAR(TimeEntry2[[#This Row],[WkEnd]])</f>
        <v>2021</v>
      </c>
      <c r="N418" s="28">
        <f>WEEKNUM(TimeEntry2[[#This Row],[WkEnd]])</f>
        <v>25</v>
      </c>
      <c r="O418" s="28" t="str">
        <f>TimeEntry2[[#This Row],[Year]]&amp;"-"&amp;TimeEntry2[[#This Row],[WkNo]]</f>
        <v>2021-25</v>
      </c>
    </row>
    <row r="419" spans="1:15" x14ac:dyDescent="0.25">
      <c r="A419" s="26">
        <f>MOD(IF(ROW()=2,  0.1,    IF(INDEX(TimeEntry2[WkEnd],ROW()-1)  =INDEX(TimeEntry2[WkEnd],ROW()-2),    INDEX(TimeEntry2[format],ROW()-2),    INDEX(TimeEntry2[format],ROW()-2)    +1)),2)</f>
        <v>0.10000000000000009</v>
      </c>
      <c r="B419" s="6">
        <v>44351.500335648147</v>
      </c>
      <c r="C419" s="20">
        <f>TimeEntry2[[#This Row],[Timestamp]]</f>
        <v>44351.500335648147</v>
      </c>
      <c r="D419" s="8" t="s">
        <v>200</v>
      </c>
      <c r="E419" s="7">
        <f>IF(TimeEntry2[[#This Row],[Date]]=0,#REF!,G419+(7-L419))</f>
        <v>44353</v>
      </c>
      <c r="F419" s="21" t="str">
        <f>INDEX(projects[Charge_Code],MATCH(TimeEntry2[[#This Row],[Project_ID]],projects[Project_ID],0))</f>
        <v>210035-65 MC VBB WP1: DO-nota West (25-050)</v>
      </c>
      <c r="G419" s="27">
        <f>ROUNDDOWN(TimeEntry2[[#This Row],[Timestamp]],0)</f>
        <v>44351</v>
      </c>
      <c r="H419" s="8">
        <v>7.5</v>
      </c>
      <c r="I419" s="8" t="str">
        <f t="shared" si="17"/>
        <v>Normal Time</v>
      </c>
      <c r="J419" s="8" t="s">
        <v>581</v>
      </c>
      <c r="K419" s="24" t="str">
        <f>INDEX(projects[job number],MATCH(TimeEntry2[[#This Row],[Project_ID]],projects[Project_ID],0))</f>
        <v>210035-65</v>
      </c>
      <c r="L419" s="8">
        <f>IF(TimeEntry2[[#This Row],[Date]]=0,"",WEEKDAY(G419,2))</f>
        <v>5</v>
      </c>
      <c r="M419" s="28">
        <f>YEAR(TimeEntry2[[#This Row],[WkEnd]])</f>
        <v>2021</v>
      </c>
      <c r="N419" s="28">
        <f>WEEKNUM(TimeEntry2[[#This Row],[WkEnd]])</f>
        <v>24</v>
      </c>
      <c r="O419" s="28" t="str">
        <f>TimeEntry2[[#This Row],[Year]]&amp;"-"&amp;TimeEntry2[[#This Row],[WkNo]]</f>
        <v>2021-24</v>
      </c>
    </row>
    <row r="420" spans="1:15" x14ac:dyDescent="0.25">
      <c r="A420" s="26">
        <f>MOD(IF(ROW()=2,  0.1,    IF(INDEX(TimeEntry2[WkEnd],ROW()-1)  =INDEX(TimeEntry2[WkEnd],ROW()-2),    INDEX(TimeEntry2[format],ROW()-2),    INDEX(TimeEntry2[format],ROW()-2)    +1)),2)</f>
        <v>0.10000000000000009</v>
      </c>
      <c r="B420" s="6">
        <v>44350.500335648147</v>
      </c>
      <c r="C420" s="20">
        <f>TimeEntry2[[#This Row],[Timestamp]]</f>
        <v>44350.500335648147</v>
      </c>
      <c r="D420" s="8" t="s">
        <v>175</v>
      </c>
      <c r="E420" s="7">
        <f>IF(TimeEntry2[[#This Row],[Date]]=0,#REF!,G420+(7-L420))</f>
        <v>44353</v>
      </c>
      <c r="F420" s="21" t="str">
        <f>INDEX(projects[Charge_Code],MATCH(TimeEntry2[[#This Row],[Project_ID]],projects[Project_ID],0))</f>
        <v>277658-36 W3-GRIP4-3036-CIV (01-432)</v>
      </c>
      <c r="G420" s="27">
        <f>ROUNDDOWN(TimeEntry2[[#This Row],[Timestamp]],0)</f>
        <v>44350</v>
      </c>
      <c r="H420" s="8">
        <v>3.5</v>
      </c>
      <c r="I420" s="8" t="str">
        <f t="shared" si="17"/>
        <v>Normal Time</v>
      </c>
      <c r="J420" s="8" t="s">
        <v>582</v>
      </c>
      <c r="K420" s="24" t="str">
        <f>INDEX(projects[job number],MATCH(TimeEntry2[[#This Row],[Project_ID]],projects[Project_ID],0))</f>
        <v>277658-36</v>
      </c>
      <c r="L420" s="8">
        <f>IF(TimeEntry2[[#This Row],[Date]]=0,"",WEEKDAY(G420,2))</f>
        <v>4</v>
      </c>
      <c r="M420" s="28">
        <f>YEAR(TimeEntry2[[#This Row],[WkEnd]])</f>
        <v>2021</v>
      </c>
      <c r="N420" s="28">
        <f>WEEKNUM(TimeEntry2[[#This Row],[WkEnd]])</f>
        <v>24</v>
      </c>
      <c r="O420" s="28" t="str">
        <f>TimeEntry2[[#This Row],[Year]]&amp;"-"&amp;TimeEntry2[[#This Row],[WkNo]]</f>
        <v>2021-24</v>
      </c>
    </row>
    <row r="421" spans="1:15" x14ac:dyDescent="0.25">
      <c r="A421" s="26">
        <f>MOD(IF(ROW()=2,  0.1,    IF(INDEX(TimeEntry2[WkEnd],ROW()-1)  =INDEX(TimeEntry2[WkEnd],ROW()-2),    INDEX(TimeEntry2[format],ROW()-2),    INDEX(TimeEntry2[format],ROW()-2)    +1)),2)</f>
        <v>0.10000000000000009</v>
      </c>
      <c r="B421" s="6">
        <v>44350.500335648147</v>
      </c>
      <c r="C421" s="20">
        <f>TimeEntry2[[#This Row],[Timestamp]]</f>
        <v>44350.500335648147</v>
      </c>
      <c r="D421" s="8" t="s">
        <v>178</v>
      </c>
      <c r="E421" s="7">
        <f>IF(TimeEntry2[[#This Row],[Date]]=0,#REF!,G421+(7-L421))</f>
        <v>44353</v>
      </c>
      <c r="F421" s="21" t="str">
        <f>INDEX(projects[Charge_Code],MATCH(TimeEntry2[[#This Row],[Project_ID]],projects[Project_ID],0))</f>
        <v>277658-38 W3-GRIP4-3038-CIV (01-432)</v>
      </c>
      <c r="G421" s="27">
        <f>ROUNDDOWN(TimeEntry2[[#This Row],[Timestamp]],0)</f>
        <v>44350</v>
      </c>
      <c r="H421" s="8">
        <v>4</v>
      </c>
      <c r="I421" s="8" t="str">
        <f t="shared" si="17"/>
        <v>Normal Time</v>
      </c>
      <c r="J421" s="8" t="s">
        <v>582</v>
      </c>
      <c r="K421" s="24" t="str">
        <f>INDEX(projects[job number],MATCH(TimeEntry2[[#This Row],[Project_ID]],projects[Project_ID],0))</f>
        <v>277658-38</v>
      </c>
      <c r="L421" s="8">
        <f>IF(TimeEntry2[[#This Row],[Date]]=0,"",WEEKDAY(G421,2))</f>
        <v>4</v>
      </c>
      <c r="M421" s="28">
        <f>YEAR(TimeEntry2[[#This Row],[WkEnd]])</f>
        <v>2021</v>
      </c>
      <c r="N421" s="28">
        <f>WEEKNUM(TimeEntry2[[#This Row],[WkEnd]])</f>
        <v>24</v>
      </c>
      <c r="O421" s="28" t="str">
        <f>TimeEntry2[[#This Row],[Year]]&amp;"-"&amp;TimeEntry2[[#This Row],[WkNo]]</f>
        <v>2021-24</v>
      </c>
    </row>
    <row r="422" spans="1:15" x14ac:dyDescent="0.25">
      <c r="A422" s="26">
        <f>MOD(IF(ROW()=2,  0.1,    IF(INDEX(TimeEntry2[WkEnd],ROW()-1)  =INDEX(TimeEntry2[WkEnd],ROW()-2),    INDEX(TimeEntry2[format],ROW()-2),    INDEX(TimeEntry2[format],ROW()-2)    +1)),2)</f>
        <v>0.10000000000000009</v>
      </c>
      <c r="B422" s="6">
        <v>44349.52685185185</v>
      </c>
      <c r="C422" s="20">
        <f>TimeEntry2[[#This Row],[Timestamp]]</f>
        <v>44349.52685185185</v>
      </c>
      <c r="D422" s="8" t="s">
        <v>200</v>
      </c>
      <c r="E422" s="7">
        <f>IF(TimeEntry2[[#This Row],[Date]]=0,#REF!,G422+(7-L422))</f>
        <v>44353</v>
      </c>
      <c r="F422" s="21" t="str">
        <f>INDEX(projects[Charge_Code],MATCH(TimeEntry2[[#This Row],[Project_ID]],projects[Project_ID],0))</f>
        <v>210035-65 MC VBB WP1: DO-nota West (25-050)</v>
      </c>
      <c r="G422" s="27">
        <f>ROUNDDOWN(TimeEntry2[[#This Row],[Timestamp]],0)</f>
        <v>44349</v>
      </c>
      <c r="H422" s="8">
        <v>7.5</v>
      </c>
      <c r="I422" s="8" t="str">
        <f t="shared" si="17"/>
        <v>Normal Time</v>
      </c>
      <c r="J422" s="8" t="s">
        <v>583</v>
      </c>
      <c r="K422" s="24" t="str">
        <f>INDEX(projects[job number],MATCH(TimeEntry2[[#This Row],[Project_ID]],projects[Project_ID],0))</f>
        <v>210035-65</v>
      </c>
      <c r="L422" s="8">
        <f>IF(TimeEntry2[[#This Row],[Date]]=0,"",WEEKDAY(G422,2))</f>
        <v>3</v>
      </c>
      <c r="M422" s="28">
        <f>YEAR(TimeEntry2[[#This Row],[WkEnd]])</f>
        <v>2021</v>
      </c>
      <c r="N422" s="28">
        <f>WEEKNUM(TimeEntry2[[#This Row],[WkEnd]])</f>
        <v>24</v>
      </c>
      <c r="O422" s="28" t="str">
        <f>TimeEntry2[[#This Row],[Year]]&amp;"-"&amp;TimeEntry2[[#This Row],[WkNo]]</f>
        <v>2021-24</v>
      </c>
    </row>
    <row r="423" spans="1:15" x14ac:dyDescent="0.25">
      <c r="A423" s="26">
        <f>MOD(IF(ROW()=2,  0.1,    IF(INDEX(TimeEntry2[WkEnd],ROW()-1)  =INDEX(TimeEntry2[WkEnd],ROW()-2),    INDEX(TimeEntry2[format],ROW()-2),    INDEX(TimeEntry2[format],ROW()-2)    +1)),2)</f>
        <v>0.10000000000000009</v>
      </c>
      <c r="B423" s="6">
        <v>44348.703472222223</v>
      </c>
      <c r="C423" s="20">
        <f>TimeEntry2[[#This Row],[Timestamp]]</f>
        <v>44348.703472222223</v>
      </c>
      <c r="D423" s="8" t="s">
        <v>175</v>
      </c>
      <c r="E423" s="7">
        <f>IF(TimeEntry2[[#This Row],[Date]]=0,#REF!,G423+(7-L423))</f>
        <v>44353</v>
      </c>
      <c r="F423" s="21" t="str">
        <f>INDEX(projects[Charge_Code],MATCH(TimeEntry2[[#This Row],[Project_ID]],projects[Project_ID],0))</f>
        <v>277658-36 W3-GRIP4-3036-CIV (01-432)</v>
      </c>
      <c r="G423" s="27">
        <f>ROUNDDOWN(TimeEntry2[[#This Row],[Timestamp]],0)</f>
        <v>44348</v>
      </c>
      <c r="H423" s="8">
        <v>3</v>
      </c>
      <c r="I423" s="8" t="str">
        <f t="shared" si="17"/>
        <v>Normal Time</v>
      </c>
      <c r="J423" s="8" t="s">
        <v>578</v>
      </c>
      <c r="K423" s="24" t="str">
        <f>INDEX(projects[job number],MATCH(TimeEntry2[[#This Row],[Project_ID]],projects[Project_ID],0))</f>
        <v>277658-36</v>
      </c>
      <c r="L423" s="8">
        <f>IF(TimeEntry2[[#This Row],[Date]]=0,"",WEEKDAY(G423,2))</f>
        <v>2</v>
      </c>
      <c r="M423" s="28">
        <f>YEAR(TimeEntry2[[#This Row],[WkEnd]])</f>
        <v>2021</v>
      </c>
      <c r="N423" s="28">
        <f>WEEKNUM(TimeEntry2[[#This Row],[WkEnd]])</f>
        <v>24</v>
      </c>
      <c r="O423" s="28" t="str">
        <f>TimeEntry2[[#This Row],[Year]]&amp;"-"&amp;TimeEntry2[[#This Row],[WkNo]]</f>
        <v>2021-24</v>
      </c>
    </row>
    <row r="424" spans="1:15" x14ac:dyDescent="0.25">
      <c r="A424" s="26">
        <f>MOD(IF(ROW()=2,  0.1,    IF(INDEX(TimeEntry2[WkEnd],ROW()-1)  =INDEX(TimeEntry2[WkEnd],ROW()-2),    INDEX(TimeEntry2[format],ROW()-2),    INDEX(TimeEntry2[format],ROW()-2)    +1)),2)</f>
        <v>0.10000000000000009</v>
      </c>
      <c r="B424" s="6">
        <v>44348.500358796293</v>
      </c>
      <c r="C424" s="20">
        <f>TimeEntry2[[#This Row],[Timestamp]]</f>
        <v>44348.500358796293</v>
      </c>
      <c r="D424" s="8" t="s">
        <v>200</v>
      </c>
      <c r="E424" s="7">
        <f>IF(TimeEntry2[[#This Row],[Date]]=0,#REF!,G424+(7-L424))</f>
        <v>44353</v>
      </c>
      <c r="F424" s="21" t="str">
        <f>INDEX(projects[Charge_Code],MATCH(TimeEntry2[[#This Row],[Project_ID]],projects[Project_ID],0))</f>
        <v>210035-65 MC VBB WP1: DO-nota West (25-050)</v>
      </c>
      <c r="G424" s="27">
        <f>ROUNDDOWN(TimeEntry2[[#This Row],[Timestamp]],0)</f>
        <v>44348</v>
      </c>
      <c r="H424" s="8">
        <v>4.5</v>
      </c>
      <c r="I424" s="8" t="str">
        <f t="shared" si="17"/>
        <v>Normal Time</v>
      </c>
      <c r="J424" s="8" t="s">
        <v>584</v>
      </c>
      <c r="K424" s="24" t="str">
        <f>INDEX(projects[job number],MATCH(TimeEntry2[[#This Row],[Project_ID]],projects[Project_ID],0))</f>
        <v>210035-65</v>
      </c>
      <c r="L424" s="8">
        <f>IF(TimeEntry2[[#This Row],[Date]]=0,"",WEEKDAY(G424,2))</f>
        <v>2</v>
      </c>
      <c r="M424" s="28">
        <f>YEAR(TimeEntry2[[#This Row],[WkEnd]])</f>
        <v>2021</v>
      </c>
      <c r="N424" s="28">
        <f>WEEKNUM(TimeEntry2[[#This Row],[WkEnd]])</f>
        <v>24</v>
      </c>
      <c r="O424" s="28" t="str">
        <f>TimeEntry2[[#This Row],[Year]]&amp;"-"&amp;TimeEntry2[[#This Row],[WkNo]]</f>
        <v>2021-24</v>
      </c>
    </row>
    <row r="425" spans="1:15" x14ac:dyDescent="0.25">
      <c r="A425" s="26">
        <f>MOD(IF(ROW()=2,  0.1,    IF(INDEX(TimeEntry2[WkEnd],ROW()-1)  =INDEX(TimeEntry2[WkEnd],ROW()-2),    INDEX(TimeEntry2[format],ROW()-2),    INDEX(TimeEntry2[format],ROW()-2)    +1)),2)</f>
        <v>0.10000000000000009</v>
      </c>
      <c r="B425" s="6">
        <v>44347.666956018518</v>
      </c>
      <c r="C425" s="20">
        <f>TimeEntry2[[#This Row],[Timestamp]]</f>
        <v>44347.666956018518</v>
      </c>
      <c r="D425" s="8" t="s">
        <v>200</v>
      </c>
      <c r="E425" s="7">
        <f>IF(TimeEntry2[[#This Row],[Date]]=0,#REF!,G425+(7-L425))</f>
        <v>44353</v>
      </c>
      <c r="F425" s="21" t="str">
        <f>INDEX(projects[Charge_Code],MATCH(TimeEntry2[[#This Row],[Project_ID]],projects[Project_ID],0))</f>
        <v>210035-65 MC VBB WP1: DO-nota West (25-050)</v>
      </c>
      <c r="G425" s="27">
        <f>ROUNDDOWN(TimeEntry2[[#This Row],[Timestamp]],0)</f>
        <v>44347</v>
      </c>
      <c r="H425" s="8">
        <v>3.5</v>
      </c>
      <c r="I425" s="8" t="str">
        <f t="shared" si="17"/>
        <v>Normal Time</v>
      </c>
      <c r="J425" s="8" t="s">
        <v>567</v>
      </c>
      <c r="K425" s="24" t="str">
        <f>INDEX(projects[job number],MATCH(TimeEntry2[[#This Row],[Project_ID]],projects[Project_ID],0))</f>
        <v>210035-65</v>
      </c>
      <c r="L425" s="8">
        <f>IF(TimeEntry2[[#This Row],[Date]]=0,"",WEEKDAY(G425,2))</f>
        <v>1</v>
      </c>
      <c r="M425" s="28">
        <f>YEAR(TimeEntry2[[#This Row],[WkEnd]])</f>
        <v>2021</v>
      </c>
      <c r="N425" s="28">
        <f>WEEKNUM(TimeEntry2[[#This Row],[WkEnd]])</f>
        <v>24</v>
      </c>
      <c r="O425" s="28" t="str">
        <f>TimeEntry2[[#This Row],[Year]]&amp;"-"&amp;TimeEntry2[[#This Row],[WkNo]]</f>
        <v>2021-24</v>
      </c>
    </row>
    <row r="426" spans="1:15" x14ac:dyDescent="0.25">
      <c r="A426" s="26">
        <f>MOD(IF(ROW()=2,  0.1,    IF(INDEX(TimeEntry2[WkEnd],ROW()-1)  =INDEX(TimeEntry2[WkEnd],ROW()-2),    INDEX(TimeEntry2[format],ROW()-2),    INDEX(TimeEntry2[format],ROW()-2)    +1)),2)</f>
        <v>0.10000000000000009</v>
      </c>
      <c r="B426" s="29">
        <v>44347.500960648147</v>
      </c>
      <c r="C426" s="20">
        <f>TimeEntry2[[#This Row],[Timestamp]]</f>
        <v>44347.500960648147</v>
      </c>
      <c r="D426" s="30" t="s">
        <v>200</v>
      </c>
      <c r="E426" s="7">
        <f>IF(TimeEntry2[[#This Row],[Date]]=0,#REF!,G426+(7-L426))</f>
        <v>44353</v>
      </c>
      <c r="F426" s="21" t="str">
        <f>INDEX(projects[Charge_Code],MATCH(TimeEntry2[[#This Row],[Project_ID]],projects[Project_ID],0))</f>
        <v>210035-65 MC VBB WP1: DO-nota West (25-050)</v>
      </c>
      <c r="G426" s="27">
        <f>ROUNDDOWN(TimeEntry2[[#This Row],[Timestamp]],0)</f>
        <v>44347</v>
      </c>
      <c r="H426" s="30">
        <v>4</v>
      </c>
      <c r="I426" s="30" t="str">
        <f t="shared" si="17"/>
        <v>Normal Time</v>
      </c>
      <c r="J426" s="30" t="s">
        <v>585</v>
      </c>
      <c r="K426" s="24" t="str">
        <f>INDEX(projects[job number],MATCH(TimeEntry2[[#This Row],[Project_ID]],projects[Project_ID],0))</f>
        <v>210035-65</v>
      </c>
      <c r="L426" s="30">
        <f>IF(TimeEntry2[[#This Row],[Date]]=0,"",WEEKDAY(G426,2))</f>
        <v>1</v>
      </c>
      <c r="M426" s="31">
        <f>YEAR(TimeEntry2[[#This Row],[WkEnd]])</f>
        <v>2021</v>
      </c>
      <c r="N426" s="31">
        <f>WEEKNUM(TimeEntry2[[#This Row],[WkEnd]])</f>
        <v>24</v>
      </c>
      <c r="O426" s="31" t="str">
        <f>TimeEntry2[[#This Row],[Year]]&amp;"-"&amp;TimeEntry2[[#This Row],[WkNo]]</f>
        <v>2021-24</v>
      </c>
    </row>
    <row r="427" spans="1:15" x14ac:dyDescent="0.25">
      <c r="A427" s="26">
        <f>MOD(IF(ROW()=2,  0.1,    IF(INDEX(TimeEntry2[WkEnd],ROW()-1)  =INDEX(TimeEntry2[WkEnd],ROW()-2),    INDEX(TimeEntry2[format],ROW()-2),    INDEX(TimeEntry2[format],ROW()-2)    +1)),2)</f>
        <v>1.1000000000000001</v>
      </c>
      <c r="B427" s="6">
        <v>44337.540081018517</v>
      </c>
      <c r="C427" s="20">
        <f>TimeEntry2[[#This Row],[Timestamp]]</f>
        <v>44337.540081018517</v>
      </c>
      <c r="D427" s="8" t="s">
        <v>100</v>
      </c>
      <c r="E427" s="7">
        <f>IF(TimeEntry2[[#This Row],[Date]]=0,#REF!,G427+(7-L427))</f>
        <v>44339</v>
      </c>
      <c r="F427" s="21" t="str">
        <f>INDEX(projects[Charge_Code],MATCH(TimeEntry2[[#This Row],[Project_ID]],projects[Project_ID],0))</f>
        <v>HOLIDAY</v>
      </c>
      <c r="G427" s="27">
        <f>ROUNDDOWN(TimeEntry2[[#This Row],[Timestamp]],0)</f>
        <v>44337</v>
      </c>
      <c r="H427" s="8">
        <v>3.75</v>
      </c>
      <c r="I427" s="8" t="str">
        <f t="shared" si="17"/>
        <v>Normal Time</v>
      </c>
      <c r="J427" s="8"/>
      <c r="K427" s="24" t="str">
        <f>INDEX(projects[job number],MATCH(TimeEntry2[[#This Row],[Project_ID]],projects[Project_ID],0))</f>
        <v>HOLIDAY</v>
      </c>
      <c r="L427" s="8">
        <f>IF(TimeEntry2[[#This Row],[Date]]=0,"",WEEKDAY(G427,2))</f>
        <v>5</v>
      </c>
      <c r="M427" s="28">
        <f>YEAR(TimeEntry2[[#This Row],[WkEnd]])</f>
        <v>2021</v>
      </c>
      <c r="N427" s="28">
        <f>WEEKNUM(TimeEntry2[[#This Row],[WkEnd]])</f>
        <v>22</v>
      </c>
      <c r="O427" s="28" t="str">
        <f>TimeEntry2[[#This Row],[Year]]&amp;"-"&amp;TimeEntry2[[#This Row],[WkNo]]</f>
        <v>2021-22</v>
      </c>
    </row>
    <row r="428" spans="1:15" x14ac:dyDescent="0.25">
      <c r="A428" s="26">
        <f>MOD(IF(ROW()=2,  0.1,    IF(INDEX(TimeEntry2[WkEnd],ROW()-1)  =INDEX(TimeEntry2[WkEnd],ROW()-2),    INDEX(TimeEntry2[format],ROW()-2),    INDEX(TimeEntry2[format],ROW()-2)    +1)),2)</f>
        <v>1.1000000000000001</v>
      </c>
      <c r="B428" s="6">
        <v>44337.540081018517</v>
      </c>
      <c r="C428" s="20">
        <f>TimeEntry2[[#This Row],[Timestamp]]</f>
        <v>44337.540081018517</v>
      </c>
      <c r="D428" s="8" t="s">
        <v>200</v>
      </c>
      <c r="E428" s="7">
        <f>IF(TimeEntry2[[#This Row],[Date]]=0,#REF!,G428+(7-L428))</f>
        <v>44339</v>
      </c>
      <c r="F428" s="21" t="str">
        <f>INDEX(projects[Charge_Code],MATCH(TimeEntry2[[#This Row],[Project_ID]],projects[Project_ID],0))</f>
        <v>210035-65 MC VBB WP1: DO-nota West (25-050)</v>
      </c>
      <c r="G428" s="27">
        <f>ROUNDDOWN(TimeEntry2[[#This Row],[Timestamp]],0)</f>
        <v>44337</v>
      </c>
      <c r="H428" s="8">
        <v>3.75</v>
      </c>
      <c r="I428" s="8" t="str">
        <f t="shared" si="17"/>
        <v>Normal Time</v>
      </c>
      <c r="J428" s="8" t="s">
        <v>586</v>
      </c>
      <c r="K428" s="24" t="str">
        <f>INDEX(projects[job number],MATCH(TimeEntry2[[#This Row],[Project_ID]],projects[Project_ID],0))</f>
        <v>210035-65</v>
      </c>
      <c r="L428" s="8">
        <f>IF(TimeEntry2[[#This Row],[Date]]=0,"",WEEKDAY(G428,2))</f>
        <v>5</v>
      </c>
      <c r="M428" s="28">
        <f>YEAR(TimeEntry2[[#This Row],[WkEnd]])</f>
        <v>2021</v>
      </c>
      <c r="N428" s="28">
        <f>WEEKNUM(TimeEntry2[[#This Row],[WkEnd]])</f>
        <v>22</v>
      </c>
      <c r="O428" s="28" t="str">
        <f>TimeEntry2[[#This Row],[Year]]&amp;"-"&amp;TimeEntry2[[#This Row],[WkNo]]</f>
        <v>2021-22</v>
      </c>
    </row>
    <row r="429" spans="1:15" x14ac:dyDescent="0.25">
      <c r="A429" s="26">
        <f>MOD(IF(ROW()=2,  0.1,    IF(INDEX(TimeEntry2[WkEnd],ROW()-1)  =INDEX(TimeEntry2[WkEnd],ROW()-2),    INDEX(TimeEntry2[format],ROW()-2),    INDEX(TimeEntry2[format],ROW()-2)    +1)),2)</f>
        <v>1.1000000000000001</v>
      </c>
      <c r="B429" s="6">
        <v>44336.540081018517</v>
      </c>
      <c r="C429" s="20">
        <f>TimeEntry2[[#This Row],[Timestamp]]</f>
        <v>44336.540081018517</v>
      </c>
      <c r="D429" s="8" t="s">
        <v>200</v>
      </c>
      <c r="E429" s="7">
        <f>IF(TimeEntry2[[#This Row],[Date]]=0,#REF!,G429+(7-L429))</f>
        <v>44339</v>
      </c>
      <c r="F429" s="21" t="str">
        <f>INDEX(projects[Charge_Code],MATCH(TimeEntry2[[#This Row],[Project_ID]],projects[Project_ID],0))</f>
        <v>210035-65 MC VBB WP1: DO-nota West (25-050)</v>
      </c>
      <c r="G429" s="27">
        <f>ROUNDDOWN(TimeEntry2[[#This Row],[Timestamp]],0)</f>
        <v>44336</v>
      </c>
      <c r="H429" s="8">
        <v>4.5</v>
      </c>
      <c r="I429" s="8" t="str">
        <f t="shared" si="17"/>
        <v>Normal Time</v>
      </c>
      <c r="J429" s="8" t="s">
        <v>587</v>
      </c>
      <c r="K429" s="24" t="str">
        <f>INDEX(projects[job number],MATCH(TimeEntry2[[#This Row],[Project_ID]],projects[Project_ID],0))</f>
        <v>210035-65</v>
      </c>
      <c r="L429" s="8">
        <f>IF(TimeEntry2[[#This Row],[Date]]=0,"",WEEKDAY(G429,2))</f>
        <v>4</v>
      </c>
      <c r="M429" s="28">
        <f>YEAR(TimeEntry2[[#This Row],[WkEnd]])</f>
        <v>2021</v>
      </c>
      <c r="N429" s="28">
        <f>WEEKNUM(TimeEntry2[[#This Row],[WkEnd]])</f>
        <v>22</v>
      </c>
      <c r="O429" s="28" t="str">
        <f>TimeEntry2[[#This Row],[Year]]&amp;"-"&amp;TimeEntry2[[#This Row],[WkNo]]</f>
        <v>2021-22</v>
      </c>
    </row>
    <row r="430" spans="1:15" x14ac:dyDescent="0.25">
      <c r="A430" s="26">
        <f>MOD(IF(ROW()=2,  0.1,    IF(INDEX(TimeEntry2[WkEnd],ROW()-1)  =INDEX(TimeEntry2[WkEnd],ROW()-2),    INDEX(TimeEntry2[format],ROW()-2),    INDEX(TimeEntry2[format],ROW()-2)    +1)),2)</f>
        <v>1.1000000000000001</v>
      </c>
      <c r="B430" s="6">
        <v>44335.669305555559</v>
      </c>
      <c r="C430" s="20">
        <f>TimeEntry2[[#This Row],[Timestamp]]</f>
        <v>44335.669305555559</v>
      </c>
      <c r="D430" s="8" t="s">
        <v>175</v>
      </c>
      <c r="E430" s="7">
        <f>IF(TimeEntry2[[#This Row],[Date]]=0,#REF!,G430+(7-L430))</f>
        <v>44339</v>
      </c>
      <c r="F430" s="21" t="str">
        <f>INDEX(projects[Charge_Code],MATCH(TimeEntry2[[#This Row],[Project_ID]],projects[Project_ID],0))</f>
        <v>277658-36 W3-GRIP4-3036-CIV (01-432)</v>
      </c>
      <c r="G430" s="27">
        <f>ROUNDDOWN(TimeEntry2[[#This Row],[Timestamp]],0)</f>
        <v>44335</v>
      </c>
      <c r="H430" s="8">
        <v>3</v>
      </c>
      <c r="I430" s="8" t="str">
        <f t="shared" si="17"/>
        <v>Normal Time</v>
      </c>
      <c r="J430" s="8" t="s">
        <v>588</v>
      </c>
      <c r="K430" s="24" t="str">
        <f>INDEX(projects[job number],MATCH(TimeEntry2[[#This Row],[Project_ID]],projects[Project_ID],0))</f>
        <v>277658-36</v>
      </c>
      <c r="L430" s="8">
        <f>IF(TimeEntry2[[#This Row],[Date]]=0,"",WEEKDAY(G430,2))</f>
        <v>3</v>
      </c>
      <c r="M430" s="28">
        <f>YEAR(TimeEntry2[[#This Row],[WkEnd]])</f>
        <v>2021</v>
      </c>
      <c r="N430" s="28">
        <f>WEEKNUM(TimeEntry2[[#This Row],[WkEnd]])</f>
        <v>22</v>
      </c>
      <c r="O430" s="28" t="str">
        <f>TimeEntry2[[#This Row],[Year]]&amp;"-"&amp;TimeEntry2[[#This Row],[WkNo]]</f>
        <v>2021-22</v>
      </c>
    </row>
    <row r="431" spans="1:15" x14ac:dyDescent="0.25">
      <c r="A431" s="26">
        <f>MOD(IF(ROW()=2,  0.1,    IF(INDEX(TimeEntry2[WkEnd],ROW()-1)  =INDEX(TimeEntry2[WkEnd],ROW()-2),    INDEX(TimeEntry2[format],ROW()-2),    INDEX(TimeEntry2[format],ROW()-2)    +1)),2)</f>
        <v>1.1000000000000001</v>
      </c>
      <c r="B431" s="6">
        <v>44335.669305555559</v>
      </c>
      <c r="C431" s="20">
        <f>TimeEntry2[[#This Row],[Timestamp]]</f>
        <v>44335.669305555559</v>
      </c>
      <c r="D431" s="8" t="s">
        <v>105</v>
      </c>
      <c r="E431" s="7">
        <f>IF(TimeEntry2[[#This Row],[Date]]=0,#REF!,G431+(7-L431))</f>
        <v>44339</v>
      </c>
      <c r="F431" s="21" t="str">
        <f>INDEX(projects[Charge_Code],MATCH(TimeEntry2[[#This Row],[Project_ID]],projects[Project_ID],0))</f>
        <v>272212-84 N1N2 - M42MARSTONBOX - CIV STR (01-124)</v>
      </c>
      <c r="G431" s="27">
        <f>ROUNDDOWN(TimeEntry2[[#This Row],[Timestamp]],0)</f>
        <v>44335</v>
      </c>
      <c r="H431" s="8">
        <v>2</v>
      </c>
      <c r="I431" s="8" t="str">
        <f t="shared" si="17"/>
        <v>Normal Time</v>
      </c>
      <c r="J431" s="8" t="s">
        <v>588</v>
      </c>
      <c r="K431" s="24" t="str">
        <f>INDEX(projects[job number],MATCH(TimeEntry2[[#This Row],[Project_ID]],projects[Project_ID],0))</f>
        <v>272212-84</v>
      </c>
      <c r="L431" s="8">
        <f>IF(TimeEntry2[[#This Row],[Date]]=0,"",WEEKDAY(G431,2))</f>
        <v>3</v>
      </c>
      <c r="M431" s="28">
        <f>YEAR(TimeEntry2[[#This Row],[WkEnd]])</f>
        <v>2021</v>
      </c>
      <c r="N431" s="28">
        <f>WEEKNUM(TimeEntry2[[#This Row],[WkEnd]])</f>
        <v>22</v>
      </c>
      <c r="O431" s="28" t="str">
        <f>TimeEntry2[[#This Row],[Year]]&amp;"-"&amp;TimeEntry2[[#This Row],[WkNo]]</f>
        <v>2021-22</v>
      </c>
    </row>
    <row r="432" spans="1:15" x14ac:dyDescent="0.25">
      <c r="A432" s="26">
        <f>MOD(IF(ROW()=2,  0.1,    IF(INDEX(TimeEntry2[WkEnd],ROW()-1)  =INDEX(TimeEntry2[WkEnd],ROW()-2),    INDEX(TimeEntry2[format],ROW()-2),    INDEX(TimeEntry2[format],ROW()-2)    +1)),2)</f>
        <v>1.1000000000000001</v>
      </c>
      <c r="B432" s="6">
        <v>44335.669305555559</v>
      </c>
      <c r="C432" s="20">
        <f>TimeEntry2[[#This Row],[Timestamp]]</f>
        <v>44335.669305555559</v>
      </c>
      <c r="D432" s="8" t="s">
        <v>105</v>
      </c>
      <c r="E432" s="7">
        <f>IF(TimeEntry2[[#This Row],[Date]]=0,#REF!,G432+(7-L432))</f>
        <v>44339</v>
      </c>
      <c r="F432" s="21" t="str">
        <f>INDEX(projects[Charge_Code],MATCH(TimeEntry2[[#This Row],[Project_ID]],projects[Project_ID],0))</f>
        <v>272212-84 N1N2 - M42MARSTONBOX - CIV STR (01-124)</v>
      </c>
      <c r="G432" s="27">
        <f>ROUNDDOWN(TimeEntry2[[#This Row],[Timestamp]],0)</f>
        <v>44335</v>
      </c>
      <c r="H432" s="8">
        <v>2.5</v>
      </c>
      <c r="I432" s="8" t="str">
        <f t="shared" si="17"/>
        <v>Normal Time</v>
      </c>
      <c r="J432" s="8" t="s">
        <v>589</v>
      </c>
      <c r="K432" s="24" t="str">
        <f>INDEX(projects[job number],MATCH(TimeEntry2[[#This Row],[Project_ID]],projects[Project_ID],0))</f>
        <v>272212-84</v>
      </c>
      <c r="L432" s="8">
        <f>IF(TimeEntry2[[#This Row],[Date]]=0,"",WEEKDAY(G432,2))</f>
        <v>3</v>
      </c>
      <c r="M432" s="28">
        <f>YEAR(TimeEntry2[[#This Row],[WkEnd]])</f>
        <v>2021</v>
      </c>
      <c r="N432" s="28">
        <f>WEEKNUM(TimeEntry2[[#This Row],[WkEnd]])</f>
        <v>22</v>
      </c>
      <c r="O432" s="28" t="str">
        <f>TimeEntry2[[#This Row],[Year]]&amp;"-"&amp;TimeEntry2[[#This Row],[WkNo]]</f>
        <v>2021-22</v>
      </c>
    </row>
    <row r="433" spans="1:15" x14ac:dyDescent="0.25">
      <c r="A433" s="26">
        <f>MOD(IF(ROW()=2,  0.1,    IF(INDEX(TimeEntry2[WkEnd],ROW()-1)  =INDEX(TimeEntry2[WkEnd],ROW()-2),    INDEX(TimeEntry2[format],ROW()-2),    INDEX(TimeEntry2[format],ROW()-2)    +1)),2)</f>
        <v>1.1000000000000001</v>
      </c>
      <c r="B433" s="6">
        <v>44335.505729166667</v>
      </c>
      <c r="C433" s="20">
        <f>TimeEntry2[[#This Row],[Timestamp]]</f>
        <v>44335.505729166667</v>
      </c>
      <c r="D433" s="8" t="s">
        <v>105</v>
      </c>
      <c r="E433" s="7">
        <f>IF(TimeEntry2[[#This Row],[Date]]=0,#REF!,G433+(7-L433))</f>
        <v>44339</v>
      </c>
      <c r="F433" s="21" t="str">
        <f>INDEX(projects[Charge_Code],MATCH(TimeEntry2[[#This Row],[Project_ID]],projects[Project_ID],0))</f>
        <v>272212-84 N1N2 - M42MARSTONBOX - CIV STR (01-124)</v>
      </c>
      <c r="G433" s="27">
        <f>ROUNDDOWN(TimeEntry2[[#This Row],[Timestamp]],0)</f>
        <v>44335</v>
      </c>
      <c r="H433" s="8">
        <v>3</v>
      </c>
      <c r="I433" s="8" t="str">
        <f t="shared" si="17"/>
        <v>Normal Time</v>
      </c>
      <c r="J433" s="8" t="s">
        <v>590</v>
      </c>
      <c r="K433" s="24" t="str">
        <f>INDEX(projects[job number],MATCH(TimeEntry2[[#This Row],[Project_ID]],projects[Project_ID],0))</f>
        <v>272212-84</v>
      </c>
      <c r="L433" s="8">
        <f>IF(TimeEntry2[[#This Row],[Date]]=0,"",WEEKDAY(G433,2))</f>
        <v>3</v>
      </c>
      <c r="M433" s="28">
        <f>YEAR(TimeEntry2[[#This Row],[WkEnd]])</f>
        <v>2021</v>
      </c>
      <c r="N433" s="28">
        <f>WEEKNUM(TimeEntry2[[#This Row],[WkEnd]])</f>
        <v>22</v>
      </c>
      <c r="O433" s="28" t="str">
        <f>TimeEntry2[[#This Row],[Year]]&amp;"-"&amp;TimeEntry2[[#This Row],[WkNo]]</f>
        <v>2021-22</v>
      </c>
    </row>
    <row r="434" spans="1:15" x14ac:dyDescent="0.25">
      <c r="A434" s="26">
        <f>MOD(IF(ROW()=2,  0.1,    IF(INDEX(TimeEntry2[WkEnd],ROW()-1)  =INDEX(TimeEntry2[WkEnd],ROW()-2),    INDEX(TimeEntry2[format],ROW()-2),    INDEX(TimeEntry2[format],ROW()-2)    +1)),2)</f>
        <v>1.1000000000000001</v>
      </c>
      <c r="B434" s="6">
        <v>44334.693622685183</v>
      </c>
      <c r="C434" s="20">
        <f>TimeEntry2[[#This Row],[Timestamp]]</f>
        <v>44334.693622685183</v>
      </c>
      <c r="D434" s="8" t="s">
        <v>105</v>
      </c>
      <c r="E434" s="7">
        <f>IF(TimeEntry2[[#This Row],[Date]]=0,#REF!,G434+(7-L434))</f>
        <v>44339</v>
      </c>
      <c r="F434" s="21" t="str">
        <f>INDEX(projects[Charge_Code],MATCH(TimeEntry2[[#This Row],[Project_ID]],projects[Project_ID],0))</f>
        <v>272212-84 N1N2 - M42MARSTONBOX - CIV STR (01-124)</v>
      </c>
      <c r="G434" s="27">
        <f>ROUNDDOWN(TimeEntry2[[#This Row],[Timestamp]],0)</f>
        <v>44334</v>
      </c>
      <c r="H434" s="8">
        <v>3</v>
      </c>
      <c r="I434" s="8" t="str">
        <f t="shared" si="17"/>
        <v>Normal Time</v>
      </c>
      <c r="J434" s="8" t="s">
        <v>591</v>
      </c>
      <c r="K434" s="24" t="str">
        <f>INDEX(projects[job number],MATCH(TimeEntry2[[#This Row],[Project_ID]],projects[Project_ID],0))</f>
        <v>272212-84</v>
      </c>
      <c r="L434" s="8">
        <f>IF(TimeEntry2[[#This Row],[Date]]=0,"",WEEKDAY(G434,2))</f>
        <v>2</v>
      </c>
      <c r="M434" s="28">
        <f>YEAR(TimeEntry2[[#This Row],[WkEnd]])</f>
        <v>2021</v>
      </c>
      <c r="N434" s="28">
        <f>WEEKNUM(TimeEntry2[[#This Row],[WkEnd]])</f>
        <v>22</v>
      </c>
      <c r="O434" s="28" t="str">
        <f>TimeEntry2[[#This Row],[Year]]&amp;"-"&amp;TimeEntry2[[#This Row],[WkNo]]</f>
        <v>2021-22</v>
      </c>
    </row>
    <row r="435" spans="1:15" x14ac:dyDescent="0.25">
      <c r="A435" s="26">
        <f>MOD(IF(ROW()=2,  0.1,    IF(INDEX(TimeEntry2[WkEnd],ROW()-1)  =INDEX(TimeEntry2[WkEnd],ROW()-2),    INDEX(TimeEntry2[format],ROW()-2),    INDEX(TimeEntry2[format],ROW()-2)    +1)),2)</f>
        <v>1.1000000000000001</v>
      </c>
      <c r="B435" s="6">
        <v>44334.51021990741</v>
      </c>
      <c r="C435" s="20">
        <f>TimeEntry2[[#This Row],[Timestamp]]</f>
        <v>44334.51021990741</v>
      </c>
      <c r="D435" s="8" t="s">
        <v>105</v>
      </c>
      <c r="E435" s="7">
        <f>IF(TimeEntry2[[#This Row],[Date]]=0,#REF!,G435+(7-L435))</f>
        <v>44339</v>
      </c>
      <c r="F435" s="21" t="str">
        <f>INDEX(projects[Charge_Code],MATCH(TimeEntry2[[#This Row],[Project_ID]],projects[Project_ID],0))</f>
        <v>272212-84 N1N2 - M42MARSTONBOX - CIV STR (01-124)</v>
      </c>
      <c r="G435" s="27">
        <f>ROUNDDOWN(TimeEntry2[[#This Row],[Timestamp]],0)</f>
        <v>44334</v>
      </c>
      <c r="H435" s="8">
        <v>4.5</v>
      </c>
      <c r="I435" s="8" t="str">
        <f t="shared" si="17"/>
        <v>Normal Time</v>
      </c>
      <c r="J435" s="8" t="s">
        <v>592</v>
      </c>
      <c r="K435" s="24" t="str">
        <f>INDEX(projects[job number],MATCH(TimeEntry2[[#This Row],[Project_ID]],projects[Project_ID],0))</f>
        <v>272212-84</v>
      </c>
      <c r="L435" s="8">
        <f>IF(TimeEntry2[[#This Row],[Date]]=0,"",WEEKDAY(G435,2))</f>
        <v>2</v>
      </c>
      <c r="M435" s="28">
        <f>YEAR(TimeEntry2[[#This Row],[WkEnd]])</f>
        <v>2021</v>
      </c>
      <c r="N435" s="28">
        <f>WEEKNUM(TimeEntry2[[#This Row],[WkEnd]])</f>
        <v>22</v>
      </c>
      <c r="O435" s="28" t="str">
        <f>TimeEntry2[[#This Row],[Year]]&amp;"-"&amp;TimeEntry2[[#This Row],[WkNo]]</f>
        <v>2021-22</v>
      </c>
    </row>
    <row r="436" spans="1:15" x14ac:dyDescent="0.25">
      <c r="A436" s="26">
        <f>MOD(IF(ROW()=2,  0.1,    IF(INDEX(TimeEntry2[WkEnd],ROW()-1)  =INDEX(TimeEntry2[WkEnd],ROW()-2),    INDEX(TimeEntry2[format],ROW()-2),    INDEX(TimeEntry2[format],ROW()-2)    +1)),2)</f>
        <v>1.1000000000000001</v>
      </c>
      <c r="B436" s="6">
        <v>44333.672500000001</v>
      </c>
      <c r="C436" s="20">
        <f>TimeEntry2[[#This Row],[Timestamp]]</f>
        <v>44333.672500000001</v>
      </c>
      <c r="D436" s="8" t="s">
        <v>105</v>
      </c>
      <c r="E436" s="7">
        <f>IF(TimeEntry2[[#This Row],[Date]]=0,#REF!,G436+(7-L436))</f>
        <v>44339</v>
      </c>
      <c r="F436" s="21" t="str">
        <f>INDEX(projects[Charge_Code],MATCH(TimeEntry2[[#This Row],[Project_ID]],projects[Project_ID],0))</f>
        <v>272212-84 N1N2 - M42MARSTONBOX - CIV STR (01-124)</v>
      </c>
      <c r="G436" s="27">
        <f>ROUNDDOWN(TimeEntry2[[#This Row],[Timestamp]],0)</f>
        <v>44333</v>
      </c>
      <c r="H436" s="8">
        <v>3</v>
      </c>
      <c r="I436" s="8" t="str">
        <f t="shared" si="17"/>
        <v>Normal Time</v>
      </c>
      <c r="J436" s="8" t="s">
        <v>593</v>
      </c>
      <c r="K436" s="24" t="str">
        <f>INDEX(projects[job number],MATCH(TimeEntry2[[#This Row],[Project_ID]],projects[Project_ID],0))</f>
        <v>272212-84</v>
      </c>
      <c r="L436" s="8">
        <f>IF(TimeEntry2[[#This Row],[Date]]=0,"",WEEKDAY(G436,2))</f>
        <v>1</v>
      </c>
      <c r="M436" s="28">
        <f>YEAR(TimeEntry2[[#This Row],[WkEnd]])</f>
        <v>2021</v>
      </c>
      <c r="N436" s="28">
        <f>WEEKNUM(TimeEntry2[[#This Row],[WkEnd]])</f>
        <v>22</v>
      </c>
      <c r="O436" s="28" t="str">
        <f>TimeEntry2[[#This Row],[Year]]&amp;"-"&amp;TimeEntry2[[#This Row],[WkNo]]</f>
        <v>2021-22</v>
      </c>
    </row>
    <row r="437" spans="1:15" x14ac:dyDescent="0.25">
      <c r="A437" s="26">
        <f>MOD(IF(ROW()=2,  0.1,    IF(INDEX(TimeEntry2[WkEnd],ROW()-1)  =INDEX(TimeEntry2[WkEnd],ROW()-2),    INDEX(TimeEntry2[format],ROW()-2),    INDEX(TimeEntry2[format],ROW()-2)    +1)),2)</f>
        <v>1.1000000000000001</v>
      </c>
      <c r="B437" s="6">
        <v>44333.500555555554</v>
      </c>
      <c r="C437" s="20">
        <f>TimeEntry2[[#This Row],[Timestamp]]</f>
        <v>44333.500555555554</v>
      </c>
      <c r="D437" s="8" t="s">
        <v>105</v>
      </c>
      <c r="E437" s="7">
        <f>IF(TimeEntry2[[#This Row],[Date]]=0,#REF!,G437+(7-L437))</f>
        <v>44339</v>
      </c>
      <c r="F437" s="21" t="str">
        <f>INDEX(projects[Charge_Code],MATCH(TimeEntry2[[#This Row],[Project_ID]],projects[Project_ID],0))</f>
        <v>272212-84 N1N2 - M42MARSTONBOX - CIV STR (01-124)</v>
      </c>
      <c r="G437" s="27">
        <f>ROUNDDOWN(TimeEntry2[[#This Row],[Timestamp]],0)</f>
        <v>44333</v>
      </c>
      <c r="H437" s="8">
        <v>2</v>
      </c>
      <c r="I437" s="8" t="str">
        <f t="shared" si="17"/>
        <v>Normal Time</v>
      </c>
      <c r="J437" s="8" t="s">
        <v>594</v>
      </c>
      <c r="K437" s="24" t="str">
        <f>INDEX(projects[job number],MATCH(TimeEntry2[[#This Row],[Project_ID]],projects[Project_ID],0))</f>
        <v>272212-84</v>
      </c>
      <c r="L437" s="8">
        <f>IF(TimeEntry2[[#This Row],[Date]]=0,"",WEEKDAY(G437,2))</f>
        <v>1</v>
      </c>
      <c r="M437" s="28">
        <f>YEAR(TimeEntry2[[#This Row],[WkEnd]])</f>
        <v>2021</v>
      </c>
      <c r="N437" s="28">
        <f>WEEKNUM(TimeEntry2[[#This Row],[WkEnd]])</f>
        <v>22</v>
      </c>
      <c r="O437" s="28" t="str">
        <f>TimeEntry2[[#This Row],[Year]]&amp;"-"&amp;TimeEntry2[[#This Row],[WkNo]]</f>
        <v>2021-22</v>
      </c>
    </row>
    <row r="438" spans="1:15" x14ac:dyDescent="0.25">
      <c r="A438" s="26">
        <f>MOD(IF(ROW()=2,  0.1,    IF(INDEX(TimeEntry2[WkEnd],ROW()-1)  =INDEX(TimeEntry2[WkEnd],ROW()-2),    INDEX(TimeEntry2[format],ROW()-2),    INDEX(TimeEntry2[format],ROW()-2)    +1)),2)</f>
        <v>1.1000000000000001</v>
      </c>
      <c r="B438" s="6">
        <v>44333.500555555554</v>
      </c>
      <c r="C438" s="20">
        <f>TimeEntry2[[#This Row],[Timestamp]]</f>
        <v>44333.500555555554</v>
      </c>
      <c r="D438" s="8" t="s">
        <v>105</v>
      </c>
      <c r="E438" s="7">
        <f>IF(TimeEntry2[[#This Row],[Date]]=0,#REF!,G438+(7-L438))</f>
        <v>44339</v>
      </c>
      <c r="F438" s="21" t="str">
        <f>INDEX(projects[Charge_Code],MATCH(TimeEntry2[[#This Row],[Project_ID]],projects[Project_ID],0))</f>
        <v>272212-84 N1N2 - M42MARSTONBOX - CIV STR (01-124)</v>
      </c>
      <c r="G438" s="27">
        <f>ROUNDDOWN(TimeEntry2[[#This Row],[Timestamp]],0)</f>
        <v>44333</v>
      </c>
      <c r="H438" s="8">
        <v>2.5</v>
      </c>
      <c r="I438" s="8" t="str">
        <f t="shared" si="17"/>
        <v>Normal Time</v>
      </c>
      <c r="J438" s="8" t="s">
        <v>595</v>
      </c>
      <c r="K438" s="24" t="str">
        <f>INDEX(projects[job number],MATCH(TimeEntry2[[#This Row],[Project_ID]],projects[Project_ID],0))</f>
        <v>272212-84</v>
      </c>
      <c r="L438" s="8">
        <f>IF(TimeEntry2[[#This Row],[Date]]=0,"",WEEKDAY(G438,2))</f>
        <v>1</v>
      </c>
      <c r="M438" s="28">
        <f>YEAR(TimeEntry2[[#This Row],[WkEnd]])</f>
        <v>2021</v>
      </c>
      <c r="N438" s="28">
        <f>WEEKNUM(TimeEntry2[[#This Row],[WkEnd]])</f>
        <v>22</v>
      </c>
      <c r="O438" s="28" t="str">
        <f>TimeEntry2[[#This Row],[Year]]&amp;"-"&amp;TimeEntry2[[#This Row],[WkNo]]</f>
        <v>2021-22</v>
      </c>
    </row>
    <row r="439" spans="1:15" x14ac:dyDescent="0.25">
      <c r="A439" s="26">
        <f>MOD(IF(ROW()=2,  0.1,    IF(INDEX(TimeEntry2[WkEnd],ROW()-1)  =INDEX(TimeEntry2[WkEnd],ROW()-2),    INDEX(TimeEntry2[format],ROW()-2),    INDEX(TimeEntry2[format],ROW()-2)    +1)),2)</f>
        <v>0.10000000000000009</v>
      </c>
      <c r="B439" s="6">
        <v>44330.668437499997</v>
      </c>
      <c r="C439" s="20">
        <f>TimeEntry2[[#This Row],[Timestamp]]</f>
        <v>44330.668437499997</v>
      </c>
      <c r="D439" s="8" t="s">
        <v>105</v>
      </c>
      <c r="E439" s="7">
        <f>IF(TimeEntry2[[#This Row],[Date]]=0,#REF!,G439+(7-L439))</f>
        <v>44332</v>
      </c>
      <c r="F439" s="21" t="str">
        <f>INDEX(projects[Charge_Code],MATCH(TimeEntry2[[#This Row],[Project_ID]],projects[Project_ID],0))</f>
        <v>272212-84 N1N2 - M42MARSTONBOX - CIV STR (01-124)</v>
      </c>
      <c r="G439" s="27">
        <f>ROUNDDOWN(TimeEntry2[[#This Row],[Timestamp]],0)</f>
        <v>44330</v>
      </c>
      <c r="H439" s="8">
        <v>3.5</v>
      </c>
      <c r="I439" s="8" t="str">
        <f t="shared" si="17"/>
        <v>Normal Time</v>
      </c>
      <c r="J439" s="8" t="s">
        <v>338</v>
      </c>
      <c r="K439" s="24" t="str">
        <f>INDEX(projects[job number],MATCH(TimeEntry2[[#This Row],[Project_ID]],projects[Project_ID],0))</f>
        <v>272212-84</v>
      </c>
      <c r="L439" s="8">
        <f>IF(TimeEntry2[[#This Row],[Date]]=0,"",WEEKDAY(G439,2))</f>
        <v>5</v>
      </c>
      <c r="M439" s="28">
        <f>YEAR(TimeEntry2[[#This Row],[WkEnd]])</f>
        <v>2021</v>
      </c>
      <c r="N439" s="28">
        <f>WEEKNUM(TimeEntry2[[#This Row],[WkEnd]])</f>
        <v>21</v>
      </c>
      <c r="O439" s="28" t="str">
        <f>TimeEntry2[[#This Row],[Year]]&amp;"-"&amp;TimeEntry2[[#This Row],[WkNo]]</f>
        <v>2021-21</v>
      </c>
    </row>
    <row r="440" spans="1:15" x14ac:dyDescent="0.25">
      <c r="A440" s="26">
        <f>MOD(IF(ROW()=2,  0.1,    IF(INDEX(TimeEntry2[WkEnd],ROW()-1)  =INDEX(TimeEntry2[WkEnd],ROW()-2),    INDEX(TimeEntry2[format],ROW()-2),    INDEX(TimeEntry2[format],ROW()-2)    +1)),2)</f>
        <v>0.10000000000000009</v>
      </c>
      <c r="B440" s="6">
        <v>44330.500752314816</v>
      </c>
      <c r="C440" s="20">
        <f>TimeEntry2[[#This Row],[Timestamp]]</f>
        <v>44330.500752314816</v>
      </c>
      <c r="D440" s="8" t="s">
        <v>105</v>
      </c>
      <c r="E440" s="7">
        <f>IF(TimeEntry2[[#This Row],[Date]]=0,#REF!,G440+(7-L440))</f>
        <v>44332</v>
      </c>
      <c r="F440" s="21" t="str">
        <f>INDEX(projects[Charge_Code],MATCH(TimeEntry2[[#This Row],[Project_ID]],projects[Project_ID],0))</f>
        <v>272212-84 N1N2 - M42MARSTONBOX - CIV STR (01-124)</v>
      </c>
      <c r="G440" s="27">
        <f>ROUNDDOWN(TimeEntry2[[#This Row],[Timestamp]],0)</f>
        <v>44330</v>
      </c>
      <c r="H440" s="8">
        <v>4</v>
      </c>
      <c r="I440" s="8" t="str">
        <f t="shared" si="17"/>
        <v>Normal Time</v>
      </c>
      <c r="J440" s="8" t="s">
        <v>596</v>
      </c>
      <c r="K440" s="24" t="str">
        <f>INDEX(projects[job number],MATCH(TimeEntry2[[#This Row],[Project_ID]],projects[Project_ID],0))</f>
        <v>272212-84</v>
      </c>
      <c r="L440" s="8">
        <f>IF(TimeEntry2[[#This Row],[Date]]=0,"",WEEKDAY(G440,2))</f>
        <v>5</v>
      </c>
      <c r="M440" s="28">
        <f>YEAR(TimeEntry2[[#This Row],[WkEnd]])</f>
        <v>2021</v>
      </c>
      <c r="N440" s="28">
        <f>WEEKNUM(TimeEntry2[[#This Row],[WkEnd]])</f>
        <v>21</v>
      </c>
      <c r="O440" s="28" t="str">
        <f>TimeEntry2[[#This Row],[Year]]&amp;"-"&amp;TimeEntry2[[#This Row],[WkNo]]</f>
        <v>2021-21</v>
      </c>
    </row>
    <row r="441" spans="1:15" x14ac:dyDescent="0.25">
      <c r="A441" s="26">
        <f>MOD(IF(ROW()=2,  0.1,    IF(INDEX(TimeEntry2[WkEnd],ROW()-1)  =INDEX(TimeEntry2[WkEnd],ROW()-2),    INDEX(TimeEntry2[format],ROW()-2),    INDEX(TimeEntry2[format],ROW()-2)    +1)),2)</f>
        <v>0.10000000000000009</v>
      </c>
      <c r="B441" s="6">
        <v>44329.510011574072</v>
      </c>
      <c r="C441" s="20">
        <f>TimeEntry2[[#This Row],[Timestamp]]</f>
        <v>44329.510011574072</v>
      </c>
      <c r="D441" s="8" t="s">
        <v>105</v>
      </c>
      <c r="E441" s="7">
        <f>IF(TimeEntry2[[#This Row],[Date]]=0,#REF!,G441+(7-L441))</f>
        <v>44332</v>
      </c>
      <c r="F441" s="21" t="str">
        <f>INDEX(projects[Charge_Code],MATCH(TimeEntry2[[#This Row],[Project_ID]],projects[Project_ID],0))</f>
        <v>272212-84 N1N2 - M42MARSTONBOX - CIV STR (01-124)</v>
      </c>
      <c r="G441" s="27">
        <f>ROUNDDOWN(TimeEntry2[[#This Row],[Timestamp]],0)</f>
        <v>44329</v>
      </c>
      <c r="H441" s="8">
        <v>2.5</v>
      </c>
      <c r="I441" s="8" t="str">
        <f t="shared" si="17"/>
        <v>Normal Time</v>
      </c>
      <c r="J441" s="8" t="s">
        <v>597</v>
      </c>
      <c r="K441" s="24" t="str">
        <f>INDEX(projects[job number],MATCH(TimeEntry2[[#This Row],[Project_ID]],projects[Project_ID],0))</f>
        <v>272212-84</v>
      </c>
      <c r="L441" s="8">
        <f>IF(TimeEntry2[[#This Row],[Date]]=0,"",WEEKDAY(G441,2))</f>
        <v>4</v>
      </c>
      <c r="M441" s="28">
        <f>YEAR(TimeEntry2[[#This Row],[WkEnd]])</f>
        <v>2021</v>
      </c>
      <c r="N441" s="28">
        <f>WEEKNUM(TimeEntry2[[#This Row],[WkEnd]])</f>
        <v>21</v>
      </c>
      <c r="O441" s="28" t="str">
        <f>TimeEntry2[[#This Row],[Year]]&amp;"-"&amp;TimeEntry2[[#This Row],[WkNo]]</f>
        <v>2021-21</v>
      </c>
    </row>
    <row r="442" spans="1:15" x14ac:dyDescent="0.25">
      <c r="A442" s="26">
        <f>MOD(IF(ROW()=2,  0.1,    IF(INDEX(TimeEntry2[WkEnd],ROW()-1)  =INDEX(TimeEntry2[WkEnd],ROW()-2),    INDEX(TimeEntry2[format],ROW()-2),    INDEX(TimeEntry2[format],ROW()-2)    +1)),2)</f>
        <v>0.10000000000000009</v>
      </c>
      <c r="B442" s="6">
        <v>44329.510011574072</v>
      </c>
      <c r="C442" s="20">
        <f>TimeEntry2[[#This Row],[Timestamp]]</f>
        <v>44329.510011574072</v>
      </c>
      <c r="D442" s="7" t="s">
        <v>105</v>
      </c>
      <c r="E442" s="7">
        <f>IF(TimeEntry2[[#This Row],[Date]]=0,#REF!,G442+(7-L442))</f>
        <v>44332</v>
      </c>
      <c r="F442" s="21" t="str">
        <f>INDEX(projects[Charge_Code],MATCH(TimeEntry2[[#This Row],[Project_ID]],projects[Project_ID],0))</f>
        <v>272212-84 N1N2 - M42MARSTONBOX - CIV STR (01-124)</v>
      </c>
      <c r="G442" s="27">
        <f>ROUNDDOWN(TimeEntry2[[#This Row],[Timestamp]],0)</f>
        <v>44329</v>
      </c>
      <c r="H442" s="8">
        <v>5</v>
      </c>
      <c r="I442" s="8" t="str">
        <f t="shared" si="17"/>
        <v>Normal Time</v>
      </c>
      <c r="J442" s="7" t="s">
        <v>598</v>
      </c>
      <c r="K442" s="24" t="str">
        <f>INDEX(projects[job number],MATCH(TimeEntry2[[#This Row],[Project_ID]],projects[Project_ID],0))</f>
        <v>272212-84</v>
      </c>
      <c r="L442" s="8">
        <f>IF(TimeEntry2[[#This Row],[Date]]=0,"",WEEKDAY(G442,2))</f>
        <v>4</v>
      </c>
      <c r="M442" s="28">
        <f>YEAR(TimeEntry2[[#This Row],[WkEnd]])</f>
        <v>2021</v>
      </c>
      <c r="N442" s="28">
        <f>WEEKNUM(TimeEntry2[[#This Row],[WkEnd]])</f>
        <v>21</v>
      </c>
      <c r="O442" s="28" t="str">
        <f>TimeEntry2[[#This Row],[Year]]&amp;"-"&amp;TimeEntry2[[#This Row],[WkNo]]</f>
        <v>2021-21</v>
      </c>
    </row>
    <row r="443" spans="1:15" x14ac:dyDescent="0.25">
      <c r="A443" s="26">
        <f>MOD(IF(ROW()=2,  0.1,    IF(INDEX(TimeEntry2[WkEnd],ROW()-1)  =INDEX(TimeEntry2[WkEnd],ROW()-2),    INDEX(TimeEntry2[format],ROW()-2),    INDEX(TimeEntry2[format],ROW()-2)    +1)),2)</f>
        <v>0.10000000000000009</v>
      </c>
      <c r="B443" s="6">
        <v>44328.508657407408</v>
      </c>
      <c r="C443" s="20">
        <f>TimeEntry2[[#This Row],[Timestamp]]</f>
        <v>44328.508657407408</v>
      </c>
      <c r="D443" s="7" t="s">
        <v>105</v>
      </c>
      <c r="E443" s="7">
        <f>IF(TimeEntry2[[#This Row],[Date]]=0,#REF!,G443+(7-L443))</f>
        <v>44332</v>
      </c>
      <c r="F443" s="21" t="str">
        <f>INDEX(projects[Charge_Code],MATCH(TimeEntry2[[#This Row],[Project_ID]],projects[Project_ID],0))</f>
        <v>272212-84 N1N2 - M42MARSTONBOX - CIV STR (01-124)</v>
      </c>
      <c r="G443" s="27">
        <f>ROUNDDOWN(TimeEntry2[[#This Row],[Timestamp]],0)</f>
        <v>44328</v>
      </c>
      <c r="H443" s="8">
        <v>7.5</v>
      </c>
      <c r="I443" s="8" t="str">
        <f t="shared" si="17"/>
        <v>Normal Time</v>
      </c>
      <c r="J443" s="7" t="s">
        <v>598</v>
      </c>
      <c r="K443" s="24" t="str">
        <f>INDEX(projects[job number],MATCH(TimeEntry2[[#This Row],[Project_ID]],projects[Project_ID],0))</f>
        <v>272212-84</v>
      </c>
      <c r="L443" s="8">
        <f>IF(TimeEntry2[[#This Row],[Date]]=0,"",WEEKDAY(G443,2))</f>
        <v>3</v>
      </c>
      <c r="M443" s="28">
        <f>YEAR(TimeEntry2[[#This Row],[WkEnd]])</f>
        <v>2021</v>
      </c>
      <c r="N443" s="28">
        <f>WEEKNUM(TimeEntry2[[#This Row],[WkEnd]])</f>
        <v>21</v>
      </c>
      <c r="O443" s="28" t="str">
        <f>TimeEntry2[[#This Row],[Year]]&amp;"-"&amp;TimeEntry2[[#This Row],[WkNo]]</f>
        <v>2021-21</v>
      </c>
    </row>
    <row r="444" spans="1:15" x14ac:dyDescent="0.25">
      <c r="A444" s="26">
        <f>MOD(IF(ROW()=2,  0.1,    IF(INDEX(TimeEntry2[WkEnd],ROW()-1)  =INDEX(TimeEntry2[WkEnd],ROW()-2),    INDEX(TimeEntry2[format],ROW()-2),    INDEX(TimeEntry2[format],ROW()-2)    +1)),2)</f>
        <v>0.10000000000000009</v>
      </c>
      <c r="B444" s="6">
        <v>44327.508657407408</v>
      </c>
      <c r="C444" s="20">
        <f>TimeEntry2[[#This Row],[Timestamp]]</f>
        <v>44327.508657407408</v>
      </c>
      <c r="D444" s="8" t="s">
        <v>105</v>
      </c>
      <c r="E444" s="7">
        <f>IF(TimeEntry2[[#This Row],[Date]]=0,#REF!,G444+(7-L444))</f>
        <v>44332</v>
      </c>
      <c r="F444" s="21" t="str">
        <f>INDEX(projects[Charge_Code],MATCH(TimeEntry2[[#This Row],[Project_ID]],projects[Project_ID],0))</f>
        <v>272212-84 N1N2 - M42MARSTONBOX - CIV STR (01-124)</v>
      </c>
      <c r="G444" s="27">
        <f>ROUNDDOWN(TimeEntry2[[#This Row],[Timestamp]],0)</f>
        <v>44327</v>
      </c>
      <c r="H444" s="8">
        <v>7.5</v>
      </c>
      <c r="I444" s="8" t="str">
        <f t="shared" si="17"/>
        <v>Normal Time</v>
      </c>
      <c r="J444" s="8" t="s">
        <v>599</v>
      </c>
      <c r="K444" s="24" t="str">
        <f>INDEX(projects[job number],MATCH(TimeEntry2[[#This Row],[Project_ID]],projects[Project_ID],0))</f>
        <v>272212-84</v>
      </c>
      <c r="L444" s="8">
        <f>IF(TimeEntry2[[#This Row],[Date]]=0,"",WEEKDAY(G444,2))</f>
        <v>2</v>
      </c>
      <c r="M444" s="28">
        <f>YEAR(TimeEntry2[[#This Row],[WkEnd]])</f>
        <v>2021</v>
      </c>
      <c r="N444" s="28">
        <f>WEEKNUM(TimeEntry2[[#This Row],[WkEnd]])</f>
        <v>21</v>
      </c>
      <c r="O444" s="28" t="str">
        <f>TimeEntry2[[#This Row],[Year]]&amp;"-"&amp;TimeEntry2[[#This Row],[WkNo]]</f>
        <v>2021-21</v>
      </c>
    </row>
    <row r="445" spans="1:15" x14ac:dyDescent="0.25">
      <c r="A445" s="26">
        <f>MOD(IF(ROW()=2,  0.1,    IF(INDEX(TimeEntry2[WkEnd],ROW()-1)  =INDEX(TimeEntry2[WkEnd],ROW()-2),    INDEX(TimeEntry2[format],ROW()-2),    INDEX(TimeEntry2[format],ROW()-2)    +1)),2)</f>
        <v>0.10000000000000009</v>
      </c>
      <c r="B445" s="6">
        <v>44326.669652777775</v>
      </c>
      <c r="C445" s="20">
        <f>TimeEntry2[[#This Row],[Timestamp]]</f>
        <v>44326.669652777775</v>
      </c>
      <c r="D445" s="8" t="s">
        <v>105</v>
      </c>
      <c r="E445" s="7">
        <f>IF(TimeEntry2[[#This Row],[Date]]=0,#REF!,G445+(7-L445))</f>
        <v>44332</v>
      </c>
      <c r="F445" s="21" t="str">
        <f>INDEX(projects[Charge_Code],MATCH(TimeEntry2[[#This Row],[Project_ID]],projects[Project_ID],0))</f>
        <v>272212-84 N1N2 - M42MARSTONBOX - CIV STR (01-124)</v>
      </c>
      <c r="G445" s="27">
        <f>ROUNDDOWN(TimeEntry2[[#This Row],[Timestamp]],0)</f>
        <v>44326</v>
      </c>
      <c r="H445" s="8">
        <v>2.5</v>
      </c>
      <c r="I445" s="8" t="str">
        <f t="shared" si="17"/>
        <v>Normal Time</v>
      </c>
      <c r="J445" s="8" t="s">
        <v>600</v>
      </c>
      <c r="K445" s="24" t="str">
        <f>INDEX(projects[job number],MATCH(TimeEntry2[[#This Row],[Project_ID]],projects[Project_ID],0))</f>
        <v>272212-84</v>
      </c>
      <c r="L445" s="8">
        <f>IF(TimeEntry2[[#This Row],[Date]]=0,"",WEEKDAY(G445,2))</f>
        <v>1</v>
      </c>
      <c r="M445" s="28">
        <f>YEAR(TimeEntry2[[#This Row],[WkEnd]])</f>
        <v>2021</v>
      </c>
      <c r="N445" s="28">
        <f>WEEKNUM(TimeEntry2[[#This Row],[WkEnd]])</f>
        <v>21</v>
      </c>
      <c r="O445" s="28" t="str">
        <f>TimeEntry2[[#This Row],[Year]]&amp;"-"&amp;TimeEntry2[[#This Row],[WkNo]]</f>
        <v>2021-21</v>
      </c>
    </row>
    <row r="446" spans="1:15" x14ac:dyDescent="0.25">
      <c r="A446" s="26">
        <f>MOD(IF(ROW()=2,  0.1,    IF(INDEX(TimeEntry2[WkEnd],ROW()-1)  =INDEX(TimeEntry2[WkEnd],ROW()-2),    INDEX(TimeEntry2[format],ROW()-2),    INDEX(TimeEntry2[format],ROW()-2)    +1)),2)</f>
        <v>0.10000000000000009</v>
      </c>
      <c r="B446" s="6">
        <v>44326.503425925926</v>
      </c>
      <c r="C446" s="20">
        <f>TimeEntry2[[#This Row],[Timestamp]]</f>
        <v>44326.503425925926</v>
      </c>
      <c r="D446" s="8" t="s">
        <v>105</v>
      </c>
      <c r="E446" s="7">
        <f>IF(TimeEntry2[[#This Row],[Date]]=0,#REF!,G446+(7-L446))</f>
        <v>44332</v>
      </c>
      <c r="F446" s="21" t="str">
        <f>INDEX(projects[Charge_Code],MATCH(TimeEntry2[[#This Row],[Project_ID]],projects[Project_ID],0))</f>
        <v>272212-84 N1N2 - M42MARSTONBOX - CIV STR (01-124)</v>
      </c>
      <c r="G446" s="27">
        <f>ROUNDDOWN(TimeEntry2[[#This Row],[Timestamp]],0)</f>
        <v>44326</v>
      </c>
      <c r="H446" s="8">
        <v>2</v>
      </c>
      <c r="I446" s="8" t="str">
        <f t="shared" si="17"/>
        <v>Normal Time</v>
      </c>
      <c r="J446" s="8" t="s">
        <v>601</v>
      </c>
      <c r="K446" s="24" t="str">
        <f>INDEX(projects[job number],MATCH(TimeEntry2[[#This Row],[Project_ID]],projects[Project_ID],0))</f>
        <v>272212-84</v>
      </c>
      <c r="L446" s="8">
        <f>IF(TimeEntry2[[#This Row],[Date]]=0,"",WEEKDAY(G446,2))</f>
        <v>1</v>
      </c>
      <c r="M446" s="28">
        <f>YEAR(TimeEntry2[[#This Row],[WkEnd]])</f>
        <v>2021</v>
      </c>
      <c r="N446" s="28">
        <f>WEEKNUM(TimeEntry2[[#This Row],[WkEnd]])</f>
        <v>21</v>
      </c>
      <c r="O446" s="28" t="str">
        <f>TimeEntry2[[#This Row],[Year]]&amp;"-"&amp;TimeEntry2[[#This Row],[WkNo]]</f>
        <v>2021-21</v>
      </c>
    </row>
    <row r="447" spans="1:15" x14ac:dyDescent="0.25">
      <c r="A447" s="26">
        <f>MOD(IF(ROW()=2,  0.1,    IF(INDEX(TimeEntry2[WkEnd],ROW()-1)  =INDEX(TimeEntry2[WkEnd],ROW()-2),    INDEX(TimeEntry2[format],ROW()-2),    INDEX(TimeEntry2[format],ROW()-2)    +1)),2)</f>
        <v>0.10000000000000009</v>
      </c>
      <c r="B447" s="6">
        <v>44326.503425925926</v>
      </c>
      <c r="C447" s="20">
        <f>TimeEntry2[[#This Row],[Timestamp]]</f>
        <v>44326.503425925926</v>
      </c>
      <c r="D447" s="8" t="s">
        <v>105</v>
      </c>
      <c r="E447" s="7">
        <f>IF(TimeEntry2[[#This Row],[Date]]=0,#REF!,G447+(7-L447))</f>
        <v>44332</v>
      </c>
      <c r="F447" s="21" t="str">
        <f>INDEX(projects[Charge_Code],MATCH(TimeEntry2[[#This Row],[Project_ID]],projects[Project_ID],0))</f>
        <v>272212-84 N1N2 - M42MARSTONBOX - CIV STR (01-124)</v>
      </c>
      <c r="G447" s="27">
        <f>ROUNDDOWN(TimeEntry2[[#This Row],[Timestamp]],0)</f>
        <v>44326</v>
      </c>
      <c r="H447" s="8">
        <v>2.5</v>
      </c>
      <c r="I447" s="8" t="str">
        <f t="shared" ref="I447:I510" si="18">"Normal Time"</f>
        <v>Normal Time</v>
      </c>
      <c r="J447" s="8" t="s">
        <v>602</v>
      </c>
      <c r="K447" s="24" t="str">
        <f>INDEX(projects[job number],MATCH(TimeEntry2[[#This Row],[Project_ID]],projects[Project_ID],0))</f>
        <v>272212-84</v>
      </c>
      <c r="L447" s="8">
        <f>IF(TimeEntry2[[#This Row],[Date]]=0,"",WEEKDAY(G447,2))</f>
        <v>1</v>
      </c>
      <c r="M447" s="28">
        <f>YEAR(TimeEntry2[[#This Row],[WkEnd]])</f>
        <v>2021</v>
      </c>
      <c r="N447" s="28">
        <f>WEEKNUM(TimeEntry2[[#This Row],[WkEnd]])</f>
        <v>21</v>
      </c>
      <c r="O447" s="28" t="str">
        <f>TimeEntry2[[#This Row],[Year]]&amp;"-"&amp;TimeEntry2[[#This Row],[WkNo]]</f>
        <v>2021-21</v>
      </c>
    </row>
    <row r="448" spans="1:15" x14ac:dyDescent="0.25">
      <c r="A448" s="26">
        <f>MOD(IF(ROW()=2,  0.1,    IF(INDEX(TimeEntry2[WkEnd],ROW()-1)  =INDEX(TimeEntry2[WkEnd],ROW()-2),    INDEX(TimeEntry2[format],ROW()-2),    INDEX(TimeEntry2[format],ROW()-2)    +1)),2)</f>
        <v>1.1000000000000001</v>
      </c>
      <c r="B448" s="6">
        <v>44323.669305555559</v>
      </c>
      <c r="C448" s="20">
        <f>TimeEntry2[[#This Row],[Timestamp]]</f>
        <v>44323.669305555559</v>
      </c>
      <c r="D448" s="8" t="s">
        <v>105</v>
      </c>
      <c r="E448" s="7">
        <f>IF(TimeEntry2[[#This Row],[Date]]=0,#REF!,G448+(7-L448))</f>
        <v>44325</v>
      </c>
      <c r="F448" s="21" t="str">
        <f>INDEX(projects[Charge_Code],MATCH(TimeEntry2[[#This Row],[Project_ID]],projects[Project_ID],0))</f>
        <v>272212-84 N1N2 - M42MARSTONBOX - CIV STR (01-124)</v>
      </c>
      <c r="G448" s="27">
        <f>ROUNDDOWN(TimeEntry2[[#This Row],[Timestamp]],0)</f>
        <v>44323</v>
      </c>
      <c r="H448" s="8">
        <v>3</v>
      </c>
      <c r="I448" s="8" t="str">
        <f t="shared" si="18"/>
        <v>Normal Time</v>
      </c>
      <c r="J448" s="8" t="s">
        <v>603</v>
      </c>
      <c r="K448" s="24" t="str">
        <f>INDEX(projects[job number],MATCH(TimeEntry2[[#This Row],[Project_ID]],projects[Project_ID],0))</f>
        <v>272212-84</v>
      </c>
      <c r="L448" s="8">
        <f>IF(TimeEntry2[[#This Row],[Date]]=0,"",WEEKDAY(G448,2))</f>
        <v>5</v>
      </c>
      <c r="M448" s="28">
        <f>YEAR(TimeEntry2[[#This Row],[WkEnd]])</f>
        <v>2021</v>
      </c>
      <c r="N448" s="28">
        <f>WEEKNUM(TimeEntry2[[#This Row],[WkEnd]])</f>
        <v>20</v>
      </c>
      <c r="O448" s="28" t="str">
        <f>TimeEntry2[[#This Row],[Year]]&amp;"-"&amp;TimeEntry2[[#This Row],[WkNo]]</f>
        <v>2021-20</v>
      </c>
    </row>
    <row r="449" spans="1:15" x14ac:dyDescent="0.25">
      <c r="A449" s="26">
        <f>MOD(IF(ROW()=2,  0.1,    IF(INDEX(TimeEntry2[WkEnd],ROW()-1)  =INDEX(TimeEntry2[WkEnd],ROW()-2),    INDEX(TimeEntry2[format],ROW()-2),    INDEX(TimeEntry2[format],ROW()-2)    +1)),2)</f>
        <v>1.1000000000000001</v>
      </c>
      <c r="B449" s="6">
        <v>44323.531782407408</v>
      </c>
      <c r="C449" s="20">
        <f>TimeEntry2[[#This Row],[Timestamp]]</f>
        <v>44323.531782407408</v>
      </c>
      <c r="D449" s="8" t="s">
        <v>105</v>
      </c>
      <c r="E449" s="7">
        <f>IF(TimeEntry2[[#This Row],[Date]]=0,#REF!,G449+(7-L449))</f>
        <v>44325</v>
      </c>
      <c r="F449" s="21" t="str">
        <f>INDEX(projects[Charge_Code],MATCH(TimeEntry2[[#This Row],[Project_ID]],projects[Project_ID],0))</f>
        <v>272212-84 N1N2 - M42MARSTONBOX - CIV STR (01-124)</v>
      </c>
      <c r="G449" s="27">
        <f>ROUNDDOWN(TimeEntry2[[#This Row],[Timestamp]],0)</f>
        <v>44323</v>
      </c>
      <c r="H449" s="8">
        <v>4.5</v>
      </c>
      <c r="I449" s="8" t="str">
        <f t="shared" si="18"/>
        <v>Normal Time</v>
      </c>
      <c r="J449" s="8" t="s">
        <v>604</v>
      </c>
      <c r="K449" s="24" t="str">
        <f>INDEX(projects[job number],MATCH(TimeEntry2[[#This Row],[Project_ID]],projects[Project_ID],0))</f>
        <v>272212-84</v>
      </c>
      <c r="L449" s="8">
        <f>IF(TimeEntry2[[#This Row],[Date]]=0,"",WEEKDAY(G449,2))</f>
        <v>5</v>
      </c>
      <c r="M449" s="28">
        <f>YEAR(TimeEntry2[[#This Row],[WkEnd]])</f>
        <v>2021</v>
      </c>
      <c r="N449" s="28">
        <f>WEEKNUM(TimeEntry2[[#This Row],[WkEnd]])</f>
        <v>20</v>
      </c>
      <c r="O449" s="28" t="str">
        <f>TimeEntry2[[#This Row],[Year]]&amp;"-"&amp;TimeEntry2[[#This Row],[WkNo]]</f>
        <v>2021-20</v>
      </c>
    </row>
    <row r="450" spans="1:15" x14ac:dyDescent="0.25">
      <c r="A450" s="26">
        <f>MOD(IF(ROW()=2,  0.1,    IF(INDEX(TimeEntry2[WkEnd],ROW()-1)  =INDEX(TimeEntry2[WkEnd],ROW()-2),    INDEX(TimeEntry2[format],ROW()-2),    INDEX(TimeEntry2[format],ROW()-2)    +1)),2)</f>
        <v>1.1000000000000001</v>
      </c>
      <c r="B450" s="6">
        <v>44322.668900462966</v>
      </c>
      <c r="C450" s="20">
        <f>TimeEntry2[[#This Row],[Timestamp]]</f>
        <v>44322.668900462966</v>
      </c>
      <c r="D450" s="8" t="s">
        <v>105</v>
      </c>
      <c r="E450" s="7">
        <f>IF(TimeEntry2[[#This Row],[Date]]=0,#REF!,G450+(7-L450))</f>
        <v>44325</v>
      </c>
      <c r="F450" s="21" t="str">
        <f>INDEX(projects[Charge_Code],MATCH(TimeEntry2[[#This Row],[Project_ID]],projects[Project_ID],0))</f>
        <v>272212-84 N1N2 - M42MARSTONBOX - CIV STR (01-124)</v>
      </c>
      <c r="G450" s="27">
        <f>ROUNDDOWN(TimeEntry2[[#This Row],[Timestamp]],0)</f>
        <v>44322</v>
      </c>
      <c r="H450" s="8">
        <v>3.5</v>
      </c>
      <c r="I450" s="8" t="str">
        <f t="shared" si="18"/>
        <v>Normal Time</v>
      </c>
      <c r="J450" s="8" t="s">
        <v>605</v>
      </c>
      <c r="K450" s="24" t="str">
        <f>INDEX(projects[job number],MATCH(TimeEntry2[[#This Row],[Project_ID]],projects[Project_ID],0))</f>
        <v>272212-84</v>
      </c>
      <c r="L450" s="8">
        <f>IF(TimeEntry2[[#This Row],[Date]]=0,"",WEEKDAY(G450,2))</f>
        <v>4</v>
      </c>
      <c r="M450" s="28">
        <f>YEAR(TimeEntry2[[#This Row],[WkEnd]])</f>
        <v>2021</v>
      </c>
      <c r="N450" s="28">
        <f>WEEKNUM(TimeEntry2[[#This Row],[WkEnd]])</f>
        <v>20</v>
      </c>
      <c r="O450" s="28" t="str">
        <f>TimeEntry2[[#This Row],[Year]]&amp;"-"&amp;TimeEntry2[[#This Row],[WkNo]]</f>
        <v>2021-20</v>
      </c>
    </row>
    <row r="451" spans="1:15" x14ac:dyDescent="0.25">
      <c r="A451" s="26">
        <f>MOD(IF(ROW()=2,  0.1,    IF(INDEX(TimeEntry2[WkEnd],ROW()-1)  =INDEX(TimeEntry2[WkEnd],ROW()-2),    INDEX(TimeEntry2[format],ROW()-2),    INDEX(TimeEntry2[format],ROW()-2)    +1)),2)</f>
        <v>1.1000000000000001</v>
      </c>
      <c r="B451" s="6">
        <v>44322.500810185185</v>
      </c>
      <c r="C451" s="20">
        <f>TimeEntry2[[#This Row],[Timestamp]]</f>
        <v>44322.500810185185</v>
      </c>
      <c r="D451" s="8" t="s">
        <v>105</v>
      </c>
      <c r="E451" s="7">
        <f>IF(TimeEntry2[[#This Row],[Date]]=0,#REF!,G451+(7-L451))</f>
        <v>44325</v>
      </c>
      <c r="F451" s="21" t="str">
        <f>INDEX(projects[Charge_Code],MATCH(TimeEntry2[[#This Row],[Project_ID]],projects[Project_ID],0))</f>
        <v>272212-84 N1N2 - M42MARSTONBOX - CIV STR (01-124)</v>
      </c>
      <c r="G451" s="27">
        <f>ROUNDDOWN(TimeEntry2[[#This Row],[Timestamp]],0)</f>
        <v>44322</v>
      </c>
      <c r="H451" s="8">
        <v>4</v>
      </c>
      <c r="I451" s="8" t="str">
        <f t="shared" si="18"/>
        <v>Normal Time</v>
      </c>
      <c r="J451" s="8" t="s">
        <v>606</v>
      </c>
      <c r="K451" s="24" t="str">
        <f>INDEX(projects[job number],MATCH(TimeEntry2[[#This Row],[Project_ID]],projects[Project_ID],0))</f>
        <v>272212-84</v>
      </c>
      <c r="L451" s="8">
        <f>IF(TimeEntry2[[#This Row],[Date]]=0,"",WEEKDAY(G451,2))</f>
        <v>4</v>
      </c>
      <c r="M451" s="28">
        <f>YEAR(TimeEntry2[[#This Row],[WkEnd]])</f>
        <v>2021</v>
      </c>
      <c r="N451" s="28">
        <f>WEEKNUM(TimeEntry2[[#This Row],[WkEnd]])</f>
        <v>20</v>
      </c>
      <c r="O451" s="28" t="str">
        <f>TimeEntry2[[#This Row],[Year]]&amp;"-"&amp;TimeEntry2[[#This Row],[WkNo]]</f>
        <v>2021-20</v>
      </c>
    </row>
    <row r="452" spans="1:15" x14ac:dyDescent="0.25">
      <c r="A452" s="26">
        <f>MOD(IF(ROW()=2,  0.1,    IF(INDEX(TimeEntry2[WkEnd],ROW()-1)  =INDEX(TimeEntry2[WkEnd],ROW()-2),    INDEX(TimeEntry2[format],ROW()-2),    INDEX(TimeEntry2[format],ROW()-2)    +1)),2)</f>
        <v>1.1000000000000001</v>
      </c>
      <c r="B452" s="6">
        <v>44321.714907407404</v>
      </c>
      <c r="C452" s="20">
        <f>TimeEntry2[[#This Row],[Timestamp]]</f>
        <v>44321.714907407404</v>
      </c>
      <c r="D452" s="8" t="s">
        <v>105</v>
      </c>
      <c r="E452" s="7">
        <f>IF(TimeEntry2[[#This Row],[Date]]=0,#REF!,G452+(7-L452))</f>
        <v>44325</v>
      </c>
      <c r="F452" s="21" t="str">
        <f>INDEX(projects[Charge_Code],MATCH(TimeEntry2[[#This Row],[Project_ID]],projects[Project_ID],0))</f>
        <v>272212-84 N1N2 - M42MARSTONBOX - CIV STR (01-124)</v>
      </c>
      <c r="G452" s="27">
        <f>ROUNDDOWN(TimeEntry2[[#This Row],[Timestamp]],0)</f>
        <v>44321</v>
      </c>
      <c r="H452" s="8">
        <v>5.5</v>
      </c>
      <c r="I452" s="8" t="str">
        <f t="shared" si="18"/>
        <v>Normal Time</v>
      </c>
      <c r="J452" s="8" t="s">
        <v>607</v>
      </c>
      <c r="K452" s="24" t="str">
        <f>INDEX(projects[job number],MATCH(TimeEntry2[[#This Row],[Project_ID]],projects[Project_ID],0))</f>
        <v>272212-84</v>
      </c>
      <c r="L452" s="8">
        <f>IF(TimeEntry2[[#This Row],[Date]]=0,"",WEEKDAY(G452,2))</f>
        <v>3</v>
      </c>
      <c r="M452" s="28">
        <f>YEAR(TimeEntry2[[#This Row],[WkEnd]])</f>
        <v>2021</v>
      </c>
      <c r="N452" s="28">
        <f>WEEKNUM(TimeEntry2[[#This Row],[WkEnd]])</f>
        <v>20</v>
      </c>
      <c r="O452" s="28" t="str">
        <f>TimeEntry2[[#This Row],[Year]]&amp;"-"&amp;TimeEntry2[[#This Row],[WkNo]]</f>
        <v>2021-20</v>
      </c>
    </row>
    <row r="453" spans="1:15" x14ac:dyDescent="0.25">
      <c r="A453" s="26">
        <f>MOD(IF(ROW()=2,  0.1,    IF(INDEX(TimeEntry2[WkEnd],ROW()-1)  =INDEX(TimeEntry2[WkEnd],ROW()-2),    INDEX(TimeEntry2[format],ROW()-2),    INDEX(TimeEntry2[format],ROW()-2)    +1)),2)</f>
        <v>1.1000000000000001</v>
      </c>
      <c r="B453" s="6">
        <v>44321.714907407404</v>
      </c>
      <c r="C453" s="20">
        <f>TimeEntry2[[#This Row],[Timestamp]]</f>
        <v>44321.714907407404</v>
      </c>
      <c r="D453" s="8" t="s">
        <v>105</v>
      </c>
      <c r="E453" s="7">
        <f>IF(TimeEntry2[[#This Row],[Date]]=0,#REF!,G453+(7-L453))</f>
        <v>44325</v>
      </c>
      <c r="F453" s="21" t="str">
        <f>INDEX(projects[Charge_Code],MATCH(TimeEntry2[[#This Row],[Project_ID]],projects[Project_ID],0))</f>
        <v>272212-84 N1N2 - M42MARSTONBOX - CIV STR (01-124)</v>
      </c>
      <c r="G453" s="27">
        <f>ROUNDDOWN(TimeEntry2[[#This Row],[Timestamp]],0)</f>
        <v>44321</v>
      </c>
      <c r="H453" s="8">
        <v>2</v>
      </c>
      <c r="I453" s="8" t="str">
        <f t="shared" si="18"/>
        <v>Normal Time</v>
      </c>
      <c r="J453" s="8" t="s">
        <v>608</v>
      </c>
      <c r="K453" s="24" t="str">
        <f>INDEX(projects[job number],MATCH(TimeEntry2[[#This Row],[Project_ID]],projects[Project_ID],0))</f>
        <v>272212-84</v>
      </c>
      <c r="L453" s="8">
        <f>IF(TimeEntry2[[#This Row],[Date]]=0,"",WEEKDAY(G453,2))</f>
        <v>3</v>
      </c>
      <c r="M453" s="28">
        <f>YEAR(TimeEntry2[[#This Row],[WkEnd]])</f>
        <v>2021</v>
      </c>
      <c r="N453" s="28">
        <f>WEEKNUM(TimeEntry2[[#This Row],[WkEnd]])</f>
        <v>20</v>
      </c>
      <c r="O453" s="28" t="str">
        <f>TimeEntry2[[#This Row],[Year]]&amp;"-"&amp;TimeEntry2[[#This Row],[WkNo]]</f>
        <v>2021-20</v>
      </c>
    </row>
    <row r="454" spans="1:15" x14ac:dyDescent="0.25">
      <c r="A454" s="26">
        <f>MOD(IF(ROW()=2,  0.1,    IF(INDEX(TimeEntry2[WkEnd],ROW()-1)  =INDEX(TimeEntry2[WkEnd],ROW()-2),    INDEX(TimeEntry2[format],ROW()-2),    INDEX(TimeEntry2[format],ROW()-2)    +1)),2)</f>
        <v>1.1000000000000001</v>
      </c>
      <c r="B454" s="6">
        <v>44321.502615740741</v>
      </c>
      <c r="C454" s="20">
        <f>TimeEntry2[[#This Row],[Timestamp]]</f>
        <v>44321.502615740741</v>
      </c>
      <c r="D454" s="8" t="s">
        <v>105</v>
      </c>
      <c r="E454" s="7">
        <f>IF(TimeEntry2[[#This Row],[Date]]=0,#REF!,G454+(7-L454))</f>
        <v>44325</v>
      </c>
      <c r="F454" s="21" t="str">
        <f>INDEX(projects[Charge_Code],MATCH(TimeEntry2[[#This Row],[Project_ID]],projects[Project_ID],0))</f>
        <v>272212-84 N1N2 - M42MARSTONBOX - CIV STR (01-124)</v>
      </c>
      <c r="G454" s="27">
        <f>ROUNDDOWN(TimeEntry2[[#This Row],[Timestamp]],0)</f>
        <v>44321</v>
      </c>
      <c r="H454" s="8">
        <v>2.5</v>
      </c>
      <c r="I454" s="8" t="str">
        <f t="shared" si="18"/>
        <v>Normal Time</v>
      </c>
      <c r="J454" s="8" t="s">
        <v>609</v>
      </c>
      <c r="K454" s="24" t="str">
        <f>INDEX(projects[job number],MATCH(TimeEntry2[[#This Row],[Project_ID]],projects[Project_ID],0))</f>
        <v>272212-84</v>
      </c>
      <c r="L454" s="8">
        <f>IF(TimeEntry2[[#This Row],[Date]]=0,"",WEEKDAY(G454,2))</f>
        <v>3</v>
      </c>
      <c r="M454" s="28">
        <f>YEAR(TimeEntry2[[#This Row],[WkEnd]])</f>
        <v>2021</v>
      </c>
      <c r="N454" s="28">
        <f>WEEKNUM(TimeEntry2[[#This Row],[WkEnd]])</f>
        <v>20</v>
      </c>
      <c r="O454" s="28" t="str">
        <f>TimeEntry2[[#This Row],[Year]]&amp;"-"&amp;TimeEntry2[[#This Row],[WkNo]]</f>
        <v>2021-20</v>
      </c>
    </row>
    <row r="455" spans="1:15" x14ac:dyDescent="0.25">
      <c r="A455" s="26">
        <f>MOD(IF(ROW()=2,  0.1,    IF(INDEX(TimeEntry2[WkEnd],ROW()-1)  =INDEX(TimeEntry2[WkEnd],ROW()-2),    INDEX(TimeEntry2[format],ROW()-2),    INDEX(TimeEntry2[format],ROW()-2)    +1)),2)</f>
        <v>1.1000000000000001</v>
      </c>
      <c r="B455" s="6">
        <v>44320.514085648145</v>
      </c>
      <c r="C455" s="20">
        <f>TimeEntry2[[#This Row],[Timestamp]]</f>
        <v>44320.514085648145</v>
      </c>
      <c r="D455" s="8" t="s">
        <v>105</v>
      </c>
      <c r="E455" s="7">
        <f>IF(TimeEntry2[[#This Row],[Date]]=0,#REF!,G455+(7-L455))</f>
        <v>44325</v>
      </c>
      <c r="F455" s="21" t="str">
        <f>INDEX(projects[Charge_Code],MATCH(TimeEntry2[[#This Row],[Project_ID]],projects[Project_ID],0))</f>
        <v>272212-84 N1N2 - M42MARSTONBOX - CIV STR (01-124)</v>
      </c>
      <c r="G455" s="27">
        <f>ROUNDDOWN(TimeEntry2[[#This Row],[Timestamp]],0)</f>
        <v>44320</v>
      </c>
      <c r="H455" s="8">
        <v>5</v>
      </c>
      <c r="I455" s="8" t="str">
        <f t="shared" si="18"/>
        <v>Normal Time</v>
      </c>
      <c r="J455" s="8" t="s">
        <v>610</v>
      </c>
      <c r="K455" s="24" t="str">
        <f>INDEX(projects[job number],MATCH(TimeEntry2[[#This Row],[Project_ID]],projects[Project_ID],0))</f>
        <v>272212-84</v>
      </c>
      <c r="L455" s="8">
        <f>IF(TimeEntry2[[#This Row],[Date]]=0,"",WEEKDAY(G455,2))</f>
        <v>2</v>
      </c>
      <c r="M455" s="28">
        <f>YEAR(TimeEntry2[[#This Row],[WkEnd]])</f>
        <v>2021</v>
      </c>
      <c r="N455" s="28">
        <f>WEEKNUM(TimeEntry2[[#This Row],[WkEnd]])</f>
        <v>20</v>
      </c>
      <c r="O455" s="28" t="str">
        <f>TimeEntry2[[#This Row],[Year]]&amp;"-"&amp;TimeEntry2[[#This Row],[WkNo]]</f>
        <v>2021-20</v>
      </c>
    </row>
    <row r="456" spans="1:15" x14ac:dyDescent="0.25">
      <c r="A456" s="26">
        <f>MOD(IF(ROW()=2,  0.1,    IF(INDEX(TimeEntry2[WkEnd],ROW()-1)  =INDEX(TimeEntry2[WkEnd],ROW()-2),    INDEX(TimeEntry2[format],ROW()-2),    INDEX(TimeEntry2[format],ROW()-2)    +1)),2)</f>
        <v>1.1000000000000001</v>
      </c>
      <c r="B456" s="6">
        <v>44320.514085648145</v>
      </c>
      <c r="C456" s="20">
        <f>TimeEntry2[[#This Row],[Timestamp]]</f>
        <v>44320.514085648145</v>
      </c>
      <c r="D456" s="7" t="s">
        <v>105</v>
      </c>
      <c r="E456" s="7">
        <f>IF(TimeEntry2[[#This Row],[Date]]=0,#REF!,G456+(7-L456))</f>
        <v>44325</v>
      </c>
      <c r="F456" s="21" t="str">
        <f>INDEX(projects[Charge_Code],MATCH(TimeEntry2[[#This Row],[Project_ID]],projects[Project_ID],0))</f>
        <v>272212-84 N1N2 - M42MARSTONBOX - CIV STR (01-124)</v>
      </c>
      <c r="G456" s="27">
        <f>ROUNDDOWN(TimeEntry2[[#This Row],[Timestamp]],0)</f>
        <v>44320</v>
      </c>
      <c r="H456" s="8">
        <v>7.5</v>
      </c>
      <c r="I456" s="8" t="str">
        <f t="shared" si="18"/>
        <v>Normal Time</v>
      </c>
      <c r="J456" s="7"/>
      <c r="K456" s="24" t="str">
        <f>INDEX(projects[job number],MATCH(TimeEntry2[[#This Row],[Project_ID]],projects[Project_ID],0))</f>
        <v>272212-84</v>
      </c>
      <c r="L456" s="8">
        <f>IF(TimeEntry2[[#This Row],[Date]]=0,"",WEEKDAY(G456,2))</f>
        <v>2</v>
      </c>
      <c r="M456" s="28">
        <f>YEAR(TimeEntry2[[#This Row],[WkEnd]])</f>
        <v>2021</v>
      </c>
      <c r="N456" s="28">
        <f>WEEKNUM(TimeEntry2[[#This Row],[WkEnd]])</f>
        <v>20</v>
      </c>
      <c r="O456" s="28" t="str">
        <f>TimeEntry2[[#This Row],[Year]]&amp;"-"&amp;TimeEntry2[[#This Row],[WkNo]]</f>
        <v>2021-20</v>
      </c>
    </row>
    <row r="457" spans="1:15" x14ac:dyDescent="0.25">
      <c r="A457" s="26">
        <f>MOD(IF(ROW()=2,  0.1,    IF(INDEX(TimeEntry2[WkEnd],ROW()-1)  =INDEX(TimeEntry2[WkEnd],ROW()-2),    INDEX(TimeEntry2[format],ROW()-2),    INDEX(TimeEntry2[format],ROW()-2)    +1)),2)</f>
        <v>0.10000000000000009</v>
      </c>
      <c r="B457" s="6">
        <v>44316.66710648148</v>
      </c>
      <c r="C457" s="20">
        <f>TimeEntry2[[#This Row],[Timestamp]]</f>
        <v>44316.66710648148</v>
      </c>
      <c r="D457" s="8" t="s">
        <v>105</v>
      </c>
      <c r="E457" s="7">
        <f>IF(TimeEntry2[[#This Row],[Date]]=0,#REF!,G457+(7-L457))</f>
        <v>44318</v>
      </c>
      <c r="F457" s="21" t="str">
        <f>INDEX(projects[Charge_Code],MATCH(TimeEntry2[[#This Row],[Project_ID]],projects[Project_ID],0))</f>
        <v>272212-84 N1N2 - M42MARSTONBOX - CIV STR (01-124)</v>
      </c>
      <c r="G457" s="27">
        <f>ROUNDDOWN(TimeEntry2[[#This Row],[Timestamp]],0)</f>
        <v>44316</v>
      </c>
      <c r="H457" s="8">
        <v>2</v>
      </c>
      <c r="I457" s="8" t="str">
        <f t="shared" si="18"/>
        <v>Normal Time</v>
      </c>
      <c r="J457" s="8" t="s">
        <v>611</v>
      </c>
      <c r="K457" s="24" t="str">
        <f>INDEX(projects[job number],MATCH(TimeEntry2[[#This Row],[Project_ID]],projects[Project_ID],0))</f>
        <v>272212-84</v>
      </c>
      <c r="L457" s="8">
        <f>IF(TimeEntry2[[#This Row],[Date]]=0,"",WEEKDAY(G457,2))</f>
        <v>5</v>
      </c>
      <c r="M457" s="28">
        <f>YEAR(TimeEntry2[[#This Row],[WkEnd]])</f>
        <v>2021</v>
      </c>
      <c r="N457" s="28">
        <f>WEEKNUM(TimeEntry2[[#This Row],[WkEnd]])</f>
        <v>19</v>
      </c>
      <c r="O457" s="28" t="str">
        <f>TimeEntry2[[#This Row],[Year]]&amp;"-"&amp;TimeEntry2[[#This Row],[WkNo]]</f>
        <v>2021-19</v>
      </c>
    </row>
    <row r="458" spans="1:15" x14ac:dyDescent="0.25">
      <c r="A458" s="26">
        <f>MOD(IF(ROW()=2,  0.1,    IF(INDEX(TimeEntry2[WkEnd],ROW()-1)  =INDEX(TimeEntry2[WkEnd],ROW()-2),    INDEX(TimeEntry2[format],ROW()-2),    INDEX(TimeEntry2[format],ROW()-2)    +1)),2)</f>
        <v>0.10000000000000009</v>
      </c>
      <c r="B458" s="6">
        <v>44316.554780092592</v>
      </c>
      <c r="C458" s="20">
        <f>TimeEntry2[[#This Row],[Timestamp]]</f>
        <v>44316.554780092592</v>
      </c>
      <c r="D458" s="8" t="s">
        <v>105</v>
      </c>
      <c r="E458" s="7">
        <f>IF(TimeEntry2[[#This Row],[Date]]=0,#REF!,G458+(7-L458))</f>
        <v>44318</v>
      </c>
      <c r="F458" s="21" t="str">
        <f>INDEX(projects[Charge_Code],MATCH(TimeEntry2[[#This Row],[Project_ID]],projects[Project_ID],0))</f>
        <v>272212-84 N1N2 - M42MARSTONBOX - CIV STR (01-124)</v>
      </c>
      <c r="G458" s="27">
        <f>ROUNDDOWN(TimeEntry2[[#This Row],[Timestamp]],0)</f>
        <v>44316</v>
      </c>
      <c r="H458" s="8">
        <v>5.5</v>
      </c>
      <c r="I458" s="8" t="str">
        <f t="shared" si="18"/>
        <v>Normal Time</v>
      </c>
      <c r="J458" s="8" t="s">
        <v>612</v>
      </c>
      <c r="K458" s="24" t="str">
        <f>INDEX(projects[job number],MATCH(TimeEntry2[[#This Row],[Project_ID]],projects[Project_ID],0))</f>
        <v>272212-84</v>
      </c>
      <c r="L458" s="8">
        <f>IF(TimeEntry2[[#This Row],[Date]]=0,"",WEEKDAY(G458,2))</f>
        <v>5</v>
      </c>
      <c r="M458" s="28">
        <f>YEAR(TimeEntry2[[#This Row],[WkEnd]])</f>
        <v>2021</v>
      </c>
      <c r="N458" s="28">
        <f>WEEKNUM(TimeEntry2[[#This Row],[WkEnd]])</f>
        <v>19</v>
      </c>
      <c r="O458" s="28" t="str">
        <f>TimeEntry2[[#This Row],[Year]]&amp;"-"&amp;TimeEntry2[[#This Row],[WkNo]]</f>
        <v>2021-19</v>
      </c>
    </row>
    <row r="459" spans="1:15" x14ac:dyDescent="0.25">
      <c r="A459" s="26">
        <f>MOD(IF(ROW()=2,  0.1,    IF(INDEX(TimeEntry2[WkEnd],ROW()-1)  =INDEX(TimeEntry2[WkEnd],ROW()-2),    INDEX(TimeEntry2[format],ROW()-2),    INDEX(TimeEntry2[format],ROW()-2)    +1)),2)</f>
        <v>0.10000000000000009</v>
      </c>
      <c r="B459" s="6">
        <v>44315.667037037034</v>
      </c>
      <c r="C459" s="20">
        <f>TimeEntry2[[#This Row],[Timestamp]]</f>
        <v>44315.667037037034</v>
      </c>
      <c r="D459" s="8" t="s">
        <v>105</v>
      </c>
      <c r="E459" s="7">
        <f>IF(TimeEntry2[[#This Row],[Date]]=0,#REF!,G459+(7-L459))</f>
        <v>44318</v>
      </c>
      <c r="F459" s="21" t="str">
        <f>INDEX(projects[Charge_Code],MATCH(TimeEntry2[[#This Row],[Project_ID]],projects[Project_ID],0))</f>
        <v>272212-84 N1N2 - M42MARSTONBOX - CIV STR (01-124)</v>
      </c>
      <c r="G459" s="27">
        <f>ROUNDDOWN(TimeEntry2[[#This Row],[Timestamp]],0)</f>
        <v>44315</v>
      </c>
      <c r="H459" s="8">
        <v>7.5</v>
      </c>
      <c r="I459" s="8" t="str">
        <f t="shared" si="18"/>
        <v>Normal Time</v>
      </c>
      <c r="J459" s="8" t="s">
        <v>613</v>
      </c>
      <c r="K459" s="24" t="str">
        <f>INDEX(projects[job number],MATCH(TimeEntry2[[#This Row],[Project_ID]],projects[Project_ID],0))</f>
        <v>272212-84</v>
      </c>
      <c r="L459" s="8">
        <f>IF(TimeEntry2[[#This Row],[Date]]=0,"",WEEKDAY(G459,2))</f>
        <v>4</v>
      </c>
      <c r="M459" s="28">
        <f>YEAR(TimeEntry2[[#This Row],[WkEnd]])</f>
        <v>2021</v>
      </c>
      <c r="N459" s="28">
        <f>WEEKNUM(TimeEntry2[[#This Row],[WkEnd]])</f>
        <v>19</v>
      </c>
      <c r="O459" s="28" t="str">
        <f>TimeEntry2[[#This Row],[Year]]&amp;"-"&amp;TimeEntry2[[#This Row],[WkNo]]</f>
        <v>2021-19</v>
      </c>
    </row>
    <row r="460" spans="1:15" x14ac:dyDescent="0.25">
      <c r="A460" s="26">
        <f>MOD(IF(ROW()=2,  0.1,    IF(INDEX(TimeEntry2[WkEnd],ROW()-1)  =INDEX(TimeEntry2[WkEnd],ROW()-2),    INDEX(TimeEntry2[format],ROW()-2),    INDEX(TimeEntry2[format],ROW()-2)    +1)),2)</f>
        <v>0.10000000000000009</v>
      </c>
      <c r="B460" s="6">
        <v>44314.5003125</v>
      </c>
      <c r="C460" s="20">
        <f>TimeEntry2[[#This Row],[Timestamp]]</f>
        <v>44314.5003125</v>
      </c>
      <c r="D460" s="8" t="s">
        <v>105</v>
      </c>
      <c r="E460" s="7">
        <f>IF(TimeEntry2[[#This Row],[Date]]=0,#REF!,G460+(7-L460))</f>
        <v>44318</v>
      </c>
      <c r="F460" s="21" t="str">
        <f>INDEX(projects[Charge_Code],MATCH(TimeEntry2[[#This Row],[Project_ID]],projects[Project_ID],0))</f>
        <v>272212-84 N1N2 - M42MARSTONBOX - CIV STR (01-124)</v>
      </c>
      <c r="G460" s="27">
        <f>ROUNDDOWN(TimeEntry2[[#This Row],[Timestamp]],0)</f>
        <v>44314</v>
      </c>
      <c r="H460" s="8">
        <v>3.5</v>
      </c>
      <c r="I460" s="8" t="str">
        <f t="shared" si="18"/>
        <v>Normal Time</v>
      </c>
      <c r="J460" s="8" t="s">
        <v>614</v>
      </c>
      <c r="K460" s="24" t="str">
        <f>INDEX(projects[job number],MATCH(TimeEntry2[[#This Row],[Project_ID]],projects[Project_ID],0))</f>
        <v>272212-84</v>
      </c>
      <c r="L460" s="8">
        <f>IF(TimeEntry2[[#This Row],[Date]]=0,"",WEEKDAY(G460,2))</f>
        <v>3</v>
      </c>
      <c r="M460" s="28">
        <f>YEAR(TimeEntry2[[#This Row],[WkEnd]])</f>
        <v>2021</v>
      </c>
      <c r="N460" s="28">
        <f>WEEKNUM(TimeEntry2[[#This Row],[WkEnd]])</f>
        <v>19</v>
      </c>
      <c r="O460" s="28" t="str">
        <f>TimeEntry2[[#This Row],[Year]]&amp;"-"&amp;TimeEntry2[[#This Row],[WkNo]]</f>
        <v>2021-19</v>
      </c>
    </row>
    <row r="461" spans="1:15" x14ac:dyDescent="0.25">
      <c r="A461" s="26">
        <f>MOD(IF(ROW()=2,  0.1,    IF(INDEX(TimeEntry2[WkEnd],ROW()-1)  =INDEX(TimeEntry2[WkEnd],ROW()-2),    INDEX(TimeEntry2[format],ROW()-2),    INDEX(TimeEntry2[format],ROW()-2)    +1)),2)</f>
        <v>0.10000000000000009</v>
      </c>
      <c r="B461" s="6">
        <v>44314.5003125</v>
      </c>
      <c r="C461" s="20">
        <f>TimeEntry2[[#This Row],[Timestamp]]</f>
        <v>44314.5003125</v>
      </c>
      <c r="D461" s="8" t="s">
        <v>105</v>
      </c>
      <c r="E461" s="7">
        <f>IF(TimeEntry2[[#This Row],[Date]]=0,#REF!,G461+(7-L461))</f>
        <v>44318</v>
      </c>
      <c r="F461" s="21" t="str">
        <f>INDEX(projects[Charge_Code],MATCH(TimeEntry2[[#This Row],[Project_ID]],projects[Project_ID],0))</f>
        <v>272212-84 N1N2 - M42MARSTONBOX - CIV STR (01-124)</v>
      </c>
      <c r="G461" s="27">
        <f>ROUNDDOWN(TimeEntry2[[#This Row],[Timestamp]],0)</f>
        <v>44314</v>
      </c>
      <c r="H461" s="8">
        <v>4</v>
      </c>
      <c r="I461" s="8" t="str">
        <f t="shared" si="18"/>
        <v>Normal Time</v>
      </c>
      <c r="J461" s="8" t="s">
        <v>615</v>
      </c>
      <c r="K461" s="24" t="str">
        <f>INDEX(projects[job number],MATCH(TimeEntry2[[#This Row],[Project_ID]],projects[Project_ID],0))</f>
        <v>272212-84</v>
      </c>
      <c r="L461" s="8">
        <f>IF(TimeEntry2[[#This Row],[Date]]=0,"",WEEKDAY(G461,2))</f>
        <v>3</v>
      </c>
      <c r="M461" s="28">
        <f>YEAR(TimeEntry2[[#This Row],[WkEnd]])</f>
        <v>2021</v>
      </c>
      <c r="N461" s="28">
        <f>WEEKNUM(TimeEntry2[[#This Row],[WkEnd]])</f>
        <v>19</v>
      </c>
      <c r="O461" s="28" t="str">
        <f>TimeEntry2[[#This Row],[Year]]&amp;"-"&amp;TimeEntry2[[#This Row],[WkNo]]</f>
        <v>2021-19</v>
      </c>
    </row>
    <row r="462" spans="1:15" x14ac:dyDescent="0.25">
      <c r="A462" s="26">
        <f>MOD(IF(ROW()=2,  0.1,    IF(INDEX(TimeEntry2[WkEnd],ROW()-1)  =INDEX(TimeEntry2[WkEnd],ROW()-2),    INDEX(TimeEntry2[format],ROW()-2),    INDEX(TimeEntry2[format],ROW()-2)    +1)),2)</f>
        <v>0.10000000000000009</v>
      </c>
      <c r="B462" s="6">
        <v>44313.669537037036</v>
      </c>
      <c r="C462" s="20">
        <f>TimeEntry2[[#This Row],[Timestamp]]</f>
        <v>44313.669537037036</v>
      </c>
      <c r="D462" s="8" t="s">
        <v>105</v>
      </c>
      <c r="E462" s="7">
        <f>IF(TimeEntry2[[#This Row],[Date]]=0,#REF!,G462+(7-L462))</f>
        <v>44318</v>
      </c>
      <c r="F462" s="21" t="str">
        <f>INDEX(projects[Charge_Code],MATCH(TimeEntry2[[#This Row],[Project_ID]],projects[Project_ID],0))</f>
        <v>272212-84 N1N2 - M42MARSTONBOX - CIV STR (01-124)</v>
      </c>
      <c r="G462" s="27">
        <f>ROUNDDOWN(TimeEntry2[[#This Row],[Timestamp]],0)</f>
        <v>44313</v>
      </c>
      <c r="H462" s="8">
        <v>1</v>
      </c>
      <c r="I462" s="8" t="str">
        <f t="shared" si="18"/>
        <v>Normal Time</v>
      </c>
      <c r="J462" s="8" t="s">
        <v>616</v>
      </c>
      <c r="K462" s="24" t="str">
        <f>INDEX(projects[job number],MATCH(TimeEntry2[[#This Row],[Project_ID]],projects[Project_ID],0))</f>
        <v>272212-84</v>
      </c>
      <c r="L462" s="8">
        <f>IF(TimeEntry2[[#This Row],[Date]]=0,"",WEEKDAY(G462,2))</f>
        <v>2</v>
      </c>
      <c r="M462" s="28">
        <f>YEAR(TimeEntry2[[#This Row],[WkEnd]])</f>
        <v>2021</v>
      </c>
      <c r="N462" s="28">
        <f>WEEKNUM(TimeEntry2[[#This Row],[WkEnd]])</f>
        <v>19</v>
      </c>
      <c r="O462" s="28" t="str">
        <f>TimeEntry2[[#This Row],[Year]]&amp;"-"&amp;TimeEntry2[[#This Row],[WkNo]]</f>
        <v>2021-19</v>
      </c>
    </row>
    <row r="463" spans="1:15" x14ac:dyDescent="0.25">
      <c r="A463" s="26">
        <f>MOD(IF(ROW()=2,  0.1,    IF(INDEX(TimeEntry2[WkEnd],ROW()-1)  =INDEX(TimeEntry2[WkEnd],ROW()-2),    INDEX(TimeEntry2[format],ROW()-2),    INDEX(TimeEntry2[format],ROW()-2)    +1)),2)</f>
        <v>0.10000000000000009</v>
      </c>
      <c r="B463" s="6">
        <v>44313.669537037036</v>
      </c>
      <c r="C463" s="20">
        <f>TimeEntry2[[#This Row],[Timestamp]]</f>
        <v>44313.669537037036</v>
      </c>
      <c r="D463" s="8" t="s">
        <v>105</v>
      </c>
      <c r="E463" s="7">
        <f>IF(TimeEntry2[[#This Row],[Date]]=0,#REF!,G463+(7-L463))</f>
        <v>44318</v>
      </c>
      <c r="F463" s="21" t="str">
        <f>INDEX(projects[Charge_Code],MATCH(TimeEntry2[[#This Row],[Project_ID]],projects[Project_ID],0))</f>
        <v>272212-84 N1N2 - M42MARSTONBOX - CIV STR (01-124)</v>
      </c>
      <c r="G463" s="27">
        <f>ROUNDDOWN(TimeEntry2[[#This Row],[Timestamp]],0)</f>
        <v>44313</v>
      </c>
      <c r="H463" s="8">
        <v>2.5</v>
      </c>
      <c r="I463" s="8" t="str">
        <f t="shared" si="18"/>
        <v>Normal Time</v>
      </c>
      <c r="J463" s="8" t="s">
        <v>578</v>
      </c>
      <c r="K463" s="24" t="str">
        <f>INDEX(projects[job number],MATCH(TimeEntry2[[#This Row],[Project_ID]],projects[Project_ID],0))</f>
        <v>272212-84</v>
      </c>
      <c r="L463" s="8">
        <f>IF(TimeEntry2[[#This Row],[Date]]=0,"",WEEKDAY(G463,2))</f>
        <v>2</v>
      </c>
      <c r="M463" s="28">
        <f>YEAR(TimeEntry2[[#This Row],[WkEnd]])</f>
        <v>2021</v>
      </c>
      <c r="N463" s="28">
        <f>WEEKNUM(TimeEntry2[[#This Row],[WkEnd]])</f>
        <v>19</v>
      </c>
      <c r="O463" s="28" t="str">
        <f>TimeEntry2[[#This Row],[Year]]&amp;"-"&amp;TimeEntry2[[#This Row],[WkNo]]</f>
        <v>2021-19</v>
      </c>
    </row>
    <row r="464" spans="1:15" x14ac:dyDescent="0.25">
      <c r="A464" s="26">
        <f>MOD(IF(ROW()=2,  0.1,    IF(INDEX(TimeEntry2[WkEnd],ROW()-1)  =INDEX(TimeEntry2[WkEnd],ROW()-2),    INDEX(TimeEntry2[format],ROW()-2),    INDEX(TimeEntry2[format],ROW()-2)    +1)),2)</f>
        <v>0.10000000000000009</v>
      </c>
      <c r="B464" s="6">
        <v>44313.521354166667</v>
      </c>
      <c r="C464" s="20">
        <f>TimeEntry2[[#This Row],[Timestamp]]</f>
        <v>44313.521354166667</v>
      </c>
      <c r="D464" s="8" t="s">
        <v>105</v>
      </c>
      <c r="E464" s="7">
        <f>IF(TimeEntry2[[#This Row],[Date]]=0,#REF!,G464+(7-L464))</f>
        <v>44318</v>
      </c>
      <c r="F464" s="21" t="str">
        <f>INDEX(projects[Charge_Code],MATCH(TimeEntry2[[#This Row],[Project_ID]],projects[Project_ID],0))</f>
        <v>272212-84 N1N2 - M42MARSTONBOX - CIV STR (01-124)</v>
      </c>
      <c r="G464" s="27">
        <f>ROUNDDOWN(TimeEntry2[[#This Row],[Timestamp]],0)</f>
        <v>44313</v>
      </c>
      <c r="H464" s="8">
        <v>3</v>
      </c>
      <c r="I464" s="8" t="str">
        <f t="shared" si="18"/>
        <v>Normal Time</v>
      </c>
      <c r="J464" s="8" t="s">
        <v>617</v>
      </c>
      <c r="K464" s="24" t="str">
        <f>INDEX(projects[job number],MATCH(TimeEntry2[[#This Row],[Project_ID]],projects[Project_ID],0))</f>
        <v>272212-84</v>
      </c>
      <c r="L464" s="8">
        <f>IF(TimeEntry2[[#This Row],[Date]]=0,"",WEEKDAY(G464,2))</f>
        <v>2</v>
      </c>
      <c r="M464" s="28">
        <f>YEAR(TimeEntry2[[#This Row],[WkEnd]])</f>
        <v>2021</v>
      </c>
      <c r="N464" s="28">
        <f>WEEKNUM(TimeEntry2[[#This Row],[WkEnd]])</f>
        <v>19</v>
      </c>
      <c r="O464" s="28" t="str">
        <f>TimeEntry2[[#This Row],[Year]]&amp;"-"&amp;TimeEntry2[[#This Row],[WkNo]]</f>
        <v>2021-19</v>
      </c>
    </row>
    <row r="465" spans="1:15" x14ac:dyDescent="0.25">
      <c r="A465" s="26">
        <f>MOD(IF(ROW()=2,  0.1,    IF(INDEX(TimeEntry2[WkEnd],ROW()-1)  =INDEX(TimeEntry2[WkEnd],ROW()-2),    INDEX(TimeEntry2[format],ROW()-2),    INDEX(TimeEntry2[format],ROW()-2)    +1)),2)</f>
        <v>0.10000000000000009</v>
      </c>
      <c r="B465" s="6">
        <v>44313.521354166667</v>
      </c>
      <c r="C465" s="20">
        <f>TimeEntry2[[#This Row],[Timestamp]]</f>
        <v>44313.521354166667</v>
      </c>
      <c r="D465" s="8" t="s">
        <v>105</v>
      </c>
      <c r="E465" s="7">
        <f>IF(TimeEntry2[[#This Row],[Date]]=0,#REF!,G465+(7-L465))</f>
        <v>44318</v>
      </c>
      <c r="F465" s="21" t="str">
        <f>INDEX(projects[Charge_Code],MATCH(TimeEntry2[[#This Row],[Project_ID]],projects[Project_ID],0))</f>
        <v>272212-84 N1N2 - M42MARSTONBOX - CIV STR (01-124)</v>
      </c>
      <c r="G465" s="27">
        <f>ROUNDDOWN(TimeEntry2[[#This Row],[Timestamp]],0)</f>
        <v>44313</v>
      </c>
      <c r="H465" s="8">
        <v>1</v>
      </c>
      <c r="I465" s="8" t="str">
        <f t="shared" si="18"/>
        <v>Normal Time</v>
      </c>
      <c r="J465" s="8" t="s">
        <v>618</v>
      </c>
      <c r="K465" s="24" t="str">
        <f>INDEX(projects[job number],MATCH(TimeEntry2[[#This Row],[Project_ID]],projects[Project_ID],0))</f>
        <v>272212-84</v>
      </c>
      <c r="L465" s="8">
        <f>IF(TimeEntry2[[#This Row],[Date]]=0,"",WEEKDAY(G465,2))</f>
        <v>2</v>
      </c>
      <c r="M465" s="28">
        <f>YEAR(TimeEntry2[[#This Row],[WkEnd]])</f>
        <v>2021</v>
      </c>
      <c r="N465" s="28">
        <f>WEEKNUM(TimeEntry2[[#This Row],[WkEnd]])</f>
        <v>19</v>
      </c>
      <c r="O465" s="28" t="str">
        <f>TimeEntry2[[#This Row],[Year]]&amp;"-"&amp;TimeEntry2[[#This Row],[WkNo]]</f>
        <v>2021-19</v>
      </c>
    </row>
    <row r="466" spans="1:15" x14ac:dyDescent="0.25">
      <c r="A466" s="26">
        <f>MOD(IF(ROW()=2,  0.1,    IF(INDEX(TimeEntry2[WkEnd],ROW()-1)  =INDEX(TimeEntry2[WkEnd],ROW()-2),    INDEX(TimeEntry2[format],ROW()-2),    INDEX(TimeEntry2[format],ROW()-2)    +1)),2)</f>
        <v>0.10000000000000009</v>
      </c>
      <c r="B466" s="6">
        <v>44312.545115740744</v>
      </c>
      <c r="C466" s="20">
        <f>TimeEntry2[[#This Row],[Timestamp]]</f>
        <v>44312.545115740744</v>
      </c>
      <c r="D466" s="8" t="s">
        <v>105</v>
      </c>
      <c r="E466" s="7">
        <f>IF(TimeEntry2[[#This Row],[Date]]=0,#REF!,G466+(7-L466))</f>
        <v>44318</v>
      </c>
      <c r="F466" s="21" t="str">
        <f>INDEX(projects[Charge_Code],MATCH(TimeEntry2[[#This Row],[Project_ID]],projects[Project_ID],0))</f>
        <v>272212-84 N1N2 - M42MARSTONBOX - CIV STR (01-124)</v>
      </c>
      <c r="G466" s="27">
        <f>ROUNDDOWN(TimeEntry2[[#This Row],[Timestamp]],0)</f>
        <v>44312</v>
      </c>
      <c r="H466" s="8">
        <v>4</v>
      </c>
      <c r="I466" s="8" t="str">
        <f t="shared" si="18"/>
        <v>Normal Time</v>
      </c>
      <c r="J466" s="8" t="s">
        <v>619</v>
      </c>
      <c r="K466" s="24" t="str">
        <f>INDEX(projects[job number],MATCH(TimeEntry2[[#This Row],[Project_ID]],projects[Project_ID],0))</f>
        <v>272212-84</v>
      </c>
      <c r="L466" s="8">
        <f>IF(TimeEntry2[[#This Row],[Date]]=0,"",WEEKDAY(G466,2))</f>
        <v>1</v>
      </c>
      <c r="M466" s="28">
        <f>YEAR(TimeEntry2[[#This Row],[WkEnd]])</f>
        <v>2021</v>
      </c>
      <c r="N466" s="28">
        <f>WEEKNUM(TimeEntry2[[#This Row],[WkEnd]])</f>
        <v>19</v>
      </c>
      <c r="O466" s="28" t="str">
        <f>TimeEntry2[[#This Row],[Year]]&amp;"-"&amp;TimeEntry2[[#This Row],[WkNo]]</f>
        <v>2021-19</v>
      </c>
    </row>
    <row r="467" spans="1:15" x14ac:dyDescent="0.25">
      <c r="A467" s="26">
        <f>MOD(IF(ROW()=2,  0.1,    IF(INDEX(TimeEntry2[WkEnd],ROW()-1)  =INDEX(TimeEntry2[WkEnd],ROW()-2),    INDEX(TimeEntry2[format],ROW()-2),    INDEX(TimeEntry2[format],ROW()-2)    +1)),2)</f>
        <v>0.10000000000000009</v>
      </c>
      <c r="B467" s="6">
        <v>44312.545115740744</v>
      </c>
      <c r="C467" s="20">
        <f>TimeEntry2[[#This Row],[Timestamp]]</f>
        <v>44312.545115740744</v>
      </c>
      <c r="D467" s="8" t="s">
        <v>105</v>
      </c>
      <c r="E467" s="7">
        <f>IF(TimeEntry2[[#This Row],[Date]]=0,#REF!,G467+(7-L467))</f>
        <v>44318</v>
      </c>
      <c r="F467" s="21" t="str">
        <f>INDEX(projects[Charge_Code],MATCH(TimeEntry2[[#This Row],[Project_ID]],projects[Project_ID],0))</f>
        <v>272212-84 N1N2 - M42MARSTONBOX - CIV STR (01-124)</v>
      </c>
      <c r="G467" s="27">
        <f>ROUNDDOWN(TimeEntry2[[#This Row],[Timestamp]],0)</f>
        <v>44312</v>
      </c>
      <c r="H467" s="8">
        <v>3.5</v>
      </c>
      <c r="I467" s="8" t="str">
        <f t="shared" si="18"/>
        <v>Normal Time</v>
      </c>
      <c r="J467" s="8" t="s">
        <v>620</v>
      </c>
      <c r="K467" s="24" t="str">
        <f>INDEX(projects[job number],MATCH(TimeEntry2[[#This Row],[Project_ID]],projects[Project_ID],0))</f>
        <v>272212-84</v>
      </c>
      <c r="L467" s="8">
        <f>IF(TimeEntry2[[#This Row],[Date]]=0,"",WEEKDAY(G467,2))</f>
        <v>1</v>
      </c>
      <c r="M467" s="28">
        <f>YEAR(TimeEntry2[[#This Row],[WkEnd]])</f>
        <v>2021</v>
      </c>
      <c r="N467" s="28">
        <f>WEEKNUM(TimeEntry2[[#This Row],[WkEnd]])</f>
        <v>19</v>
      </c>
      <c r="O467" s="28" t="str">
        <f>TimeEntry2[[#This Row],[Year]]&amp;"-"&amp;TimeEntry2[[#This Row],[WkNo]]</f>
        <v>2021-19</v>
      </c>
    </row>
    <row r="468" spans="1:15" x14ac:dyDescent="0.25">
      <c r="A468" s="26">
        <f>MOD(IF(ROW()=2,  0.1,    IF(INDEX(TimeEntry2[WkEnd],ROW()-1)  =INDEX(TimeEntry2[WkEnd],ROW()-2),    INDEX(TimeEntry2[format],ROW()-2),    INDEX(TimeEntry2[format],ROW()-2)    +1)),2)</f>
        <v>1.1000000000000001</v>
      </c>
      <c r="B468" s="6">
        <v>44309.669907407406</v>
      </c>
      <c r="C468" s="20">
        <f>TimeEntry2[[#This Row],[Timestamp]]</f>
        <v>44309.669907407406</v>
      </c>
      <c r="D468" s="8" t="s">
        <v>105</v>
      </c>
      <c r="E468" s="7">
        <f>IF(TimeEntry2[[#This Row],[Date]]=0,#REF!,G468+(7-L468))</f>
        <v>44311</v>
      </c>
      <c r="F468" s="21" t="str">
        <f>INDEX(projects[Charge_Code],MATCH(TimeEntry2[[#This Row],[Project_ID]],projects[Project_ID],0))</f>
        <v>272212-84 N1N2 - M42MARSTONBOX - CIV STR (01-124)</v>
      </c>
      <c r="G468" s="27">
        <f>ROUNDDOWN(TimeEntry2[[#This Row],[Timestamp]],0)</f>
        <v>44309</v>
      </c>
      <c r="H468" s="8">
        <v>2.5</v>
      </c>
      <c r="I468" s="8" t="str">
        <f t="shared" si="18"/>
        <v>Normal Time</v>
      </c>
      <c r="J468" s="8" t="s">
        <v>578</v>
      </c>
      <c r="K468" s="24" t="str">
        <f>INDEX(projects[job number],MATCH(TimeEntry2[[#This Row],[Project_ID]],projects[Project_ID],0))</f>
        <v>272212-84</v>
      </c>
      <c r="L468" s="8">
        <f>IF(TimeEntry2[[#This Row],[Date]]=0,"",WEEKDAY(G468,2))</f>
        <v>5</v>
      </c>
      <c r="M468" s="28">
        <f>YEAR(TimeEntry2[[#This Row],[WkEnd]])</f>
        <v>2021</v>
      </c>
      <c r="N468" s="28">
        <f>WEEKNUM(TimeEntry2[[#This Row],[WkEnd]])</f>
        <v>18</v>
      </c>
      <c r="O468" s="28" t="str">
        <f>TimeEntry2[[#This Row],[Year]]&amp;"-"&amp;TimeEntry2[[#This Row],[WkNo]]</f>
        <v>2021-18</v>
      </c>
    </row>
    <row r="469" spans="1:15" x14ac:dyDescent="0.25">
      <c r="A469" s="26">
        <f>MOD(IF(ROW()=2,  0.1,    IF(INDEX(TimeEntry2[WkEnd],ROW()-1)  =INDEX(TimeEntry2[WkEnd],ROW()-2),    INDEX(TimeEntry2[format],ROW()-2),    INDEX(TimeEntry2[format],ROW()-2)    +1)),2)</f>
        <v>1.1000000000000001</v>
      </c>
      <c r="B469" s="6">
        <v>44309.50209490741</v>
      </c>
      <c r="C469" s="20">
        <f>TimeEntry2[[#This Row],[Timestamp]]</f>
        <v>44309.50209490741</v>
      </c>
      <c r="D469" s="8" t="s">
        <v>105</v>
      </c>
      <c r="E469" s="7">
        <f>IF(TimeEntry2[[#This Row],[Date]]=0,#REF!,G469+(7-L469))</f>
        <v>44311</v>
      </c>
      <c r="F469" s="21" t="str">
        <f>INDEX(projects[Charge_Code],MATCH(TimeEntry2[[#This Row],[Project_ID]],projects[Project_ID],0))</f>
        <v>272212-84 N1N2 - M42MARSTONBOX - CIV STR (01-124)</v>
      </c>
      <c r="G469" s="27">
        <f>ROUNDDOWN(TimeEntry2[[#This Row],[Timestamp]],0)</f>
        <v>44309</v>
      </c>
      <c r="H469" s="8">
        <v>3</v>
      </c>
      <c r="I469" s="8" t="str">
        <f t="shared" si="18"/>
        <v>Normal Time</v>
      </c>
      <c r="J469" s="8" t="s">
        <v>621</v>
      </c>
      <c r="K469" s="24" t="str">
        <f>INDEX(projects[job number],MATCH(TimeEntry2[[#This Row],[Project_ID]],projects[Project_ID],0))</f>
        <v>272212-84</v>
      </c>
      <c r="L469" s="8">
        <f>IF(TimeEntry2[[#This Row],[Date]]=0,"",WEEKDAY(G469,2))</f>
        <v>5</v>
      </c>
      <c r="M469" s="28">
        <f>YEAR(TimeEntry2[[#This Row],[WkEnd]])</f>
        <v>2021</v>
      </c>
      <c r="N469" s="28">
        <f>WEEKNUM(TimeEntry2[[#This Row],[WkEnd]])</f>
        <v>18</v>
      </c>
      <c r="O469" s="28" t="str">
        <f>TimeEntry2[[#This Row],[Year]]&amp;"-"&amp;TimeEntry2[[#This Row],[WkNo]]</f>
        <v>2021-18</v>
      </c>
    </row>
    <row r="470" spans="1:15" x14ac:dyDescent="0.25">
      <c r="A470" s="26">
        <f>MOD(IF(ROW()=2,  0.1,    IF(INDEX(TimeEntry2[WkEnd],ROW()-1)  =INDEX(TimeEntry2[WkEnd],ROW()-2),    INDEX(TimeEntry2[format],ROW()-2),    INDEX(TimeEntry2[format],ROW()-2)    +1)),2)</f>
        <v>1.1000000000000001</v>
      </c>
      <c r="B470" s="6">
        <v>44309.50209490741</v>
      </c>
      <c r="C470" s="20">
        <f>TimeEntry2[[#This Row],[Timestamp]]</f>
        <v>44309.50209490741</v>
      </c>
      <c r="D470" s="8" t="s">
        <v>105</v>
      </c>
      <c r="E470" s="7">
        <f>IF(TimeEntry2[[#This Row],[Date]]=0,#REF!,G470+(7-L470))</f>
        <v>44311</v>
      </c>
      <c r="F470" s="21" t="str">
        <f>INDEX(projects[Charge_Code],MATCH(TimeEntry2[[#This Row],[Project_ID]],projects[Project_ID],0))</f>
        <v>272212-84 N1N2 - M42MARSTONBOX - CIV STR (01-124)</v>
      </c>
      <c r="G470" s="27">
        <f>ROUNDDOWN(TimeEntry2[[#This Row],[Timestamp]],0)</f>
        <v>44309</v>
      </c>
      <c r="H470" s="8">
        <v>2</v>
      </c>
      <c r="I470" s="8" t="str">
        <f t="shared" si="18"/>
        <v>Normal Time</v>
      </c>
      <c r="J470" s="8" t="s">
        <v>622</v>
      </c>
      <c r="K470" s="24" t="str">
        <f>INDEX(projects[job number],MATCH(TimeEntry2[[#This Row],[Project_ID]],projects[Project_ID],0))</f>
        <v>272212-84</v>
      </c>
      <c r="L470" s="8">
        <f>IF(TimeEntry2[[#This Row],[Date]]=0,"",WEEKDAY(G470,2))</f>
        <v>5</v>
      </c>
      <c r="M470" s="28">
        <f>YEAR(TimeEntry2[[#This Row],[WkEnd]])</f>
        <v>2021</v>
      </c>
      <c r="N470" s="28">
        <f>WEEKNUM(TimeEntry2[[#This Row],[WkEnd]])</f>
        <v>18</v>
      </c>
      <c r="O470" s="28" t="str">
        <f>TimeEntry2[[#This Row],[Year]]&amp;"-"&amp;TimeEntry2[[#This Row],[WkNo]]</f>
        <v>2021-18</v>
      </c>
    </row>
    <row r="471" spans="1:15" x14ac:dyDescent="0.25">
      <c r="A471" s="26">
        <f>MOD(IF(ROW()=2,  0.1,    IF(INDEX(TimeEntry2[WkEnd],ROW()-1)  =INDEX(TimeEntry2[WkEnd],ROW()-2),    INDEX(TimeEntry2[format],ROW()-2),    INDEX(TimeEntry2[format],ROW()-2)    +1)),2)</f>
        <v>1.1000000000000001</v>
      </c>
      <c r="B471" s="6">
        <v>44308.510416666664</v>
      </c>
      <c r="C471" s="20">
        <f>TimeEntry2[[#This Row],[Timestamp]]</f>
        <v>44308.510416666664</v>
      </c>
      <c r="D471" s="8" t="s">
        <v>105</v>
      </c>
      <c r="E471" s="7">
        <f>IF(TimeEntry2[[#This Row],[Date]]=0,#REF!,G471+(7-L471))</f>
        <v>44311</v>
      </c>
      <c r="F471" s="21" t="str">
        <f>INDEX(projects[Charge_Code],MATCH(TimeEntry2[[#This Row],[Project_ID]],projects[Project_ID],0))</f>
        <v>272212-84 N1N2 - M42MARSTONBOX - CIV STR (01-124)</v>
      </c>
      <c r="G471" s="27">
        <f>ROUNDDOWN(TimeEntry2[[#This Row],[Timestamp]],0)</f>
        <v>44308</v>
      </c>
      <c r="H471" s="8">
        <v>5</v>
      </c>
      <c r="I471" s="8" t="str">
        <f t="shared" si="18"/>
        <v>Normal Time</v>
      </c>
      <c r="J471" s="8" t="s">
        <v>623</v>
      </c>
      <c r="K471" s="24" t="str">
        <f>INDEX(projects[job number],MATCH(TimeEntry2[[#This Row],[Project_ID]],projects[Project_ID],0))</f>
        <v>272212-84</v>
      </c>
      <c r="L471" s="8">
        <f>IF(TimeEntry2[[#This Row],[Date]]=0,"",WEEKDAY(G471,2))</f>
        <v>4</v>
      </c>
      <c r="M471" s="28">
        <f>YEAR(TimeEntry2[[#This Row],[WkEnd]])</f>
        <v>2021</v>
      </c>
      <c r="N471" s="28">
        <f>WEEKNUM(TimeEntry2[[#This Row],[WkEnd]])</f>
        <v>18</v>
      </c>
      <c r="O471" s="28" t="str">
        <f>TimeEntry2[[#This Row],[Year]]&amp;"-"&amp;TimeEntry2[[#This Row],[WkNo]]</f>
        <v>2021-18</v>
      </c>
    </row>
    <row r="472" spans="1:15" x14ac:dyDescent="0.25">
      <c r="A472" s="26">
        <f>MOD(IF(ROW()=2,  0.1,    IF(INDEX(TimeEntry2[WkEnd],ROW()-1)  =INDEX(TimeEntry2[WkEnd],ROW()-2),    INDEX(TimeEntry2[format],ROW()-2),    INDEX(TimeEntry2[format],ROW()-2)    +1)),2)</f>
        <v>1.1000000000000001</v>
      </c>
      <c r="B472" s="6">
        <v>44308.510416666664</v>
      </c>
      <c r="C472" s="20">
        <f>TimeEntry2[[#This Row],[Timestamp]]</f>
        <v>44308.510416666664</v>
      </c>
      <c r="D472" s="8" t="s">
        <v>105</v>
      </c>
      <c r="E472" s="7">
        <f>IF(TimeEntry2[[#This Row],[Date]]=0,#REF!,G472+(7-L472))</f>
        <v>44311</v>
      </c>
      <c r="F472" s="21" t="str">
        <f>INDEX(projects[Charge_Code],MATCH(TimeEntry2[[#This Row],[Project_ID]],projects[Project_ID],0))</f>
        <v>272212-84 N1N2 - M42MARSTONBOX - CIV STR (01-124)</v>
      </c>
      <c r="G472" s="27">
        <f>ROUNDDOWN(TimeEntry2[[#This Row],[Timestamp]],0)</f>
        <v>44308</v>
      </c>
      <c r="H472" s="8">
        <v>2.5</v>
      </c>
      <c r="I472" s="8" t="str">
        <f t="shared" si="18"/>
        <v>Normal Time</v>
      </c>
      <c r="J472" s="8" t="s">
        <v>623</v>
      </c>
      <c r="K472" s="24" t="str">
        <f>INDEX(projects[job number],MATCH(TimeEntry2[[#This Row],[Project_ID]],projects[Project_ID],0))</f>
        <v>272212-84</v>
      </c>
      <c r="L472" s="8">
        <f>IF(TimeEntry2[[#This Row],[Date]]=0,"",WEEKDAY(G472,2))</f>
        <v>4</v>
      </c>
      <c r="M472" s="28">
        <f>YEAR(TimeEntry2[[#This Row],[WkEnd]])</f>
        <v>2021</v>
      </c>
      <c r="N472" s="28">
        <f>WEEKNUM(TimeEntry2[[#This Row],[WkEnd]])</f>
        <v>18</v>
      </c>
      <c r="O472" s="28" t="str">
        <f>TimeEntry2[[#This Row],[Year]]&amp;"-"&amp;TimeEntry2[[#This Row],[WkNo]]</f>
        <v>2021-18</v>
      </c>
    </row>
    <row r="473" spans="1:15" x14ac:dyDescent="0.25">
      <c r="A473" s="26">
        <f>MOD(IF(ROW()=2,  0.1,    IF(INDEX(TimeEntry2[WkEnd],ROW()-1)  =INDEX(TimeEntry2[WkEnd],ROW()-2),    INDEX(TimeEntry2[format],ROW()-2),    INDEX(TimeEntry2[format],ROW()-2)    +1)),2)</f>
        <v>1.1000000000000001</v>
      </c>
      <c r="B473" s="6">
        <v>44307.504513888889</v>
      </c>
      <c r="C473" s="20">
        <f>TimeEntry2[[#This Row],[Timestamp]]</f>
        <v>44307.504513888889</v>
      </c>
      <c r="D473" s="8" t="s">
        <v>105</v>
      </c>
      <c r="E473" s="7">
        <f>IF(TimeEntry2[[#This Row],[Date]]=0,#REF!,G473+(7-L473))</f>
        <v>44311</v>
      </c>
      <c r="F473" s="21" t="str">
        <f>INDEX(projects[Charge_Code],MATCH(TimeEntry2[[#This Row],[Project_ID]],projects[Project_ID],0))</f>
        <v>272212-84 N1N2 - M42MARSTONBOX - CIV STR (01-124)</v>
      </c>
      <c r="G473" s="27">
        <f>ROUNDDOWN(TimeEntry2[[#This Row],[Timestamp]],0)</f>
        <v>44307</v>
      </c>
      <c r="H473" s="8">
        <v>3</v>
      </c>
      <c r="I473" s="8" t="str">
        <f t="shared" si="18"/>
        <v>Normal Time</v>
      </c>
      <c r="J473" s="8" t="s">
        <v>624</v>
      </c>
      <c r="K473" s="24" t="str">
        <f>INDEX(projects[job number],MATCH(TimeEntry2[[#This Row],[Project_ID]],projects[Project_ID],0))</f>
        <v>272212-84</v>
      </c>
      <c r="L473" s="8">
        <f>IF(TimeEntry2[[#This Row],[Date]]=0,"",WEEKDAY(G473,2))</f>
        <v>3</v>
      </c>
      <c r="M473" s="28">
        <f>YEAR(TimeEntry2[[#This Row],[WkEnd]])</f>
        <v>2021</v>
      </c>
      <c r="N473" s="28">
        <f>WEEKNUM(TimeEntry2[[#This Row],[WkEnd]])</f>
        <v>18</v>
      </c>
      <c r="O473" s="28" t="str">
        <f>TimeEntry2[[#This Row],[Year]]&amp;"-"&amp;TimeEntry2[[#This Row],[WkNo]]</f>
        <v>2021-18</v>
      </c>
    </row>
    <row r="474" spans="1:15" x14ac:dyDescent="0.25">
      <c r="A474" s="26">
        <f>MOD(IF(ROW()=2,  0.1,    IF(INDEX(TimeEntry2[WkEnd],ROW()-1)  =INDEX(TimeEntry2[WkEnd],ROW()-2),    INDEX(TimeEntry2[format],ROW()-2),    INDEX(TimeEntry2[format],ROW()-2)    +1)),2)</f>
        <v>1.1000000000000001</v>
      </c>
      <c r="B474" s="6">
        <v>44307.504513888889</v>
      </c>
      <c r="C474" s="20">
        <f>TimeEntry2[[#This Row],[Timestamp]]</f>
        <v>44307.504513888889</v>
      </c>
      <c r="D474" s="8" t="s">
        <v>105</v>
      </c>
      <c r="E474" s="7">
        <f>IF(TimeEntry2[[#This Row],[Date]]=0,#REF!,G474+(7-L474))</f>
        <v>44311</v>
      </c>
      <c r="F474" s="21" t="str">
        <f>INDEX(projects[Charge_Code],MATCH(TimeEntry2[[#This Row],[Project_ID]],projects[Project_ID],0))</f>
        <v>272212-84 N1N2 - M42MARSTONBOX - CIV STR (01-124)</v>
      </c>
      <c r="G474" s="27">
        <f>ROUNDDOWN(TimeEntry2[[#This Row],[Timestamp]],0)</f>
        <v>44307</v>
      </c>
      <c r="H474" s="8">
        <v>4.5</v>
      </c>
      <c r="I474" s="8" t="str">
        <f t="shared" si="18"/>
        <v>Normal Time</v>
      </c>
      <c r="J474" s="8" t="s">
        <v>625</v>
      </c>
      <c r="K474" s="24" t="str">
        <f>INDEX(projects[job number],MATCH(TimeEntry2[[#This Row],[Project_ID]],projects[Project_ID],0))</f>
        <v>272212-84</v>
      </c>
      <c r="L474" s="8">
        <f>IF(TimeEntry2[[#This Row],[Date]]=0,"",WEEKDAY(G474,2))</f>
        <v>3</v>
      </c>
      <c r="M474" s="28">
        <f>YEAR(TimeEntry2[[#This Row],[WkEnd]])</f>
        <v>2021</v>
      </c>
      <c r="N474" s="28">
        <f>WEEKNUM(TimeEntry2[[#This Row],[WkEnd]])</f>
        <v>18</v>
      </c>
      <c r="O474" s="28" t="str">
        <f>TimeEntry2[[#This Row],[Year]]&amp;"-"&amp;TimeEntry2[[#This Row],[WkNo]]</f>
        <v>2021-18</v>
      </c>
    </row>
    <row r="475" spans="1:15" x14ac:dyDescent="0.25">
      <c r="A475" s="26">
        <f>MOD(IF(ROW()=2,  0.1,    IF(INDEX(TimeEntry2[WkEnd],ROW()-1)  =INDEX(TimeEntry2[WkEnd],ROW()-2),    INDEX(TimeEntry2[format],ROW()-2),    INDEX(TimeEntry2[format],ROW()-2)    +1)),2)</f>
        <v>1.1000000000000001</v>
      </c>
      <c r="B475" s="6">
        <v>44306.667280092595</v>
      </c>
      <c r="C475" s="20">
        <f>TimeEntry2[[#This Row],[Timestamp]]</f>
        <v>44306.667280092595</v>
      </c>
      <c r="D475" s="8" t="s">
        <v>105</v>
      </c>
      <c r="E475" s="7">
        <f>IF(TimeEntry2[[#This Row],[Date]]=0,#REF!,G475+(7-L475))</f>
        <v>44311</v>
      </c>
      <c r="F475" s="21" t="str">
        <f>INDEX(projects[Charge_Code],MATCH(TimeEntry2[[#This Row],[Project_ID]],projects[Project_ID],0))</f>
        <v>272212-84 N1N2 - M42MARSTONBOX - CIV STR (01-124)</v>
      </c>
      <c r="G475" s="27">
        <f>ROUNDDOWN(TimeEntry2[[#This Row],[Timestamp]],0)</f>
        <v>44306</v>
      </c>
      <c r="H475" s="8">
        <v>2.5</v>
      </c>
      <c r="I475" s="8" t="str">
        <f t="shared" si="18"/>
        <v>Normal Time</v>
      </c>
      <c r="J475" s="8" t="s">
        <v>626</v>
      </c>
      <c r="K475" s="24" t="str">
        <f>INDEX(projects[job number],MATCH(TimeEntry2[[#This Row],[Project_ID]],projects[Project_ID],0))</f>
        <v>272212-84</v>
      </c>
      <c r="L475" s="8">
        <f>IF(TimeEntry2[[#This Row],[Date]]=0,"",WEEKDAY(G475,2))</f>
        <v>2</v>
      </c>
      <c r="M475" s="28">
        <f>YEAR(TimeEntry2[[#This Row],[WkEnd]])</f>
        <v>2021</v>
      </c>
      <c r="N475" s="28">
        <f>WEEKNUM(TimeEntry2[[#This Row],[WkEnd]])</f>
        <v>18</v>
      </c>
      <c r="O475" s="28" t="str">
        <f>TimeEntry2[[#This Row],[Year]]&amp;"-"&amp;TimeEntry2[[#This Row],[WkNo]]</f>
        <v>2021-18</v>
      </c>
    </row>
    <row r="476" spans="1:15" x14ac:dyDescent="0.25">
      <c r="A476" s="26">
        <f>MOD(IF(ROW()=2,  0.1,    IF(INDEX(TimeEntry2[WkEnd],ROW()-1)  =INDEX(TimeEntry2[WkEnd],ROW()-2),    INDEX(TimeEntry2[format],ROW()-2),    INDEX(TimeEntry2[format],ROW()-2)    +1)),2)</f>
        <v>1.1000000000000001</v>
      </c>
      <c r="B476" s="6">
        <v>44306.501087962963</v>
      </c>
      <c r="C476" s="20">
        <f>TimeEntry2[[#This Row],[Timestamp]]</f>
        <v>44306.501087962963</v>
      </c>
      <c r="D476" s="8" t="s">
        <v>105</v>
      </c>
      <c r="E476" s="7">
        <f>IF(TimeEntry2[[#This Row],[Date]]=0,#REF!,G476+(7-L476))</f>
        <v>44311</v>
      </c>
      <c r="F476" s="21" t="str">
        <f>INDEX(projects[Charge_Code],MATCH(TimeEntry2[[#This Row],[Project_ID]],projects[Project_ID],0))</f>
        <v>272212-84 N1N2 - M42MARSTONBOX - CIV STR (01-124)</v>
      </c>
      <c r="G476" s="27">
        <f>ROUNDDOWN(TimeEntry2[[#This Row],[Timestamp]],0)</f>
        <v>44306</v>
      </c>
      <c r="H476" s="8">
        <v>2</v>
      </c>
      <c r="I476" s="8" t="str">
        <f t="shared" si="18"/>
        <v>Normal Time</v>
      </c>
      <c r="J476" s="8" t="s">
        <v>627</v>
      </c>
      <c r="K476" s="24" t="str">
        <f>INDEX(projects[job number],MATCH(TimeEntry2[[#This Row],[Project_ID]],projects[Project_ID],0))</f>
        <v>272212-84</v>
      </c>
      <c r="L476" s="8">
        <f>IF(TimeEntry2[[#This Row],[Date]]=0,"",WEEKDAY(G476,2))</f>
        <v>2</v>
      </c>
      <c r="M476" s="28">
        <f>YEAR(TimeEntry2[[#This Row],[WkEnd]])</f>
        <v>2021</v>
      </c>
      <c r="N476" s="28">
        <f>WEEKNUM(TimeEntry2[[#This Row],[WkEnd]])</f>
        <v>18</v>
      </c>
      <c r="O476" s="28" t="str">
        <f>TimeEntry2[[#This Row],[Year]]&amp;"-"&amp;TimeEntry2[[#This Row],[WkNo]]</f>
        <v>2021-18</v>
      </c>
    </row>
    <row r="477" spans="1:15" x14ac:dyDescent="0.25">
      <c r="A477" s="26">
        <f>MOD(IF(ROW()=2,  0.1,    IF(INDEX(TimeEntry2[WkEnd],ROW()-1)  =INDEX(TimeEntry2[WkEnd],ROW()-2),    INDEX(TimeEntry2[format],ROW()-2),    INDEX(TimeEntry2[format],ROW()-2)    +1)),2)</f>
        <v>1.1000000000000001</v>
      </c>
      <c r="B477" s="6">
        <v>44306.501087962963</v>
      </c>
      <c r="C477" s="20">
        <f>TimeEntry2[[#This Row],[Timestamp]]</f>
        <v>44306.501087962963</v>
      </c>
      <c r="D477" s="8" t="s">
        <v>105</v>
      </c>
      <c r="E477" s="7">
        <f>IF(TimeEntry2[[#This Row],[Date]]=0,#REF!,G477+(7-L477))</f>
        <v>44311</v>
      </c>
      <c r="F477" s="21" t="str">
        <f>INDEX(projects[Charge_Code],MATCH(TimeEntry2[[#This Row],[Project_ID]],projects[Project_ID],0))</f>
        <v>272212-84 N1N2 - M42MARSTONBOX - CIV STR (01-124)</v>
      </c>
      <c r="G477" s="27">
        <f>ROUNDDOWN(TimeEntry2[[#This Row],[Timestamp]],0)</f>
        <v>44306</v>
      </c>
      <c r="H477" s="8">
        <v>3</v>
      </c>
      <c r="I477" s="8" t="str">
        <f t="shared" si="18"/>
        <v>Normal Time</v>
      </c>
      <c r="J477" s="8" t="s">
        <v>628</v>
      </c>
      <c r="K477" s="24" t="str">
        <f>INDEX(projects[job number],MATCH(TimeEntry2[[#This Row],[Project_ID]],projects[Project_ID],0))</f>
        <v>272212-84</v>
      </c>
      <c r="L477" s="8">
        <f>IF(TimeEntry2[[#This Row],[Date]]=0,"",WEEKDAY(G477,2))</f>
        <v>2</v>
      </c>
      <c r="M477" s="28">
        <f>YEAR(TimeEntry2[[#This Row],[WkEnd]])</f>
        <v>2021</v>
      </c>
      <c r="N477" s="28">
        <f>WEEKNUM(TimeEntry2[[#This Row],[WkEnd]])</f>
        <v>18</v>
      </c>
      <c r="O477" s="28" t="str">
        <f>TimeEntry2[[#This Row],[Year]]&amp;"-"&amp;TimeEntry2[[#This Row],[WkNo]]</f>
        <v>2021-18</v>
      </c>
    </row>
    <row r="478" spans="1:15" x14ac:dyDescent="0.25">
      <c r="A478" s="26">
        <f>MOD(IF(ROW()=2,  0.1,    IF(INDEX(TimeEntry2[WkEnd],ROW()-1)  =INDEX(TimeEntry2[WkEnd],ROW()-2),    INDEX(TimeEntry2[format],ROW()-2),    INDEX(TimeEntry2[format],ROW()-2)    +1)),2)</f>
        <v>1.1000000000000001</v>
      </c>
      <c r="B478" s="6">
        <v>44305.667604166665</v>
      </c>
      <c r="C478" s="20">
        <f>TimeEntry2[[#This Row],[Timestamp]]</f>
        <v>44305.667604166665</v>
      </c>
      <c r="D478" s="8" t="s">
        <v>105</v>
      </c>
      <c r="E478" s="7">
        <f>IF(TimeEntry2[[#This Row],[Date]]=0,#REF!,G478+(7-L478))</f>
        <v>44311</v>
      </c>
      <c r="F478" s="21" t="str">
        <f>INDEX(projects[Charge_Code],MATCH(TimeEntry2[[#This Row],[Project_ID]],projects[Project_ID],0))</f>
        <v>272212-84 N1N2 - M42MARSTONBOX - CIV STR (01-124)</v>
      </c>
      <c r="G478" s="27">
        <f>ROUNDDOWN(TimeEntry2[[#This Row],[Timestamp]],0)</f>
        <v>44305</v>
      </c>
      <c r="H478" s="8">
        <v>2</v>
      </c>
      <c r="I478" s="8" t="str">
        <f t="shared" si="18"/>
        <v>Normal Time</v>
      </c>
      <c r="J478" s="8" t="s">
        <v>629</v>
      </c>
      <c r="K478" s="24" t="str">
        <f>INDEX(projects[job number],MATCH(TimeEntry2[[#This Row],[Project_ID]],projects[Project_ID],0))</f>
        <v>272212-84</v>
      </c>
      <c r="L478" s="8">
        <f>IF(TimeEntry2[[#This Row],[Date]]=0,"",WEEKDAY(G478,2))</f>
        <v>1</v>
      </c>
      <c r="M478" s="28">
        <f>YEAR(TimeEntry2[[#This Row],[WkEnd]])</f>
        <v>2021</v>
      </c>
      <c r="N478" s="28">
        <f>WEEKNUM(TimeEntry2[[#This Row],[WkEnd]])</f>
        <v>18</v>
      </c>
      <c r="O478" s="28" t="str">
        <f>TimeEntry2[[#This Row],[Year]]&amp;"-"&amp;TimeEntry2[[#This Row],[WkNo]]</f>
        <v>2021-18</v>
      </c>
    </row>
    <row r="479" spans="1:15" x14ac:dyDescent="0.25">
      <c r="A479" s="26">
        <f>MOD(IF(ROW()=2,  0.1,    IF(INDEX(TimeEntry2[WkEnd],ROW()-1)  =INDEX(TimeEntry2[WkEnd],ROW()-2),    INDEX(TimeEntry2[format],ROW()-2),    INDEX(TimeEntry2[format],ROW()-2)    +1)),2)</f>
        <v>1.1000000000000001</v>
      </c>
      <c r="B479" s="6">
        <v>44305.667604166665</v>
      </c>
      <c r="C479" s="20">
        <f>TimeEntry2[[#This Row],[Timestamp]]</f>
        <v>44305.667604166665</v>
      </c>
      <c r="D479" s="8" t="s">
        <v>105</v>
      </c>
      <c r="E479" s="7">
        <f>IF(TimeEntry2[[#This Row],[Date]]=0,#REF!,G479+(7-L479))</f>
        <v>44311</v>
      </c>
      <c r="F479" s="21" t="str">
        <f>INDEX(projects[Charge_Code],MATCH(TimeEntry2[[#This Row],[Project_ID]],projects[Project_ID],0))</f>
        <v>272212-84 N1N2 - M42MARSTONBOX - CIV STR (01-124)</v>
      </c>
      <c r="G479" s="27">
        <f>ROUNDDOWN(TimeEntry2[[#This Row],[Timestamp]],0)</f>
        <v>44305</v>
      </c>
      <c r="H479" s="8">
        <v>2</v>
      </c>
      <c r="I479" s="8" t="str">
        <f t="shared" si="18"/>
        <v>Normal Time</v>
      </c>
      <c r="J479" s="8" t="s">
        <v>630</v>
      </c>
      <c r="K479" s="24" t="str">
        <f>INDEX(projects[job number],MATCH(TimeEntry2[[#This Row],[Project_ID]],projects[Project_ID],0))</f>
        <v>272212-84</v>
      </c>
      <c r="L479" s="8">
        <f>IF(TimeEntry2[[#This Row],[Date]]=0,"",WEEKDAY(G479,2))</f>
        <v>1</v>
      </c>
      <c r="M479" s="28">
        <f>YEAR(TimeEntry2[[#This Row],[WkEnd]])</f>
        <v>2021</v>
      </c>
      <c r="N479" s="28">
        <f>WEEKNUM(TimeEntry2[[#This Row],[WkEnd]])</f>
        <v>18</v>
      </c>
      <c r="O479" s="28" t="str">
        <f>TimeEntry2[[#This Row],[Year]]&amp;"-"&amp;TimeEntry2[[#This Row],[WkNo]]</f>
        <v>2021-18</v>
      </c>
    </row>
    <row r="480" spans="1:15" x14ac:dyDescent="0.25">
      <c r="A480" s="26">
        <f>MOD(IF(ROW()=2,  0.1,    IF(INDEX(TimeEntry2[WkEnd],ROW()-1)  =INDEX(TimeEntry2[WkEnd],ROW()-2),    INDEX(TimeEntry2[format],ROW()-2),    INDEX(TimeEntry2[format],ROW()-2)    +1)),2)</f>
        <v>1.1000000000000001</v>
      </c>
      <c r="B480" s="6">
        <v>44305.521840277775</v>
      </c>
      <c r="C480" s="20">
        <f>TimeEntry2[[#This Row],[Timestamp]]</f>
        <v>44305.521840277775</v>
      </c>
      <c r="D480" s="8" t="s">
        <v>105</v>
      </c>
      <c r="E480" s="7">
        <f>IF(TimeEntry2[[#This Row],[Date]]=0,#REF!,G480+(7-L480))</f>
        <v>44311</v>
      </c>
      <c r="F480" s="21" t="str">
        <f>INDEX(projects[Charge_Code],MATCH(TimeEntry2[[#This Row],[Project_ID]],projects[Project_ID],0))</f>
        <v>272212-84 N1N2 - M42MARSTONBOX - CIV STR (01-124)</v>
      </c>
      <c r="G480" s="27">
        <f>ROUNDDOWN(TimeEntry2[[#This Row],[Timestamp]],0)</f>
        <v>44305</v>
      </c>
      <c r="H480" s="8">
        <v>1</v>
      </c>
      <c r="I480" s="8" t="str">
        <f t="shared" si="18"/>
        <v>Normal Time</v>
      </c>
      <c r="J480" s="8" t="s">
        <v>627</v>
      </c>
      <c r="K480" s="24" t="str">
        <f>INDEX(projects[job number],MATCH(TimeEntry2[[#This Row],[Project_ID]],projects[Project_ID],0))</f>
        <v>272212-84</v>
      </c>
      <c r="L480" s="8">
        <f>IF(TimeEntry2[[#This Row],[Date]]=0,"",WEEKDAY(G480,2))</f>
        <v>1</v>
      </c>
      <c r="M480" s="28">
        <f>YEAR(TimeEntry2[[#This Row],[WkEnd]])</f>
        <v>2021</v>
      </c>
      <c r="N480" s="28">
        <f>WEEKNUM(TimeEntry2[[#This Row],[WkEnd]])</f>
        <v>18</v>
      </c>
      <c r="O480" s="28" t="str">
        <f>TimeEntry2[[#This Row],[Year]]&amp;"-"&amp;TimeEntry2[[#This Row],[WkNo]]</f>
        <v>2021-18</v>
      </c>
    </row>
    <row r="481" spans="1:15" x14ac:dyDescent="0.25">
      <c r="A481" s="26">
        <f>MOD(IF(ROW()=2,  0.1,    IF(INDEX(TimeEntry2[WkEnd],ROW()-1)  =INDEX(TimeEntry2[WkEnd],ROW()-2),    INDEX(TimeEntry2[format],ROW()-2),    INDEX(TimeEntry2[format],ROW()-2)    +1)),2)</f>
        <v>1.1000000000000001</v>
      </c>
      <c r="B481" s="6">
        <v>44305.521840277775</v>
      </c>
      <c r="C481" s="20">
        <f>TimeEntry2[[#This Row],[Timestamp]]</f>
        <v>44305.521840277775</v>
      </c>
      <c r="D481" s="8" t="s">
        <v>105</v>
      </c>
      <c r="E481" s="7">
        <f>IF(TimeEntry2[[#This Row],[Date]]=0,#REF!,G481+(7-L481))</f>
        <v>44311</v>
      </c>
      <c r="F481" s="21" t="str">
        <f>INDEX(projects[Charge_Code],MATCH(TimeEntry2[[#This Row],[Project_ID]],projects[Project_ID],0))</f>
        <v>272212-84 N1N2 - M42MARSTONBOX - CIV STR (01-124)</v>
      </c>
      <c r="G481" s="27">
        <f>ROUNDDOWN(TimeEntry2[[#This Row],[Timestamp]],0)</f>
        <v>44305</v>
      </c>
      <c r="H481" s="8">
        <v>2.5</v>
      </c>
      <c r="I481" s="8" t="str">
        <f t="shared" si="18"/>
        <v>Normal Time</v>
      </c>
      <c r="J481" s="8" t="s">
        <v>631</v>
      </c>
      <c r="K481" s="24" t="str">
        <f>INDEX(projects[job number],MATCH(TimeEntry2[[#This Row],[Project_ID]],projects[Project_ID],0))</f>
        <v>272212-84</v>
      </c>
      <c r="L481" s="8">
        <f>IF(TimeEntry2[[#This Row],[Date]]=0,"",WEEKDAY(G481,2))</f>
        <v>1</v>
      </c>
      <c r="M481" s="28">
        <f>YEAR(TimeEntry2[[#This Row],[WkEnd]])</f>
        <v>2021</v>
      </c>
      <c r="N481" s="28">
        <f>WEEKNUM(TimeEntry2[[#This Row],[WkEnd]])</f>
        <v>18</v>
      </c>
      <c r="O481" s="28" t="str">
        <f>TimeEntry2[[#This Row],[Year]]&amp;"-"&amp;TimeEntry2[[#This Row],[WkNo]]</f>
        <v>2021-18</v>
      </c>
    </row>
    <row r="482" spans="1:15" x14ac:dyDescent="0.25">
      <c r="A482" s="26">
        <f>MOD(IF(ROW()=2,  0.1,    IF(INDEX(TimeEntry2[WkEnd],ROW()-1)  =INDEX(TimeEntry2[WkEnd],ROW()-2),    INDEX(TimeEntry2[format],ROW()-2),    INDEX(TimeEntry2[format],ROW()-2)    +1)),2)</f>
        <v>0.10000000000000009</v>
      </c>
      <c r="B482" s="6">
        <v>44302.667048611111</v>
      </c>
      <c r="C482" s="20">
        <f>TimeEntry2[[#This Row],[Timestamp]]</f>
        <v>44302.667048611111</v>
      </c>
      <c r="D482" s="8" t="s">
        <v>105</v>
      </c>
      <c r="E482" s="7">
        <f>IF(TimeEntry2[[#This Row],[Date]]=0,#REF!,G482+(7-L482))</f>
        <v>44304</v>
      </c>
      <c r="F482" s="21" t="str">
        <f>INDEX(projects[Charge_Code],MATCH(TimeEntry2[[#This Row],[Project_ID]],projects[Project_ID],0))</f>
        <v>272212-84 N1N2 - M42MARSTONBOX - CIV STR (01-124)</v>
      </c>
      <c r="G482" s="27">
        <f>ROUNDDOWN(TimeEntry2[[#This Row],[Timestamp]],0)</f>
        <v>44302</v>
      </c>
      <c r="H482" s="8">
        <v>7.5</v>
      </c>
      <c r="I482" s="8" t="str">
        <f t="shared" si="18"/>
        <v>Normal Time</v>
      </c>
      <c r="J482" s="7"/>
      <c r="K482" s="24" t="str">
        <f>INDEX(projects[job number],MATCH(TimeEntry2[[#This Row],[Project_ID]],projects[Project_ID],0))</f>
        <v>272212-84</v>
      </c>
      <c r="L482" s="8">
        <f>IF(TimeEntry2[[#This Row],[Date]]=0,"",WEEKDAY(G482,2))</f>
        <v>5</v>
      </c>
      <c r="M482" s="28">
        <f>YEAR(TimeEntry2[[#This Row],[WkEnd]])</f>
        <v>2021</v>
      </c>
      <c r="N482" s="28">
        <f>WEEKNUM(TimeEntry2[[#This Row],[WkEnd]])</f>
        <v>17</v>
      </c>
      <c r="O482" s="28" t="str">
        <f>TimeEntry2[[#This Row],[Year]]&amp;"-"&amp;TimeEntry2[[#This Row],[WkNo]]</f>
        <v>2021-17</v>
      </c>
    </row>
    <row r="483" spans="1:15" x14ac:dyDescent="0.25">
      <c r="A483" s="26">
        <f>MOD(IF(ROW()=2,  0.1,    IF(INDEX(TimeEntry2[WkEnd],ROW()-1)  =INDEX(TimeEntry2[WkEnd],ROW()-2),    INDEX(TimeEntry2[format],ROW()-2),    INDEX(TimeEntry2[format],ROW()-2)    +1)),2)</f>
        <v>0.10000000000000009</v>
      </c>
      <c r="B483" s="6">
        <v>44301.667048611111</v>
      </c>
      <c r="C483" s="20">
        <f>TimeEntry2[[#This Row],[Timestamp]]</f>
        <v>44301.667048611111</v>
      </c>
      <c r="D483" s="8" t="s">
        <v>105</v>
      </c>
      <c r="E483" s="7">
        <f>IF(TimeEntry2[[#This Row],[Date]]=0,#REF!,G483+(7-L483))</f>
        <v>44304</v>
      </c>
      <c r="F483" s="21" t="str">
        <f>INDEX(projects[Charge_Code],MATCH(TimeEntry2[[#This Row],[Project_ID]],projects[Project_ID],0))</f>
        <v>272212-84 N1N2 - M42MARSTONBOX - CIV STR (01-124)</v>
      </c>
      <c r="G483" s="27">
        <f>ROUNDDOWN(TimeEntry2[[#This Row],[Timestamp]],0)</f>
        <v>44301</v>
      </c>
      <c r="H483" s="8">
        <v>7.5</v>
      </c>
      <c r="I483" s="8" t="str">
        <f t="shared" si="18"/>
        <v>Normal Time</v>
      </c>
      <c r="J483" s="7"/>
      <c r="K483" s="24" t="str">
        <f>INDEX(projects[job number],MATCH(TimeEntry2[[#This Row],[Project_ID]],projects[Project_ID],0))</f>
        <v>272212-84</v>
      </c>
      <c r="L483" s="8">
        <f>IF(TimeEntry2[[#This Row],[Date]]=0,"",WEEKDAY(G483,2))</f>
        <v>4</v>
      </c>
      <c r="M483" s="28">
        <f>YEAR(TimeEntry2[[#This Row],[WkEnd]])</f>
        <v>2021</v>
      </c>
      <c r="N483" s="28">
        <f>WEEKNUM(TimeEntry2[[#This Row],[WkEnd]])</f>
        <v>17</v>
      </c>
      <c r="O483" s="28" t="str">
        <f>TimeEntry2[[#This Row],[Year]]&amp;"-"&amp;TimeEntry2[[#This Row],[WkNo]]</f>
        <v>2021-17</v>
      </c>
    </row>
    <row r="484" spans="1:15" x14ac:dyDescent="0.25">
      <c r="A484" s="26">
        <f>MOD(IF(ROW()=2,  0.1,    IF(INDEX(TimeEntry2[WkEnd],ROW()-1)  =INDEX(TimeEntry2[WkEnd],ROW()-2),    INDEX(TimeEntry2[format],ROW()-2),    INDEX(TimeEntry2[format],ROW()-2)    +1)),2)</f>
        <v>0.10000000000000009</v>
      </c>
      <c r="B484" s="6">
        <v>44300.667048611111</v>
      </c>
      <c r="C484" s="20">
        <f>TimeEntry2[[#This Row],[Timestamp]]</f>
        <v>44300.667048611111</v>
      </c>
      <c r="D484" s="8" t="s">
        <v>105</v>
      </c>
      <c r="E484" s="7">
        <f>IF(TimeEntry2[[#This Row],[Date]]=0,#REF!,G484+(7-L484))</f>
        <v>44304</v>
      </c>
      <c r="F484" s="21" t="str">
        <f>INDEX(projects[Charge_Code],MATCH(TimeEntry2[[#This Row],[Project_ID]],projects[Project_ID],0))</f>
        <v>272212-84 N1N2 - M42MARSTONBOX - CIV STR (01-124)</v>
      </c>
      <c r="G484" s="27">
        <f>ROUNDDOWN(TimeEntry2[[#This Row],[Timestamp]],0)</f>
        <v>44300</v>
      </c>
      <c r="H484" s="8">
        <v>3.5</v>
      </c>
      <c r="I484" s="8" t="str">
        <f t="shared" si="18"/>
        <v>Normal Time</v>
      </c>
      <c r="J484" s="8" t="s">
        <v>632</v>
      </c>
      <c r="K484" s="24" t="str">
        <f>INDEX(projects[job number],MATCH(TimeEntry2[[#This Row],[Project_ID]],projects[Project_ID],0))</f>
        <v>272212-84</v>
      </c>
      <c r="L484" s="8">
        <f>IF(TimeEntry2[[#This Row],[Date]]=0,"",WEEKDAY(G484,2))</f>
        <v>3</v>
      </c>
      <c r="M484" s="28">
        <f>YEAR(TimeEntry2[[#This Row],[WkEnd]])</f>
        <v>2021</v>
      </c>
      <c r="N484" s="28">
        <f>WEEKNUM(TimeEntry2[[#This Row],[WkEnd]])</f>
        <v>17</v>
      </c>
      <c r="O484" s="28" t="str">
        <f>TimeEntry2[[#This Row],[Year]]&amp;"-"&amp;TimeEntry2[[#This Row],[WkNo]]</f>
        <v>2021-17</v>
      </c>
    </row>
    <row r="485" spans="1:15" x14ac:dyDescent="0.25">
      <c r="A485" s="26">
        <f>MOD(IF(ROW()=2,  0.1,    IF(INDEX(TimeEntry2[WkEnd],ROW()-1)  =INDEX(TimeEntry2[WkEnd],ROW()-2),    INDEX(TimeEntry2[format],ROW()-2),    INDEX(TimeEntry2[format],ROW()-2)    +1)),2)</f>
        <v>0.10000000000000009</v>
      </c>
      <c r="B485" s="6">
        <v>44300.500439814816</v>
      </c>
      <c r="C485" s="20">
        <f>TimeEntry2[[#This Row],[Timestamp]]</f>
        <v>44300.500439814816</v>
      </c>
      <c r="D485" s="8" t="s">
        <v>105</v>
      </c>
      <c r="E485" s="7">
        <f>IF(TimeEntry2[[#This Row],[Date]]=0,#REF!,G485+(7-L485))</f>
        <v>44304</v>
      </c>
      <c r="F485" s="21" t="str">
        <f>INDEX(projects[Charge_Code],MATCH(TimeEntry2[[#This Row],[Project_ID]],projects[Project_ID],0))</f>
        <v>272212-84 N1N2 - M42MARSTONBOX - CIV STR (01-124)</v>
      </c>
      <c r="G485" s="27">
        <f>ROUNDDOWN(TimeEntry2[[#This Row],[Timestamp]],0)</f>
        <v>44300</v>
      </c>
      <c r="H485" s="8">
        <v>1</v>
      </c>
      <c r="I485" s="8" t="str">
        <f t="shared" si="18"/>
        <v>Normal Time</v>
      </c>
      <c r="J485" s="8" t="s">
        <v>633</v>
      </c>
      <c r="K485" s="24" t="str">
        <f>INDEX(projects[job number],MATCH(TimeEntry2[[#This Row],[Project_ID]],projects[Project_ID],0))</f>
        <v>272212-84</v>
      </c>
      <c r="L485" s="8">
        <f>IF(TimeEntry2[[#This Row],[Date]]=0,"",WEEKDAY(G485,2))</f>
        <v>3</v>
      </c>
      <c r="M485" s="28">
        <f>YEAR(TimeEntry2[[#This Row],[WkEnd]])</f>
        <v>2021</v>
      </c>
      <c r="N485" s="28">
        <f>WEEKNUM(TimeEntry2[[#This Row],[WkEnd]])</f>
        <v>17</v>
      </c>
      <c r="O485" s="28" t="str">
        <f>TimeEntry2[[#This Row],[Year]]&amp;"-"&amp;TimeEntry2[[#This Row],[WkNo]]</f>
        <v>2021-17</v>
      </c>
    </row>
    <row r="486" spans="1:15" x14ac:dyDescent="0.25">
      <c r="A486" s="26">
        <f>MOD(IF(ROW()=2,  0.1,    IF(INDEX(TimeEntry2[WkEnd],ROW()-1)  =INDEX(TimeEntry2[WkEnd],ROW()-2),    INDEX(TimeEntry2[format],ROW()-2),    INDEX(TimeEntry2[format],ROW()-2)    +1)),2)</f>
        <v>0.10000000000000009</v>
      </c>
      <c r="B486" s="6">
        <v>44300.500439814816</v>
      </c>
      <c r="C486" s="20">
        <f>TimeEntry2[[#This Row],[Timestamp]]</f>
        <v>44300.500439814816</v>
      </c>
      <c r="D486" s="8" t="s">
        <v>105</v>
      </c>
      <c r="E486" s="7">
        <f>IF(TimeEntry2[[#This Row],[Date]]=0,#REF!,G486+(7-L486))</f>
        <v>44304</v>
      </c>
      <c r="F486" s="21" t="str">
        <f>INDEX(projects[Charge_Code],MATCH(TimeEntry2[[#This Row],[Project_ID]],projects[Project_ID],0))</f>
        <v>272212-84 N1N2 - M42MARSTONBOX - CIV STR (01-124)</v>
      </c>
      <c r="G486" s="27">
        <f>ROUNDDOWN(TimeEntry2[[#This Row],[Timestamp]],0)</f>
        <v>44300</v>
      </c>
      <c r="H486" s="8">
        <v>3</v>
      </c>
      <c r="I486" s="8" t="str">
        <f t="shared" si="18"/>
        <v>Normal Time</v>
      </c>
      <c r="J486" s="8" t="s">
        <v>634</v>
      </c>
      <c r="K486" s="24" t="str">
        <f>INDEX(projects[job number],MATCH(TimeEntry2[[#This Row],[Project_ID]],projects[Project_ID],0))</f>
        <v>272212-84</v>
      </c>
      <c r="L486" s="8">
        <f>IF(TimeEntry2[[#This Row],[Date]]=0,"",WEEKDAY(G486,2))</f>
        <v>3</v>
      </c>
      <c r="M486" s="28">
        <f>YEAR(TimeEntry2[[#This Row],[WkEnd]])</f>
        <v>2021</v>
      </c>
      <c r="N486" s="28">
        <f>WEEKNUM(TimeEntry2[[#This Row],[WkEnd]])</f>
        <v>17</v>
      </c>
      <c r="O486" s="28" t="str">
        <f>TimeEntry2[[#This Row],[Year]]&amp;"-"&amp;TimeEntry2[[#This Row],[WkNo]]</f>
        <v>2021-17</v>
      </c>
    </row>
    <row r="487" spans="1:15" x14ac:dyDescent="0.25">
      <c r="A487" s="26">
        <f>MOD(IF(ROW()=2,  0.1,    IF(INDEX(TimeEntry2[WkEnd],ROW()-1)  =INDEX(TimeEntry2[WkEnd],ROW()-2),    INDEX(TimeEntry2[format],ROW()-2),    INDEX(TimeEntry2[format],ROW()-2)    +1)),2)</f>
        <v>0.10000000000000009</v>
      </c>
      <c r="B487" s="6">
        <v>44299.500439814816</v>
      </c>
      <c r="C487" s="20">
        <f>TimeEntry2[[#This Row],[Timestamp]]</f>
        <v>44299.500439814816</v>
      </c>
      <c r="D487" s="8" t="s">
        <v>105</v>
      </c>
      <c r="E487" s="7">
        <f>IF(TimeEntry2[[#This Row],[Date]]=0,#REF!,G487+(7-L487))</f>
        <v>44304</v>
      </c>
      <c r="F487" s="21" t="str">
        <f>INDEX(projects[Charge_Code],MATCH(TimeEntry2[[#This Row],[Project_ID]],projects[Project_ID],0))</f>
        <v>272212-84 N1N2 - M42MARSTONBOX - CIV STR (01-124)</v>
      </c>
      <c r="G487" s="27">
        <f>ROUNDDOWN(TimeEntry2[[#This Row],[Timestamp]],0)</f>
        <v>44299</v>
      </c>
      <c r="H487" s="8">
        <v>5.5</v>
      </c>
      <c r="I487" s="8" t="str">
        <f t="shared" si="18"/>
        <v>Normal Time</v>
      </c>
      <c r="J487" s="8" t="s">
        <v>635</v>
      </c>
      <c r="K487" s="24" t="str">
        <f>INDEX(projects[job number],MATCH(TimeEntry2[[#This Row],[Project_ID]],projects[Project_ID],0))</f>
        <v>272212-84</v>
      </c>
      <c r="L487" s="8">
        <f>IF(TimeEntry2[[#This Row],[Date]]=0,"",WEEKDAY(G487,2))</f>
        <v>2</v>
      </c>
      <c r="M487" s="28">
        <f>YEAR(TimeEntry2[[#This Row],[WkEnd]])</f>
        <v>2021</v>
      </c>
      <c r="N487" s="28">
        <f>WEEKNUM(TimeEntry2[[#This Row],[WkEnd]])</f>
        <v>17</v>
      </c>
      <c r="O487" s="28" t="str">
        <f>TimeEntry2[[#This Row],[Year]]&amp;"-"&amp;TimeEntry2[[#This Row],[WkNo]]</f>
        <v>2021-17</v>
      </c>
    </row>
    <row r="488" spans="1:15" x14ac:dyDescent="0.25">
      <c r="A488" s="26">
        <f>MOD(IF(ROW()=2,  0.1,    IF(INDEX(TimeEntry2[WkEnd],ROW()-1)  =INDEX(TimeEntry2[WkEnd],ROW()-2),    INDEX(TimeEntry2[format],ROW()-2),    INDEX(TimeEntry2[format],ROW()-2)    +1)),2)</f>
        <v>0.10000000000000009</v>
      </c>
      <c r="B488" s="6">
        <v>44299.667048611111</v>
      </c>
      <c r="C488" s="20">
        <f>TimeEntry2[[#This Row],[Timestamp]]</f>
        <v>44299.667048611111</v>
      </c>
      <c r="D488" s="8" t="s">
        <v>105</v>
      </c>
      <c r="E488" s="7">
        <f>IF(TimeEntry2[[#This Row],[Date]]=0,#REF!,G488+(7-L488))</f>
        <v>44304</v>
      </c>
      <c r="F488" s="21" t="str">
        <f>INDEX(projects[Charge_Code],MATCH(TimeEntry2[[#This Row],[Project_ID]],projects[Project_ID],0))</f>
        <v>272212-84 N1N2 - M42MARSTONBOX - CIV STR (01-124)</v>
      </c>
      <c r="G488" s="27">
        <f>ROUNDDOWN(TimeEntry2[[#This Row],[Timestamp]],0)</f>
        <v>44299</v>
      </c>
      <c r="H488" s="8">
        <v>3</v>
      </c>
      <c r="I488" s="8" t="str">
        <f t="shared" si="18"/>
        <v>Normal Time</v>
      </c>
      <c r="J488" s="8" t="s">
        <v>636</v>
      </c>
      <c r="K488" s="24" t="str">
        <f>INDEX(projects[job number],MATCH(TimeEntry2[[#This Row],[Project_ID]],projects[Project_ID],0))</f>
        <v>272212-84</v>
      </c>
      <c r="L488" s="8">
        <f>IF(TimeEntry2[[#This Row],[Date]]=0,"",WEEKDAY(G488,2))</f>
        <v>2</v>
      </c>
      <c r="M488" s="28">
        <f>YEAR(TimeEntry2[[#This Row],[WkEnd]])</f>
        <v>2021</v>
      </c>
      <c r="N488" s="28">
        <f>WEEKNUM(TimeEntry2[[#This Row],[WkEnd]])</f>
        <v>17</v>
      </c>
      <c r="O488" s="28" t="str">
        <f>TimeEntry2[[#This Row],[Year]]&amp;"-"&amp;TimeEntry2[[#This Row],[WkNo]]</f>
        <v>2021-17</v>
      </c>
    </row>
    <row r="489" spans="1:15" x14ac:dyDescent="0.25">
      <c r="A489" s="26">
        <f>MOD(IF(ROW()=2,  0.1,    IF(INDEX(TimeEntry2[WkEnd],ROW()-1)  =INDEX(TimeEntry2[WkEnd],ROW()-2),    INDEX(TimeEntry2[format],ROW()-2),    INDEX(TimeEntry2[format],ROW()-2)    +1)),2)</f>
        <v>0.10000000000000009</v>
      </c>
      <c r="B489" s="6">
        <v>44298.667557870373</v>
      </c>
      <c r="C489" s="20">
        <f>TimeEntry2[[#This Row],[Timestamp]]</f>
        <v>44298.667557870373</v>
      </c>
      <c r="D489" s="8" t="s">
        <v>105</v>
      </c>
      <c r="E489" s="7">
        <f>IF(TimeEntry2[[#This Row],[Date]]=0,#REF!,G489+(7-L489))</f>
        <v>44304</v>
      </c>
      <c r="F489" s="21" t="str">
        <f>INDEX(projects[Charge_Code],MATCH(TimeEntry2[[#This Row],[Project_ID]],projects[Project_ID],0))</f>
        <v>272212-84 N1N2 - M42MARSTONBOX - CIV STR (01-124)</v>
      </c>
      <c r="G489" s="27">
        <f>ROUNDDOWN(TimeEntry2[[#This Row],[Timestamp]],0)</f>
        <v>44298</v>
      </c>
      <c r="H489" s="8">
        <v>2.5</v>
      </c>
      <c r="I489" s="8" t="str">
        <f t="shared" si="18"/>
        <v>Normal Time</v>
      </c>
      <c r="J489" s="8" t="s">
        <v>637</v>
      </c>
      <c r="K489" s="24" t="str">
        <f>INDEX(projects[job number],MATCH(TimeEntry2[[#This Row],[Project_ID]],projects[Project_ID],0))</f>
        <v>272212-84</v>
      </c>
      <c r="L489" s="8">
        <f>IF(TimeEntry2[[#This Row],[Date]]=0,"",WEEKDAY(G489,2))</f>
        <v>1</v>
      </c>
      <c r="M489" s="28">
        <f>YEAR(TimeEntry2[[#This Row],[WkEnd]])</f>
        <v>2021</v>
      </c>
      <c r="N489" s="28">
        <f>WEEKNUM(TimeEntry2[[#This Row],[WkEnd]])</f>
        <v>17</v>
      </c>
      <c r="O489" s="28" t="str">
        <f>TimeEntry2[[#This Row],[Year]]&amp;"-"&amp;TimeEntry2[[#This Row],[WkNo]]</f>
        <v>2021-17</v>
      </c>
    </row>
    <row r="490" spans="1:15" x14ac:dyDescent="0.25">
      <c r="A490" s="26">
        <f>MOD(IF(ROW()=2,  0.1,    IF(INDEX(TimeEntry2[WkEnd],ROW()-1)  =INDEX(TimeEntry2[WkEnd],ROW()-2),    INDEX(TimeEntry2[format],ROW()-2),    INDEX(TimeEntry2[format],ROW()-2)    +1)),2)</f>
        <v>0.10000000000000009</v>
      </c>
      <c r="B490" s="6">
        <v>44298.667557870373</v>
      </c>
      <c r="C490" s="20">
        <f>TimeEntry2[[#This Row],[Timestamp]]</f>
        <v>44298.667557870373</v>
      </c>
      <c r="D490" s="8" t="s">
        <v>105</v>
      </c>
      <c r="E490" s="7">
        <f>IF(TimeEntry2[[#This Row],[Date]]=0,#REF!,G490+(7-L490))</f>
        <v>44304</v>
      </c>
      <c r="F490" s="21" t="str">
        <f>INDEX(projects[Charge_Code],MATCH(TimeEntry2[[#This Row],[Project_ID]],projects[Project_ID],0))</f>
        <v>272212-84 N1N2 - M42MARSTONBOX - CIV STR (01-124)</v>
      </c>
      <c r="G490" s="27">
        <f>ROUNDDOWN(TimeEntry2[[#This Row],[Timestamp]],0)</f>
        <v>44298</v>
      </c>
      <c r="H490" s="8">
        <v>5</v>
      </c>
      <c r="I490" s="8" t="str">
        <f t="shared" si="18"/>
        <v>Normal Time</v>
      </c>
      <c r="J490" s="8" t="s">
        <v>638</v>
      </c>
      <c r="K490" s="24" t="str">
        <f>INDEX(projects[job number],MATCH(TimeEntry2[[#This Row],[Project_ID]],projects[Project_ID],0))</f>
        <v>272212-84</v>
      </c>
      <c r="L490" s="8">
        <f>IF(TimeEntry2[[#This Row],[Date]]=0,"",WEEKDAY(G490,2))</f>
        <v>1</v>
      </c>
      <c r="M490" s="28">
        <f>YEAR(TimeEntry2[[#This Row],[WkEnd]])</f>
        <v>2021</v>
      </c>
      <c r="N490" s="28">
        <f>WEEKNUM(TimeEntry2[[#This Row],[WkEnd]])</f>
        <v>17</v>
      </c>
      <c r="O490" s="28" t="str">
        <f>TimeEntry2[[#This Row],[Year]]&amp;"-"&amp;TimeEntry2[[#This Row],[WkNo]]</f>
        <v>2021-17</v>
      </c>
    </row>
    <row r="491" spans="1:15" x14ac:dyDescent="0.25">
      <c r="A491" s="26">
        <f>MOD(IF(ROW()=2,  0.1,    IF(INDEX(TimeEntry2[WkEnd],ROW()-1)  =INDEX(TimeEntry2[WkEnd],ROW()-2),    INDEX(TimeEntry2[format],ROW()-2),    INDEX(TimeEntry2[format],ROW()-2)    +1)),2)</f>
        <v>1.1000000000000001</v>
      </c>
      <c r="B491" s="6">
        <v>44295.504699074074</v>
      </c>
      <c r="C491" s="20">
        <f>TimeEntry2[[#This Row],[Timestamp]]</f>
        <v>44295.504699074074</v>
      </c>
      <c r="D491" s="8" t="s">
        <v>105</v>
      </c>
      <c r="E491" s="7">
        <f>IF(TimeEntry2[[#This Row],[Date]]=0,#REF!,G491+(7-L491))</f>
        <v>44297</v>
      </c>
      <c r="F491" s="21" t="str">
        <f>INDEX(projects[Charge_Code],MATCH(TimeEntry2[[#This Row],[Project_ID]],projects[Project_ID],0))</f>
        <v>272212-84 N1N2 - M42MARSTONBOX - CIV STR (01-124)</v>
      </c>
      <c r="G491" s="27">
        <f>ROUNDDOWN(TimeEntry2[[#This Row],[Timestamp]],0)</f>
        <v>44295</v>
      </c>
      <c r="H491" s="8">
        <v>5</v>
      </c>
      <c r="I491" s="8" t="str">
        <f t="shared" si="18"/>
        <v>Normal Time</v>
      </c>
      <c r="J491" s="8" t="s">
        <v>639</v>
      </c>
      <c r="K491" s="24" t="str">
        <f>INDEX(projects[job number],MATCH(TimeEntry2[[#This Row],[Project_ID]],projects[Project_ID],0))</f>
        <v>272212-84</v>
      </c>
      <c r="L491" s="8">
        <f>IF(TimeEntry2[[#This Row],[Date]]=0,"",WEEKDAY(G491,2))</f>
        <v>5</v>
      </c>
      <c r="M491" s="28">
        <f>YEAR(TimeEntry2[[#This Row],[WkEnd]])</f>
        <v>2021</v>
      </c>
      <c r="N491" s="28">
        <f>WEEKNUM(TimeEntry2[[#This Row],[WkEnd]])</f>
        <v>16</v>
      </c>
      <c r="O491" s="28" t="str">
        <f>TimeEntry2[[#This Row],[Year]]&amp;"-"&amp;TimeEntry2[[#This Row],[WkNo]]</f>
        <v>2021-16</v>
      </c>
    </row>
    <row r="492" spans="1:15" x14ac:dyDescent="0.25">
      <c r="A492" s="26">
        <f>MOD(IF(ROW()=2,  0.1,    IF(INDEX(TimeEntry2[WkEnd],ROW()-1)  =INDEX(TimeEntry2[WkEnd],ROW()-2),    INDEX(TimeEntry2[format],ROW()-2),    INDEX(TimeEntry2[format],ROW()-2)    +1)),2)</f>
        <v>1.1000000000000001</v>
      </c>
      <c r="B492" s="6">
        <v>44295.504699074074</v>
      </c>
      <c r="C492" s="20">
        <f>TimeEntry2[[#This Row],[Timestamp]]</f>
        <v>44295.504699074074</v>
      </c>
      <c r="D492" s="8" t="s">
        <v>105</v>
      </c>
      <c r="E492" s="7">
        <f>IF(TimeEntry2[[#This Row],[Date]]=0,#REF!,G492+(7-L492))</f>
        <v>44297</v>
      </c>
      <c r="F492" s="21" t="str">
        <f>INDEX(projects[Charge_Code],MATCH(TimeEntry2[[#This Row],[Project_ID]],projects[Project_ID],0))</f>
        <v>272212-84 N1N2 - M42MARSTONBOX - CIV STR (01-124)</v>
      </c>
      <c r="G492" s="27">
        <f>ROUNDDOWN(TimeEntry2[[#This Row],[Timestamp]],0)</f>
        <v>44295</v>
      </c>
      <c r="H492" s="8">
        <v>2.5</v>
      </c>
      <c r="I492" s="8" t="str">
        <f t="shared" si="18"/>
        <v>Normal Time</v>
      </c>
      <c r="J492" s="8" t="s">
        <v>640</v>
      </c>
      <c r="K492" s="24" t="str">
        <f>INDEX(projects[job number],MATCH(TimeEntry2[[#This Row],[Project_ID]],projects[Project_ID],0))</f>
        <v>272212-84</v>
      </c>
      <c r="L492" s="8">
        <f>IF(TimeEntry2[[#This Row],[Date]]=0,"",WEEKDAY(G492,2))</f>
        <v>5</v>
      </c>
      <c r="M492" s="28">
        <f>YEAR(TimeEntry2[[#This Row],[WkEnd]])</f>
        <v>2021</v>
      </c>
      <c r="N492" s="28">
        <f>WEEKNUM(TimeEntry2[[#This Row],[WkEnd]])</f>
        <v>16</v>
      </c>
      <c r="O492" s="28" t="str">
        <f>TimeEntry2[[#This Row],[Year]]&amp;"-"&amp;TimeEntry2[[#This Row],[WkNo]]</f>
        <v>2021-16</v>
      </c>
    </row>
    <row r="493" spans="1:15" x14ac:dyDescent="0.25">
      <c r="A493" s="26">
        <f>MOD(IF(ROW()=2,  0.1,    IF(INDEX(TimeEntry2[WkEnd],ROW()-1)  =INDEX(TimeEntry2[WkEnd],ROW()-2),    INDEX(TimeEntry2[format],ROW()-2),    INDEX(TimeEntry2[format],ROW()-2)    +1)),2)</f>
        <v>1.1000000000000001</v>
      </c>
      <c r="B493" s="6">
        <v>44294.667951388888</v>
      </c>
      <c r="C493" s="20">
        <f>TimeEntry2[[#This Row],[Timestamp]]</f>
        <v>44294.667951388888</v>
      </c>
      <c r="D493" s="8" t="s">
        <v>105</v>
      </c>
      <c r="E493" s="7">
        <f>IF(TimeEntry2[[#This Row],[Date]]=0,#REF!,G493+(7-L493))</f>
        <v>44297</v>
      </c>
      <c r="F493" s="21" t="str">
        <f>INDEX(projects[Charge_Code],MATCH(TimeEntry2[[#This Row],[Project_ID]],projects[Project_ID],0))</f>
        <v>272212-84 N1N2 - M42MARSTONBOX - CIV STR (01-124)</v>
      </c>
      <c r="G493" s="27">
        <f>ROUNDDOWN(TimeEntry2[[#This Row],[Timestamp]],0)</f>
        <v>44294</v>
      </c>
      <c r="H493" s="8">
        <v>2.5</v>
      </c>
      <c r="I493" s="8" t="str">
        <f t="shared" si="18"/>
        <v>Normal Time</v>
      </c>
      <c r="J493" s="8" t="s">
        <v>641</v>
      </c>
      <c r="K493" s="24" t="str">
        <f>INDEX(projects[job number],MATCH(TimeEntry2[[#This Row],[Project_ID]],projects[Project_ID],0))</f>
        <v>272212-84</v>
      </c>
      <c r="L493" s="8">
        <f>IF(TimeEntry2[[#This Row],[Date]]=0,"",WEEKDAY(G493,2))</f>
        <v>4</v>
      </c>
      <c r="M493" s="28">
        <f>YEAR(TimeEntry2[[#This Row],[WkEnd]])</f>
        <v>2021</v>
      </c>
      <c r="N493" s="28">
        <f>WEEKNUM(TimeEntry2[[#This Row],[WkEnd]])</f>
        <v>16</v>
      </c>
      <c r="O493" s="28" t="str">
        <f>TimeEntry2[[#This Row],[Year]]&amp;"-"&amp;TimeEntry2[[#This Row],[WkNo]]</f>
        <v>2021-16</v>
      </c>
    </row>
    <row r="494" spans="1:15" x14ac:dyDescent="0.25">
      <c r="A494" s="26">
        <f>MOD(IF(ROW()=2,  0.1,    IF(INDEX(TimeEntry2[WkEnd],ROW()-1)  =INDEX(TimeEntry2[WkEnd],ROW()-2),    INDEX(TimeEntry2[format],ROW()-2),    INDEX(TimeEntry2[format],ROW()-2)    +1)),2)</f>
        <v>1.1000000000000001</v>
      </c>
      <c r="B494" s="6">
        <v>44294.667951388888</v>
      </c>
      <c r="C494" s="20">
        <f>TimeEntry2[[#This Row],[Timestamp]]</f>
        <v>44294.667951388888</v>
      </c>
      <c r="D494" s="8" t="s">
        <v>200</v>
      </c>
      <c r="E494" s="7">
        <f>IF(TimeEntry2[[#This Row],[Date]]=0,#REF!,G494+(7-L494))</f>
        <v>44297</v>
      </c>
      <c r="F494" s="21" t="str">
        <f>INDEX(projects[Charge_Code],MATCH(TimeEntry2[[#This Row],[Project_ID]],projects[Project_ID],0))</f>
        <v>210035-65 MC VBB WP1: DO-nota West (25-050)</v>
      </c>
      <c r="G494" s="27">
        <f>ROUNDDOWN(TimeEntry2[[#This Row],[Timestamp]],0)</f>
        <v>44294</v>
      </c>
      <c r="H494" s="8">
        <v>5</v>
      </c>
      <c r="I494" s="8" t="str">
        <f t="shared" si="18"/>
        <v>Normal Time</v>
      </c>
      <c r="J494" s="8" t="s">
        <v>642</v>
      </c>
      <c r="K494" s="24" t="str">
        <f>INDEX(projects[job number],MATCH(TimeEntry2[[#This Row],[Project_ID]],projects[Project_ID],0))</f>
        <v>210035-65</v>
      </c>
      <c r="L494" s="8">
        <f>IF(TimeEntry2[[#This Row],[Date]]=0,"",WEEKDAY(G494,2))</f>
        <v>4</v>
      </c>
      <c r="M494" s="28">
        <f>YEAR(TimeEntry2[[#This Row],[WkEnd]])</f>
        <v>2021</v>
      </c>
      <c r="N494" s="28">
        <f>WEEKNUM(TimeEntry2[[#This Row],[WkEnd]])</f>
        <v>16</v>
      </c>
      <c r="O494" s="28" t="str">
        <f>TimeEntry2[[#This Row],[Year]]&amp;"-"&amp;TimeEntry2[[#This Row],[WkNo]]</f>
        <v>2021-16</v>
      </c>
    </row>
    <row r="495" spans="1:15" x14ac:dyDescent="0.25">
      <c r="A495" s="26">
        <f>MOD(IF(ROW()=2,  0.1,    IF(INDEX(TimeEntry2[WkEnd],ROW()-1)  =INDEX(TimeEntry2[WkEnd],ROW()-2),    INDEX(TimeEntry2[format],ROW()-2),    INDEX(TimeEntry2[format],ROW()-2)    +1)),2)</f>
        <v>1.1000000000000001</v>
      </c>
      <c r="B495" s="6">
        <v>44293.667245370372</v>
      </c>
      <c r="C495" s="20">
        <f>TimeEntry2[[#This Row],[Timestamp]]</f>
        <v>44293.667245370372</v>
      </c>
      <c r="D495" s="8" t="s">
        <v>200</v>
      </c>
      <c r="E495" s="7">
        <f>IF(TimeEntry2[[#This Row],[Date]]=0,#REF!,G495+(7-L495))</f>
        <v>44297</v>
      </c>
      <c r="F495" s="21" t="str">
        <f>INDEX(projects[Charge_Code],MATCH(TimeEntry2[[#This Row],[Project_ID]],projects[Project_ID],0))</f>
        <v>210035-65 MC VBB WP1: DO-nota West (25-050)</v>
      </c>
      <c r="G495" s="27">
        <f>ROUNDDOWN(TimeEntry2[[#This Row],[Timestamp]],0)</f>
        <v>44293</v>
      </c>
      <c r="H495" s="8">
        <v>7.5</v>
      </c>
      <c r="I495" s="8" t="str">
        <f t="shared" si="18"/>
        <v>Normal Time</v>
      </c>
      <c r="J495" s="8" t="s">
        <v>643</v>
      </c>
      <c r="K495" s="24" t="str">
        <f>INDEX(projects[job number],MATCH(TimeEntry2[[#This Row],[Project_ID]],projects[Project_ID],0))</f>
        <v>210035-65</v>
      </c>
      <c r="L495" s="8">
        <f>IF(TimeEntry2[[#This Row],[Date]]=0,"",WEEKDAY(G495,2))</f>
        <v>3</v>
      </c>
      <c r="M495" s="28">
        <f>YEAR(TimeEntry2[[#This Row],[WkEnd]])</f>
        <v>2021</v>
      </c>
      <c r="N495" s="28">
        <f>WEEKNUM(TimeEntry2[[#This Row],[WkEnd]])</f>
        <v>16</v>
      </c>
      <c r="O495" s="28" t="str">
        <f>TimeEntry2[[#This Row],[Year]]&amp;"-"&amp;TimeEntry2[[#This Row],[WkNo]]</f>
        <v>2021-16</v>
      </c>
    </row>
    <row r="496" spans="1:15" x14ac:dyDescent="0.25">
      <c r="A496" s="26">
        <f>MOD(IF(ROW()=2,  0.1,    IF(INDEX(TimeEntry2[WkEnd],ROW()-1)  =INDEX(TimeEntry2[WkEnd],ROW()-2),    INDEX(TimeEntry2[format],ROW()-2),    INDEX(TimeEntry2[format],ROW()-2)    +1)),2)</f>
        <v>1.1000000000000001</v>
      </c>
      <c r="B496" s="6">
        <v>44292.678877314815</v>
      </c>
      <c r="C496" s="20">
        <f>TimeEntry2[[#This Row],[Timestamp]]</f>
        <v>44292.678877314815</v>
      </c>
      <c r="D496" s="8" t="s">
        <v>200</v>
      </c>
      <c r="E496" s="7">
        <f>IF(TimeEntry2[[#This Row],[Date]]=0,#REF!,G496+(7-L496))</f>
        <v>44297</v>
      </c>
      <c r="F496" s="21" t="str">
        <f>INDEX(projects[Charge_Code],MATCH(TimeEntry2[[#This Row],[Project_ID]],projects[Project_ID],0))</f>
        <v>210035-65 MC VBB WP1: DO-nota West (25-050)</v>
      </c>
      <c r="G496" s="27">
        <f>ROUNDDOWN(TimeEntry2[[#This Row],[Timestamp]],0)</f>
        <v>44292</v>
      </c>
      <c r="H496" s="8">
        <v>7.5</v>
      </c>
      <c r="I496" s="8" t="str">
        <f t="shared" si="18"/>
        <v>Normal Time</v>
      </c>
      <c r="J496" s="8" t="s">
        <v>644</v>
      </c>
      <c r="K496" s="24" t="str">
        <f>INDEX(projects[job number],MATCH(TimeEntry2[[#This Row],[Project_ID]],projects[Project_ID],0))</f>
        <v>210035-65</v>
      </c>
      <c r="L496" s="8">
        <f>IF(TimeEntry2[[#This Row],[Date]]=0,"",WEEKDAY(G496,2))</f>
        <v>2</v>
      </c>
      <c r="M496" s="28">
        <f>YEAR(TimeEntry2[[#This Row],[WkEnd]])</f>
        <v>2021</v>
      </c>
      <c r="N496" s="28">
        <f>WEEKNUM(TimeEntry2[[#This Row],[WkEnd]])</f>
        <v>16</v>
      </c>
      <c r="O496" s="28" t="str">
        <f>TimeEntry2[[#This Row],[Year]]&amp;"-"&amp;TimeEntry2[[#This Row],[WkNo]]</f>
        <v>2021-16</v>
      </c>
    </row>
    <row r="497" spans="1:15" x14ac:dyDescent="0.25">
      <c r="A497" s="26">
        <f>MOD(IF(ROW()=2,  0.1,    IF(INDEX(TimeEntry2[WkEnd],ROW()-1)  =INDEX(TimeEntry2[WkEnd],ROW()-2),    INDEX(TimeEntry2[format],ROW()-2),    INDEX(TimeEntry2[format],ROW()-2)    +1)),2)</f>
        <v>0.10000000000000009</v>
      </c>
      <c r="B497" s="6">
        <v>44287.667210648149</v>
      </c>
      <c r="C497" s="20">
        <f>TimeEntry2[[#This Row],[Timestamp]]</f>
        <v>44287.667210648149</v>
      </c>
      <c r="D497" s="8" t="s">
        <v>11</v>
      </c>
      <c r="E497" s="7">
        <f>IF(TimeEntry2[[#This Row],[Date]]=0,#REF!,G497+(7-L497))</f>
        <v>44290</v>
      </c>
      <c r="F497" s="21" t="str">
        <f>INDEX(projects[Charge_Code],MATCH(TimeEntry2[[#This Row],[Project_ID]],projects[Project_ID],0))</f>
        <v>BANK HOLIDAY</v>
      </c>
      <c r="G497" s="27">
        <f>ROUNDDOWN(TimeEntry2[[#This Row],[Timestamp]],0)</f>
        <v>44287</v>
      </c>
      <c r="H497" s="8">
        <v>7.5</v>
      </c>
      <c r="I497" s="8" t="str">
        <f t="shared" si="18"/>
        <v>Normal Time</v>
      </c>
      <c r="J497" s="8"/>
      <c r="K497" s="24" t="str">
        <f>INDEX(projects[job number],MATCH(TimeEntry2[[#This Row],[Project_ID]],projects[Project_ID],0))</f>
        <v>BANK HOLIDAY</v>
      </c>
      <c r="L497" s="8">
        <f>IF(TimeEntry2[[#This Row],[Date]]=0,"",WEEKDAY(G497,2))</f>
        <v>4</v>
      </c>
      <c r="M497" s="28">
        <f>YEAR(TimeEntry2[[#This Row],[WkEnd]])</f>
        <v>2021</v>
      </c>
      <c r="N497" s="28">
        <f>WEEKNUM(TimeEntry2[[#This Row],[WkEnd]])</f>
        <v>15</v>
      </c>
      <c r="O497" s="28" t="str">
        <f>TimeEntry2[[#This Row],[Year]]&amp;"-"&amp;TimeEntry2[[#This Row],[WkNo]]</f>
        <v>2021-15</v>
      </c>
    </row>
    <row r="498" spans="1:15" x14ac:dyDescent="0.25">
      <c r="A498" s="26">
        <f>MOD(IF(ROW()=2,  0.1,    IF(INDEX(TimeEntry2[WkEnd],ROW()-1)  =INDEX(TimeEntry2[WkEnd],ROW()-2),    INDEX(TimeEntry2[format],ROW()-2),    INDEX(TimeEntry2[format],ROW()-2)    +1)),2)</f>
        <v>0.10000000000000009</v>
      </c>
      <c r="B498" s="6">
        <v>44287.667210648149</v>
      </c>
      <c r="C498" s="20">
        <f>TimeEntry2[[#This Row],[Timestamp]]</f>
        <v>44287.667210648149</v>
      </c>
      <c r="D498" s="8" t="s">
        <v>100</v>
      </c>
      <c r="E498" s="7">
        <f>IF(TimeEntry2[[#This Row],[Date]]=0,#REF!,G498+(7-L498))</f>
        <v>44290</v>
      </c>
      <c r="F498" s="21" t="str">
        <f>INDEX(projects[Charge_Code],MATCH(TimeEntry2[[#This Row],[Project_ID]],projects[Project_ID],0))</f>
        <v>HOLIDAY</v>
      </c>
      <c r="G498" s="27">
        <f>ROUNDDOWN(TimeEntry2[[#This Row],[Timestamp]],0)</f>
        <v>44287</v>
      </c>
      <c r="H498" s="8">
        <v>3.75</v>
      </c>
      <c r="I498" s="8" t="str">
        <f t="shared" si="18"/>
        <v>Normal Time</v>
      </c>
      <c r="J498" s="8"/>
      <c r="K498" s="24" t="str">
        <f>INDEX(projects[job number],MATCH(TimeEntry2[[#This Row],[Project_ID]],projects[Project_ID],0))</f>
        <v>HOLIDAY</v>
      </c>
      <c r="L498" s="8">
        <f>IF(TimeEntry2[[#This Row],[Date]]=0,"",WEEKDAY(G498,2))</f>
        <v>4</v>
      </c>
      <c r="M498" s="28">
        <f>YEAR(TimeEntry2[[#This Row],[WkEnd]])</f>
        <v>2021</v>
      </c>
      <c r="N498" s="28">
        <f>WEEKNUM(TimeEntry2[[#This Row],[WkEnd]])</f>
        <v>15</v>
      </c>
      <c r="O498" s="28" t="str">
        <f>TimeEntry2[[#This Row],[Year]]&amp;"-"&amp;TimeEntry2[[#This Row],[WkNo]]</f>
        <v>2021-15</v>
      </c>
    </row>
    <row r="499" spans="1:15" x14ac:dyDescent="0.25">
      <c r="A499" s="26">
        <f>MOD(IF(ROW()=2,  0.1,    IF(INDEX(TimeEntry2[WkEnd],ROW()-1)  =INDEX(TimeEntry2[WkEnd],ROW()-2),    INDEX(TimeEntry2[format],ROW()-2),    INDEX(TimeEntry2[format],ROW()-2)    +1)),2)</f>
        <v>0.10000000000000009</v>
      </c>
      <c r="B499" s="6">
        <v>44287.667210648149</v>
      </c>
      <c r="C499" s="20">
        <f>TimeEntry2[[#This Row],[Timestamp]]</f>
        <v>44287.667210648149</v>
      </c>
      <c r="D499" s="8" t="s">
        <v>200</v>
      </c>
      <c r="E499" s="7">
        <f>IF(TimeEntry2[[#This Row],[Date]]=0,#REF!,G499+(7-L499))</f>
        <v>44290</v>
      </c>
      <c r="F499" s="21" t="str">
        <f>INDEX(projects[Charge_Code],MATCH(TimeEntry2[[#This Row],[Project_ID]],projects[Project_ID],0))</f>
        <v>210035-65 MC VBB WP1: DO-nota West (25-050)</v>
      </c>
      <c r="G499" s="27">
        <f>ROUNDDOWN(TimeEntry2[[#This Row],[Timestamp]],0)</f>
        <v>44287</v>
      </c>
      <c r="H499" s="8">
        <v>11.25</v>
      </c>
      <c r="I499" s="8" t="str">
        <f t="shared" si="18"/>
        <v>Normal Time</v>
      </c>
      <c r="J499" s="8" t="s">
        <v>645</v>
      </c>
      <c r="K499" s="24" t="str">
        <f>INDEX(projects[job number],MATCH(TimeEntry2[[#This Row],[Project_ID]],projects[Project_ID],0))</f>
        <v>210035-65</v>
      </c>
      <c r="L499" s="8">
        <f>IF(TimeEntry2[[#This Row],[Date]]=0,"",WEEKDAY(G499,2))</f>
        <v>4</v>
      </c>
      <c r="M499" s="28">
        <f>YEAR(TimeEntry2[[#This Row],[WkEnd]])</f>
        <v>2021</v>
      </c>
      <c r="N499" s="28">
        <f>WEEKNUM(TimeEntry2[[#This Row],[WkEnd]])</f>
        <v>15</v>
      </c>
      <c r="O499" s="28" t="str">
        <f>TimeEntry2[[#This Row],[Year]]&amp;"-"&amp;TimeEntry2[[#This Row],[WkNo]]</f>
        <v>2021-15</v>
      </c>
    </row>
    <row r="500" spans="1:15" x14ac:dyDescent="0.25">
      <c r="A500" s="26">
        <f>MOD(IF(ROW()=2,  0.1,    IF(INDEX(TimeEntry2[WkEnd],ROW()-1)  =INDEX(TimeEntry2[WkEnd],ROW()-2),    INDEX(TimeEntry2[format],ROW()-2),    INDEX(TimeEntry2[format],ROW()-2)    +1)),2)</f>
        <v>0.10000000000000009</v>
      </c>
      <c r="B500" s="6">
        <v>44286.667210648149</v>
      </c>
      <c r="C500" s="20">
        <f>TimeEntry2[[#This Row],[Timestamp]]</f>
        <v>44286.667210648149</v>
      </c>
      <c r="D500" s="8" t="s">
        <v>200</v>
      </c>
      <c r="E500" s="7">
        <f>IF(TimeEntry2[[#This Row],[Date]]=0,#REF!,G500+(7-L500))</f>
        <v>44290</v>
      </c>
      <c r="F500" s="21" t="str">
        <f>INDEX(projects[Charge_Code],MATCH(TimeEntry2[[#This Row],[Project_ID]],projects[Project_ID],0))</f>
        <v>210035-65 MC VBB WP1: DO-nota West (25-050)</v>
      </c>
      <c r="G500" s="27">
        <f>ROUNDDOWN(TimeEntry2[[#This Row],[Timestamp]],0)</f>
        <v>44286</v>
      </c>
      <c r="H500" s="8">
        <v>7.5</v>
      </c>
      <c r="I500" s="8" t="str">
        <f t="shared" si="18"/>
        <v>Normal Time</v>
      </c>
      <c r="J500" s="8" t="s">
        <v>646</v>
      </c>
      <c r="K500" s="24" t="str">
        <f>INDEX(projects[job number],MATCH(TimeEntry2[[#This Row],[Project_ID]],projects[Project_ID],0))</f>
        <v>210035-65</v>
      </c>
      <c r="L500" s="8">
        <f>IF(TimeEntry2[[#This Row],[Date]]=0,"",WEEKDAY(G500,2))</f>
        <v>3</v>
      </c>
      <c r="M500" s="28">
        <f>YEAR(TimeEntry2[[#This Row],[WkEnd]])</f>
        <v>2021</v>
      </c>
      <c r="N500" s="28">
        <f>WEEKNUM(TimeEntry2[[#This Row],[WkEnd]])</f>
        <v>15</v>
      </c>
      <c r="O500" s="28" t="str">
        <f>TimeEntry2[[#This Row],[Year]]&amp;"-"&amp;TimeEntry2[[#This Row],[WkNo]]</f>
        <v>2021-15</v>
      </c>
    </row>
    <row r="501" spans="1:15" x14ac:dyDescent="0.25">
      <c r="A501" s="26">
        <f>MOD(IF(ROW()=2,  0.1,    IF(INDEX(TimeEntry2[WkEnd],ROW()-1)  =INDEX(TimeEntry2[WkEnd],ROW()-2),    INDEX(TimeEntry2[format],ROW()-2),    INDEX(TimeEntry2[format],ROW()-2)    +1)),2)</f>
        <v>0.10000000000000009</v>
      </c>
      <c r="B501" s="6">
        <v>44285.503865740742</v>
      </c>
      <c r="C501" s="20">
        <f>TimeEntry2[[#This Row],[Timestamp]]</f>
        <v>44285.503865740742</v>
      </c>
      <c r="D501" s="8" t="s">
        <v>200</v>
      </c>
      <c r="E501" s="7">
        <f>IF(TimeEntry2[[#This Row],[Date]]=0,#REF!,G501+(7-L501))</f>
        <v>44290</v>
      </c>
      <c r="F501" s="21" t="str">
        <f>INDEX(projects[Charge_Code],MATCH(TimeEntry2[[#This Row],[Project_ID]],projects[Project_ID],0))</f>
        <v>210035-65 MC VBB WP1: DO-nota West (25-050)</v>
      </c>
      <c r="G501" s="27">
        <f>ROUNDDOWN(TimeEntry2[[#This Row],[Timestamp]],0)</f>
        <v>44285</v>
      </c>
      <c r="H501" s="8">
        <v>7.5</v>
      </c>
      <c r="I501" s="8" t="str">
        <f t="shared" si="18"/>
        <v>Normal Time</v>
      </c>
      <c r="J501" s="8" t="s">
        <v>647</v>
      </c>
      <c r="K501" s="24" t="str">
        <f>INDEX(projects[job number],MATCH(TimeEntry2[[#This Row],[Project_ID]],projects[Project_ID],0))</f>
        <v>210035-65</v>
      </c>
      <c r="L501" s="8">
        <f>IF(TimeEntry2[[#This Row],[Date]]=0,"",WEEKDAY(G501,2))</f>
        <v>2</v>
      </c>
      <c r="M501" s="28">
        <f>YEAR(TimeEntry2[[#This Row],[WkEnd]])</f>
        <v>2021</v>
      </c>
      <c r="N501" s="28">
        <f>WEEKNUM(TimeEntry2[[#This Row],[WkEnd]])</f>
        <v>15</v>
      </c>
      <c r="O501" s="28" t="str">
        <f>TimeEntry2[[#This Row],[Year]]&amp;"-"&amp;TimeEntry2[[#This Row],[WkNo]]</f>
        <v>2021-15</v>
      </c>
    </row>
    <row r="502" spans="1:15" x14ac:dyDescent="0.25">
      <c r="A502" s="26">
        <f>MOD(IF(ROW()=2,  0.1,    IF(INDEX(TimeEntry2[WkEnd],ROW()-1)  =INDEX(TimeEntry2[WkEnd],ROW()-2),    INDEX(TimeEntry2[format],ROW()-2),    INDEX(TimeEntry2[format],ROW()-2)    +1)),2)</f>
        <v>0.10000000000000009</v>
      </c>
      <c r="B502" s="6">
        <v>44284.86109953704</v>
      </c>
      <c r="C502" s="20">
        <f>TimeEntry2[[#This Row],[Timestamp]]</f>
        <v>44284.86109953704</v>
      </c>
      <c r="D502" s="8" t="s">
        <v>200</v>
      </c>
      <c r="E502" s="7">
        <f>IF(TimeEntry2[[#This Row],[Date]]=0,#REF!,G502+(7-L502))</f>
        <v>44290</v>
      </c>
      <c r="F502" s="21" t="str">
        <f>INDEX(projects[Charge_Code],MATCH(TimeEntry2[[#This Row],[Project_ID]],projects[Project_ID],0))</f>
        <v>210035-65 MC VBB WP1: DO-nota West (25-050)</v>
      </c>
      <c r="G502" s="27">
        <f>ROUNDDOWN(TimeEntry2[[#This Row],[Timestamp]],0)</f>
        <v>44284</v>
      </c>
      <c r="H502" s="8">
        <v>7.5</v>
      </c>
      <c r="I502" s="8" t="str">
        <f t="shared" si="18"/>
        <v>Normal Time</v>
      </c>
      <c r="J502" s="8" t="s">
        <v>648</v>
      </c>
      <c r="K502" s="24" t="str">
        <f>INDEX(projects[job number],MATCH(TimeEntry2[[#This Row],[Project_ID]],projects[Project_ID],0))</f>
        <v>210035-65</v>
      </c>
      <c r="L502" s="8">
        <f>IF(TimeEntry2[[#This Row],[Date]]=0,"",WEEKDAY(G502,2))</f>
        <v>1</v>
      </c>
      <c r="M502" s="28">
        <f>YEAR(TimeEntry2[[#This Row],[WkEnd]])</f>
        <v>2021</v>
      </c>
      <c r="N502" s="28">
        <f>WEEKNUM(TimeEntry2[[#This Row],[WkEnd]])</f>
        <v>15</v>
      </c>
      <c r="O502" s="28" t="str">
        <f>TimeEntry2[[#This Row],[Year]]&amp;"-"&amp;TimeEntry2[[#This Row],[WkNo]]</f>
        <v>2021-15</v>
      </c>
    </row>
    <row r="503" spans="1:15" x14ac:dyDescent="0.25">
      <c r="A503" s="26">
        <f>MOD(IF(ROW()=2,  0.1,    IF(INDEX(TimeEntry2[WkEnd],ROW()-1)  =INDEX(TimeEntry2[WkEnd],ROW()-2),    INDEX(TimeEntry2[format],ROW()-2),    INDEX(TimeEntry2[format],ROW()-2)    +1)),2)</f>
        <v>1.1000000000000001</v>
      </c>
      <c r="B503" s="6">
        <v>44281.503067129626</v>
      </c>
      <c r="C503" s="20">
        <f>TimeEntry2[[#This Row],[Timestamp]]</f>
        <v>44281.503067129626</v>
      </c>
      <c r="D503" s="8" t="s">
        <v>200</v>
      </c>
      <c r="E503" s="7">
        <f>IF(TimeEntry2[[#This Row],[Date]]=0,#REF!,G503+(7-L503))</f>
        <v>44283</v>
      </c>
      <c r="F503" s="21" t="str">
        <f>INDEX(projects[Charge_Code],MATCH(TimeEntry2[[#This Row],[Project_ID]],projects[Project_ID],0))</f>
        <v>210035-65 MC VBB WP1: DO-nota West (25-050)</v>
      </c>
      <c r="G503" s="27">
        <f>ROUNDDOWN(TimeEntry2[[#This Row],[Timestamp]],0)</f>
        <v>44281</v>
      </c>
      <c r="H503" s="8">
        <v>7.5</v>
      </c>
      <c r="I503" s="8" t="str">
        <f t="shared" si="18"/>
        <v>Normal Time</v>
      </c>
      <c r="J503" s="8" t="s">
        <v>649</v>
      </c>
      <c r="K503" s="24" t="str">
        <f>INDEX(projects[job number],MATCH(TimeEntry2[[#This Row],[Project_ID]],projects[Project_ID],0))</f>
        <v>210035-65</v>
      </c>
      <c r="L503" s="8">
        <f>IF(TimeEntry2[[#This Row],[Date]]=0,"",WEEKDAY(G503,2))</f>
        <v>5</v>
      </c>
      <c r="M503" s="28">
        <f>YEAR(TimeEntry2[[#This Row],[WkEnd]])</f>
        <v>2021</v>
      </c>
      <c r="N503" s="28">
        <f>WEEKNUM(TimeEntry2[[#This Row],[WkEnd]])</f>
        <v>14</v>
      </c>
      <c r="O503" s="28" t="str">
        <f>TimeEntry2[[#This Row],[Year]]&amp;"-"&amp;TimeEntry2[[#This Row],[WkNo]]</f>
        <v>2021-14</v>
      </c>
    </row>
    <row r="504" spans="1:15" x14ac:dyDescent="0.25">
      <c r="A504" s="26">
        <f>MOD(IF(ROW()=2,  0.1,    IF(INDEX(TimeEntry2[WkEnd],ROW()-1)  =INDEX(TimeEntry2[WkEnd],ROW()-2),    INDEX(TimeEntry2[format],ROW()-2),    INDEX(TimeEntry2[format],ROW()-2)    +1)),2)</f>
        <v>1.1000000000000001</v>
      </c>
      <c r="B504" s="6">
        <v>44280.502847222226</v>
      </c>
      <c r="C504" s="20">
        <f>TimeEntry2[[#This Row],[Timestamp]]</f>
        <v>44280.502847222226</v>
      </c>
      <c r="D504" s="8" t="s">
        <v>173</v>
      </c>
      <c r="E504" s="7">
        <f>IF(TimeEntry2[[#This Row],[Date]]=0,#REF!,G504+(7-L504))</f>
        <v>44283</v>
      </c>
      <c r="F504" s="21" t="str">
        <f>INDEX(projects[Charge_Code],MATCH(TimeEntry2[[#This Row],[Project_ID]],projects[Project_ID],0))</f>
        <v>TRAINING (In-house training)</v>
      </c>
      <c r="G504" s="27">
        <f>ROUNDDOWN(TimeEntry2[[#This Row],[Timestamp]],0)</f>
        <v>44280</v>
      </c>
      <c r="H504" s="8">
        <v>7.5</v>
      </c>
      <c r="I504" s="8" t="str">
        <f t="shared" si="18"/>
        <v>Normal Time</v>
      </c>
      <c r="J504" s="8" t="s">
        <v>650</v>
      </c>
      <c r="K504" s="24">
        <f>INDEX(projects[job number],MATCH(TimeEntry2[[#This Row],[Project_ID]],projects[Project_ID],0))</f>
        <v>0</v>
      </c>
      <c r="L504" s="8">
        <f>IF(TimeEntry2[[#This Row],[Date]]=0,"",WEEKDAY(G504,2))</f>
        <v>4</v>
      </c>
      <c r="M504" s="28">
        <f>YEAR(TimeEntry2[[#This Row],[WkEnd]])</f>
        <v>2021</v>
      </c>
      <c r="N504" s="28">
        <f>WEEKNUM(TimeEntry2[[#This Row],[WkEnd]])</f>
        <v>14</v>
      </c>
      <c r="O504" s="28" t="str">
        <f>TimeEntry2[[#This Row],[Year]]&amp;"-"&amp;TimeEntry2[[#This Row],[WkNo]]</f>
        <v>2021-14</v>
      </c>
    </row>
    <row r="505" spans="1:15" x14ac:dyDescent="0.25">
      <c r="A505" s="26">
        <f>MOD(IF(ROW()=2,  0.1,    IF(INDEX(TimeEntry2[WkEnd],ROW()-1)  =INDEX(TimeEntry2[WkEnd],ROW()-2),    INDEX(TimeEntry2[format],ROW()-2),    INDEX(TimeEntry2[format],ROW()-2)    +1)),2)</f>
        <v>1.1000000000000001</v>
      </c>
      <c r="B505" s="6">
        <v>44279.904317129629</v>
      </c>
      <c r="C505" s="20">
        <f>TimeEntry2[[#This Row],[Timestamp]]</f>
        <v>44279.904317129629</v>
      </c>
      <c r="D505" s="8" t="s">
        <v>173</v>
      </c>
      <c r="E505" s="7">
        <f>IF(TimeEntry2[[#This Row],[Date]]=0,#REF!,G505+(7-L505))</f>
        <v>44283</v>
      </c>
      <c r="F505" s="21" t="str">
        <f>INDEX(projects[Charge_Code],MATCH(TimeEntry2[[#This Row],[Project_ID]],projects[Project_ID],0))</f>
        <v>TRAINING (In-house training)</v>
      </c>
      <c r="G505" s="27">
        <f>ROUNDDOWN(TimeEntry2[[#This Row],[Timestamp]],0)</f>
        <v>44279</v>
      </c>
      <c r="H505" s="8">
        <v>7.5</v>
      </c>
      <c r="I505" s="8" t="str">
        <f t="shared" si="18"/>
        <v>Normal Time</v>
      </c>
      <c r="J505" s="8" t="s">
        <v>651</v>
      </c>
      <c r="K505" s="24">
        <f>INDEX(projects[job number],MATCH(TimeEntry2[[#This Row],[Project_ID]],projects[Project_ID],0))</f>
        <v>0</v>
      </c>
      <c r="L505" s="8">
        <f>IF(TimeEntry2[[#This Row],[Date]]=0,"",WEEKDAY(G505,2))</f>
        <v>3</v>
      </c>
      <c r="M505" s="28">
        <f>YEAR(TimeEntry2[[#This Row],[WkEnd]])</f>
        <v>2021</v>
      </c>
      <c r="N505" s="28">
        <f>WEEKNUM(TimeEntry2[[#This Row],[WkEnd]])</f>
        <v>14</v>
      </c>
      <c r="O505" s="28" t="str">
        <f>TimeEntry2[[#This Row],[Year]]&amp;"-"&amp;TimeEntry2[[#This Row],[WkNo]]</f>
        <v>2021-14</v>
      </c>
    </row>
    <row r="506" spans="1:15" x14ac:dyDescent="0.25">
      <c r="A506" s="26">
        <f>MOD(IF(ROW()=2,  0.1,    IF(INDEX(TimeEntry2[WkEnd],ROW()-1)  =INDEX(TimeEntry2[WkEnd],ROW()-2),    INDEX(TimeEntry2[format],ROW()-2),    INDEX(TimeEntry2[format],ROW()-2)    +1)),2)</f>
        <v>1.1000000000000001</v>
      </c>
      <c r="B506" s="6">
        <v>44279.50104166667</v>
      </c>
      <c r="C506" s="20">
        <f>TimeEntry2[[#This Row],[Timestamp]]</f>
        <v>44279.50104166667</v>
      </c>
      <c r="D506" s="8" t="s">
        <v>173</v>
      </c>
      <c r="E506" s="7">
        <f>IF(TimeEntry2[[#This Row],[Date]]=0,#REF!,G506+(7-L506))</f>
        <v>44283</v>
      </c>
      <c r="F506" s="21" t="str">
        <f>INDEX(projects[Charge_Code],MATCH(TimeEntry2[[#This Row],[Project_ID]],projects[Project_ID],0))</f>
        <v>TRAINING (In-house training)</v>
      </c>
      <c r="G506" s="27">
        <f>ROUNDDOWN(TimeEntry2[[#This Row],[Timestamp]],0)</f>
        <v>44279</v>
      </c>
      <c r="H506" s="8">
        <v>7.5</v>
      </c>
      <c r="I506" s="8" t="str">
        <f t="shared" si="18"/>
        <v>Normal Time</v>
      </c>
      <c r="J506" s="8" t="s">
        <v>652</v>
      </c>
      <c r="K506" s="24">
        <f>INDEX(projects[job number],MATCH(TimeEntry2[[#This Row],[Project_ID]],projects[Project_ID],0))</f>
        <v>0</v>
      </c>
      <c r="L506" s="8">
        <f>IF(TimeEntry2[[#This Row],[Date]]=0,"",WEEKDAY(G506,2))</f>
        <v>3</v>
      </c>
      <c r="M506" s="28">
        <f>YEAR(TimeEntry2[[#This Row],[WkEnd]])</f>
        <v>2021</v>
      </c>
      <c r="N506" s="28">
        <f>WEEKNUM(TimeEntry2[[#This Row],[WkEnd]])</f>
        <v>14</v>
      </c>
      <c r="O506" s="28" t="str">
        <f>TimeEntry2[[#This Row],[Year]]&amp;"-"&amp;TimeEntry2[[#This Row],[WkNo]]</f>
        <v>2021-14</v>
      </c>
    </row>
    <row r="507" spans="1:15" x14ac:dyDescent="0.25">
      <c r="A507" s="26">
        <f>MOD(IF(ROW()=2,  0.1,    IF(INDEX(TimeEntry2[WkEnd],ROW()-1)  =INDEX(TimeEntry2[WkEnd],ROW()-2),    INDEX(TimeEntry2[format],ROW()-2),    INDEX(TimeEntry2[format],ROW()-2)    +1)),2)</f>
        <v>1.1000000000000001</v>
      </c>
      <c r="B507" s="6">
        <v>44278.5002662037</v>
      </c>
      <c r="C507" s="20">
        <f>TimeEntry2[[#This Row],[Timestamp]]</f>
        <v>44278.5002662037</v>
      </c>
      <c r="D507" s="8" t="s">
        <v>173</v>
      </c>
      <c r="E507" s="7">
        <f>IF(TimeEntry2[[#This Row],[Date]]=0,#REF!,G507+(7-L507))</f>
        <v>44283</v>
      </c>
      <c r="F507" s="21" t="str">
        <f>INDEX(projects[Charge_Code],MATCH(TimeEntry2[[#This Row],[Project_ID]],projects[Project_ID],0))</f>
        <v>TRAINING (In-house training)</v>
      </c>
      <c r="G507" s="27">
        <f>ROUNDDOWN(TimeEntry2[[#This Row],[Timestamp]],0)</f>
        <v>44278</v>
      </c>
      <c r="H507" s="8">
        <v>7.5</v>
      </c>
      <c r="I507" s="8" t="str">
        <f t="shared" si="18"/>
        <v>Normal Time</v>
      </c>
      <c r="J507" s="8" t="s">
        <v>652</v>
      </c>
      <c r="K507" s="24">
        <f>INDEX(projects[job number],MATCH(TimeEntry2[[#This Row],[Project_ID]],projects[Project_ID],0))</f>
        <v>0</v>
      </c>
      <c r="L507" s="8">
        <f>IF(TimeEntry2[[#This Row],[Date]]=0,"",WEEKDAY(G507,2))</f>
        <v>2</v>
      </c>
      <c r="M507" s="28">
        <f>YEAR(TimeEntry2[[#This Row],[WkEnd]])</f>
        <v>2021</v>
      </c>
      <c r="N507" s="28">
        <f>WEEKNUM(TimeEntry2[[#This Row],[WkEnd]])</f>
        <v>14</v>
      </c>
      <c r="O507" s="28" t="str">
        <f>TimeEntry2[[#This Row],[Year]]&amp;"-"&amp;TimeEntry2[[#This Row],[WkNo]]</f>
        <v>2021-14</v>
      </c>
    </row>
    <row r="508" spans="1:15" x14ac:dyDescent="0.25">
      <c r="A508" s="26">
        <f>MOD(IF(ROW()=2,  0.1,    IF(INDEX(TimeEntry2[WkEnd],ROW()-1)  =INDEX(TimeEntry2[WkEnd],ROW()-2),    INDEX(TimeEntry2[format],ROW()-2),    INDEX(TimeEntry2[format],ROW()-2)    +1)),2)</f>
        <v>1.1000000000000001</v>
      </c>
      <c r="B508" s="6">
        <v>44278.5002662037</v>
      </c>
      <c r="C508" s="20">
        <f>TimeEntry2[[#This Row],[Timestamp]]</f>
        <v>44278.5002662037</v>
      </c>
      <c r="D508" s="8" t="s">
        <v>200</v>
      </c>
      <c r="E508" s="7">
        <f>IF(TimeEntry2[[#This Row],[Date]]=0,#REF!,G508+(7-L508))</f>
        <v>44283</v>
      </c>
      <c r="F508" s="21" t="str">
        <f>INDEX(projects[Charge_Code],MATCH(TimeEntry2[[#This Row],[Project_ID]],projects[Project_ID],0))</f>
        <v>210035-65 MC VBB WP1: DO-nota West (25-050)</v>
      </c>
      <c r="G508" s="27">
        <f>ROUNDDOWN(TimeEntry2[[#This Row],[Timestamp]],0)</f>
        <v>44278</v>
      </c>
      <c r="H508" s="8">
        <v>7.5</v>
      </c>
      <c r="I508" s="8" t="str">
        <f t="shared" si="18"/>
        <v>Normal Time</v>
      </c>
      <c r="J508" s="8" t="s">
        <v>653</v>
      </c>
      <c r="K508" s="24" t="str">
        <f>INDEX(projects[job number],MATCH(TimeEntry2[[#This Row],[Project_ID]],projects[Project_ID],0))</f>
        <v>210035-65</v>
      </c>
      <c r="L508" s="8">
        <f>IF(TimeEntry2[[#This Row],[Date]]=0,"",WEEKDAY(G508,2))</f>
        <v>2</v>
      </c>
      <c r="M508" s="28">
        <f>YEAR(TimeEntry2[[#This Row],[WkEnd]])</f>
        <v>2021</v>
      </c>
      <c r="N508" s="28">
        <f>WEEKNUM(TimeEntry2[[#This Row],[WkEnd]])</f>
        <v>14</v>
      </c>
      <c r="O508" s="28" t="str">
        <f>TimeEntry2[[#This Row],[Year]]&amp;"-"&amp;TimeEntry2[[#This Row],[WkNo]]</f>
        <v>2021-14</v>
      </c>
    </row>
    <row r="509" spans="1:15" x14ac:dyDescent="0.25">
      <c r="A509" s="26">
        <f>MOD(IF(ROW()=2,  0.1,    IF(INDEX(TimeEntry2[WkEnd],ROW()-1)  =INDEX(TimeEntry2[WkEnd],ROW()-2),    INDEX(TimeEntry2[format],ROW()-2),    INDEX(TimeEntry2[format],ROW()-2)    +1)),2)</f>
        <v>0.10000000000000009</v>
      </c>
      <c r="B509" s="6">
        <v>44274.500532407408</v>
      </c>
      <c r="C509" s="20">
        <f>TimeEntry2[[#This Row],[Timestamp]]</f>
        <v>44274.500532407408</v>
      </c>
      <c r="D509" s="8" t="s">
        <v>100</v>
      </c>
      <c r="E509" s="7">
        <f>IF(TimeEntry2[[#This Row],[Date]]=0,#REF!,G509+(7-L509))</f>
        <v>44276</v>
      </c>
      <c r="F509" s="21" t="str">
        <f>INDEX(projects[Charge_Code],MATCH(TimeEntry2[[#This Row],[Project_ID]],projects[Project_ID],0))</f>
        <v>HOLIDAY</v>
      </c>
      <c r="G509" s="27">
        <f>ROUNDDOWN(TimeEntry2[[#This Row],[Timestamp]],0)</f>
        <v>44274</v>
      </c>
      <c r="H509" s="8">
        <v>3.75</v>
      </c>
      <c r="I509" s="8" t="str">
        <f t="shared" si="18"/>
        <v>Normal Time</v>
      </c>
      <c r="J509" s="8"/>
      <c r="K509" s="24" t="str">
        <f>INDEX(projects[job number],MATCH(TimeEntry2[[#This Row],[Project_ID]],projects[Project_ID],0))</f>
        <v>HOLIDAY</v>
      </c>
      <c r="L509" s="8">
        <f>IF(TimeEntry2[[#This Row],[Date]]=0,"",WEEKDAY(G509,2))</f>
        <v>5</v>
      </c>
      <c r="M509" s="28">
        <f>YEAR(TimeEntry2[[#This Row],[WkEnd]])</f>
        <v>2021</v>
      </c>
      <c r="N509" s="28">
        <f>WEEKNUM(TimeEntry2[[#This Row],[WkEnd]])</f>
        <v>13</v>
      </c>
      <c r="O509" s="28" t="str">
        <f>TimeEntry2[[#This Row],[Year]]&amp;"-"&amp;TimeEntry2[[#This Row],[WkNo]]</f>
        <v>2021-13</v>
      </c>
    </row>
    <row r="510" spans="1:15" x14ac:dyDescent="0.25">
      <c r="A510" s="26">
        <f>MOD(IF(ROW()=2,  0.1,    IF(INDEX(TimeEntry2[WkEnd],ROW()-1)  =INDEX(TimeEntry2[WkEnd],ROW()-2),    INDEX(TimeEntry2[format],ROW()-2),    INDEX(TimeEntry2[format],ROW()-2)    +1)),2)</f>
        <v>0.10000000000000009</v>
      </c>
      <c r="B510" s="6">
        <v>44274.500532407408</v>
      </c>
      <c r="C510" s="20">
        <f>TimeEntry2[[#This Row],[Timestamp]]</f>
        <v>44274.500532407408</v>
      </c>
      <c r="D510" s="8" t="s">
        <v>200</v>
      </c>
      <c r="E510" s="7">
        <f>IF(TimeEntry2[[#This Row],[Date]]=0,#REF!,G510+(7-L510))</f>
        <v>44276</v>
      </c>
      <c r="F510" s="21" t="str">
        <f>INDEX(projects[Charge_Code],MATCH(TimeEntry2[[#This Row],[Project_ID]],projects[Project_ID],0))</f>
        <v>210035-65 MC VBB WP1: DO-nota West (25-050)</v>
      </c>
      <c r="G510" s="27">
        <f>ROUNDDOWN(TimeEntry2[[#This Row],[Timestamp]],0)</f>
        <v>44274</v>
      </c>
      <c r="H510" s="8">
        <v>3.75</v>
      </c>
      <c r="I510" s="8" t="str">
        <f t="shared" si="18"/>
        <v>Normal Time</v>
      </c>
      <c r="J510" s="8" t="s">
        <v>654</v>
      </c>
      <c r="K510" s="24" t="str">
        <f>INDEX(projects[job number],MATCH(TimeEntry2[[#This Row],[Project_ID]],projects[Project_ID],0))</f>
        <v>210035-65</v>
      </c>
      <c r="L510" s="8">
        <f>IF(TimeEntry2[[#This Row],[Date]]=0,"",WEEKDAY(G510,2))</f>
        <v>5</v>
      </c>
      <c r="M510" s="28">
        <f>YEAR(TimeEntry2[[#This Row],[WkEnd]])</f>
        <v>2021</v>
      </c>
      <c r="N510" s="28">
        <f>WEEKNUM(TimeEntry2[[#This Row],[WkEnd]])</f>
        <v>13</v>
      </c>
      <c r="O510" s="28" t="str">
        <f>TimeEntry2[[#This Row],[Year]]&amp;"-"&amp;TimeEntry2[[#This Row],[WkNo]]</f>
        <v>2021-13</v>
      </c>
    </row>
    <row r="511" spans="1:15" x14ac:dyDescent="0.25">
      <c r="A511" s="26">
        <f>MOD(IF(ROW()=2,  0.1,    IF(INDEX(TimeEntry2[WkEnd],ROW()-1)  =INDEX(TimeEntry2[WkEnd],ROW()-2),    INDEX(TimeEntry2[format],ROW()-2),    INDEX(TimeEntry2[format],ROW()-2)    +1)),2)</f>
        <v>0.10000000000000009</v>
      </c>
      <c r="B511" s="6">
        <v>44273.667013888888</v>
      </c>
      <c r="C511" s="20">
        <f>TimeEntry2[[#This Row],[Timestamp]]</f>
        <v>44273.667013888888</v>
      </c>
      <c r="D511" s="8" t="s">
        <v>200</v>
      </c>
      <c r="E511" s="7">
        <f>IF(TimeEntry2[[#This Row],[Date]]=0,#REF!,G511+(7-L511))</f>
        <v>44276</v>
      </c>
      <c r="F511" s="21" t="str">
        <f>INDEX(projects[Charge_Code],MATCH(TimeEntry2[[#This Row],[Project_ID]],projects[Project_ID],0))</f>
        <v>210035-65 MC VBB WP1: DO-nota West (25-050)</v>
      </c>
      <c r="G511" s="27">
        <f>ROUNDDOWN(TimeEntry2[[#This Row],[Timestamp]],0)</f>
        <v>44273</v>
      </c>
      <c r="H511" s="8">
        <v>7.5</v>
      </c>
      <c r="I511" s="8" t="str">
        <f t="shared" ref="I511:I574" si="19">"Normal Time"</f>
        <v>Normal Time</v>
      </c>
      <c r="J511" s="8" t="s">
        <v>655</v>
      </c>
      <c r="K511" s="24" t="str">
        <f>INDEX(projects[job number],MATCH(TimeEntry2[[#This Row],[Project_ID]],projects[Project_ID],0))</f>
        <v>210035-65</v>
      </c>
      <c r="L511" s="8">
        <f>IF(TimeEntry2[[#This Row],[Date]]=0,"",WEEKDAY(G511,2))</f>
        <v>4</v>
      </c>
      <c r="M511" s="28">
        <f>YEAR(TimeEntry2[[#This Row],[WkEnd]])</f>
        <v>2021</v>
      </c>
      <c r="N511" s="28">
        <f>WEEKNUM(TimeEntry2[[#This Row],[WkEnd]])</f>
        <v>13</v>
      </c>
      <c r="O511" s="28" t="str">
        <f>TimeEntry2[[#This Row],[Year]]&amp;"-"&amp;TimeEntry2[[#This Row],[WkNo]]</f>
        <v>2021-13</v>
      </c>
    </row>
    <row r="512" spans="1:15" x14ac:dyDescent="0.25">
      <c r="A512" s="26">
        <f>MOD(IF(ROW()=2,  0.1,    IF(INDEX(TimeEntry2[WkEnd],ROW()-1)  =INDEX(TimeEntry2[WkEnd],ROW()-2),    INDEX(TimeEntry2[format],ROW()-2),    INDEX(TimeEntry2[format],ROW()-2)    +1)),2)</f>
        <v>0.10000000000000009</v>
      </c>
      <c r="B512" s="6">
        <v>44272.500879629632</v>
      </c>
      <c r="C512" s="20">
        <f>TimeEntry2[[#This Row],[Timestamp]]</f>
        <v>44272.500879629632</v>
      </c>
      <c r="D512" s="8" t="s">
        <v>200</v>
      </c>
      <c r="E512" s="7">
        <f>IF(TimeEntry2[[#This Row],[Date]]=0,#REF!,G512+(7-L512))</f>
        <v>44276</v>
      </c>
      <c r="F512" s="21" t="str">
        <f>INDEX(projects[Charge_Code],MATCH(TimeEntry2[[#This Row],[Project_ID]],projects[Project_ID],0))</f>
        <v>210035-65 MC VBB WP1: DO-nota West (25-050)</v>
      </c>
      <c r="G512" s="27">
        <f>ROUNDDOWN(TimeEntry2[[#This Row],[Timestamp]],0)</f>
        <v>44272</v>
      </c>
      <c r="H512" s="8">
        <v>7.5</v>
      </c>
      <c r="I512" s="8" t="str">
        <f t="shared" si="19"/>
        <v>Normal Time</v>
      </c>
      <c r="J512" s="8" t="s">
        <v>656</v>
      </c>
      <c r="K512" s="24" t="str">
        <f>INDEX(projects[job number],MATCH(TimeEntry2[[#This Row],[Project_ID]],projects[Project_ID],0))</f>
        <v>210035-65</v>
      </c>
      <c r="L512" s="8">
        <f>IF(TimeEntry2[[#This Row],[Date]]=0,"",WEEKDAY(G512,2))</f>
        <v>3</v>
      </c>
      <c r="M512" s="28">
        <f>YEAR(TimeEntry2[[#This Row],[WkEnd]])</f>
        <v>2021</v>
      </c>
      <c r="N512" s="28">
        <f>WEEKNUM(TimeEntry2[[#This Row],[WkEnd]])</f>
        <v>13</v>
      </c>
      <c r="O512" s="28" t="str">
        <f>TimeEntry2[[#This Row],[Year]]&amp;"-"&amp;TimeEntry2[[#This Row],[WkNo]]</f>
        <v>2021-13</v>
      </c>
    </row>
    <row r="513" spans="1:15" x14ac:dyDescent="0.25">
      <c r="A513" s="26">
        <f>MOD(IF(ROW()=2,  0.1,    IF(INDEX(TimeEntry2[WkEnd],ROW()-1)  =INDEX(TimeEntry2[WkEnd],ROW()-2),    INDEX(TimeEntry2[format],ROW()-2),    INDEX(TimeEntry2[format],ROW()-2)    +1)),2)</f>
        <v>0.10000000000000009</v>
      </c>
      <c r="B513" s="6">
        <v>44271.50072916667</v>
      </c>
      <c r="C513" s="20">
        <f>TimeEntry2[[#This Row],[Timestamp]]</f>
        <v>44271.50072916667</v>
      </c>
      <c r="D513" s="8" t="s">
        <v>173</v>
      </c>
      <c r="E513" s="7">
        <f>IF(TimeEntry2[[#This Row],[Date]]=0,#REF!,G513+(7-L513))</f>
        <v>44276</v>
      </c>
      <c r="F513" s="21" t="str">
        <f>INDEX(projects[Charge_Code],MATCH(TimeEntry2[[#This Row],[Project_ID]],projects[Project_ID],0))</f>
        <v>TRAINING (In-house training)</v>
      </c>
      <c r="G513" s="27">
        <f>ROUNDDOWN(TimeEntry2[[#This Row],[Timestamp]],0)</f>
        <v>44271</v>
      </c>
      <c r="H513" s="8">
        <v>7.5</v>
      </c>
      <c r="I513" s="8" t="str">
        <f t="shared" si="19"/>
        <v>Normal Time</v>
      </c>
      <c r="J513" s="8" t="s">
        <v>650</v>
      </c>
      <c r="K513" s="24">
        <f>INDEX(projects[job number],MATCH(TimeEntry2[[#This Row],[Project_ID]],projects[Project_ID],0))</f>
        <v>0</v>
      </c>
      <c r="L513" s="8">
        <f>IF(TimeEntry2[[#This Row],[Date]]=0,"",WEEKDAY(G513,2))</f>
        <v>2</v>
      </c>
      <c r="M513" s="28">
        <f>YEAR(TimeEntry2[[#This Row],[WkEnd]])</f>
        <v>2021</v>
      </c>
      <c r="N513" s="28">
        <f>WEEKNUM(TimeEntry2[[#This Row],[WkEnd]])</f>
        <v>13</v>
      </c>
      <c r="O513" s="28" t="str">
        <f>TimeEntry2[[#This Row],[Year]]&amp;"-"&amp;TimeEntry2[[#This Row],[WkNo]]</f>
        <v>2021-13</v>
      </c>
    </row>
    <row r="514" spans="1:15" x14ac:dyDescent="0.25">
      <c r="A514" s="26">
        <f>MOD(IF(ROW()=2,  0.1,    IF(INDEX(TimeEntry2[WkEnd],ROW()-1)  =INDEX(TimeEntry2[WkEnd],ROW()-2),    INDEX(TimeEntry2[format],ROW()-2),    INDEX(TimeEntry2[format],ROW()-2)    +1)),2)</f>
        <v>0.10000000000000009</v>
      </c>
      <c r="B514" s="6">
        <v>44270.500706018516</v>
      </c>
      <c r="C514" s="20">
        <f>TimeEntry2[[#This Row],[Timestamp]]</f>
        <v>44270.500706018516</v>
      </c>
      <c r="D514" s="8" t="s">
        <v>200</v>
      </c>
      <c r="E514" s="7">
        <f>IF(TimeEntry2[[#This Row],[Date]]=0,#REF!,G514+(7-L514))</f>
        <v>44276</v>
      </c>
      <c r="F514" s="21" t="str">
        <f>INDEX(projects[Charge_Code],MATCH(TimeEntry2[[#This Row],[Project_ID]],projects[Project_ID],0))</f>
        <v>210035-65 MC VBB WP1: DO-nota West (25-050)</v>
      </c>
      <c r="G514" s="27">
        <f>ROUNDDOWN(TimeEntry2[[#This Row],[Timestamp]],0)</f>
        <v>44270</v>
      </c>
      <c r="H514" s="8">
        <v>3</v>
      </c>
      <c r="I514" s="8" t="str">
        <f t="shared" si="19"/>
        <v>Normal Time</v>
      </c>
      <c r="J514" s="8" t="s">
        <v>657</v>
      </c>
      <c r="K514" s="24" t="str">
        <f>INDEX(projects[job number],MATCH(TimeEntry2[[#This Row],[Project_ID]],projects[Project_ID],0))</f>
        <v>210035-65</v>
      </c>
      <c r="L514" s="8">
        <f>IF(TimeEntry2[[#This Row],[Date]]=0,"",WEEKDAY(G514,2))</f>
        <v>1</v>
      </c>
      <c r="M514" s="28">
        <f>YEAR(TimeEntry2[[#This Row],[WkEnd]])</f>
        <v>2021</v>
      </c>
      <c r="N514" s="28">
        <f>WEEKNUM(TimeEntry2[[#This Row],[WkEnd]])</f>
        <v>13</v>
      </c>
      <c r="O514" s="28" t="str">
        <f>TimeEntry2[[#This Row],[Year]]&amp;"-"&amp;TimeEntry2[[#This Row],[WkNo]]</f>
        <v>2021-13</v>
      </c>
    </row>
    <row r="515" spans="1:15" x14ac:dyDescent="0.25">
      <c r="A515" s="26">
        <f>MOD(IF(ROW()=2,  0.1,    IF(INDEX(TimeEntry2[WkEnd],ROW()-1)  =INDEX(TimeEntry2[WkEnd],ROW()-2),    INDEX(TimeEntry2[format],ROW()-2),    INDEX(TimeEntry2[format],ROW()-2)    +1)),2)</f>
        <v>1.1000000000000001</v>
      </c>
      <c r="B515" s="6">
        <v>44267.500532407408</v>
      </c>
      <c r="C515" s="20">
        <f>TimeEntry2[[#This Row],[Timestamp]]</f>
        <v>44267.500532407408</v>
      </c>
      <c r="D515" s="8" t="s">
        <v>100</v>
      </c>
      <c r="E515" s="7">
        <f>IF(TimeEntry2[[#This Row],[Date]]=0,#REF!,G515+(7-L515))</f>
        <v>44269</v>
      </c>
      <c r="F515" s="21" t="str">
        <f>INDEX(projects[Charge_Code],MATCH(TimeEntry2[[#This Row],[Project_ID]],projects[Project_ID],0))</f>
        <v>HOLIDAY</v>
      </c>
      <c r="G515" s="27">
        <f>ROUNDDOWN(TimeEntry2[[#This Row],[Timestamp]],0)</f>
        <v>44267</v>
      </c>
      <c r="H515" s="8">
        <v>3.75</v>
      </c>
      <c r="I515" s="8" t="str">
        <f t="shared" si="19"/>
        <v>Normal Time</v>
      </c>
      <c r="J515" s="8"/>
      <c r="K515" s="24" t="str">
        <f>INDEX(projects[job number],MATCH(TimeEntry2[[#This Row],[Project_ID]],projects[Project_ID],0))</f>
        <v>HOLIDAY</v>
      </c>
      <c r="L515" s="8">
        <f>IF(TimeEntry2[[#This Row],[Date]]=0,"",WEEKDAY(G515,2))</f>
        <v>5</v>
      </c>
      <c r="M515" s="28">
        <f>YEAR(TimeEntry2[[#This Row],[WkEnd]])</f>
        <v>2021</v>
      </c>
      <c r="N515" s="28">
        <f>WEEKNUM(TimeEntry2[[#This Row],[WkEnd]])</f>
        <v>12</v>
      </c>
      <c r="O515" s="28" t="str">
        <f>TimeEntry2[[#This Row],[Year]]&amp;"-"&amp;TimeEntry2[[#This Row],[WkNo]]</f>
        <v>2021-12</v>
      </c>
    </row>
    <row r="516" spans="1:15" x14ac:dyDescent="0.25">
      <c r="A516" s="26">
        <f>MOD(IF(ROW()=2,  0.1,    IF(INDEX(TimeEntry2[WkEnd],ROW()-1)  =INDEX(TimeEntry2[WkEnd],ROW()-2),    INDEX(TimeEntry2[format],ROW()-2),    INDEX(TimeEntry2[format],ROW()-2)    +1)),2)</f>
        <v>1.1000000000000001</v>
      </c>
      <c r="B516" s="6">
        <v>44267.500532407408</v>
      </c>
      <c r="C516" s="20">
        <f>TimeEntry2[[#This Row],[Timestamp]]</f>
        <v>44267.500532407408</v>
      </c>
      <c r="D516" s="8" t="s">
        <v>200</v>
      </c>
      <c r="E516" s="7">
        <f>IF(TimeEntry2[[#This Row],[Date]]=0,#REF!,G516+(7-L516))</f>
        <v>44269</v>
      </c>
      <c r="F516" s="21" t="str">
        <f>INDEX(projects[Charge_Code],MATCH(TimeEntry2[[#This Row],[Project_ID]],projects[Project_ID],0))</f>
        <v>210035-65 MC VBB WP1: DO-nota West (25-050)</v>
      </c>
      <c r="G516" s="27">
        <f>ROUNDDOWN(TimeEntry2[[#This Row],[Timestamp]],0)</f>
        <v>44267</v>
      </c>
      <c r="H516" s="8">
        <v>3.75</v>
      </c>
      <c r="I516" s="8" t="str">
        <f t="shared" si="19"/>
        <v>Normal Time</v>
      </c>
      <c r="J516" s="8" t="s">
        <v>658</v>
      </c>
      <c r="K516" s="24" t="str">
        <f>INDEX(projects[job number],MATCH(TimeEntry2[[#This Row],[Project_ID]],projects[Project_ID],0))</f>
        <v>210035-65</v>
      </c>
      <c r="L516" s="8">
        <f>IF(TimeEntry2[[#This Row],[Date]]=0,"",WEEKDAY(G516,2))</f>
        <v>5</v>
      </c>
      <c r="M516" s="28">
        <f>YEAR(TimeEntry2[[#This Row],[WkEnd]])</f>
        <v>2021</v>
      </c>
      <c r="N516" s="28">
        <f>WEEKNUM(TimeEntry2[[#This Row],[WkEnd]])</f>
        <v>12</v>
      </c>
      <c r="O516" s="28" t="str">
        <f>TimeEntry2[[#This Row],[Year]]&amp;"-"&amp;TimeEntry2[[#This Row],[WkNo]]</f>
        <v>2021-12</v>
      </c>
    </row>
    <row r="517" spans="1:15" x14ac:dyDescent="0.25">
      <c r="A517" s="26">
        <f>MOD(IF(ROW()=2,  0.1,    IF(INDEX(TimeEntry2[WkEnd],ROW()-1)  =INDEX(TimeEntry2[WkEnd],ROW()-2),    INDEX(TimeEntry2[format],ROW()-2),    INDEX(TimeEntry2[format],ROW()-2)    +1)),2)</f>
        <v>1.1000000000000001</v>
      </c>
      <c r="B517" s="6">
        <v>44266.668703703705</v>
      </c>
      <c r="C517" s="20">
        <f>TimeEntry2[[#This Row],[Timestamp]]</f>
        <v>44266.668703703705</v>
      </c>
      <c r="D517" s="8" t="s">
        <v>200</v>
      </c>
      <c r="E517" s="7">
        <f>IF(TimeEntry2[[#This Row],[Date]]=0,#REF!,G517+(7-L517))</f>
        <v>44269</v>
      </c>
      <c r="F517" s="21" t="str">
        <f>INDEX(projects[Charge_Code],MATCH(TimeEntry2[[#This Row],[Project_ID]],projects[Project_ID],0))</f>
        <v>210035-65 MC VBB WP1: DO-nota West (25-050)</v>
      </c>
      <c r="G517" s="27">
        <f>ROUNDDOWN(TimeEntry2[[#This Row],[Timestamp]],0)</f>
        <v>44266</v>
      </c>
      <c r="H517" s="8">
        <v>4.5</v>
      </c>
      <c r="I517" s="8" t="str">
        <f t="shared" si="19"/>
        <v>Normal Time</v>
      </c>
      <c r="J517" s="8" t="s">
        <v>659</v>
      </c>
      <c r="K517" s="24" t="str">
        <f>INDEX(projects[job number],MATCH(TimeEntry2[[#This Row],[Project_ID]],projects[Project_ID],0))</f>
        <v>210035-65</v>
      </c>
      <c r="L517" s="8">
        <f>IF(TimeEntry2[[#This Row],[Date]]=0,"",WEEKDAY(G517,2))</f>
        <v>4</v>
      </c>
      <c r="M517" s="28">
        <f>YEAR(TimeEntry2[[#This Row],[WkEnd]])</f>
        <v>2021</v>
      </c>
      <c r="N517" s="28">
        <f>WEEKNUM(TimeEntry2[[#This Row],[WkEnd]])</f>
        <v>12</v>
      </c>
      <c r="O517" s="28" t="str">
        <f>TimeEntry2[[#This Row],[Year]]&amp;"-"&amp;TimeEntry2[[#This Row],[WkNo]]</f>
        <v>2021-12</v>
      </c>
    </row>
    <row r="518" spans="1:15" x14ac:dyDescent="0.25">
      <c r="A518" s="26">
        <f>MOD(IF(ROW()=2,  0.1,    IF(INDEX(TimeEntry2[WkEnd],ROW()-1)  =INDEX(TimeEntry2[WkEnd],ROW()-2),    INDEX(TimeEntry2[format],ROW()-2),    INDEX(TimeEntry2[format],ROW()-2)    +1)),2)</f>
        <v>1.1000000000000001</v>
      </c>
      <c r="B518" s="6">
        <v>44266.504837962966</v>
      </c>
      <c r="C518" s="20">
        <f>TimeEntry2[[#This Row],[Timestamp]]</f>
        <v>44266.504837962966</v>
      </c>
      <c r="D518" s="8" t="s">
        <v>200</v>
      </c>
      <c r="E518" s="7">
        <f>IF(TimeEntry2[[#This Row],[Date]]=0,#REF!,G518+(7-L518))</f>
        <v>44269</v>
      </c>
      <c r="F518" s="21" t="str">
        <f>INDEX(projects[Charge_Code],MATCH(TimeEntry2[[#This Row],[Project_ID]],projects[Project_ID],0))</f>
        <v>210035-65 MC VBB WP1: DO-nota West (25-050)</v>
      </c>
      <c r="G518" s="27">
        <f>ROUNDDOWN(TimeEntry2[[#This Row],[Timestamp]],0)</f>
        <v>44266</v>
      </c>
      <c r="H518" s="8">
        <v>3</v>
      </c>
      <c r="I518" s="8" t="str">
        <f t="shared" si="19"/>
        <v>Normal Time</v>
      </c>
      <c r="J518" s="8" t="s">
        <v>660</v>
      </c>
      <c r="K518" s="24" t="str">
        <f>INDEX(projects[job number],MATCH(TimeEntry2[[#This Row],[Project_ID]],projects[Project_ID],0))</f>
        <v>210035-65</v>
      </c>
      <c r="L518" s="8">
        <f>IF(TimeEntry2[[#This Row],[Date]]=0,"",WEEKDAY(G518,2))</f>
        <v>4</v>
      </c>
      <c r="M518" s="28">
        <f>YEAR(TimeEntry2[[#This Row],[WkEnd]])</f>
        <v>2021</v>
      </c>
      <c r="N518" s="28">
        <f>WEEKNUM(TimeEntry2[[#This Row],[WkEnd]])</f>
        <v>12</v>
      </c>
      <c r="O518" s="28" t="str">
        <f>TimeEntry2[[#This Row],[Year]]&amp;"-"&amp;TimeEntry2[[#This Row],[WkNo]]</f>
        <v>2021-12</v>
      </c>
    </row>
    <row r="519" spans="1:15" x14ac:dyDescent="0.25">
      <c r="A519" s="26">
        <f>MOD(IF(ROW()=2,  0.1,    IF(INDEX(TimeEntry2[WkEnd],ROW()-1)  =INDEX(TimeEntry2[WkEnd],ROW()-2),    INDEX(TimeEntry2[format],ROW()-2),    INDEX(TimeEntry2[format],ROW()-2)    +1)),2)</f>
        <v>1.1000000000000001</v>
      </c>
      <c r="B519" s="6">
        <v>44265.672303240739</v>
      </c>
      <c r="C519" s="20">
        <f>TimeEntry2[[#This Row],[Timestamp]]</f>
        <v>44265.672303240739</v>
      </c>
      <c r="D519" s="8" t="s">
        <v>200</v>
      </c>
      <c r="E519" s="7">
        <f>IF(TimeEntry2[[#This Row],[Date]]=0,#REF!,G519+(7-L519))</f>
        <v>44269</v>
      </c>
      <c r="F519" s="21" t="str">
        <f>INDEX(projects[Charge_Code],MATCH(TimeEntry2[[#This Row],[Project_ID]],projects[Project_ID],0))</f>
        <v>210035-65 MC VBB WP1: DO-nota West (25-050)</v>
      </c>
      <c r="G519" s="27">
        <f>ROUNDDOWN(TimeEntry2[[#This Row],[Timestamp]],0)</f>
        <v>44265</v>
      </c>
      <c r="H519" s="8">
        <v>3.5</v>
      </c>
      <c r="I519" s="8" t="str">
        <f t="shared" si="19"/>
        <v>Normal Time</v>
      </c>
      <c r="J519" s="8" t="s">
        <v>661</v>
      </c>
      <c r="K519" s="24" t="str">
        <f>INDEX(projects[job number],MATCH(TimeEntry2[[#This Row],[Project_ID]],projects[Project_ID],0))</f>
        <v>210035-65</v>
      </c>
      <c r="L519" s="8">
        <f>IF(TimeEntry2[[#This Row],[Date]]=0,"",WEEKDAY(G519,2))</f>
        <v>3</v>
      </c>
      <c r="M519" s="28">
        <f>YEAR(TimeEntry2[[#This Row],[WkEnd]])</f>
        <v>2021</v>
      </c>
      <c r="N519" s="28">
        <f>WEEKNUM(TimeEntry2[[#This Row],[WkEnd]])</f>
        <v>12</v>
      </c>
      <c r="O519" s="28" t="str">
        <f>TimeEntry2[[#This Row],[Year]]&amp;"-"&amp;TimeEntry2[[#This Row],[WkNo]]</f>
        <v>2021-12</v>
      </c>
    </row>
    <row r="520" spans="1:15" x14ac:dyDescent="0.25">
      <c r="A520" s="26">
        <f>MOD(IF(ROW()=2,  0.1,    IF(INDEX(TimeEntry2[WkEnd],ROW()-1)  =INDEX(TimeEntry2[WkEnd],ROW()-2),    INDEX(TimeEntry2[format],ROW()-2),    INDEX(TimeEntry2[format],ROW()-2)    +1)),2)</f>
        <v>1.1000000000000001</v>
      </c>
      <c r="B520" s="6">
        <v>44265.513611111113</v>
      </c>
      <c r="C520" s="20">
        <f>TimeEntry2[[#This Row],[Timestamp]]</f>
        <v>44265.513611111113</v>
      </c>
      <c r="D520" s="8" t="s">
        <v>200</v>
      </c>
      <c r="E520" s="7">
        <f>IF(TimeEntry2[[#This Row],[Date]]=0,#REF!,G520+(7-L520))</f>
        <v>44269</v>
      </c>
      <c r="F520" s="21" t="str">
        <f>INDEX(projects[Charge_Code],MATCH(TimeEntry2[[#This Row],[Project_ID]],projects[Project_ID],0))</f>
        <v>210035-65 MC VBB WP1: DO-nota West (25-050)</v>
      </c>
      <c r="G520" s="27">
        <f>ROUNDDOWN(TimeEntry2[[#This Row],[Timestamp]],0)</f>
        <v>44265</v>
      </c>
      <c r="H520" s="8">
        <v>4</v>
      </c>
      <c r="I520" s="8" t="str">
        <f t="shared" si="19"/>
        <v>Normal Time</v>
      </c>
      <c r="J520" s="8" t="s">
        <v>662</v>
      </c>
      <c r="K520" s="24" t="str">
        <f>INDEX(projects[job number],MATCH(TimeEntry2[[#This Row],[Project_ID]],projects[Project_ID],0))</f>
        <v>210035-65</v>
      </c>
      <c r="L520" s="8">
        <f>IF(TimeEntry2[[#This Row],[Date]]=0,"",WEEKDAY(G520,2))</f>
        <v>3</v>
      </c>
      <c r="M520" s="28">
        <f>YEAR(TimeEntry2[[#This Row],[WkEnd]])</f>
        <v>2021</v>
      </c>
      <c r="N520" s="28">
        <f>WEEKNUM(TimeEntry2[[#This Row],[WkEnd]])</f>
        <v>12</v>
      </c>
      <c r="O520" s="28" t="str">
        <f>TimeEntry2[[#This Row],[Year]]&amp;"-"&amp;TimeEntry2[[#This Row],[WkNo]]</f>
        <v>2021-12</v>
      </c>
    </row>
    <row r="521" spans="1:15" x14ac:dyDescent="0.25">
      <c r="A521" s="26">
        <f>MOD(IF(ROW()=2,  0.1,    IF(INDEX(TimeEntry2[WkEnd],ROW()-1)  =INDEX(TimeEntry2[WkEnd],ROW()-2),    INDEX(TimeEntry2[format],ROW()-2),    INDEX(TimeEntry2[format],ROW()-2)    +1)),2)</f>
        <v>1.1000000000000001</v>
      </c>
      <c r="B521" s="6">
        <v>44264.500335648147</v>
      </c>
      <c r="C521" s="20">
        <f>TimeEntry2[[#This Row],[Timestamp]]</f>
        <v>44264.500335648147</v>
      </c>
      <c r="D521" s="8" t="s">
        <v>173</v>
      </c>
      <c r="E521" s="7">
        <f>IF(TimeEntry2[[#This Row],[Date]]=0,#REF!,G521+(7-L521))</f>
        <v>44269</v>
      </c>
      <c r="F521" s="21" t="str">
        <f>INDEX(projects[Charge_Code],MATCH(TimeEntry2[[#This Row],[Project_ID]],projects[Project_ID],0))</f>
        <v>TRAINING (In-house training)</v>
      </c>
      <c r="G521" s="27">
        <f>ROUNDDOWN(TimeEntry2[[#This Row],[Timestamp]],0)</f>
        <v>44264</v>
      </c>
      <c r="H521" s="8">
        <v>7.5</v>
      </c>
      <c r="I521" s="8" t="str">
        <f t="shared" si="19"/>
        <v>Normal Time</v>
      </c>
      <c r="J521" s="8" t="s">
        <v>650</v>
      </c>
      <c r="K521" s="24">
        <f>INDEX(projects[job number],MATCH(TimeEntry2[[#This Row],[Project_ID]],projects[Project_ID],0))</f>
        <v>0</v>
      </c>
      <c r="L521" s="8">
        <f>IF(TimeEntry2[[#This Row],[Date]]=0,"",WEEKDAY(G521,2))</f>
        <v>2</v>
      </c>
      <c r="M521" s="28">
        <f>YEAR(TimeEntry2[[#This Row],[WkEnd]])</f>
        <v>2021</v>
      </c>
      <c r="N521" s="28">
        <f>WEEKNUM(TimeEntry2[[#This Row],[WkEnd]])</f>
        <v>12</v>
      </c>
      <c r="O521" s="28" t="str">
        <f>TimeEntry2[[#This Row],[Year]]&amp;"-"&amp;TimeEntry2[[#This Row],[WkNo]]</f>
        <v>2021-12</v>
      </c>
    </row>
    <row r="522" spans="1:15" x14ac:dyDescent="0.25">
      <c r="A522" s="26">
        <f>MOD(IF(ROW()=2,  0.1,    IF(INDEX(TimeEntry2[WkEnd],ROW()-1)  =INDEX(TimeEntry2[WkEnd],ROW()-2),    INDEX(TimeEntry2[format],ROW()-2),    INDEX(TimeEntry2[format],ROW()-2)    +1)),2)</f>
        <v>1.1000000000000001</v>
      </c>
      <c r="B522" s="6">
        <v>44263.66810185185</v>
      </c>
      <c r="C522" s="20">
        <f>TimeEntry2[[#This Row],[Timestamp]]</f>
        <v>44263.66810185185</v>
      </c>
      <c r="D522" s="8" t="s">
        <v>200</v>
      </c>
      <c r="E522" s="7">
        <f>IF(TimeEntry2[[#This Row],[Date]]=0,#REF!,G522+(7-L522))</f>
        <v>44269</v>
      </c>
      <c r="F522" s="21" t="str">
        <f>INDEX(projects[Charge_Code],MATCH(TimeEntry2[[#This Row],[Project_ID]],projects[Project_ID],0))</f>
        <v>210035-65 MC VBB WP1: DO-nota West (25-050)</v>
      </c>
      <c r="G522" s="27">
        <f>ROUNDDOWN(TimeEntry2[[#This Row],[Timestamp]],0)</f>
        <v>44263</v>
      </c>
      <c r="H522" s="8">
        <v>3.5</v>
      </c>
      <c r="I522" s="8" t="str">
        <f t="shared" si="19"/>
        <v>Normal Time</v>
      </c>
      <c r="J522" s="8" t="s">
        <v>663</v>
      </c>
      <c r="K522" s="24" t="str">
        <f>INDEX(projects[job number],MATCH(TimeEntry2[[#This Row],[Project_ID]],projects[Project_ID],0))</f>
        <v>210035-65</v>
      </c>
      <c r="L522" s="8">
        <f>IF(TimeEntry2[[#This Row],[Date]]=0,"",WEEKDAY(G522,2))</f>
        <v>1</v>
      </c>
      <c r="M522" s="28">
        <f>YEAR(TimeEntry2[[#This Row],[WkEnd]])</f>
        <v>2021</v>
      </c>
      <c r="N522" s="28">
        <f>WEEKNUM(TimeEntry2[[#This Row],[WkEnd]])</f>
        <v>12</v>
      </c>
      <c r="O522" s="28" t="str">
        <f>TimeEntry2[[#This Row],[Year]]&amp;"-"&amp;TimeEntry2[[#This Row],[WkNo]]</f>
        <v>2021-12</v>
      </c>
    </row>
    <row r="523" spans="1:15" x14ac:dyDescent="0.25">
      <c r="A523" s="26">
        <f>MOD(IF(ROW()=2,  0.1,    IF(INDEX(TimeEntry2[WkEnd],ROW()-1)  =INDEX(TimeEntry2[WkEnd],ROW()-2),    INDEX(TimeEntry2[format],ROW()-2),    INDEX(TimeEntry2[format],ROW()-2)    +1)),2)</f>
        <v>1.1000000000000001</v>
      </c>
      <c r="B523" s="6">
        <v>44263.503159722219</v>
      </c>
      <c r="C523" s="20">
        <f>TimeEntry2[[#This Row],[Timestamp]]</f>
        <v>44263.503159722219</v>
      </c>
      <c r="D523" s="8" t="s">
        <v>200</v>
      </c>
      <c r="E523" s="7">
        <f>IF(TimeEntry2[[#This Row],[Date]]=0,#REF!,G523+(7-L523))</f>
        <v>44269</v>
      </c>
      <c r="F523" s="21" t="str">
        <f>INDEX(projects[Charge_Code],MATCH(TimeEntry2[[#This Row],[Project_ID]],projects[Project_ID],0))</f>
        <v>210035-65 MC VBB WP1: DO-nota West (25-050)</v>
      </c>
      <c r="G523" s="27">
        <f>ROUNDDOWN(TimeEntry2[[#This Row],[Timestamp]],0)</f>
        <v>44263</v>
      </c>
      <c r="H523" s="8">
        <v>4</v>
      </c>
      <c r="I523" s="8" t="str">
        <f t="shared" si="19"/>
        <v>Normal Time</v>
      </c>
      <c r="J523" s="8" t="s">
        <v>664</v>
      </c>
      <c r="K523" s="24" t="str">
        <f>INDEX(projects[job number],MATCH(TimeEntry2[[#This Row],[Project_ID]],projects[Project_ID],0))</f>
        <v>210035-65</v>
      </c>
      <c r="L523" s="8">
        <f>IF(TimeEntry2[[#This Row],[Date]]=0,"",WEEKDAY(G523,2))</f>
        <v>1</v>
      </c>
      <c r="M523" s="28">
        <f>YEAR(TimeEntry2[[#This Row],[WkEnd]])</f>
        <v>2021</v>
      </c>
      <c r="N523" s="28">
        <f>WEEKNUM(TimeEntry2[[#This Row],[WkEnd]])</f>
        <v>12</v>
      </c>
      <c r="O523" s="28" t="str">
        <f>TimeEntry2[[#This Row],[Year]]&amp;"-"&amp;TimeEntry2[[#This Row],[WkNo]]</f>
        <v>2021-12</v>
      </c>
    </row>
    <row r="524" spans="1:15" x14ac:dyDescent="0.25">
      <c r="A524" s="26">
        <f>MOD(IF(ROW()=2,  0.1,    IF(INDEX(TimeEntry2[WkEnd],ROW()-1)  =INDEX(TimeEntry2[WkEnd],ROW()-2),    INDEX(TimeEntry2[format],ROW()-2),    INDEX(TimeEntry2[format],ROW()-2)    +1)),2)</f>
        <v>0.10000000000000009</v>
      </c>
      <c r="B524" s="6">
        <v>44260.667731481481</v>
      </c>
      <c r="C524" s="20">
        <f>TimeEntry2[[#This Row],[Timestamp]]</f>
        <v>44260.667731481481</v>
      </c>
      <c r="D524" s="8" t="s">
        <v>200</v>
      </c>
      <c r="E524" s="7">
        <f>IF(TimeEntry2[[#This Row],[Date]]=0,#REF!,G524+(7-L524))</f>
        <v>44262</v>
      </c>
      <c r="F524" s="21" t="str">
        <f>INDEX(projects[Charge_Code],MATCH(TimeEntry2[[#This Row],[Project_ID]],projects[Project_ID],0))</f>
        <v>210035-65 MC VBB WP1: DO-nota West (25-050)</v>
      </c>
      <c r="G524" s="27">
        <f>ROUNDDOWN(TimeEntry2[[#This Row],[Timestamp]],0)</f>
        <v>44260</v>
      </c>
      <c r="H524" s="8">
        <v>3.75</v>
      </c>
      <c r="I524" s="8" t="str">
        <f t="shared" si="19"/>
        <v>Normal Time</v>
      </c>
      <c r="J524" s="8" t="s">
        <v>665</v>
      </c>
      <c r="K524" s="24" t="str">
        <f>INDEX(projects[job number],MATCH(TimeEntry2[[#This Row],[Project_ID]],projects[Project_ID],0))</f>
        <v>210035-65</v>
      </c>
      <c r="L524" s="8">
        <f>IF(TimeEntry2[[#This Row],[Date]]=0,"",WEEKDAY(G524,2))</f>
        <v>5</v>
      </c>
      <c r="M524" s="28">
        <f>YEAR(TimeEntry2[[#This Row],[WkEnd]])</f>
        <v>2021</v>
      </c>
      <c r="N524" s="28">
        <f>WEEKNUM(TimeEntry2[[#This Row],[WkEnd]])</f>
        <v>11</v>
      </c>
      <c r="O524" s="28" t="str">
        <f>TimeEntry2[[#This Row],[Year]]&amp;"-"&amp;TimeEntry2[[#This Row],[WkNo]]</f>
        <v>2021-11</v>
      </c>
    </row>
    <row r="525" spans="1:15" x14ac:dyDescent="0.25">
      <c r="A525" s="26">
        <f>MOD(IF(ROW()=2,  0.1,    IF(INDEX(TimeEntry2[WkEnd],ROW()-1)  =INDEX(TimeEntry2[WkEnd],ROW()-2),    INDEX(TimeEntry2[format],ROW()-2),    INDEX(TimeEntry2[format],ROW()-2)    +1)),2)</f>
        <v>0.10000000000000009</v>
      </c>
      <c r="B525" s="6">
        <v>44260.667731481481</v>
      </c>
      <c r="C525" s="20">
        <f>TimeEntry2[[#This Row],[Timestamp]]</f>
        <v>44260.667731481481</v>
      </c>
      <c r="D525" s="8" t="s">
        <v>100</v>
      </c>
      <c r="E525" s="7">
        <f>IF(TimeEntry2[[#This Row],[Date]]=0,#REF!,G525+(7-L525))</f>
        <v>44262</v>
      </c>
      <c r="F525" s="21" t="str">
        <f>INDEX(projects[Charge_Code],MATCH(TimeEntry2[[#This Row],[Project_ID]],projects[Project_ID],0))</f>
        <v>HOLIDAY</v>
      </c>
      <c r="G525" s="27">
        <f>ROUNDDOWN(TimeEntry2[[#This Row],[Timestamp]],0)</f>
        <v>44260</v>
      </c>
      <c r="H525" s="8">
        <v>3.75</v>
      </c>
      <c r="I525" s="8" t="str">
        <f t="shared" si="19"/>
        <v>Normal Time</v>
      </c>
      <c r="J525" s="8"/>
      <c r="K525" s="24" t="str">
        <f>INDEX(projects[job number],MATCH(TimeEntry2[[#This Row],[Project_ID]],projects[Project_ID],0))</f>
        <v>HOLIDAY</v>
      </c>
      <c r="L525" s="8">
        <f>IF(TimeEntry2[[#This Row],[Date]]=0,"",WEEKDAY(G525,2))</f>
        <v>5</v>
      </c>
      <c r="M525" s="28">
        <f>YEAR(TimeEntry2[[#This Row],[WkEnd]])</f>
        <v>2021</v>
      </c>
      <c r="N525" s="28">
        <f>WEEKNUM(TimeEntry2[[#This Row],[WkEnd]])</f>
        <v>11</v>
      </c>
      <c r="O525" s="28" t="str">
        <f>TimeEntry2[[#This Row],[Year]]&amp;"-"&amp;TimeEntry2[[#This Row],[WkNo]]</f>
        <v>2021-11</v>
      </c>
    </row>
    <row r="526" spans="1:15" x14ac:dyDescent="0.25">
      <c r="A526" s="26">
        <f>MOD(IF(ROW()=2,  0.1,    IF(INDEX(TimeEntry2[WkEnd],ROW()-1)  =INDEX(TimeEntry2[WkEnd],ROW()-2),    INDEX(TimeEntry2[format],ROW()-2),    INDEX(TimeEntry2[format],ROW()-2)    +1)),2)</f>
        <v>0.10000000000000009</v>
      </c>
      <c r="B526" s="6">
        <v>44259.667731481481</v>
      </c>
      <c r="C526" s="20">
        <f>TimeEntry2[[#This Row],[Timestamp]]</f>
        <v>44259.667731481481</v>
      </c>
      <c r="D526" s="8" t="s">
        <v>200</v>
      </c>
      <c r="E526" s="7">
        <f>IF(TimeEntry2[[#This Row],[Date]]=0,#REF!,G526+(7-L526))</f>
        <v>44262</v>
      </c>
      <c r="F526" s="21" t="str">
        <f>INDEX(projects[Charge_Code],MATCH(TimeEntry2[[#This Row],[Project_ID]],projects[Project_ID],0))</f>
        <v>210035-65 MC VBB WP1: DO-nota West (25-050)</v>
      </c>
      <c r="G526" s="27">
        <f>ROUNDDOWN(TimeEntry2[[#This Row],[Timestamp]],0)</f>
        <v>44259</v>
      </c>
      <c r="H526" s="8">
        <v>3.5</v>
      </c>
      <c r="I526" s="8" t="str">
        <f t="shared" si="19"/>
        <v>Normal Time</v>
      </c>
      <c r="J526" s="8" t="s">
        <v>666</v>
      </c>
      <c r="K526" s="24" t="str">
        <f>INDEX(projects[job number],MATCH(TimeEntry2[[#This Row],[Project_ID]],projects[Project_ID],0))</f>
        <v>210035-65</v>
      </c>
      <c r="L526" s="8">
        <f>IF(TimeEntry2[[#This Row],[Date]]=0,"",WEEKDAY(G526,2))</f>
        <v>4</v>
      </c>
      <c r="M526" s="28">
        <f>YEAR(TimeEntry2[[#This Row],[WkEnd]])</f>
        <v>2021</v>
      </c>
      <c r="N526" s="28">
        <f>WEEKNUM(TimeEntry2[[#This Row],[WkEnd]])</f>
        <v>11</v>
      </c>
      <c r="O526" s="28" t="str">
        <f>TimeEntry2[[#This Row],[Year]]&amp;"-"&amp;TimeEntry2[[#This Row],[WkNo]]</f>
        <v>2021-11</v>
      </c>
    </row>
    <row r="527" spans="1:15" x14ac:dyDescent="0.25">
      <c r="A527" s="26">
        <f>MOD(IF(ROW()=2,  0.1,    IF(INDEX(TimeEntry2[WkEnd],ROW()-1)  =INDEX(TimeEntry2[WkEnd],ROW()-2),    INDEX(TimeEntry2[format],ROW()-2),    INDEX(TimeEntry2[format],ROW()-2)    +1)),2)</f>
        <v>0.10000000000000009</v>
      </c>
      <c r="B527" s="6">
        <v>44259.506099537037</v>
      </c>
      <c r="C527" s="20">
        <f>TimeEntry2[[#This Row],[Timestamp]]</f>
        <v>44259.506099537037</v>
      </c>
      <c r="D527" s="8" t="s">
        <v>200</v>
      </c>
      <c r="E527" s="7">
        <f>IF(TimeEntry2[[#This Row],[Date]]=0,#REF!,G527+(7-L527))</f>
        <v>44262</v>
      </c>
      <c r="F527" s="21" t="str">
        <f>INDEX(projects[Charge_Code],MATCH(TimeEntry2[[#This Row],[Project_ID]],projects[Project_ID],0))</f>
        <v>210035-65 MC VBB WP1: DO-nota West (25-050)</v>
      </c>
      <c r="G527" s="27">
        <f>ROUNDDOWN(TimeEntry2[[#This Row],[Timestamp]],0)</f>
        <v>44259</v>
      </c>
      <c r="H527" s="8">
        <v>4</v>
      </c>
      <c r="I527" s="8" t="str">
        <f t="shared" si="19"/>
        <v>Normal Time</v>
      </c>
      <c r="J527" s="8" t="s">
        <v>667</v>
      </c>
      <c r="K527" s="24" t="str">
        <f>INDEX(projects[job number],MATCH(TimeEntry2[[#This Row],[Project_ID]],projects[Project_ID],0))</f>
        <v>210035-65</v>
      </c>
      <c r="L527" s="8">
        <f>IF(TimeEntry2[[#This Row],[Date]]=0,"",WEEKDAY(G527,2))</f>
        <v>4</v>
      </c>
      <c r="M527" s="28">
        <f>YEAR(TimeEntry2[[#This Row],[WkEnd]])</f>
        <v>2021</v>
      </c>
      <c r="N527" s="28">
        <f>WEEKNUM(TimeEntry2[[#This Row],[WkEnd]])</f>
        <v>11</v>
      </c>
      <c r="O527" s="28" t="str">
        <f>TimeEntry2[[#This Row],[Year]]&amp;"-"&amp;TimeEntry2[[#This Row],[WkNo]]</f>
        <v>2021-11</v>
      </c>
    </row>
    <row r="528" spans="1:15" x14ac:dyDescent="0.25">
      <c r="A528" s="26">
        <f>MOD(IF(ROW()=2,  0.1,    IF(INDEX(TimeEntry2[WkEnd],ROW()-1)  =INDEX(TimeEntry2[WkEnd],ROW()-2),    INDEX(TimeEntry2[format],ROW()-2),    INDEX(TimeEntry2[format],ROW()-2)    +1)),2)</f>
        <v>0.10000000000000009</v>
      </c>
      <c r="B528" s="6">
        <v>44258.50340277778</v>
      </c>
      <c r="C528" s="20">
        <f>TimeEntry2[[#This Row],[Timestamp]]</f>
        <v>44258.50340277778</v>
      </c>
      <c r="D528" s="8" t="s">
        <v>200</v>
      </c>
      <c r="E528" s="7">
        <f>IF(TimeEntry2[[#This Row],[Date]]=0,#REF!,G528+(7-L528))</f>
        <v>44262</v>
      </c>
      <c r="F528" s="21" t="str">
        <f>INDEX(projects[Charge_Code],MATCH(TimeEntry2[[#This Row],[Project_ID]],projects[Project_ID],0))</f>
        <v>210035-65 MC VBB WP1: DO-nota West (25-050)</v>
      </c>
      <c r="G528" s="27">
        <f>ROUNDDOWN(TimeEntry2[[#This Row],[Timestamp]],0)</f>
        <v>44258</v>
      </c>
      <c r="H528" s="8">
        <v>7.5</v>
      </c>
      <c r="I528" s="8" t="str">
        <f t="shared" si="19"/>
        <v>Normal Time</v>
      </c>
      <c r="J528" s="8" t="s">
        <v>668</v>
      </c>
      <c r="K528" s="24" t="str">
        <f>INDEX(projects[job number],MATCH(TimeEntry2[[#This Row],[Project_ID]],projects[Project_ID],0))</f>
        <v>210035-65</v>
      </c>
      <c r="L528" s="8">
        <f>IF(TimeEntry2[[#This Row],[Date]]=0,"",WEEKDAY(G528,2))</f>
        <v>3</v>
      </c>
      <c r="M528" s="28">
        <f>YEAR(TimeEntry2[[#This Row],[WkEnd]])</f>
        <v>2021</v>
      </c>
      <c r="N528" s="28">
        <f>WEEKNUM(TimeEntry2[[#This Row],[WkEnd]])</f>
        <v>11</v>
      </c>
      <c r="O528" s="28" t="str">
        <f>TimeEntry2[[#This Row],[Year]]&amp;"-"&amp;TimeEntry2[[#This Row],[WkNo]]</f>
        <v>2021-11</v>
      </c>
    </row>
    <row r="529" spans="1:15" x14ac:dyDescent="0.25">
      <c r="A529" s="26">
        <f>MOD(IF(ROW()=2,  0.1,    IF(INDEX(TimeEntry2[WkEnd],ROW()-1)  =INDEX(TimeEntry2[WkEnd],ROW()-2),    INDEX(TimeEntry2[format],ROW()-2),    INDEX(TimeEntry2[format],ROW()-2)    +1)),2)</f>
        <v>0.10000000000000009</v>
      </c>
      <c r="B529" s="6">
        <v>44257.50340277778</v>
      </c>
      <c r="C529" s="20">
        <f>TimeEntry2[[#This Row],[Timestamp]]</f>
        <v>44257.50340277778</v>
      </c>
      <c r="D529" s="8" t="s">
        <v>173</v>
      </c>
      <c r="E529" s="7">
        <f>IF(TimeEntry2[[#This Row],[Date]]=0,#REF!,G529+(7-L529))</f>
        <v>44262</v>
      </c>
      <c r="F529" s="21" t="str">
        <f>INDEX(projects[Charge_Code],MATCH(TimeEntry2[[#This Row],[Project_ID]],projects[Project_ID],0))</f>
        <v>TRAINING (In-house training)</v>
      </c>
      <c r="G529" s="27">
        <f>ROUNDDOWN(TimeEntry2[[#This Row],[Timestamp]],0)</f>
        <v>44257</v>
      </c>
      <c r="H529" s="8">
        <v>7.5</v>
      </c>
      <c r="I529" s="8" t="str">
        <f t="shared" si="19"/>
        <v>Normal Time</v>
      </c>
      <c r="J529" s="8" t="s">
        <v>650</v>
      </c>
      <c r="K529" s="24">
        <f>INDEX(projects[job number],MATCH(TimeEntry2[[#This Row],[Project_ID]],projects[Project_ID],0))</f>
        <v>0</v>
      </c>
      <c r="L529" s="8">
        <f>IF(TimeEntry2[[#This Row],[Date]]=0,"",WEEKDAY(G529,2))</f>
        <v>2</v>
      </c>
      <c r="M529" s="28">
        <f>YEAR(TimeEntry2[[#This Row],[WkEnd]])</f>
        <v>2021</v>
      </c>
      <c r="N529" s="28">
        <f>WEEKNUM(TimeEntry2[[#This Row],[WkEnd]])</f>
        <v>11</v>
      </c>
      <c r="O529" s="28" t="str">
        <f>TimeEntry2[[#This Row],[Year]]&amp;"-"&amp;TimeEntry2[[#This Row],[WkNo]]</f>
        <v>2021-11</v>
      </c>
    </row>
    <row r="530" spans="1:15" x14ac:dyDescent="0.25">
      <c r="A530" s="26">
        <f>MOD(IF(ROW()=2,  0.1,    IF(INDEX(TimeEntry2[WkEnd],ROW()-1)  =INDEX(TimeEntry2[WkEnd],ROW()-2),    INDEX(TimeEntry2[format],ROW()-2),    INDEX(TimeEntry2[format],ROW()-2)    +1)),2)</f>
        <v>0.10000000000000009</v>
      </c>
      <c r="B530" s="6">
        <v>44256.666990740741</v>
      </c>
      <c r="C530" s="20">
        <f>TimeEntry2[[#This Row],[Timestamp]]</f>
        <v>44256.666990740741</v>
      </c>
      <c r="D530" s="8" t="s">
        <v>200</v>
      </c>
      <c r="E530" s="7">
        <f>IF(TimeEntry2[[#This Row],[Date]]=0,#REF!,G530+(7-L530))</f>
        <v>44262</v>
      </c>
      <c r="F530" s="21" t="str">
        <f>INDEX(projects[Charge_Code],MATCH(TimeEntry2[[#This Row],[Project_ID]],projects[Project_ID],0))</f>
        <v>210035-65 MC VBB WP1: DO-nota West (25-050)</v>
      </c>
      <c r="G530" s="27">
        <f>ROUNDDOWN(TimeEntry2[[#This Row],[Timestamp]],0)</f>
        <v>44256</v>
      </c>
      <c r="H530" s="8">
        <v>3.5</v>
      </c>
      <c r="I530" s="8" t="str">
        <f t="shared" si="19"/>
        <v>Normal Time</v>
      </c>
      <c r="J530" s="8" t="s">
        <v>669</v>
      </c>
      <c r="K530" s="24" t="str">
        <f>INDEX(projects[job number],MATCH(TimeEntry2[[#This Row],[Project_ID]],projects[Project_ID],0))</f>
        <v>210035-65</v>
      </c>
      <c r="L530" s="8">
        <f>IF(TimeEntry2[[#This Row],[Date]]=0,"",WEEKDAY(G530,2))</f>
        <v>1</v>
      </c>
      <c r="M530" s="28">
        <f>YEAR(TimeEntry2[[#This Row],[WkEnd]])</f>
        <v>2021</v>
      </c>
      <c r="N530" s="28">
        <f>WEEKNUM(TimeEntry2[[#This Row],[WkEnd]])</f>
        <v>11</v>
      </c>
      <c r="O530" s="28" t="str">
        <f>TimeEntry2[[#This Row],[Year]]&amp;"-"&amp;TimeEntry2[[#This Row],[WkNo]]</f>
        <v>2021-11</v>
      </c>
    </row>
    <row r="531" spans="1:15" x14ac:dyDescent="0.25">
      <c r="A531" s="26">
        <f>MOD(IF(ROW()=2,  0.1,    IF(INDEX(TimeEntry2[WkEnd],ROW()-1)  =INDEX(TimeEntry2[WkEnd],ROW()-2),    INDEX(TimeEntry2[format],ROW()-2),    INDEX(TimeEntry2[format],ROW()-2)    +1)),2)</f>
        <v>0.10000000000000009</v>
      </c>
      <c r="B531" s="6">
        <v>44256.500462962962</v>
      </c>
      <c r="C531" s="20">
        <f>TimeEntry2[[#This Row],[Timestamp]]</f>
        <v>44256.500462962962</v>
      </c>
      <c r="D531" s="8" t="s">
        <v>200</v>
      </c>
      <c r="E531" s="7">
        <f>IF(TimeEntry2[[#This Row],[Date]]=0,#REF!,G531+(7-L531))</f>
        <v>44262</v>
      </c>
      <c r="F531" s="21" t="str">
        <f>INDEX(projects[Charge_Code],MATCH(TimeEntry2[[#This Row],[Project_ID]],projects[Project_ID],0))</f>
        <v>210035-65 MC VBB WP1: DO-nota West (25-050)</v>
      </c>
      <c r="G531" s="27">
        <f>ROUNDDOWN(TimeEntry2[[#This Row],[Timestamp]],0)</f>
        <v>44256</v>
      </c>
      <c r="H531" s="8">
        <v>4</v>
      </c>
      <c r="I531" s="8" t="str">
        <f t="shared" si="19"/>
        <v>Normal Time</v>
      </c>
      <c r="J531" s="8" t="s">
        <v>670</v>
      </c>
      <c r="K531" s="24" t="str">
        <f>INDEX(projects[job number],MATCH(TimeEntry2[[#This Row],[Project_ID]],projects[Project_ID],0))</f>
        <v>210035-65</v>
      </c>
      <c r="L531" s="8">
        <f>IF(TimeEntry2[[#This Row],[Date]]=0,"",WEEKDAY(G531,2))</f>
        <v>1</v>
      </c>
      <c r="M531" s="28">
        <f>YEAR(TimeEntry2[[#This Row],[WkEnd]])</f>
        <v>2021</v>
      </c>
      <c r="N531" s="28">
        <f>WEEKNUM(TimeEntry2[[#This Row],[WkEnd]])</f>
        <v>11</v>
      </c>
      <c r="O531" s="28" t="str">
        <f>TimeEntry2[[#This Row],[Year]]&amp;"-"&amp;TimeEntry2[[#This Row],[WkNo]]</f>
        <v>2021-11</v>
      </c>
    </row>
    <row r="532" spans="1:15" x14ac:dyDescent="0.25">
      <c r="A532" s="26">
        <f>MOD(IF(ROW()=2,  0.1,    IF(INDEX(TimeEntry2[WkEnd],ROW()-1)  =INDEX(TimeEntry2[WkEnd],ROW()-2),    INDEX(TimeEntry2[format],ROW()-2),    INDEX(TimeEntry2[format],ROW()-2)    +1)),2)</f>
        <v>1.1000000000000001</v>
      </c>
      <c r="B532" s="6">
        <v>44253.668912037036</v>
      </c>
      <c r="C532" s="20">
        <f>TimeEntry2[[#This Row],[Timestamp]]</f>
        <v>44253.668912037036</v>
      </c>
      <c r="D532" s="8" t="s">
        <v>200</v>
      </c>
      <c r="E532" s="7">
        <f>IF(TimeEntry2[[#This Row],[Date]]=0,#REF!,G532+(7-L532))</f>
        <v>44255</v>
      </c>
      <c r="F532" s="21" t="str">
        <f>INDEX(projects[Charge_Code],MATCH(TimeEntry2[[#This Row],[Project_ID]],projects[Project_ID],0))</f>
        <v>210035-65 MC VBB WP1: DO-nota West (25-050)</v>
      </c>
      <c r="G532" s="27">
        <f>ROUNDDOWN(TimeEntry2[[#This Row],[Timestamp]],0)</f>
        <v>44253</v>
      </c>
      <c r="H532" s="8">
        <v>1</v>
      </c>
      <c r="I532" s="8" t="str">
        <f t="shared" si="19"/>
        <v>Normal Time</v>
      </c>
      <c r="J532" s="8" t="s">
        <v>671</v>
      </c>
      <c r="K532" s="24" t="str">
        <f>INDEX(projects[job number],MATCH(TimeEntry2[[#This Row],[Project_ID]],projects[Project_ID],0))</f>
        <v>210035-65</v>
      </c>
      <c r="L532" s="8">
        <f>IF(TimeEntry2[[#This Row],[Date]]=0,"",WEEKDAY(G532,2))</f>
        <v>5</v>
      </c>
      <c r="M532" s="28">
        <f>YEAR(TimeEntry2[[#This Row],[WkEnd]])</f>
        <v>2021</v>
      </c>
      <c r="N532" s="28">
        <f>WEEKNUM(TimeEntry2[[#This Row],[WkEnd]])</f>
        <v>10</v>
      </c>
      <c r="O532" s="28" t="str">
        <f>TimeEntry2[[#This Row],[Year]]&amp;"-"&amp;TimeEntry2[[#This Row],[WkNo]]</f>
        <v>2021-10</v>
      </c>
    </row>
    <row r="533" spans="1:15" x14ac:dyDescent="0.25">
      <c r="A533" s="26">
        <f>MOD(IF(ROW()=2,  0.1,    IF(INDEX(TimeEntry2[WkEnd],ROW()-1)  =INDEX(TimeEntry2[WkEnd],ROW()-2),    INDEX(TimeEntry2[format],ROW()-2),    INDEX(TimeEntry2[format],ROW()-2)    +1)),2)</f>
        <v>1.1000000000000001</v>
      </c>
      <c r="B533" s="6">
        <v>44253.507465277777</v>
      </c>
      <c r="C533" s="20">
        <f>TimeEntry2[[#This Row],[Timestamp]]</f>
        <v>44253.507465277777</v>
      </c>
      <c r="D533" s="8" t="s">
        <v>200</v>
      </c>
      <c r="E533" s="7">
        <f>IF(TimeEntry2[[#This Row],[Date]]=0,#REF!,G533+(7-L533))</f>
        <v>44255</v>
      </c>
      <c r="F533" s="21" t="str">
        <f>INDEX(projects[Charge_Code],MATCH(TimeEntry2[[#This Row],[Project_ID]],projects[Project_ID],0))</f>
        <v>210035-65 MC VBB WP1: DO-nota West (25-050)</v>
      </c>
      <c r="G533" s="27">
        <f>ROUNDDOWN(TimeEntry2[[#This Row],[Timestamp]],0)</f>
        <v>44253</v>
      </c>
      <c r="H533" s="8">
        <v>1.5</v>
      </c>
      <c r="I533" s="8" t="str">
        <f t="shared" si="19"/>
        <v>Normal Time</v>
      </c>
      <c r="J533" s="8" t="s">
        <v>672</v>
      </c>
      <c r="K533" s="24" t="str">
        <f>INDEX(projects[job number],MATCH(TimeEntry2[[#This Row],[Project_ID]],projects[Project_ID],0))</f>
        <v>210035-65</v>
      </c>
      <c r="L533" s="8">
        <f>IF(TimeEntry2[[#This Row],[Date]]=0,"",WEEKDAY(G533,2))</f>
        <v>5</v>
      </c>
      <c r="M533" s="28">
        <f>YEAR(TimeEntry2[[#This Row],[WkEnd]])</f>
        <v>2021</v>
      </c>
      <c r="N533" s="28">
        <f>WEEKNUM(TimeEntry2[[#This Row],[WkEnd]])</f>
        <v>10</v>
      </c>
      <c r="O533" s="28" t="str">
        <f>TimeEntry2[[#This Row],[Year]]&amp;"-"&amp;TimeEntry2[[#This Row],[WkNo]]</f>
        <v>2021-10</v>
      </c>
    </row>
    <row r="534" spans="1:15" x14ac:dyDescent="0.25">
      <c r="A534" s="26">
        <f>MOD(IF(ROW()=2,  0.1,    IF(INDEX(TimeEntry2[WkEnd],ROW()-1)  =INDEX(TimeEntry2[WkEnd],ROW()-2),    INDEX(TimeEntry2[format],ROW()-2),    INDEX(TimeEntry2[format],ROW()-2)    +1)),2)</f>
        <v>1.1000000000000001</v>
      </c>
      <c r="B534" s="6">
        <v>44253.507465277777</v>
      </c>
      <c r="C534" s="20">
        <f>TimeEntry2[[#This Row],[Timestamp]]</f>
        <v>44253.507465277777</v>
      </c>
      <c r="D534" s="8" t="s">
        <v>173</v>
      </c>
      <c r="E534" s="7">
        <f>IF(TimeEntry2[[#This Row],[Date]]=0,#REF!,G534+(7-L534))</f>
        <v>44255</v>
      </c>
      <c r="F534" s="21" t="str">
        <f>INDEX(projects[Charge_Code],MATCH(TimeEntry2[[#This Row],[Project_ID]],projects[Project_ID],0))</f>
        <v>TRAINING (In-house training)</v>
      </c>
      <c r="G534" s="27">
        <f>ROUNDDOWN(TimeEntry2[[#This Row],[Timestamp]],0)</f>
        <v>44253</v>
      </c>
      <c r="H534" s="8">
        <v>5</v>
      </c>
      <c r="I534" s="8" t="str">
        <f t="shared" si="19"/>
        <v>Normal Time</v>
      </c>
      <c r="J534" s="8" t="s">
        <v>673</v>
      </c>
      <c r="K534" s="24">
        <f>INDEX(projects[job number],MATCH(TimeEntry2[[#This Row],[Project_ID]],projects[Project_ID],0))</f>
        <v>0</v>
      </c>
      <c r="L534" s="8">
        <f>IF(TimeEntry2[[#This Row],[Date]]=0,"",WEEKDAY(G534,2))</f>
        <v>5</v>
      </c>
      <c r="M534" s="28">
        <f>YEAR(TimeEntry2[[#This Row],[WkEnd]])</f>
        <v>2021</v>
      </c>
      <c r="N534" s="28">
        <f>WEEKNUM(TimeEntry2[[#This Row],[WkEnd]])</f>
        <v>10</v>
      </c>
      <c r="O534" s="28" t="str">
        <f>TimeEntry2[[#This Row],[Year]]&amp;"-"&amp;TimeEntry2[[#This Row],[WkNo]]</f>
        <v>2021-10</v>
      </c>
    </row>
    <row r="535" spans="1:15" x14ac:dyDescent="0.25">
      <c r="A535" s="26">
        <f>MOD(IF(ROW()=2,  0.1,    IF(INDEX(TimeEntry2[WkEnd],ROW()-1)  =INDEX(TimeEntry2[WkEnd],ROW()-2),    INDEX(TimeEntry2[format],ROW()-2),    INDEX(TimeEntry2[format],ROW()-2)    +1)),2)</f>
        <v>1.1000000000000001</v>
      </c>
      <c r="B535" s="6">
        <v>44252.502106481479</v>
      </c>
      <c r="C535" s="20">
        <f>TimeEntry2[[#This Row],[Timestamp]]</f>
        <v>44252.502106481479</v>
      </c>
      <c r="D535" s="8" t="s">
        <v>173</v>
      </c>
      <c r="E535" s="7">
        <f>IF(TimeEntry2[[#This Row],[Date]]=0,#REF!,G535+(7-L535))</f>
        <v>44255</v>
      </c>
      <c r="F535" s="21" t="str">
        <f>INDEX(projects[Charge_Code],MATCH(TimeEntry2[[#This Row],[Project_ID]],projects[Project_ID],0))</f>
        <v>TRAINING (In-house training)</v>
      </c>
      <c r="G535" s="27">
        <f>ROUNDDOWN(TimeEntry2[[#This Row],[Timestamp]],0)</f>
        <v>44252</v>
      </c>
      <c r="H535" s="8">
        <v>7.5</v>
      </c>
      <c r="I535" s="8" t="str">
        <f t="shared" si="19"/>
        <v>Normal Time</v>
      </c>
      <c r="J535" s="8" t="s">
        <v>650</v>
      </c>
      <c r="K535" s="24">
        <f>INDEX(projects[job number],MATCH(TimeEntry2[[#This Row],[Project_ID]],projects[Project_ID],0))</f>
        <v>0</v>
      </c>
      <c r="L535" s="8">
        <f>IF(TimeEntry2[[#This Row],[Date]]=0,"",WEEKDAY(G535,2))</f>
        <v>4</v>
      </c>
      <c r="M535" s="28">
        <f>YEAR(TimeEntry2[[#This Row],[WkEnd]])</f>
        <v>2021</v>
      </c>
      <c r="N535" s="28">
        <f>WEEKNUM(TimeEntry2[[#This Row],[WkEnd]])</f>
        <v>10</v>
      </c>
      <c r="O535" s="28" t="str">
        <f>TimeEntry2[[#This Row],[Year]]&amp;"-"&amp;TimeEntry2[[#This Row],[WkNo]]</f>
        <v>2021-10</v>
      </c>
    </row>
    <row r="536" spans="1:15" x14ac:dyDescent="0.25">
      <c r="A536" s="26">
        <f>MOD(IF(ROW()=2,  0.1,    IF(INDEX(TimeEntry2[WkEnd],ROW()-1)  =INDEX(TimeEntry2[WkEnd],ROW()-2),    INDEX(TimeEntry2[format],ROW()-2),    INDEX(TimeEntry2[format],ROW()-2)    +1)),2)</f>
        <v>1.1000000000000001</v>
      </c>
      <c r="B536" s="6">
        <v>44251.502106481479</v>
      </c>
      <c r="C536" s="20">
        <f>TimeEntry2[[#This Row],[Timestamp]]</f>
        <v>44251.502106481479</v>
      </c>
      <c r="D536" s="8" t="s">
        <v>173</v>
      </c>
      <c r="E536" s="7">
        <f>IF(TimeEntry2[[#This Row],[Date]]=0,#REF!,G536+(7-L536))</f>
        <v>44255</v>
      </c>
      <c r="F536" s="21" t="str">
        <f>INDEX(projects[Charge_Code],MATCH(TimeEntry2[[#This Row],[Project_ID]],projects[Project_ID],0))</f>
        <v>TRAINING (In-house training)</v>
      </c>
      <c r="G536" s="27">
        <f>ROUNDDOWN(TimeEntry2[[#This Row],[Timestamp]],0)</f>
        <v>44251</v>
      </c>
      <c r="H536" s="8">
        <v>7.5</v>
      </c>
      <c r="I536" s="8" t="str">
        <f t="shared" si="19"/>
        <v>Normal Time</v>
      </c>
      <c r="J536" s="8" t="s">
        <v>650</v>
      </c>
      <c r="K536" s="24">
        <f>INDEX(projects[job number],MATCH(TimeEntry2[[#This Row],[Project_ID]],projects[Project_ID],0))</f>
        <v>0</v>
      </c>
      <c r="L536" s="8">
        <f>IF(TimeEntry2[[#This Row],[Date]]=0,"",WEEKDAY(G536,2))</f>
        <v>3</v>
      </c>
      <c r="M536" s="28">
        <f>YEAR(TimeEntry2[[#This Row],[WkEnd]])</f>
        <v>2021</v>
      </c>
      <c r="N536" s="28">
        <f>WEEKNUM(TimeEntry2[[#This Row],[WkEnd]])</f>
        <v>10</v>
      </c>
      <c r="O536" s="28" t="str">
        <f>TimeEntry2[[#This Row],[Year]]&amp;"-"&amp;TimeEntry2[[#This Row],[WkNo]]</f>
        <v>2021-10</v>
      </c>
    </row>
    <row r="537" spans="1:15" x14ac:dyDescent="0.25">
      <c r="A537" s="26">
        <f>MOD(IF(ROW()=2,  0.1,    IF(INDEX(TimeEntry2[WkEnd],ROW()-1)  =INDEX(TimeEntry2[WkEnd],ROW()-2),    INDEX(TimeEntry2[format],ROW()-2),    INDEX(TimeEntry2[format],ROW()-2)    +1)),2)</f>
        <v>1.1000000000000001</v>
      </c>
      <c r="B537" s="6">
        <v>44251.502696759257</v>
      </c>
      <c r="C537" s="20">
        <f>TimeEntry2[[#This Row],[Timestamp]]</f>
        <v>44251.502696759257</v>
      </c>
      <c r="D537" s="8" t="s">
        <v>173</v>
      </c>
      <c r="E537" s="7">
        <f>IF(TimeEntry2[[#This Row],[Date]]=0,#REF!,G537+(7-L537))</f>
        <v>44255</v>
      </c>
      <c r="F537" s="21" t="str">
        <f>INDEX(projects[Charge_Code],MATCH(TimeEntry2[[#This Row],[Project_ID]],projects[Project_ID],0))</f>
        <v>TRAINING (In-house training)</v>
      </c>
      <c r="G537" s="27">
        <f>ROUNDDOWN(TimeEntry2[[#This Row],[Timestamp]],0)</f>
        <v>44251</v>
      </c>
      <c r="H537" s="8">
        <v>7.5</v>
      </c>
      <c r="I537" s="8" t="str">
        <f t="shared" si="19"/>
        <v>Normal Time</v>
      </c>
      <c r="J537" s="8" t="s">
        <v>672</v>
      </c>
      <c r="K537" s="24">
        <f>INDEX(projects[job number],MATCH(TimeEntry2[[#This Row],[Project_ID]],projects[Project_ID],0))</f>
        <v>0</v>
      </c>
      <c r="L537" s="8">
        <f>IF(TimeEntry2[[#This Row],[Date]]=0,"",WEEKDAY(G537,2))</f>
        <v>3</v>
      </c>
      <c r="M537" s="28">
        <f>YEAR(TimeEntry2[[#This Row],[WkEnd]])</f>
        <v>2021</v>
      </c>
      <c r="N537" s="28">
        <f>WEEKNUM(TimeEntry2[[#This Row],[WkEnd]])</f>
        <v>10</v>
      </c>
      <c r="O537" s="28" t="str">
        <f>TimeEntry2[[#This Row],[Year]]&amp;"-"&amp;TimeEntry2[[#This Row],[WkNo]]</f>
        <v>2021-10</v>
      </c>
    </row>
    <row r="538" spans="1:15" x14ac:dyDescent="0.25">
      <c r="A538" s="26">
        <f>MOD(IF(ROW()=2,  0.1,    IF(INDEX(TimeEntry2[WkEnd],ROW()-1)  =INDEX(TimeEntry2[WkEnd],ROW()-2),    INDEX(TimeEntry2[format],ROW()-2),    INDEX(TimeEntry2[format],ROW()-2)    +1)),2)</f>
        <v>1.1000000000000001</v>
      </c>
      <c r="B538" s="6">
        <v>44250.502106481479</v>
      </c>
      <c r="C538" s="20">
        <f>TimeEntry2[[#This Row],[Timestamp]]</f>
        <v>44250.502106481479</v>
      </c>
      <c r="D538" s="8" t="s">
        <v>173</v>
      </c>
      <c r="E538" s="7">
        <f>IF(TimeEntry2[[#This Row],[Date]]=0,#REF!,G538+(7-L538))</f>
        <v>44255</v>
      </c>
      <c r="F538" s="21" t="str">
        <f>INDEX(projects[Charge_Code],MATCH(TimeEntry2[[#This Row],[Project_ID]],projects[Project_ID],0))</f>
        <v>TRAINING (In-house training)</v>
      </c>
      <c r="G538" s="27">
        <f>ROUNDDOWN(TimeEntry2[[#This Row],[Timestamp]],0)</f>
        <v>44250</v>
      </c>
      <c r="H538" s="8">
        <v>7.5</v>
      </c>
      <c r="I538" s="8" t="str">
        <f t="shared" si="19"/>
        <v>Normal Time</v>
      </c>
      <c r="J538" s="8" t="s">
        <v>650</v>
      </c>
      <c r="K538" s="24">
        <f>INDEX(projects[job number],MATCH(TimeEntry2[[#This Row],[Project_ID]],projects[Project_ID],0))</f>
        <v>0</v>
      </c>
      <c r="L538" s="8">
        <f>IF(TimeEntry2[[#This Row],[Date]]=0,"",WEEKDAY(G538,2))</f>
        <v>2</v>
      </c>
      <c r="M538" s="28">
        <f>YEAR(TimeEntry2[[#This Row],[WkEnd]])</f>
        <v>2021</v>
      </c>
      <c r="N538" s="28">
        <f>WEEKNUM(TimeEntry2[[#This Row],[WkEnd]])</f>
        <v>10</v>
      </c>
      <c r="O538" s="28" t="str">
        <f>TimeEntry2[[#This Row],[Year]]&amp;"-"&amp;TimeEntry2[[#This Row],[WkNo]]</f>
        <v>2021-10</v>
      </c>
    </row>
    <row r="539" spans="1:15" x14ac:dyDescent="0.25">
      <c r="A539" s="26">
        <f>MOD(IF(ROW()=2,  0.1,    IF(INDEX(TimeEntry2[WkEnd],ROW()-1)  =INDEX(TimeEntry2[WkEnd],ROW()-2),    INDEX(TimeEntry2[format],ROW()-2),    INDEX(TimeEntry2[format],ROW()-2)    +1)),2)</f>
        <v>0.10000000000000009</v>
      </c>
      <c r="B539" s="6">
        <v>44246.798680555556</v>
      </c>
      <c r="C539" s="20">
        <f>TimeEntry2[[#This Row],[Timestamp]]</f>
        <v>44246.798680555556</v>
      </c>
      <c r="D539" s="8" t="s">
        <v>200</v>
      </c>
      <c r="E539" s="7">
        <f>IF(TimeEntry2[[#This Row],[Date]]=0,#REF!,G539+(7-L539))</f>
        <v>44248</v>
      </c>
      <c r="F539" s="21" t="str">
        <f>INDEX(projects[Charge_Code],MATCH(TimeEntry2[[#This Row],[Project_ID]],projects[Project_ID],0))</f>
        <v>210035-65 MC VBB WP1: DO-nota West (25-050)</v>
      </c>
      <c r="G539" s="27">
        <f>ROUNDDOWN(TimeEntry2[[#This Row],[Timestamp]],0)</f>
        <v>44246</v>
      </c>
      <c r="H539" s="8">
        <v>5</v>
      </c>
      <c r="I539" s="8" t="str">
        <f t="shared" si="19"/>
        <v>Normal Time</v>
      </c>
      <c r="J539" s="8" t="s">
        <v>674</v>
      </c>
      <c r="K539" s="24" t="str">
        <f>INDEX(projects[job number],MATCH(TimeEntry2[[#This Row],[Project_ID]],projects[Project_ID],0))</f>
        <v>210035-65</v>
      </c>
      <c r="L539" s="8">
        <f>IF(TimeEntry2[[#This Row],[Date]]=0,"",WEEKDAY(G539,2))</f>
        <v>5</v>
      </c>
      <c r="M539" s="28">
        <f>YEAR(TimeEntry2[[#This Row],[WkEnd]])</f>
        <v>2021</v>
      </c>
      <c r="N539" s="28">
        <f>WEEKNUM(TimeEntry2[[#This Row],[WkEnd]])</f>
        <v>9</v>
      </c>
      <c r="O539" s="28" t="str">
        <f>TimeEntry2[[#This Row],[Year]]&amp;"-"&amp;TimeEntry2[[#This Row],[WkNo]]</f>
        <v>2021-9</v>
      </c>
    </row>
    <row r="540" spans="1:15" x14ac:dyDescent="0.25">
      <c r="A540" s="26">
        <f>MOD(IF(ROW()=2,  0.1,    IF(INDEX(TimeEntry2[WkEnd],ROW()-1)  =INDEX(TimeEntry2[WkEnd],ROW()-2),    INDEX(TimeEntry2[format],ROW()-2),    INDEX(TimeEntry2[format],ROW()-2)    +1)),2)</f>
        <v>0.10000000000000009</v>
      </c>
      <c r="B540" s="6">
        <v>44246.798680555556</v>
      </c>
      <c r="C540" s="20">
        <f>TimeEntry2[[#This Row],[Timestamp]]</f>
        <v>44246.798680555556</v>
      </c>
      <c r="D540" s="8" t="s">
        <v>200</v>
      </c>
      <c r="E540" s="7">
        <f>IF(TimeEntry2[[#This Row],[Date]]=0,#REF!,G540+(7-L540))</f>
        <v>44248</v>
      </c>
      <c r="F540" s="21" t="str">
        <f>INDEX(projects[Charge_Code],MATCH(TimeEntry2[[#This Row],[Project_ID]],projects[Project_ID],0))</f>
        <v>210035-65 MC VBB WP1: DO-nota West (25-050)</v>
      </c>
      <c r="G540" s="27">
        <f>ROUNDDOWN(TimeEntry2[[#This Row],[Timestamp]],0)</f>
        <v>44246</v>
      </c>
      <c r="H540" s="8">
        <v>2.5</v>
      </c>
      <c r="I540" s="8" t="str">
        <f t="shared" si="19"/>
        <v>Normal Time</v>
      </c>
      <c r="J540" s="8" t="s">
        <v>675</v>
      </c>
      <c r="K540" s="24" t="str">
        <f>INDEX(projects[job number],MATCH(TimeEntry2[[#This Row],[Project_ID]],projects[Project_ID],0))</f>
        <v>210035-65</v>
      </c>
      <c r="L540" s="8">
        <f>IF(TimeEntry2[[#This Row],[Date]]=0,"",WEEKDAY(G540,2))</f>
        <v>5</v>
      </c>
      <c r="M540" s="28">
        <f>YEAR(TimeEntry2[[#This Row],[WkEnd]])</f>
        <v>2021</v>
      </c>
      <c r="N540" s="28">
        <f>WEEKNUM(TimeEntry2[[#This Row],[WkEnd]])</f>
        <v>9</v>
      </c>
      <c r="O540" s="28" t="str">
        <f>TimeEntry2[[#This Row],[Year]]&amp;"-"&amp;TimeEntry2[[#This Row],[WkNo]]</f>
        <v>2021-9</v>
      </c>
    </row>
    <row r="541" spans="1:15" x14ac:dyDescent="0.25">
      <c r="A541" s="26">
        <f>MOD(IF(ROW()=2,  0.1,    IF(INDEX(TimeEntry2[WkEnd],ROW()-1)  =INDEX(TimeEntry2[WkEnd],ROW()-2),    INDEX(TimeEntry2[format],ROW()-2),    INDEX(TimeEntry2[format],ROW()-2)    +1)),2)</f>
        <v>0.10000000000000009</v>
      </c>
      <c r="B541" s="6">
        <v>44245.798680555556</v>
      </c>
      <c r="C541" s="20">
        <f>TimeEntry2[[#This Row],[Timestamp]]</f>
        <v>44245.798680555556</v>
      </c>
      <c r="D541" s="8" t="s">
        <v>200</v>
      </c>
      <c r="E541" s="7">
        <f>IF(TimeEntry2[[#This Row],[Date]]=0,#REF!,G541+(7-L541))</f>
        <v>44248</v>
      </c>
      <c r="F541" s="21" t="str">
        <f>INDEX(projects[Charge_Code],MATCH(TimeEntry2[[#This Row],[Project_ID]],projects[Project_ID],0))</f>
        <v>210035-65 MC VBB WP1: DO-nota West (25-050)</v>
      </c>
      <c r="G541" s="27">
        <f>ROUNDDOWN(TimeEntry2[[#This Row],[Timestamp]],0)</f>
        <v>44245</v>
      </c>
      <c r="H541" s="8">
        <v>7.5</v>
      </c>
      <c r="I541" s="8" t="str">
        <f t="shared" si="19"/>
        <v>Normal Time</v>
      </c>
      <c r="J541" s="8" t="s">
        <v>676</v>
      </c>
      <c r="K541" s="24" t="str">
        <f>INDEX(projects[job number],MATCH(TimeEntry2[[#This Row],[Project_ID]],projects[Project_ID],0))</f>
        <v>210035-65</v>
      </c>
      <c r="L541" s="8">
        <f>IF(TimeEntry2[[#This Row],[Date]]=0,"",WEEKDAY(G541,2))</f>
        <v>4</v>
      </c>
      <c r="M541" s="28">
        <f>YEAR(TimeEntry2[[#This Row],[WkEnd]])</f>
        <v>2021</v>
      </c>
      <c r="N541" s="28">
        <f>WEEKNUM(TimeEntry2[[#This Row],[WkEnd]])</f>
        <v>9</v>
      </c>
      <c r="O541" s="28" t="str">
        <f>TimeEntry2[[#This Row],[Year]]&amp;"-"&amp;TimeEntry2[[#This Row],[WkNo]]</f>
        <v>2021-9</v>
      </c>
    </row>
    <row r="542" spans="1:15" x14ac:dyDescent="0.25">
      <c r="A542" s="26">
        <f>MOD(IF(ROW()=2,  0.1,    IF(INDEX(TimeEntry2[WkEnd],ROW()-1)  =INDEX(TimeEntry2[WkEnd],ROW()-2),    INDEX(TimeEntry2[format],ROW()-2),    INDEX(TimeEntry2[format],ROW()-2)    +1)),2)</f>
        <v>0.10000000000000009</v>
      </c>
      <c r="B542" s="6">
        <v>44244.798680555556</v>
      </c>
      <c r="C542" s="20">
        <f>TimeEntry2[[#This Row],[Timestamp]]</f>
        <v>44244.798680555556</v>
      </c>
      <c r="D542" s="8" t="s">
        <v>200</v>
      </c>
      <c r="E542" s="7">
        <f>IF(TimeEntry2[[#This Row],[Date]]=0,#REF!,G542+(7-L542))</f>
        <v>44248</v>
      </c>
      <c r="F542" s="21" t="str">
        <f>INDEX(projects[Charge_Code],MATCH(TimeEntry2[[#This Row],[Project_ID]],projects[Project_ID],0))</f>
        <v>210035-65 MC VBB WP1: DO-nota West (25-050)</v>
      </c>
      <c r="G542" s="27">
        <f>ROUNDDOWN(TimeEntry2[[#This Row],[Timestamp]],0)</f>
        <v>44244</v>
      </c>
      <c r="H542" s="8">
        <v>7.5</v>
      </c>
      <c r="I542" s="8" t="str">
        <f t="shared" si="19"/>
        <v>Normal Time</v>
      </c>
      <c r="J542" s="8" t="s">
        <v>677</v>
      </c>
      <c r="K542" s="24" t="str">
        <f>INDEX(projects[job number],MATCH(TimeEntry2[[#This Row],[Project_ID]],projects[Project_ID],0))</f>
        <v>210035-65</v>
      </c>
      <c r="L542" s="8">
        <f>IF(TimeEntry2[[#This Row],[Date]]=0,"",WEEKDAY(G542,2))</f>
        <v>3</v>
      </c>
      <c r="M542" s="28">
        <f>YEAR(TimeEntry2[[#This Row],[WkEnd]])</f>
        <v>2021</v>
      </c>
      <c r="N542" s="28">
        <f>WEEKNUM(TimeEntry2[[#This Row],[WkEnd]])</f>
        <v>9</v>
      </c>
      <c r="O542" s="28" t="str">
        <f>TimeEntry2[[#This Row],[Year]]&amp;"-"&amp;TimeEntry2[[#This Row],[WkNo]]</f>
        <v>2021-9</v>
      </c>
    </row>
    <row r="543" spans="1:15" x14ac:dyDescent="0.25">
      <c r="A543" s="26">
        <f>MOD(IF(ROW()=2,  0.1,    IF(INDEX(TimeEntry2[WkEnd],ROW()-1)  =INDEX(TimeEntry2[WkEnd],ROW()-2),    INDEX(TimeEntry2[format],ROW()-2),    INDEX(TimeEntry2[format],ROW()-2)    +1)),2)</f>
        <v>0.10000000000000009</v>
      </c>
      <c r="B543" s="6">
        <v>44243.513842592591</v>
      </c>
      <c r="C543" s="20">
        <f>TimeEntry2[[#This Row],[Timestamp]]</f>
        <v>44243.513842592591</v>
      </c>
      <c r="D543" s="8" t="s">
        <v>173</v>
      </c>
      <c r="E543" s="7">
        <f>IF(TimeEntry2[[#This Row],[Date]]=0,#REF!,G543+(7-L543))</f>
        <v>44248</v>
      </c>
      <c r="F543" s="21" t="str">
        <f>INDEX(projects[Charge_Code],MATCH(TimeEntry2[[#This Row],[Project_ID]],projects[Project_ID],0))</f>
        <v>TRAINING (In-house training)</v>
      </c>
      <c r="G543" s="27">
        <f>ROUNDDOWN(TimeEntry2[[#This Row],[Timestamp]],0)</f>
        <v>44243</v>
      </c>
      <c r="H543" s="8">
        <v>7.5</v>
      </c>
      <c r="I543" s="8" t="str">
        <f t="shared" si="19"/>
        <v>Normal Time</v>
      </c>
      <c r="J543" s="8" t="s">
        <v>650</v>
      </c>
      <c r="K543" s="24">
        <f>INDEX(projects[job number],MATCH(TimeEntry2[[#This Row],[Project_ID]],projects[Project_ID],0))</f>
        <v>0</v>
      </c>
      <c r="L543" s="8">
        <f>IF(TimeEntry2[[#This Row],[Date]]=0,"",WEEKDAY(G543,2))</f>
        <v>2</v>
      </c>
      <c r="M543" s="28">
        <f>YEAR(TimeEntry2[[#This Row],[WkEnd]])</f>
        <v>2021</v>
      </c>
      <c r="N543" s="28">
        <f>WEEKNUM(TimeEntry2[[#This Row],[WkEnd]])</f>
        <v>9</v>
      </c>
      <c r="O543" s="28" t="str">
        <f>TimeEntry2[[#This Row],[Year]]&amp;"-"&amp;TimeEntry2[[#This Row],[WkNo]]</f>
        <v>2021-9</v>
      </c>
    </row>
    <row r="544" spans="1:15" x14ac:dyDescent="0.25">
      <c r="A544" s="26">
        <f>MOD(IF(ROW()=2,  0.1,    IF(INDEX(TimeEntry2[WkEnd],ROW()-1)  =INDEX(TimeEntry2[WkEnd],ROW()-2),    INDEX(TimeEntry2[format],ROW()-2),    INDEX(TimeEntry2[format],ROW()-2)    +1)),2)</f>
        <v>0.10000000000000009</v>
      </c>
      <c r="B544" s="6">
        <v>44242.518912037034</v>
      </c>
      <c r="C544" s="20">
        <f>TimeEntry2[[#This Row],[Timestamp]]</f>
        <v>44242.518912037034</v>
      </c>
      <c r="D544" s="8" t="s">
        <v>200</v>
      </c>
      <c r="E544" s="7">
        <f>IF(TimeEntry2[[#This Row],[Date]]=0,#REF!,G544+(7-L544))</f>
        <v>44248</v>
      </c>
      <c r="F544" s="21" t="str">
        <f>INDEX(projects[Charge_Code],MATCH(TimeEntry2[[#This Row],[Project_ID]],projects[Project_ID],0))</f>
        <v>210035-65 MC VBB WP1: DO-nota West (25-050)</v>
      </c>
      <c r="G544" s="27">
        <f>ROUNDDOWN(TimeEntry2[[#This Row],[Timestamp]],0)</f>
        <v>44242</v>
      </c>
      <c r="H544" s="8">
        <v>2</v>
      </c>
      <c r="I544" s="8" t="str">
        <f t="shared" si="19"/>
        <v>Normal Time</v>
      </c>
      <c r="J544" s="8" t="s">
        <v>678</v>
      </c>
      <c r="K544" s="24" t="str">
        <f>INDEX(projects[job number],MATCH(TimeEntry2[[#This Row],[Project_ID]],projects[Project_ID],0))</f>
        <v>210035-65</v>
      </c>
      <c r="L544" s="8">
        <f>IF(TimeEntry2[[#This Row],[Date]]=0,"",WEEKDAY(G544,2))</f>
        <v>1</v>
      </c>
      <c r="M544" s="28">
        <f>YEAR(TimeEntry2[[#This Row],[WkEnd]])</f>
        <v>2021</v>
      </c>
      <c r="N544" s="28">
        <f>WEEKNUM(TimeEntry2[[#This Row],[WkEnd]])</f>
        <v>9</v>
      </c>
      <c r="O544" s="28" t="str">
        <f>TimeEntry2[[#This Row],[Year]]&amp;"-"&amp;TimeEntry2[[#This Row],[WkNo]]</f>
        <v>2021-9</v>
      </c>
    </row>
    <row r="545" spans="1:15" x14ac:dyDescent="0.25">
      <c r="A545" s="26">
        <f>MOD(IF(ROW()=2,  0.1,    IF(INDEX(TimeEntry2[WkEnd],ROW()-1)  =INDEX(TimeEntry2[WkEnd],ROW()-2),    INDEX(TimeEntry2[format],ROW()-2),    INDEX(TimeEntry2[format],ROW()-2)    +1)),2)</f>
        <v>0.10000000000000009</v>
      </c>
      <c r="B545" s="6">
        <v>44242.518912037034</v>
      </c>
      <c r="C545" s="20">
        <f>TimeEntry2[[#This Row],[Timestamp]]</f>
        <v>44242.518912037034</v>
      </c>
      <c r="D545" s="8" t="s">
        <v>200</v>
      </c>
      <c r="E545" s="7">
        <f>IF(TimeEntry2[[#This Row],[Date]]=0,#REF!,G545+(7-L545))</f>
        <v>44248</v>
      </c>
      <c r="F545" s="21" t="str">
        <f>INDEX(projects[Charge_Code],MATCH(TimeEntry2[[#This Row],[Project_ID]],projects[Project_ID],0))</f>
        <v>210035-65 MC VBB WP1: DO-nota West (25-050)</v>
      </c>
      <c r="G545" s="27">
        <f>ROUNDDOWN(TimeEntry2[[#This Row],[Timestamp]],0)</f>
        <v>44242</v>
      </c>
      <c r="H545" s="8">
        <v>5.5</v>
      </c>
      <c r="I545" s="8" t="str">
        <f t="shared" si="19"/>
        <v>Normal Time</v>
      </c>
      <c r="J545" s="8" t="s">
        <v>679</v>
      </c>
      <c r="K545" s="24" t="str">
        <f>INDEX(projects[job number],MATCH(TimeEntry2[[#This Row],[Project_ID]],projects[Project_ID],0))</f>
        <v>210035-65</v>
      </c>
      <c r="L545" s="8">
        <f>IF(TimeEntry2[[#This Row],[Date]]=0,"",WEEKDAY(G545,2))</f>
        <v>1</v>
      </c>
      <c r="M545" s="28">
        <f>YEAR(TimeEntry2[[#This Row],[WkEnd]])</f>
        <v>2021</v>
      </c>
      <c r="N545" s="28">
        <f>WEEKNUM(TimeEntry2[[#This Row],[WkEnd]])</f>
        <v>9</v>
      </c>
      <c r="O545" s="28" t="str">
        <f>TimeEntry2[[#This Row],[Year]]&amp;"-"&amp;TimeEntry2[[#This Row],[WkNo]]</f>
        <v>2021-9</v>
      </c>
    </row>
    <row r="546" spans="1:15" x14ac:dyDescent="0.25">
      <c r="A546" s="26">
        <f>MOD(IF(ROW()=2,  0.1,    IF(INDEX(TimeEntry2[WkEnd],ROW()-1)  =INDEX(TimeEntry2[WkEnd],ROW()-2),    INDEX(TimeEntry2[format],ROW()-2),    INDEX(TimeEntry2[format],ROW()-2)    +1)),2)</f>
        <v>1.1000000000000001</v>
      </c>
      <c r="B546" s="6">
        <v>44239.508634259262</v>
      </c>
      <c r="C546" s="20">
        <f>TimeEntry2[[#This Row],[Timestamp]]</f>
        <v>44239.508634259262</v>
      </c>
      <c r="D546" s="8" t="s">
        <v>200</v>
      </c>
      <c r="E546" s="7">
        <f>IF(TimeEntry2[[#This Row],[Date]]=0,#REF!,G546+(7-L546))</f>
        <v>44241</v>
      </c>
      <c r="F546" s="21" t="str">
        <f>INDEX(projects[Charge_Code],MATCH(TimeEntry2[[#This Row],[Project_ID]],projects[Project_ID],0))</f>
        <v>210035-65 MC VBB WP1: DO-nota West (25-050)</v>
      </c>
      <c r="G546" s="27">
        <f>ROUNDDOWN(TimeEntry2[[#This Row],[Timestamp]],0)</f>
        <v>44239</v>
      </c>
      <c r="H546" s="8">
        <v>4.5</v>
      </c>
      <c r="I546" s="8" t="str">
        <f t="shared" si="19"/>
        <v>Normal Time</v>
      </c>
      <c r="J546" s="8" t="s">
        <v>677</v>
      </c>
      <c r="K546" s="24" t="str">
        <f>INDEX(projects[job number],MATCH(TimeEntry2[[#This Row],[Project_ID]],projects[Project_ID],0))</f>
        <v>210035-65</v>
      </c>
      <c r="L546" s="8">
        <f>IF(TimeEntry2[[#This Row],[Date]]=0,"",WEEKDAY(G546,2))</f>
        <v>5</v>
      </c>
      <c r="M546" s="28">
        <f>YEAR(TimeEntry2[[#This Row],[WkEnd]])</f>
        <v>2021</v>
      </c>
      <c r="N546" s="28">
        <f>WEEKNUM(TimeEntry2[[#This Row],[WkEnd]])</f>
        <v>8</v>
      </c>
      <c r="O546" s="28" t="str">
        <f>TimeEntry2[[#This Row],[Year]]&amp;"-"&amp;TimeEntry2[[#This Row],[WkNo]]</f>
        <v>2021-8</v>
      </c>
    </row>
    <row r="547" spans="1:15" x14ac:dyDescent="0.25">
      <c r="A547" s="26">
        <f>MOD(IF(ROW()=2,  0.1,    IF(INDEX(TimeEntry2[WkEnd],ROW()-1)  =INDEX(TimeEntry2[WkEnd],ROW()-2),    INDEX(TimeEntry2[format],ROW()-2),    INDEX(TimeEntry2[format],ROW()-2)    +1)),2)</f>
        <v>1.1000000000000001</v>
      </c>
      <c r="B547" s="6">
        <v>44239.508634259262</v>
      </c>
      <c r="C547" s="20">
        <f>TimeEntry2[[#This Row],[Timestamp]]</f>
        <v>44239.508634259262</v>
      </c>
      <c r="D547" s="8" t="s">
        <v>200</v>
      </c>
      <c r="E547" s="7">
        <f>IF(TimeEntry2[[#This Row],[Date]]=0,#REF!,G547+(7-L547))</f>
        <v>44241</v>
      </c>
      <c r="F547" s="21" t="str">
        <f>INDEX(projects[Charge_Code],MATCH(TimeEntry2[[#This Row],[Project_ID]],projects[Project_ID],0))</f>
        <v>210035-65 MC VBB WP1: DO-nota West (25-050)</v>
      </c>
      <c r="G547" s="27">
        <f>ROUNDDOWN(TimeEntry2[[#This Row],[Timestamp]],0)</f>
        <v>44239</v>
      </c>
      <c r="H547" s="8">
        <v>1</v>
      </c>
      <c r="I547" s="8" t="str">
        <f t="shared" si="19"/>
        <v>Normal Time</v>
      </c>
      <c r="J547" s="8" t="s">
        <v>627</v>
      </c>
      <c r="K547" s="24" t="str">
        <f>INDEX(projects[job number],MATCH(TimeEntry2[[#This Row],[Project_ID]],projects[Project_ID],0))</f>
        <v>210035-65</v>
      </c>
      <c r="L547" s="8">
        <f>IF(TimeEntry2[[#This Row],[Date]]=0,"",WEEKDAY(G547,2))</f>
        <v>5</v>
      </c>
      <c r="M547" s="28">
        <f>YEAR(TimeEntry2[[#This Row],[WkEnd]])</f>
        <v>2021</v>
      </c>
      <c r="N547" s="28">
        <f>WEEKNUM(TimeEntry2[[#This Row],[WkEnd]])</f>
        <v>8</v>
      </c>
      <c r="O547" s="28" t="str">
        <f>TimeEntry2[[#This Row],[Year]]&amp;"-"&amp;TimeEntry2[[#This Row],[WkNo]]</f>
        <v>2021-8</v>
      </c>
    </row>
    <row r="548" spans="1:15" x14ac:dyDescent="0.25">
      <c r="A548" s="26">
        <f>MOD(IF(ROW()=2,  0.1,    IF(INDEX(TimeEntry2[WkEnd],ROW()-1)  =INDEX(TimeEntry2[WkEnd],ROW()-2),    INDEX(TimeEntry2[format],ROW()-2),    INDEX(TimeEntry2[format],ROW()-2)    +1)),2)</f>
        <v>1.1000000000000001</v>
      </c>
      <c r="B548" s="6">
        <v>44239.508634259262</v>
      </c>
      <c r="C548" s="20">
        <f>TimeEntry2[[#This Row],[Timestamp]]</f>
        <v>44239.508634259262</v>
      </c>
      <c r="D548" s="8" t="s">
        <v>200</v>
      </c>
      <c r="E548" s="7">
        <f>IF(TimeEntry2[[#This Row],[Date]]=0,#REF!,G548+(7-L548))</f>
        <v>44241</v>
      </c>
      <c r="F548" s="21" t="str">
        <f>INDEX(projects[Charge_Code],MATCH(TimeEntry2[[#This Row],[Project_ID]],projects[Project_ID],0))</f>
        <v>210035-65 MC VBB WP1: DO-nota West (25-050)</v>
      </c>
      <c r="G548" s="27">
        <f>ROUNDDOWN(TimeEntry2[[#This Row],[Timestamp]],0)</f>
        <v>44239</v>
      </c>
      <c r="H548" s="8">
        <v>2</v>
      </c>
      <c r="I548" s="8" t="str">
        <f t="shared" si="19"/>
        <v>Normal Time</v>
      </c>
      <c r="J548" s="8" t="s">
        <v>680</v>
      </c>
      <c r="K548" s="24" t="str">
        <f>INDEX(projects[job number],MATCH(TimeEntry2[[#This Row],[Project_ID]],projects[Project_ID],0))</f>
        <v>210035-65</v>
      </c>
      <c r="L548" s="8">
        <f>IF(TimeEntry2[[#This Row],[Date]]=0,"",WEEKDAY(G548,2))</f>
        <v>5</v>
      </c>
      <c r="M548" s="28">
        <f>YEAR(TimeEntry2[[#This Row],[WkEnd]])</f>
        <v>2021</v>
      </c>
      <c r="N548" s="28">
        <f>WEEKNUM(TimeEntry2[[#This Row],[WkEnd]])</f>
        <v>8</v>
      </c>
      <c r="O548" s="28" t="str">
        <f>TimeEntry2[[#This Row],[Year]]&amp;"-"&amp;TimeEntry2[[#This Row],[WkNo]]</f>
        <v>2021-8</v>
      </c>
    </row>
    <row r="549" spans="1:15" x14ac:dyDescent="0.25">
      <c r="A549" s="26">
        <f>MOD(IF(ROW()=2,  0.1,    IF(INDEX(TimeEntry2[WkEnd],ROW()-1)  =INDEX(TimeEntry2[WkEnd],ROW()-2),    INDEX(TimeEntry2[format],ROW()-2),    INDEX(TimeEntry2[format],ROW()-2)    +1)),2)</f>
        <v>1.1000000000000001</v>
      </c>
      <c r="B549" s="6">
        <v>44238.678668981483</v>
      </c>
      <c r="C549" s="20">
        <f>TimeEntry2[[#This Row],[Timestamp]]</f>
        <v>44238.678668981483</v>
      </c>
      <c r="D549" s="8" t="s">
        <v>200</v>
      </c>
      <c r="E549" s="7">
        <f>IF(TimeEntry2[[#This Row],[Date]]=0,#REF!,G549+(7-L549))</f>
        <v>44241</v>
      </c>
      <c r="F549" s="21" t="str">
        <f>INDEX(projects[Charge_Code],MATCH(TimeEntry2[[#This Row],[Project_ID]],projects[Project_ID],0))</f>
        <v>210035-65 MC VBB WP1: DO-nota West (25-050)</v>
      </c>
      <c r="G549" s="27">
        <f>ROUNDDOWN(TimeEntry2[[#This Row],[Timestamp]],0)</f>
        <v>44238</v>
      </c>
      <c r="H549" s="8">
        <v>4</v>
      </c>
      <c r="I549" s="8" t="str">
        <f t="shared" si="19"/>
        <v>Normal Time</v>
      </c>
      <c r="J549" s="8" t="s">
        <v>681</v>
      </c>
      <c r="K549" s="24" t="str">
        <f>INDEX(projects[job number],MATCH(TimeEntry2[[#This Row],[Project_ID]],projects[Project_ID],0))</f>
        <v>210035-65</v>
      </c>
      <c r="L549" s="8">
        <f>IF(TimeEntry2[[#This Row],[Date]]=0,"",WEEKDAY(G549,2))</f>
        <v>4</v>
      </c>
      <c r="M549" s="28">
        <f>YEAR(TimeEntry2[[#This Row],[WkEnd]])</f>
        <v>2021</v>
      </c>
      <c r="N549" s="28">
        <f>WEEKNUM(TimeEntry2[[#This Row],[WkEnd]])</f>
        <v>8</v>
      </c>
      <c r="O549" s="28" t="str">
        <f>TimeEntry2[[#This Row],[Year]]&amp;"-"&amp;TimeEntry2[[#This Row],[WkNo]]</f>
        <v>2021-8</v>
      </c>
    </row>
    <row r="550" spans="1:15" x14ac:dyDescent="0.25">
      <c r="A550" s="26">
        <f>MOD(IF(ROW()=2,  0.1,    IF(INDEX(TimeEntry2[WkEnd],ROW()-1)  =INDEX(TimeEntry2[WkEnd],ROW()-2),    INDEX(TimeEntry2[format],ROW()-2),    INDEX(TimeEntry2[format],ROW()-2)    +1)),2)</f>
        <v>1.1000000000000001</v>
      </c>
      <c r="B550" s="6">
        <v>44238.503287037034</v>
      </c>
      <c r="C550" s="20">
        <f>TimeEntry2[[#This Row],[Timestamp]]</f>
        <v>44238.503287037034</v>
      </c>
      <c r="D550" s="8" t="s">
        <v>200</v>
      </c>
      <c r="E550" s="7">
        <f>IF(TimeEntry2[[#This Row],[Date]]=0,#REF!,G550+(7-L550))</f>
        <v>44241</v>
      </c>
      <c r="F550" s="21" t="str">
        <f>INDEX(projects[Charge_Code],MATCH(TimeEntry2[[#This Row],[Project_ID]],projects[Project_ID],0))</f>
        <v>210035-65 MC VBB WP1: DO-nota West (25-050)</v>
      </c>
      <c r="G550" s="27">
        <f>ROUNDDOWN(TimeEntry2[[#This Row],[Timestamp]],0)</f>
        <v>44238</v>
      </c>
      <c r="H550" s="8">
        <v>2.5</v>
      </c>
      <c r="I550" s="8" t="str">
        <f t="shared" si="19"/>
        <v>Normal Time</v>
      </c>
      <c r="J550" s="8" t="s">
        <v>682</v>
      </c>
      <c r="K550" s="24" t="str">
        <f>INDEX(projects[job number],MATCH(TimeEntry2[[#This Row],[Project_ID]],projects[Project_ID],0))</f>
        <v>210035-65</v>
      </c>
      <c r="L550" s="8">
        <f>IF(TimeEntry2[[#This Row],[Date]]=0,"",WEEKDAY(G550,2))</f>
        <v>4</v>
      </c>
      <c r="M550" s="28">
        <f>YEAR(TimeEntry2[[#This Row],[WkEnd]])</f>
        <v>2021</v>
      </c>
      <c r="N550" s="28">
        <f>WEEKNUM(TimeEntry2[[#This Row],[WkEnd]])</f>
        <v>8</v>
      </c>
      <c r="O550" s="28" t="str">
        <f>TimeEntry2[[#This Row],[Year]]&amp;"-"&amp;TimeEntry2[[#This Row],[WkNo]]</f>
        <v>2021-8</v>
      </c>
    </row>
    <row r="551" spans="1:15" x14ac:dyDescent="0.25">
      <c r="A551" s="26">
        <f>MOD(IF(ROW()=2,  0.1,    IF(INDEX(TimeEntry2[WkEnd],ROW()-1)  =INDEX(TimeEntry2[WkEnd],ROW()-2),    INDEX(TimeEntry2[format],ROW()-2),    INDEX(TimeEntry2[format],ROW()-2)    +1)),2)</f>
        <v>1.1000000000000001</v>
      </c>
      <c r="B551" s="6">
        <v>44238.503287037034</v>
      </c>
      <c r="C551" s="20">
        <f>TimeEntry2[[#This Row],[Timestamp]]</f>
        <v>44238.503287037034</v>
      </c>
      <c r="D551" s="8" t="s">
        <v>200</v>
      </c>
      <c r="E551" s="7">
        <f>IF(TimeEntry2[[#This Row],[Date]]=0,#REF!,G551+(7-L551))</f>
        <v>44241</v>
      </c>
      <c r="F551" s="21" t="str">
        <f>INDEX(projects[Charge_Code],MATCH(TimeEntry2[[#This Row],[Project_ID]],projects[Project_ID],0))</f>
        <v>210035-65 MC VBB WP1: DO-nota West (25-050)</v>
      </c>
      <c r="G551" s="27">
        <f>ROUNDDOWN(TimeEntry2[[#This Row],[Timestamp]],0)</f>
        <v>44238</v>
      </c>
      <c r="H551" s="8">
        <v>1</v>
      </c>
      <c r="I551" s="8" t="str">
        <f t="shared" si="19"/>
        <v>Normal Time</v>
      </c>
      <c r="J551" s="8" t="s">
        <v>683</v>
      </c>
      <c r="K551" s="24" t="str">
        <f>INDEX(projects[job number],MATCH(TimeEntry2[[#This Row],[Project_ID]],projects[Project_ID],0))</f>
        <v>210035-65</v>
      </c>
      <c r="L551" s="8">
        <f>IF(TimeEntry2[[#This Row],[Date]]=0,"",WEEKDAY(G551,2))</f>
        <v>4</v>
      </c>
      <c r="M551" s="28">
        <f>YEAR(TimeEntry2[[#This Row],[WkEnd]])</f>
        <v>2021</v>
      </c>
      <c r="N551" s="28">
        <f>WEEKNUM(TimeEntry2[[#This Row],[WkEnd]])</f>
        <v>8</v>
      </c>
      <c r="O551" s="28" t="str">
        <f>TimeEntry2[[#This Row],[Year]]&amp;"-"&amp;TimeEntry2[[#This Row],[WkNo]]</f>
        <v>2021-8</v>
      </c>
    </row>
    <row r="552" spans="1:15" x14ac:dyDescent="0.25">
      <c r="A552" s="26">
        <f>MOD(IF(ROW()=2,  0.1,    IF(INDEX(TimeEntry2[WkEnd],ROW()-1)  =INDEX(TimeEntry2[WkEnd],ROW()-2),    INDEX(TimeEntry2[format],ROW()-2),    INDEX(TimeEntry2[format],ROW()-2)    +1)),2)</f>
        <v>1.1000000000000001</v>
      </c>
      <c r="B552" s="6">
        <v>44237.544039351851</v>
      </c>
      <c r="C552" s="20">
        <f>TimeEntry2[[#This Row],[Timestamp]]</f>
        <v>44237.544039351851</v>
      </c>
      <c r="D552" s="8" t="s">
        <v>29</v>
      </c>
      <c r="E552" s="7">
        <f>IF(TimeEntry2[[#This Row],[Date]]=0,#REF!,G552+(7-L552))</f>
        <v>44241</v>
      </c>
      <c r="F552" s="21" t="str">
        <f>INDEX(projects[Charge_Code],MATCH(TimeEntry2[[#This Row],[Project_ID]],projects[Project_ID],0))</f>
        <v>077204-30 EARLY CAREERS SELECTION (01-742)</v>
      </c>
      <c r="G552" s="27">
        <f>ROUNDDOWN(TimeEntry2[[#This Row],[Timestamp]],0)</f>
        <v>44237</v>
      </c>
      <c r="H552" s="8">
        <v>1</v>
      </c>
      <c r="I552" s="8" t="str">
        <f t="shared" si="19"/>
        <v>Normal Time</v>
      </c>
      <c r="J552" s="8" t="s">
        <v>684</v>
      </c>
      <c r="K552" s="24" t="str">
        <f>INDEX(projects[job number],MATCH(TimeEntry2[[#This Row],[Project_ID]],projects[Project_ID],0))</f>
        <v>077204-30</v>
      </c>
      <c r="L552" s="8">
        <f>IF(TimeEntry2[[#This Row],[Date]]=0,"",WEEKDAY(G552,2))</f>
        <v>3</v>
      </c>
      <c r="M552" s="28">
        <f>YEAR(TimeEntry2[[#This Row],[WkEnd]])</f>
        <v>2021</v>
      </c>
      <c r="N552" s="28">
        <f>WEEKNUM(TimeEntry2[[#This Row],[WkEnd]])</f>
        <v>8</v>
      </c>
      <c r="O552" s="28" t="str">
        <f>TimeEntry2[[#This Row],[Year]]&amp;"-"&amp;TimeEntry2[[#This Row],[WkNo]]</f>
        <v>2021-8</v>
      </c>
    </row>
    <row r="553" spans="1:15" x14ac:dyDescent="0.25">
      <c r="A553" s="26">
        <f>MOD(IF(ROW()=2,  0.1,    IF(INDEX(TimeEntry2[WkEnd],ROW()-1)  =INDEX(TimeEntry2[WkEnd],ROW()-2),    INDEX(TimeEntry2[format],ROW()-2),    INDEX(TimeEntry2[format],ROW()-2)    +1)),2)</f>
        <v>1.1000000000000001</v>
      </c>
      <c r="B553" s="6">
        <v>44237.544039351851</v>
      </c>
      <c r="C553" s="20">
        <f>TimeEntry2[[#This Row],[Timestamp]]</f>
        <v>44237.544039351851</v>
      </c>
      <c r="D553" s="8" t="s">
        <v>200</v>
      </c>
      <c r="E553" s="7">
        <f>IF(TimeEntry2[[#This Row],[Date]]=0,#REF!,G553+(7-L553))</f>
        <v>44241</v>
      </c>
      <c r="F553" s="21" t="str">
        <f>INDEX(projects[Charge_Code],MATCH(TimeEntry2[[#This Row],[Project_ID]],projects[Project_ID],0))</f>
        <v>210035-65 MC VBB WP1: DO-nota West (25-050)</v>
      </c>
      <c r="G553" s="27">
        <f>ROUNDDOWN(TimeEntry2[[#This Row],[Timestamp]],0)</f>
        <v>44237</v>
      </c>
      <c r="H553" s="8">
        <v>6.5</v>
      </c>
      <c r="I553" s="8" t="str">
        <f t="shared" si="19"/>
        <v>Normal Time</v>
      </c>
      <c r="J553" s="8" t="s">
        <v>685</v>
      </c>
      <c r="K553" s="24" t="str">
        <f>INDEX(projects[job number],MATCH(TimeEntry2[[#This Row],[Project_ID]],projects[Project_ID],0))</f>
        <v>210035-65</v>
      </c>
      <c r="L553" s="8">
        <f>IF(TimeEntry2[[#This Row],[Date]]=0,"",WEEKDAY(G553,2))</f>
        <v>3</v>
      </c>
      <c r="M553" s="28">
        <f>YEAR(TimeEntry2[[#This Row],[WkEnd]])</f>
        <v>2021</v>
      </c>
      <c r="N553" s="28">
        <f>WEEKNUM(TimeEntry2[[#This Row],[WkEnd]])</f>
        <v>8</v>
      </c>
      <c r="O553" s="28" t="str">
        <f>TimeEntry2[[#This Row],[Year]]&amp;"-"&amp;TimeEntry2[[#This Row],[WkNo]]</f>
        <v>2021-8</v>
      </c>
    </row>
    <row r="554" spans="1:15" x14ac:dyDescent="0.25">
      <c r="A554" s="26">
        <f>MOD(IF(ROW()=2,  0.1,    IF(INDEX(TimeEntry2[WkEnd],ROW()-1)  =INDEX(TimeEntry2[WkEnd],ROW()-2),    INDEX(TimeEntry2[format],ROW()-2),    INDEX(TimeEntry2[format],ROW()-2)    +1)),2)</f>
        <v>1.1000000000000001</v>
      </c>
      <c r="B554" s="6">
        <v>44236.542245370372</v>
      </c>
      <c r="C554" s="20">
        <f>TimeEntry2[[#This Row],[Timestamp]]</f>
        <v>44236.542245370372</v>
      </c>
      <c r="D554" s="8" t="s">
        <v>29</v>
      </c>
      <c r="E554" s="7">
        <f>IF(TimeEntry2[[#This Row],[Date]]=0,#REF!,G554+(7-L554))</f>
        <v>44241</v>
      </c>
      <c r="F554" s="21" t="str">
        <f>INDEX(projects[Charge_Code],MATCH(TimeEntry2[[#This Row],[Project_ID]],projects[Project_ID],0))</f>
        <v>077204-30 EARLY CAREERS SELECTION (01-742)</v>
      </c>
      <c r="G554" s="27">
        <f>ROUNDDOWN(TimeEntry2[[#This Row],[Timestamp]],0)</f>
        <v>44236</v>
      </c>
      <c r="H554" s="8">
        <v>4</v>
      </c>
      <c r="I554" s="8" t="str">
        <f t="shared" si="19"/>
        <v>Normal Time</v>
      </c>
      <c r="J554" s="8" t="s">
        <v>686</v>
      </c>
      <c r="K554" s="24" t="str">
        <f>INDEX(projects[job number],MATCH(TimeEntry2[[#This Row],[Project_ID]],projects[Project_ID],0))</f>
        <v>077204-30</v>
      </c>
      <c r="L554" s="8">
        <f>IF(TimeEntry2[[#This Row],[Date]]=0,"",WEEKDAY(G554,2))</f>
        <v>2</v>
      </c>
      <c r="M554" s="28">
        <f>YEAR(TimeEntry2[[#This Row],[WkEnd]])</f>
        <v>2021</v>
      </c>
      <c r="N554" s="28">
        <f>WEEKNUM(TimeEntry2[[#This Row],[WkEnd]])</f>
        <v>8</v>
      </c>
      <c r="O554" s="28" t="str">
        <f>TimeEntry2[[#This Row],[Year]]&amp;"-"&amp;TimeEntry2[[#This Row],[WkNo]]</f>
        <v>2021-8</v>
      </c>
    </row>
    <row r="555" spans="1:15" x14ac:dyDescent="0.25">
      <c r="A555" s="26">
        <f>MOD(IF(ROW()=2,  0.1,    IF(INDEX(TimeEntry2[WkEnd],ROW()-1)  =INDEX(TimeEntry2[WkEnd],ROW()-2),    INDEX(TimeEntry2[format],ROW()-2),    INDEX(TimeEntry2[format],ROW()-2)    +1)),2)</f>
        <v>1.1000000000000001</v>
      </c>
      <c r="B555" s="6">
        <v>44236.542245370372</v>
      </c>
      <c r="C555" s="20">
        <f>TimeEntry2[[#This Row],[Timestamp]]</f>
        <v>44236.542245370372</v>
      </c>
      <c r="D555" s="8" t="s">
        <v>200</v>
      </c>
      <c r="E555" s="7">
        <f>IF(TimeEntry2[[#This Row],[Date]]=0,#REF!,G555+(7-L555))</f>
        <v>44241</v>
      </c>
      <c r="F555" s="21" t="str">
        <f>INDEX(projects[Charge_Code],MATCH(TimeEntry2[[#This Row],[Project_ID]],projects[Project_ID],0))</f>
        <v>210035-65 MC VBB WP1: DO-nota West (25-050)</v>
      </c>
      <c r="G555" s="27">
        <f>ROUNDDOWN(TimeEntry2[[#This Row],[Timestamp]],0)</f>
        <v>44236</v>
      </c>
      <c r="H555" s="8">
        <v>3.5</v>
      </c>
      <c r="I555" s="8" t="str">
        <f t="shared" si="19"/>
        <v>Normal Time</v>
      </c>
      <c r="J555" s="7" t="s">
        <v>687</v>
      </c>
      <c r="K555" s="24" t="str">
        <f>INDEX(projects[job number],MATCH(TimeEntry2[[#This Row],[Project_ID]],projects[Project_ID],0))</f>
        <v>210035-65</v>
      </c>
      <c r="L555" s="8">
        <f>IF(TimeEntry2[[#This Row],[Date]]=0,"",WEEKDAY(G555,2))</f>
        <v>2</v>
      </c>
      <c r="M555" s="28">
        <f>YEAR(TimeEntry2[[#This Row],[WkEnd]])</f>
        <v>2021</v>
      </c>
      <c r="N555" s="28">
        <f>WEEKNUM(TimeEntry2[[#This Row],[WkEnd]])</f>
        <v>8</v>
      </c>
      <c r="O555" s="28" t="str">
        <f>TimeEntry2[[#This Row],[Year]]&amp;"-"&amp;TimeEntry2[[#This Row],[WkNo]]</f>
        <v>2021-8</v>
      </c>
    </row>
    <row r="556" spans="1:15" x14ac:dyDescent="0.25">
      <c r="A556" s="26">
        <f>MOD(IF(ROW()=2,  0.1,    IF(INDEX(TimeEntry2[WkEnd],ROW()-1)  =INDEX(TimeEntry2[WkEnd],ROW()-2),    INDEX(TimeEntry2[format],ROW()-2),    INDEX(TimeEntry2[format],ROW()-2)    +1)),2)</f>
        <v>1.1000000000000001</v>
      </c>
      <c r="B556" s="6">
        <v>44235.52952546296</v>
      </c>
      <c r="C556" s="20">
        <f>TimeEntry2[[#This Row],[Timestamp]]</f>
        <v>44235.52952546296</v>
      </c>
      <c r="D556" s="8" t="s">
        <v>173</v>
      </c>
      <c r="E556" s="7">
        <f>IF(TimeEntry2[[#This Row],[Date]]=0,#REF!,G556+(7-L556))</f>
        <v>44241</v>
      </c>
      <c r="F556" s="21" t="str">
        <f>INDEX(projects[Charge_Code],MATCH(TimeEntry2[[#This Row],[Project_ID]],projects[Project_ID],0))</f>
        <v>TRAINING (In-house training)</v>
      </c>
      <c r="G556" s="27">
        <f>ROUNDDOWN(TimeEntry2[[#This Row],[Timestamp]],0)</f>
        <v>44235</v>
      </c>
      <c r="H556" s="8">
        <v>7.5</v>
      </c>
      <c r="I556" s="8" t="str">
        <f t="shared" si="19"/>
        <v>Normal Time</v>
      </c>
      <c r="J556" s="8" t="s">
        <v>650</v>
      </c>
      <c r="K556" s="24">
        <f>INDEX(projects[job number],MATCH(TimeEntry2[[#This Row],[Project_ID]],projects[Project_ID],0))</f>
        <v>0</v>
      </c>
      <c r="L556" s="8">
        <f>IF(TimeEntry2[[#This Row],[Date]]=0,"",WEEKDAY(G556,2))</f>
        <v>1</v>
      </c>
      <c r="M556" s="28">
        <f>YEAR(TimeEntry2[[#This Row],[WkEnd]])</f>
        <v>2021</v>
      </c>
      <c r="N556" s="28">
        <f>WEEKNUM(TimeEntry2[[#This Row],[WkEnd]])</f>
        <v>8</v>
      </c>
      <c r="O556" s="28" t="str">
        <f>TimeEntry2[[#This Row],[Year]]&amp;"-"&amp;TimeEntry2[[#This Row],[WkNo]]</f>
        <v>2021-8</v>
      </c>
    </row>
    <row r="557" spans="1:15" x14ac:dyDescent="0.25">
      <c r="A557" s="26">
        <f>MOD(IF(ROW()=2,  0.1,    IF(INDEX(TimeEntry2[WkEnd],ROW()-1)  =INDEX(TimeEntry2[WkEnd],ROW()-2),    INDEX(TimeEntry2[format],ROW()-2),    INDEX(TimeEntry2[format],ROW()-2)    +1)),2)</f>
        <v>0.10000000000000009</v>
      </c>
      <c r="B557" s="6">
        <v>44232.50068287037</v>
      </c>
      <c r="C557" s="20">
        <f>TimeEntry2[[#This Row],[Timestamp]]</f>
        <v>44232.50068287037</v>
      </c>
      <c r="D557" s="8" t="s">
        <v>200</v>
      </c>
      <c r="E557" s="7">
        <f>IF(TimeEntry2[[#This Row],[Date]]=0,#REF!,G557+(7-L557))</f>
        <v>44234</v>
      </c>
      <c r="F557" s="21" t="str">
        <f>INDEX(projects[Charge_Code],MATCH(TimeEntry2[[#This Row],[Project_ID]],projects[Project_ID],0))</f>
        <v>210035-65 MC VBB WP1: DO-nota West (25-050)</v>
      </c>
      <c r="G557" s="27">
        <f>ROUNDDOWN(TimeEntry2[[#This Row],[Timestamp]],0)</f>
        <v>44232</v>
      </c>
      <c r="H557" s="8">
        <v>4.5</v>
      </c>
      <c r="I557" s="8" t="str">
        <f t="shared" si="19"/>
        <v>Normal Time</v>
      </c>
      <c r="J557" s="8" t="s">
        <v>688</v>
      </c>
      <c r="K557" s="24" t="str">
        <f>INDEX(projects[job number],MATCH(TimeEntry2[[#This Row],[Project_ID]],projects[Project_ID],0))</f>
        <v>210035-65</v>
      </c>
      <c r="L557" s="8">
        <f>IF(TimeEntry2[[#This Row],[Date]]=0,"",WEEKDAY(G557,2))</f>
        <v>5</v>
      </c>
      <c r="M557" s="28">
        <f>YEAR(TimeEntry2[[#This Row],[WkEnd]])</f>
        <v>2021</v>
      </c>
      <c r="N557" s="28">
        <f>WEEKNUM(TimeEntry2[[#This Row],[WkEnd]])</f>
        <v>7</v>
      </c>
      <c r="O557" s="28" t="str">
        <f>TimeEntry2[[#This Row],[Year]]&amp;"-"&amp;TimeEntry2[[#This Row],[WkNo]]</f>
        <v>2021-7</v>
      </c>
    </row>
    <row r="558" spans="1:15" x14ac:dyDescent="0.25">
      <c r="A558" s="26">
        <f>MOD(IF(ROW()=2,  0.1,    IF(INDEX(TimeEntry2[WkEnd],ROW()-1)  =INDEX(TimeEntry2[WkEnd],ROW()-2),    INDEX(TimeEntry2[format],ROW()-2),    INDEX(TimeEntry2[format],ROW()-2)    +1)),2)</f>
        <v>0.10000000000000009</v>
      </c>
      <c r="B558" s="6">
        <v>44232.50068287037</v>
      </c>
      <c r="C558" s="20">
        <f>TimeEntry2[[#This Row],[Timestamp]]</f>
        <v>44232.50068287037</v>
      </c>
      <c r="D558" s="8" t="s">
        <v>200</v>
      </c>
      <c r="E558" s="7">
        <f>IF(TimeEntry2[[#This Row],[Date]]=0,#REF!,G558+(7-L558))</f>
        <v>44234</v>
      </c>
      <c r="F558" s="21" t="str">
        <f>INDEX(projects[Charge_Code],MATCH(TimeEntry2[[#This Row],[Project_ID]],projects[Project_ID],0))</f>
        <v>210035-65 MC VBB WP1: DO-nota West (25-050)</v>
      </c>
      <c r="G558" s="27">
        <f>ROUNDDOWN(TimeEntry2[[#This Row],[Timestamp]],0)</f>
        <v>44232</v>
      </c>
      <c r="H558" s="8">
        <v>8</v>
      </c>
      <c r="I558" s="8" t="str">
        <f t="shared" si="19"/>
        <v>Normal Time</v>
      </c>
      <c r="J558" s="8" t="s">
        <v>689</v>
      </c>
      <c r="K558" s="24" t="str">
        <f>INDEX(projects[job number],MATCH(TimeEntry2[[#This Row],[Project_ID]],projects[Project_ID],0))</f>
        <v>210035-65</v>
      </c>
      <c r="L558" s="8">
        <f>IF(TimeEntry2[[#This Row],[Date]]=0,"",WEEKDAY(G558,2))</f>
        <v>5</v>
      </c>
      <c r="M558" s="28">
        <f>YEAR(TimeEntry2[[#This Row],[WkEnd]])</f>
        <v>2021</v>
      </c>
      <c r="N558" s="28">
        <f>WEEKNUM(TimeEntry2[[#This Row],[WkEnd]])</f>
        <v>7</v>
      </c>
      <c r="O558" s="28" t="str">
        <f>TimeEntry2[[#This Row],[Year]]&amp;"-"&amp;TimeEntry2[[#This Row],[WkNo]]</f>
        <v>2021-7</v>
      </c>
    </row>
    <row r="559" spans="1:15" x14ac:dyDescent="0.25">
      <c r="A559" s="26">
        <f>MOD(IF(ROW()=2,  0.1,    IF(INDEX(TimeEntry2[WkEnd],ROW()-1)  =INDEX(TimeEntry2[WkEnd],ROW()-2),    INDEX(TimeEntry2[format],ROW()-2),    INDEX(TimeEntry2[format],ROW()-2)    +1)),2)</f>
        <v>0.10000000000000009</v>
      </c>
      <c r="B559" s="6">
        <v>44230.684305555558</v>
      </c>
      <c r="C559" s="20">
        <f>TimeEntry2[[#This Row],[Timestamp]]</f>
        <v>44230.684305555558</v>
      </c>
      <c r="D559" s="8" t="s">
        <v>200</v>
      </c>
      <c r="E559" s="7">
        <f>IF(TimeEntry2[[#This Row],[Date]]=0,#REF!,G559+(7-L559))</f>
        <v>44234</v>
      </c>
      <c r="F559" s="21" t="str">
        <f>INDEX(projects[Charge_Code],MATCH(TimeEntry2[[#This Row],[Project_ID]],projects[Project_ID],0))</f>
        <v>210035-65 MC VBB WP1: DO-nota West (25-050)</v>
      </c>
      <c r="G559" s="27">
        <f>ROUNDDOWN(TimeEntry2[[#This Row],[Timestamp]],0)</f>
        <v>44230</v>
      </c>
      <c r="H559" s="8">
        <v>7</v>
      </c>
      <c r="I559" s="8" t="str">
        <f t="shared" si="19"/>
        <v>Normal Time</v>
      </c>
      <c r="J559" s="8" t="s">
        <v>690</v>
      </c>
      <c r="K559" s="24" t="str">
        <f>INDEX(projects[job number],MATCH(TimeEntry2[[#This Row],[Project_ID]],projects[Project_ID],0))</f>
        <v>210035-65</v>
      </c>
      <c r="L559" s="8">
        <f>IF(TimeEntry2[[#This Row],[Date]]=0,"",WEEKDAY(G559,2))</f>
        <v>3</v>
      </c>
      <c r="M559" s="28">
        <f>YEAR(TimeEntry2[[#This Row],[WkEnd]])</f>
        <v>2021</v>
      </c>
      <c r="N559" s="28">
        <f>WEEKNUM(TimeEntry2[[#This Row],[WkEnd]])</f>
        <v>7</v>
      </c>
      <c r="O559" s="28" t="str">
        <f>TimeEntry2[[#This Row],[Year]]&amp;"-"&amp;TimeEntry2[[#This Row],[WkNo]]</f>
        <v>2021-7</v>
      </c>
    </row>
    <row r="560" spans="1:15" x14ac:dyDescent="0.25">
      <c r="A560" s="26">
        <f>MOD(IF(ROW()=2,  0.1,    IF(INDEX(TimeEntry2[WkEnd],ROW()-1)  =INDEX(TimeEntry2[WkEnd],ROW()-2),    INDEX(TimeEntry2[format],ROW()-2),    INDEX(TimeEntry2[format],ROW()-2)    +1)),2)</f>
        <v>0.10000000000000009</v>
      </c>
      <c r="B560" s="6">
        <v>44230.500416666669</v>
      </c>
      <c r="C560" s="20">
        <f>TimeEntry2[[#This Row],[Timestamp]]</f>
        <v>44230.500416666669</v>
      </c>
      <c r="D560" s="8" t="s">
        <v>200</v>
      </c>
      <c r="E560" s="7">
        <f>IF(TimeEntry2[[#This Row],[Date]]=0,#REF!,G560+(7-L560))</f>
        <v>44234</v>
      </c>
      <c r="F560" s="21" t="str">
        <f>INDEX(projects[Charge_Code],MATCH(TimeEntry2[[#This Row],[Project_ID]],projects[Project_ID],0))</f>
        <v>210035-65 MC VBB WP1: DO-nota West (25-050)</v>
      </c>
      <c r="G560" s="27">
        <f>ROUNDDOWN(TimeEntry2[[#This Row],[Timestamp]],0)</f>
        <v>44230</v>
      </c>
      <c r="H560" s="8">
        <v>3</v>
      </c>
      <c r="I560" s="8" t="str">
        <f t="shared" si="19"/>
        <v>Normal Time</v>
      </c>
      <c r="J560" s="8" t="s">
        <v>691</v>
      </c>
      <c r="K560" s="24" t="str">
        <f>INDEX(projects[job number],MATCH(TimeEntry2[[#This Row],[Project_ID]],projects[Project_ID],0))</f>
        <v>210035-65</v>
      </c>
      <c r="L560" s="8">
        <f>IF(TimeEntry2[[#This Row],[Date]]=0,"",WEEKDAY(G560,2))</f>
        <v>3</v>
      </c>
      <c r="M560" s="28">
        <f>YEAR(TimeEntry2[[#This Row],[WkEnd]])</f>
        <v>2021</v>
      </c>
      <c r="N560" s="28">
        <f>WEEKNUM(TimeEntry2[[#This Row],[WkEnd]])</f>
        <v>7</v>
      </c>
      <c r="O560" s="28" t="str">
        <f>TimeEntry2[[#This Row],[Year]]&amp;"-"&amp;TimeEntry2[[#This Row],[WkNo]]</f>
        <v>2021-7</v>
      </c>
    </row>
    <row r="561" spans="1:15" x14ac:dyDescent="0.25">
      <c r="A561" s="26">
        <f>MOD(IF(ROW()=2,  0.1,    IF(INDEX(TimeEntry2[WkEnd],ROW()-1)  =INDEX(TimeEntry2[WkEnd],ROW()-2),    INDEX(TimeEntry2[format],ROW()-2),    INDEX(TimeEntry2[format],ROW()-2)    +1)),2)</f>
        <v>0.10000000000000009</v>
      </c>
      <c r="B561" s="6">
        <v>44229.5002662037</v>
      </c>
      <c r="C561" s="20">
        <f>TimeEntry2[[#This Row],[Timestamp]]</f>
        <v>44229.5002662037</v>
      </c>
      <c r="D561" s="8" t="s">
        <v>173</v>
      </c>
      <c r="E561" s="7">
        <f>IF(TimeEntry2[[#This Row],[Date]]=0,#REF!,G561+(7-L561))</f>
        <v>44234</v>
      </c>
      <c r="F561" s="21" t="str">
        <f>INDEX(projects[Charge_Code],MATCH(TimeEntry2[[#This Row],[Project_ID]],projects[Project_ID],0))</f>
        <v>TRAINING (In-house training)</v>
      </c>
      <c r="G561" s="27">
        <f>ROUNDDOWN(TimeEntry2[[#This Row],[Timestamp]],0)</f>
        <v>44229</v>
      </c>
      <c r="H561" s="8">
        <v>7.5</v>
      </c>
      <c r="I561" s="8" t="str">
        <f t="shared" si="19"/>
        <v>Normal Time</v>
      </c>
      <c r="J561" s="8" t="s">
        <v>650</v>
      </c>
      <c r="K561" s="24">
        <f>INDEX(projects[job number],MATCH(TimeEntry2[[#This Row],[Project_ID]],projects[Project_ID],0))</f>
        <v>0</v>
      </c>
      <c r="L561" s="8">
        <f>IF(TimeEntry2[[#This Row],[Date]]=0,"",WEEKDAY(G561,2))</f>
        <v>2</v>
      </c>
      <c r="M561" s="28">
        <f>YEAR(TimeEntry2[[#This Row],[WkEnd]])</f>
        <v>2021</v>
      </c>
      <c r="N561" s="28">
        <f>WEEKNUM(TimeEntry2[[#This Row],[WkEnd]])</f>
        <v>7</v>
      </c>
      <c r="O561" s="28" t="str">
        <f>TimeEntry2[[#This Row],[Year]]&amp;"-"&amp;TimeEntry2[[#This Row],[WkNo]]</f>
        <v>2021-7</v>
      </c>
    </row>
    <row r="562" spans="1:15" x14ac:dyDescent="0.25">
      <c r="A562" s="26">
        <f>MOD(IF(ROW()=2,  0.1,    IF(INDEX(TimeEntry2[WkEnd],ROW()-1)  =INDEX(TimeEntry2[WkEnd],ROW()-2),    INDEX(TimeEntry2[format],ROW()-2),    INDEX(TimeEntry2[format],ROW()-2)    +1)),2)</f>
        <v>0.10000000000000009</v>
      </c>
      <c r="B562" s="6">
        <v>44228.501226851855</v>
      </c>
      <c r="C562" s="20">
        <f>TimeEntry2[[#This Row],[Timestamp]]</f>
        <v>44228.501226851855</v>
      </c>
      <c r="D562" s="8" t="s">
        <v>200</v>
      </c>
      <c r="E562" s="7">
        <f>IF(TimeEntry2[[#This Row],[Date]]=0,#REF!,G562+(7-L562))</f>
        <v>44234</v>
      </c>
      <c r="F562" s="21" t="str">
        <f>INDEX(projects[Charge_Code],MATCH(TimeEntry2[[#This Row],[Project_ID]],projects[Project_ID],0))</f>
        <v>210035-65 MC VBB WP1: DO-nota West (25-050)</v>
      </c>
      <c r="G562" s="27">
        <f>ROUNDDOWN(TimeEntry2[[#This Row],[Timestamp]],0)</f>
        <v>44228</v>
      </c>
      <c r="H562" s="8">
        <v>6.5</v>
      </c>
      <c r="I562" s="8" t="str">
        <f t="shared" si="19"/>
        <v>Normal Time</v>
      </c>
      <c r="J562" s="8" t="s">
        <v>692</v>
      </c>
      <c r="K562" s="24" t="str">
        <f>INDEX(projects[job number],MATCH(TimeEntry2[[#This Row],[Project_ID]],projects[Project_ID],0))</f>
        <v>210035-65</v>
      </c>
      <c r="L562" s="8">
        <f>IF(TimeEntry2[[#This Row],[Date]]=0,"",WEEKDAY(G562,2))</f>
        <v>1</v>
      </c>
      <c r="M562" s="28">
        <f>YEAR(TimeEntry2[[#This Row],[WkEnd]])</f>
        <v>2021</v>
      </c>
      <c r="N562" s="28">
        <f>WEEKNUM(TimeEntry2[[#This Row],[WkEnd]])</f>
        <v>7</v>
      </c>
      <c r="O562" s="28" t="str">
        <f>TimeEntry2[[#This Row],[Year]]&amp;"-"&amp;TimeEntry2[[#This Row],[WkNo]]</f>
        <v>2021-7</v>
      </c>
    </row>
    <row r="563" spans="1:15" x14ac:dyDescent="0.25">
      <c r="A563" s="26">
        <f>MOD(IF(ROW()=2,  0.1,    IF(INDEX(TimeEntry2[WkEnd],ROW()-1)  =INDEX(TimeEntry2[WkEnd],ROW()-2),    INDEX(TimeEntry2[format],ROW()-2),    INDEX(TimeEntry2[format],ROW()-2)    +1)),2)</f>
        <v>0.10000000000000009</v>
      </c>
      <c r="B563" s="6">
        <v>44228.501226851855</v>
      </c>
      <c r="C563" s="20">
        <f>TimeEntry2[[#This Row],[Timestamp]]</f>
        <v>44228.501226851855</v>
      </c>
      <c r="D563" s="8" t="s">
        <v>200</v>
      </c>
      <c r="E563" s="7">
        <f>IF(TimeEntry2[[#This Row],[Date]]=0,#REF!,G563+(7-L563))</f>
        <v>44234</v>
      </c>
      <c r="F563" s="21" t="str">
        <f>INDEX(projects[Charge_Code],MATCH(TimeEntry2[[#This Row],[Project_ID]],projects[Project_ID],0))</f>
        <v>210035-65 MC VBB WP1: DO-nota West (25-050)</v>
      </c>
      <c r="G563" s="27">
        <f>ROUNDDOWN(TimeEntry2[[#This Row],[Timestamp]],0)</f>
        <v>44228</v>
      </c>
      <c r="H563" s="8">
        <v>1</v>
      </c>
      <c r="I563" s="8" t="str">
        <f t="shared" si="19"/>
        <v>Normal Time</v>
      </c>
      <c r="J563" s="8" t="s">
        <v>693</v>
      </c>
      <c r="K563" s="24" t="str">
        <f>INDEX(projects[job number],MATCH(TimeEntry2[[#This Row],[Project_ID]],projects[Project_ID],0))</f>
        <v>210035-65</v>
      </c>
      <c r="L563" s="8">
        <f>IF(TimeEntry2[[#This Row],[Date]]=0,"",WEEKDAY(G563,2))</f>
        <v>1</v>
      </c>
      <c r="M563" s="28">
        <f>YEAR(TimeEntry2[[#This Row],[WkEnd]])</f>
        <v>2021</v>
      </c>
      <c r="N563" s="28">
        <f>WEEKNUM(TimeEntry2[[#This Row],[WkEnd]])</f>
        <v>7</v>
      </c>
      <c r="O563" s="28" t="str">
        <f>TimeEntry2[[#This Row],[Year]]&amp;"-"&amp;TimeEntry2[[#This Row],[WkNo]]</f>
        <v>2021-7</v>
      </c>
    </row>
    <row r="564" spans="1:15" x14ac:dyDescent="0.25">
      <c r="A564" s="26">
        <f>MOD(IF(ROW()=2,  0.1,    IF(INDEX(TimeEntry2[WkEnd],ROW()-1)  =INDEX(TimeEntry2[WkEnd],ROW()-2),    INDEX(TimeEntry2[format],ROW()-2),    INDEX(TimeEntry2[format],ROW()-2)    +1)),2)</f>
        <v>1.1000000000000001</v>
      </c>
      <c r="B564" s="6">
        <v>44225.669687499998</v>
      </c>
      <c r="C564" s="20">
        <f>TimeEntry2[[#This Row],[Timestamp]]</f>
        <v>44225.669687499998</v>
      </c>
      <c r="D564" s="8" t="s">
        <v>200</v>
      </c>
      <c r="E564" s="7">
        <f>IF(TimeEntry2[[#This Row],[Date]]=0,#REF!,G564+(7-L564))</f>
        <v>44227</v>
      </c>
      <c r="F564" s="21" t="str">
        <f>INDEX(projects[Charge_Code],MATCH(TimeEntry2[[#This Row],[Project_ID]],projects[Project_ID],0))</f>
        <v>210035-65 MC VBB WP1: DO-nota West (25-050)</v>
      </c>
      <c r="G564" s="27">
        <f>ROUNDDOWN(TimeEntry2[[#This Row],[Timestamp]],0)</f>
        <v>44225</v>
      </c>
      <c r="H564" s="8">
        <v>4.5</v>
      </c>
      <c r="I564" s="8" t="str">
        <f t="shared" si="19"/>
        <v>Normal Time</v>
      </c>
      <c r="J564" s="8" t="s">
        <v>694</v>
      </c>
      <c r="K564" s="24" t="str">
        <f>INDEX(projects[job number],MATCH(TimeEntry2[[#This Row],[Project_ID]],projects[Project_ID],0))</f>
        <v>210035-65</v>
      </c>
      <c r="L564" s="8">
        <f>IF(TimeEntry2[[#This Row],[Date]]=0,"",WEEKDAY(G564,2))</f>
        <v>5</v>
      </c>
      <c r="M564" s="28">
        <f>YEAR(TimeEntry2[[#This Row],[WkEnd]])</f>
        <v>2021</v>
      </c>
      <c r="N564" s="28">
        <f>WEEKNUM(TimeEntry2[[#This Row],[WkEnd]])</f>
        <v>6</v>
      </c>
      <c r="O564" s="28" t="str">
        <f>TimeEntry2[[#This Row],[Year]]&amp;"-"&amp;TimeEntry2[[#This Row],[WkNo]]</f>
        <v>2021-6</v>
      </c>
    </row>
    <row r="565" spans="1:15" x14ac:dyDescent="0.25">
      <c r="A565" s="26">
        <f>MOD(IF(ROW()=2,  0.1,    IF(INDEX(TimeEntry2[WkEnd],ROW()-1)  =INDEX(TimeEntry2[WkEnd],ROW()-2),    INDEX(TimeEntry2[format],ROW()-2),    INDEX(TimeEntry2[format],ROW()-2)    +1)),2)</f>
        <v>1.1000000000000001</v>
      </c>
      <c r="B565" s="6">
        <v>44225.501516203702</v>
      </c>
      <c r="C565" s="20">
        <f>TimeEntry2[[#This Row],[Timestamp]]</f>
        <v>44225.501516203702</v>
      </c>
      <c r="D565" s="8" t="s">
        <v>200</v>
      </c>
      <c r="E565" s="7">
        <f>IF(TimeEntry2[[#This Row],[Date]]=0,#REF!,G565+(7-L565))</f>
        <v>44227</v>
      </c>
      <c r="F565" s="21" t="str">
        <f>INDEX(projects[Charge_Code],MATCH(TimeEntry2[[#This Row],[Project_ID]],projects[Project_ID],0))</f>
        <v>210035-65 MC VBB WP1: DO-nota West (25-050)</v>
      </c>
      <c r="G565" s="27">
        <f>ROUNDDOWN(TimeEntry2[[#This Row],[Timestamp]],0)</f>
        <v>44225</v>
      </c>
      <c r="H565" s="8">
        <v>2</v>
      </c>
      <c r="I565" s="8" t="str">
        <f t="shared" si="19"/>
        <v>Normal Time</v>
      </c>
      <c r="J565" s="8" t="s">
        <v>695</v>
      </c>
      <c r="K565" s="24" t="str">
        <f>INDEX(projects[job number],MATCH(TimeEntry2[[#This Row],[Project_ID]],projects[Project_ID],0))</f>
        <v>210035-65</v>
      </c>
      <c r="L565" s="8">
        <f>IF(TimeEntry2[[#This Row],[Date]]=0,"",WEEKDAY(G565,2))</f>
        <v>5</v>
      </c>
      <c r="M565" s="28">
        <f>YEAR(TimeEntry2[[#This Row],[WkEnd]])</f>
        <v>2021</v>
      </c>
      <c r="N565" s="28">
        <f>WEEKNUM(TimeEntry2[[#This Row],[WkEnd]])</f>
        <v>6</v>
      </c>
      <c r="O565" s="28" t="str">
        <f>TimeEntry2[[#This Row],[Year]]&amp;"-"&amp;TimeEntry2[[#This Row],[WkNo]]</f>
        <v>2021-6</v>
      </c>
    </row>
    <row r="566" spans="1:15" x14ac:dyDescent="0.25">
      <c r="A566" s="26">
        <f>MOD(IF(ROW()=2,  0.1,    IF(INDEX(TimeEntry2[WkEnd],ROW()-1)  =INDEX(TimeEntry2[WkEnd],ROW()-2),    INDEX(TimeEntry2[format],ROW()-2),    INDEX(TimeEntry2[format],ROW()-2)    +1)),2)</f>
        <v>1.1000000000000001</v>
      </c>
      <c r="B566" s="6">
        <v>44225.501516203702</v>
      </c>
      <c r="C566" s="20">
        <f>TimeEntry2[[#This Row],[Timestamp]]</f>
        <v>44225.501516203702</v>
      </c>
      <c r="D566" s="8" t="s">
        <v>200</v>
      </c>
      <c r="E566" s="7">
        <f>IF(TimeEntry2[[#This Row],[Date]]=0,#REF!,G566+(7-L566))</f>
        <v>44227</v>
      </c>
      <c r="F566" s="21" t="str">
        <f>INDEX(projects[Charge_Code],MATCH(TimeEntry2[[#This Row],[Project_ID]],projects[Project_ID],0))</f>
        <v>210035-65 MC VBB WP1: DO-nota West (25-050)</v>
      </c>
      <c r="G566" s="27">
        <f>ROUNDDOWN(TimeEntry2[[#This Row],[Timestamp]],0)</f>
        <v>44225</v>
      </c>
      <c r="H566" s="8">
        <v>1</v>
      </c>
      <c r="I566" s="8" t="str">
        <f t="shared" si="19"/>
        <v>Normal Time</v>
      </c>
      <c r="J566" s="8" t="s">
        <v>671</v>
      </c>
      <c r="K566" s="24" t="str">
        <f>INDEX(projects[job number],MATCH(TimeEntry2[[#This Row],[Project_ID]],projects[Project_ID],0))</f>
        <v>210035-65</v>
      </c>
      <c r="L566" s="8">
        <f>IF(TimeEntry2[[#This Row],[Date]]=0,"",WEEKDAY(G566,2))</f>
        <v>5</v>
      </c>
      <c r="M566" s="28">
        <f>YEAR(TimeEntry2[[#This Row],[WkEnd]])</f>
        <v>2021</v>
      </c>
      <c r="N566" s="28">
        <f>WEEKNUM(TimeEntry2[[#This Row],[WkEnd]])</f>
        <v>6</v>
      </c>
      <c r="O566" s="28" t="str">
        <f>TimeEntry2[[#This Row],[Year]]&amp;"-"&amp;TimeEntry2[[#This Row],[WkNo]]</f>
        <v>2021-6</v>
      </c>
    </row>
    <row r="567" spans="1:15" x14ac:dyDescent="0.25">
      <c r="A567" s="26">
        <f>MOD(IF(ROW()=2,  0.1,    IF(INDEX(TimeEntry2[WkEnd],ROW()-1)  =INDEX(TimeEntry2[WkEnd],ROW()-2),    INDEX(TimeEntry2[format],ROW()-2),    INDEX(TimeEntry2[format],ROW()-2)    +1)),2)</f>
        <v>1.1000000000000001</v>
      </c>
      <c r="B567" s="6">
        <v>44224.671990740739</v>
      </c>
      <c r="C567" s="20">
        <f>TimeEntry2[[#This Row],[Timestamp]]</f>
        <v>44224.671990740739</v>
      </c>
      <c r="D567" s="8" t="s">
        <v>200</v>
      </c>
      <c r="E567" s="7">
        <f>IF(TimeEntry2[[#This Row],[Date]]=0,#REF!,G567+(7-L567))</f>
        <v>44227</v>
      </c>
      <c r="F567" s="21" t="str">
        <f>INDEX(projects[Charge_Code],MATCH(TimeEntry2[[#This Row],[Project_ID]],projects[Project_ID],0))</f>
        <v>210035-65 MC VBB WP1: DO-nota West (25-050)</v>
      </c>
      <c r="G567" s="27">
        <f>ROUNDDOWN(TimeEntry2[[#This Row],[Timestamp]],0)</f>
        <v>44224</v>
      </c>
      <c r="H567" s="8">
        <v>7.5</v>
      </c>
      <c r="I567" s="8" t="str">
        <f t="shared" si="19"/>
        <v>Normal Time</v>
      </c>
      <c r="J567" s="8" t="s">
        <v>696</v>
      </c>
      <c r="K567" s="24" t="str">
        <f>INDEX(projects[job number],MATCH(TimeEntry2[[#This Row],[Project_ID]],projects[Project_ID],0))</f>
        <v>210035-65</v>
      </c>
      <c r="L567" s="8">
        <f>IF(TimeEntry2[[#This Row],[Date]]=0,"",WEEKDAY(G567,2))</f>
        <v>4</v>
      </c>
      <c r="M567" s="28">
        <f>YEAR(TimeEntry2[[#This Row],[WkEnd]])</f>
        <v>2021</v>
      </c>
      <c r="N567" s="28">
        <f>WEEKNUM(TimeEntry2[[#This Row],[WkEnd]])</f>
        <v>6</v>
      </c>
      <c r="O567" s="28" t="str">
        <f>TimeEntry2[[#This Row],[Year]]&amp;"-"&amp;TimeEntry2[[#This Row],[WkNo]]</f>
        <v>2021-6</v>
      </c>
    </row>
    <row r="568" spans="1:15" x14ac:dyDescent="0.25">
      <c r="A568" s="26">
        <f>MOD(IF(ROW()=2,  0.1,    IF(INDEX(TimeEntry2[WkEnd],ROW()-1)  =INDEX(TimeEntry2[WkEnd],ROW()-2),    INDEX(TimeEntry2[format],ROW()-2),    INDEX(TimeEntry2[format],ROW()-2)    +1)),2)</f>
        <v>1.1000000000000001</v>
      </c>
      <c r="B568" s="6">
        <v>44223.567870370367</v>
      </c>
      <c r="C568" s="20">
        <f>TimeEntry2[[#This Row],[Timestamp]]</f>
        <v>44223.567870370367</v>
      </c>
      <c r="D568" s="8" t="s">
        <v>200</v>
      </c>
      <c r="E568" s="7">
        <f>IF(TimeEntry2[[#This Row],[Date]]=0,#REF!,G568+(7-L568))</f>
        <v>44227</v>
      </c>
      <c r="F568" s="21" t="str">
        <f>INDEX(projects[Charge_Code],MATCH(TimeEntry2[[#This Row],[Project_ID]],projects[Project_ID],0))</f>
        <v>210035-65 MC VBB WP1: DO-nota West (25-050)</v>
      </c>
      <c r="G568" s="27">
        <f>ROUNDDOWN(TimeEntry2[[#This Row],[Timestamp]],0)</f>
        <v>44223</v>
      </c>
      <c r="H568" s="8">
        <v>7.5</v>
      </c>
      <c r="I568" s="8" t="str">
        <f t="shared" si="19"/>
        <v>Normal Time</v>
      </c>
      <c r="J568" s="8" t="s">
        <v>697</v>
      </c>
      <c r="K568" s="24" t="str">
        <f>INDEX(projects[job number],MATCH(TimeEntry2[[#This Row],[Project_ID]],projects[Project_ID],0))</f>
        <v>210035-65</v>
      </c>
      <c r="L568" s="8">
        <f>IF(TimeEntry2[[#This Row],[Date]]=0,"",WEEKDAY(G568,2))</f>
        <v>3</v>
      </c>
      <c r="M568" s="28">
        <f>YEAR(TimeEntry2[[#This Row],[WkEnd]])</f>
        <v>2021</v>
      </c>
      <c r="N568" s="28">
        <f>WEEKNUM(TimeEntry2[[#This Row],[WkEnd]])</f>
        <v>6</v>
      </c>
      <c r="O568" s="28" t="str">
        <f>TimeEntry2[[#This Row],[Year]]&amp;"-"&amp;TimeEntry2[[#This Row],[WkNo]]</f>
        <v>2021-6</v>
      </c>
    </row>
    <row r="569" spans="1:15" x14ac:dyDescent="0.25">
      <c r="A569" s="26">
        <f>MOD(IF(ROW()=2,  0.1,    IF(INDEX(TimeEntry2[WkEnd],ROW()-1)  =INDEX(TimeEntry2[WkEnd],ROW()-2),    INDEX(TimeEntry2[format],ROW()-2),    INDEX(TimeEntry2[format],ROW()-2)    +1)),2)</f>
        <v>1.1000000000000001</v>
      </c>
      <c r="B569" s="6">
        <v>44222.511782407404</v>
      </c>
      <c r="C569" s="20">
        <f>TimeEntry2[[#This Row],[Timestamp]]</f>
        <v>44222.511782407404</v>
      </c>
      <c r="D569" s="8" t="s">
        <v>173</v>
      </c>
      <c r="E569" s="7">
        <f>IF(TimeEntry2[[#This Row],[Date]]=0,#REF!,G569+(7-L569))</f>
        <v>44227</v>
      </c>
      <c r="F569" s="21" t="str">
        <f>INDEX(projects[Charge_Code],MATCH(TimeEntry2[[#This Row],[Project_ID]],projects[Project_ID],0))</f>
        <v>TRAINING (In-house training)</v>
      </c>
      <c r="G569" s="27">
        <f>ROUNDDOWN(TimeEntry2[[#This Row],[Timestamp]],0)</f>
        <v>44222</v>
      </c>
      <c r="H569" s="8">
        <v>7.5</v>
      </c>
      <c r="I569" s="8" t="str">
        <f t="shared" si="19"/>
        <v>Normal Time</v>
      </c>
      <c r="J569" s="8" t="s">
        <v>650</v>
      </c>
      <c r="K569" s="24">
        <f>INDEX(projects[job number],MATCH(TimeEntry2[[#This Row],[Project_ID]],projects[Project_ID],0))</f>
        <v>0</v>
      </c>
      <c r="L569" s="8">
        <f>IF(TimeEntry2[[#This Row],[Date]]=0,"",WEEKDAY(G569,2))</f>
        <v>2</v>
      </c>
      <c r="M569" s="28">
        <f>YEAR(TimeEntry2[[#This Row],[WkEnd]])</f>
        <v>2021</v>
      </c>
      <c r="N569" s="28">
        <f>WEEKNUM(TimeEntry2[[#This Row],[WkEnd]])</f>
        <v>6</v>
      </c>
      <c r="O569" s="28" t="str">
        <f>TimeEntry2[[#This Row],[Year]]&amp;"-"&amp;TimeEntry2[[#This Row],[WkNo]]</f>
        <v>2021-6</v>
      </c>
    </row>
    <row r="570" spans="1:15" x14ac:dyDescent="0.25">
      <c r="A570" s="26">
        <f>MOD(IF(ROW()=2,  0.1,    IF(INDEX(TimeEntry2[WkEnd],ROW()-1)  =INDEX(TimeEntry2[WkEnd],ROW()-2),    INDEX(TimeEntry2[format],ROW()-2),    INDEX(TimeEntry2[format],ROW()-2)    +1)),2)</f>
        <v>1.1000000000000001</v>
      </c>
      <c r="B570" s="6">
        <v>44221.687581018516</v>
      </c>
      <c r="C570" s="20">
        <f>TimeEntry2[[#This Row],[Timestamp]]</f>
        <v>44221.687581018516</v>
      </c>
      <c r="D570" s="8" t="s">
        <v>200</v>
      </c>
      <c r="E570" s="7">
        <f>IF(TimeEntry2[[#This Row],[Date]]=0,#REF!,G570+(7-L570))</f>
        <v>44227</v>
      </c>
      <c r="F570" s="21" t="str">
        <f>INDEX(projects[Charge_Code],MATCH(TimeEntry2[[#This Row],[Project_ID]],projects[Project_ID],0))</f>
        <v>210035-65 MC VBB WP1: DO-nota West (25-050)</v>
      </c>
      <c r="G570" s="27">
        <f>ROUNDDOWN(TimeEntry2[[#This Row],[Timestamp]],0)</f>
        <v>44221</v>
      </c>
      <c r="H570" s="8">
        <v>3.5</v>
      </c>
      <c r="I570" s="8" t="str">
        <f t="shared" si="19"/>
        <v>Normal Time</v>
      </c>
      <c r="J570" s="8" t="s">
        <v>698</v>
      </c>
      <c r="K570" s="24" t="str">
        <f>INDEX(projects[job number],MATCH(TimeEntry2[[#This Row],[Project_ID]],projects[Project_ID],0))</f>
        <v>210035-65</v>
      </c>
      <c r="L570" s="8">
        <f>IF(TimeEntry2[[#This Row],[Date]]=0,"",WEEKDAY(G570,2))</f>
        <v>1</v>
      </c>
      <c r="M570" s="28">
        <f>YEAR(TimeEntry2[[#This Row],[WkEnd]])</f>
        <v>2021</v>
      </c>
      <c r="N570" s="28">
        <f>WEEKNUM(TimeEntry2[[#This Row],[WkEnd]])</f>
        <v>6</v>
      </c>
      <c r="O570" s="28" t="str">
        <f>TimeEntry2[[#This Row],[Year]]&amp;"-"&amp;TimeEntry2[[#This Row],[WkNo]]</f>
        <v>2021-6</v>
      </c>
    </row>
    <row r="571" spans="1:15" x14ac:dyDescent="0.25">
      <c r="A571" s="26">
        <f>MOD(IF(ROW()=2,  0.1,    IF(INDEX(TimeEntry2[WkEnd],ROW()-1)  =INDEX(TimeEntry2[WkEnd],ROW()-2),    INDEX(TimeEntry2[format],ROW()-2),    INDEX(TimeEntry2[format],ROW()-2)    +1)),2)</f>
        <v>1.1000000000000001</v>
      </c>
      <c r="B571" s="6">
        <v>44221.502488425926</v>
      </c>
      <c r="C571" s="20">
        <f>TimeEntry2[[#This Row],[Timestamp]]</f>
        <v>44221.502488425926</v>
      </c>
      <c r="D571" s="8" t="s">
        <v>200</v>
      </c>
      <c r="E571" s="7">
        <f>IF(TimeEntry2[[#This Row],[Date]]=0,#REF!,G571+(7-L571))</f>
        <v>44227</v>
      </c>
      <c r="F571" s="21" t="str">
        <f>INDEX(projects[Charge_Code],MATCH(TimeEntry2[[#This Row],[Project_ID]],projects[Project_ID],0))</f>
        <v>210035-65 MC VBB WP1: DO-nota West (25-050)</v>
      </c>
      <c r="G571" s="27">
        <f>ROUNDDOWN(TimeEntry2[[#This Row],[Timestamp]],0)</f>
        <v>44221</v>
      </c>
      <c r="H571" s="8">
        <v>3</v>
      </c>
      <c r="I571" s="8" t="str">
        <f t="shared" si="19"/>
        <v>Normal Time</v>
      </c>
      <c r="J571" s="8" t="s">
        <v>699</v>
      </c>
      <c r="K571" s="24" t="str">
        <f>INDEX(projects[job number],MATCH(TimeEntry2[[#This Row],[Project_ID]],projects[Project_ID],0))</f>
        <v>210035-65</v>
      </c>
      <c r="L571" s="8">
        <f>IF(TimeEntry2[[#This Row],[Date]]=0,"",WEEKDAY(G571,2))</f>
        <v>1</v>
      </c>
      <c r="M571" s="28">
        <f>YEAR(TimeEntry2[[#This Row],[WkEnd]])</f>
        <v>2021</v>
      </c>
      <c r="N571" s="28">
        <f>WEEKNUM(TimeEntry2[[#This Row],[WkEnd]])</f>
        <v>6</v>
      </c>
      <c r="O571" s="28" t="str">
        <f>TimeEntry2[[#This Row],[Year]]&amp;"-"&amp;TimeEntry2[[#This Row],[WkNo]]</f>
        <v>2021-6</v>
      </c>
    </row>
    <row r="572" spans="1:15" x14ac:dyDescent="0.25">
      <c r="A572" s="26">
        <f>MOD(IF(ROW()=2,  0.1,    IF(INDEX(TimeEntry2[WkEnd],ROW()-1)  =INDEX(TimeEntry2[WkEnd],ROW()-2),    INDEX(TimeEntry2[format],ROW()-2),    INDEX(TimeEntry2[format],ROW()-2)    +1)),2)</f>
        <v>1.1000000000000001</v>
      </c>
      <c r="B572" s="6">
        <v>44221.502488425926</v>
      </c>
      <c r="C572" s="20">
        <f>TimeEntry2[[#This Row],[Timestamp]]</f>
        <v>44221.502488425926</v>
      </c>
      <c r="D572" s="8" t="s">
        <v>200</v>
      </c>
      <c r="E572" s="7">
        <f>IF(TimeEntry2[[#This Row],[Date]]=0,#REF!,G572+(7-L572))</f>
        <v>44227</v>
      </c>
      <c r="F572" s="21" t="str">
        <f>INDEX(projects[Charge_Code],MATCH(TimeEntry2[[#This Row],[Project_ID]],projects[Project_ID],0))</f>
        <v>210035-65 MC VBB WP1: DO-nota West (25-050)</v>
      </c>
      <c r="G572" s="27">
        <f>ROUNDDOWN(TimeEntry2[[#This Row],[Timestamp]],0)</f>
        <v>44221</v>
      </c>
      <c r="H572" s="8">
        <v>1</v>
      </c>
      <c r="I572" s="8" t="str">
        <f t="shared" si="19"/>
        <v>Normal Time</v>
      </c>
      <c r="J572" s="8" t="s">
        <v>700</v>
      </c>
      <c r="K572" s="24" t="str">
        <f>INDEX(projects[job number],MATCH(TimeEntry2[[#This Row],[Project_ID]],projects[Project_ID],0))</f>
        <v>210035-65</v>
      </c>
      <c r="L572" s="8">
        <f>IF(TimeEntry2[[#This Row],[Date]]=0,"",WEEKDAY(G572,2))</f>
        <v>1</v>
      </c>
      <c r="M572" s="28">
        <f>YEAR(TimeEntry2[[#This Row],[WkEnd]])</f>
        <v>2021</v>
      </c>
      <c r="N572" s="28">
        <f>WEEKNUM(TimeEntry2[[#This Row],[WkEnd]])</f>
        <v>6</v>
      </c>
      <c r="O572" s="28" t="str">
        <f>TimeEntry2[[#This Row],[Year]]&amp;"-"&amp;TimeEntry2[[#This Row],[WkNo]]</f>
        <v>2021-6</v>
      </c>
    </row>
    <row r="573" spans="1:15" x14ac:dyDescent="0.25">
      <c r="A573" s="26">
        <f>MOD(IF(ROW()=2,  0.1,    IF(INDEX(TimeEntry2[WkEnd],ROW()-1)  =INDEX(TimeEntry2[WkEnd],ROW()-2),    INDEX(TimeEntry2[format],ROW()-2),    INDEX(TimeEntry2[format],ROW()-2)    +1)),2)</f>
        <v>0.10000000000000009</v>
      </c>
      <c r="B573" s="6">
        <v>44218.667094907411</v>
      </c>
      <c r="C573" s="20">
        <f>TimeEntry2[[#This Row],[Timestamp]]</f>
        <v>44218.667094907411</v>
      </c>
      <c r="D573" s="8" t="s">
        <v>200</v>
      </c>
      <c r="E573" s="7">
        <f>IF(TimeEntry2[[#This Row],[Date]]=0,#REF!,G573+(7-L573))</f>
        <v>44220</v>
      </c>
      <c r="F573" s="21" t="str">
        <f>INDEX(projects[Charge_Code],MATCH(TimeEntry2[[#This Row],[Project_ID]],projects[Project_ID],0))</f>
        <v>210035-65 MC VBB WP1: DO-nota West (25-050)</v>
      </c>
      <c r="G573" s="27">
        <f>ROUNDDOWN(TimeEntry2[[#This Row],[Timestamp]],0)</f>
        <v>44218</v>
      </c>
      <c r="H573" s="8">
        <v>5.5</v>
      </c>
      <c r="I573" s="8" t="str">
        <f t="shared" si="19"/>
        <v>Normal Time</v>
      </c>
      <c r="J573" s="8" t="s">
        <v>701</v>
      </c>
      <c r="K573" s="24" t="str">
        <f>INDEX(projects[job number],MATCH(TimeEntry2[[#This Row],[Project_ID]],projects[Project_ID],0))</f>
        <v>210035-65</v>
      </c>
      <c r="L573" s="8">
        <f>IF(TimeEntry2[[#This Row],[Date]]=0,"",WEEKDAY(G573,2))</f>
        <v>5</v>
      </c>
      <c r="M573" s="28">
        <f>YEAR(TimeEntry2[[#This Row],[WkEnd]])</f>
        <v>2021</v>
      </c>
      <c r="N573" s="28">
        <f>WEEKNUM(TimeEntry2[[#This Row],[WkEnd]])</f>
        <v>5</v>
      </c>
      <c r="O573" s="28" t="str">
        <f>TimeEntry2[[#This Row],[Year]]&amp;"-"&amp;TimeEntry2[[#This Row],[WkNo]]</f>
        <v>2021-5</v>
      </c>
    </row>
    <row r="574" spans="1:15" x14ac:dyDescent="0.25">
      <c r="A574" s="26">
        <f>MOD(IF(ROW()=2,  0.1,    IF(INDEX(TimeEntry2[WkEnd],ROW()-1)  =INDEX(TimeEntry2[WkEnd],ROW()-2),    INDEX(TimeEntry2[format],ROW()-2),    INDEX(TimeEntry2[format],ROW()-2)    +1)),2)</f>
        <v>0.10000000000000009</v>
      </c>
      <c r="B574" s="6">
        <v>44218.500393518516</v>
      </c>
      <c r="C574" s="20">
        <f>TimeEntry2[[#This Row],[Timestamp]]</f>
        <v>44218.500393518516</v>
      </c>
      <c r="D574" s="8" t="s">
        <v>200</v>
      </c>
      <c r="E574" s="7">
        <f>IF(TimeEntry2[[#This Row],[Date]]=0,#REF!,G574+(7-L574))</f>
        <v>44220</v>
      </c>
      <c r="F574" s="21" t="str">
        <f>INDEX(projects[Charge_Code],MATCH(TimeEntry2[[#This Row],[Project_ID]],projects[Project_ID],0))</f>
        <v>210035-65 MC VBB WP1: DO-nota West (25-050)</v>
      </c>
      <c r="G574" s="27">
        <f>ROUNDDOWN(TimeEntry2[[#This Row],[Timestamp]],0)</f>
        <v>44218</v>
      </c>
      <c r="H574" s="8">
        <v>2</v>
      </c>
      <c r="I574" s="8" t="str">
        <f t="shared" si="19"/>
        <v>Normal Time</v>
      </c>
      <c r="J574" s="8" t="s">
        <v>627</v>
      </c>
      <c r="K574" s="24" t="str">
        <f>INDEX(projects[job number],MATCH(TimeEntry2[[#This Row],[Project_ID]],projects[Project_ID],0))</f>
        <v>210035-65</v>
      </c>
      <c r="L574" s="8">
        <f>IF(TimeEntry2[[#This Row],[Date]]=0,"",WEEKDAY(G574,2))</f>
        <v>5</v>
      </c>
      <c r="M574" s="28">
        <f>YEAR(TimeEntry2[[#This Row],[WkEnd]])</f>
        <v>2021</v>
      </c>
      <c r="N574" s="28">
        <f>WEEKNUM(TimeEntry2[[#This Row],[WkEnd]])</f>
        <v>5</v>
      </c>
      <c r="O574" s="28" t="str">
        <f>TimeEntry2[[#This Row],[Year]]&amp;"-"&amp;TimeEntry2[[#This Row],[WkNo]]</f>
        <v>2021-5</v>
      </c>
    </row>
    <row r="575" spans="1:15" x14ac:dyDescent="0.25">
      <c r="A575" s="26">
        <f>MOD(IF(ROW()=2,  0.1,    IF(INDEX(TimeEntry2[WkEnd],ROW()-1)  =INDEX(TimeEntry2[WkEnd],ROW()-2),    INDEX(TimeEntry2[format],ROW()-2),    INDEX(TimeEntry2[format],ROW()-2)    +1)),2)</f>
        <v>0.10000000000000009</v>
      </c>
      <c r="B575" s="6">
        <v>44218.500393518516</v>
      </c>
      <c r="C575" s="20">
        <f>TimeEntry2[[#This Row],[Timestamp]]</f>
        <v>44218.500393518516</v>
      </c>
      <c r="D575" s="8" t="s">
        <v>150</v>
      </c>
      <c r="E575" s="7">
        <f>IF(TimeEntry2[[#This Row],[Date]]=0,#REF!,G575+(7-L575))</f>
        <v>44220</v>
      </c>
      <c r="F575" s="21" t="str">
        <f>INDEX(projects[Charge_Code],MATCH(TimeEntry2[[#This Row],[Project_ID]],projects[Project_ID],0))</f>
        <v>OTHERS</v>
      </c>
      <c r="G575" s="27">
        <f>ROUNDDOWN(TimeEntry2[[#This Row],[Timestamp]],0)</f>
        <v>44218</v>
      </c>
      <c r="H575" s="8">
        <v>3</v>
      </c>
      <c r="I575" s="8" t="str">
        <f t="shared" ref="I575:I638" si="20">"Normal Time"</f>
        <v>Normal Time</v>
      </c>
      <c r="J575" s="8" t="s">
        <v>702</v>
      </c>
      <c r="K575" s="24" t="str">
        <f>INDEX(projects[job number],MATCH(TimeEntry2[[#This Row],[Project_ID]],projects[Project_ID],0))</f>
        <v>OTHERS</v>
      </c>
      <c r="L575" s="8">
        <f>IF(TimeEntry2[[#This Row],[Date]]=0,"",WEEKDAY(G575,2))</f>
        <v>5</v>
      </c>
      <c r="M575" s="28">
        <f>YEAR(TimeEntry2[[#This Row],[WkEnd]])</f>
        <v>2021</v>
      </c>
      <c r="N575" s="28">
        <f>WEEKNUM(TimeEntry2[[#This Row],[WkEnd]])</f>
        <v>5</v>
      </c>
      <c r="O575" s="28" t="str">
        <f>TimeEntry2[[#This Row],[Year]]&amp;"-"&amp;TimeEntry2[[#This Row],[WkNo]]</f>
        <v>2021-5</v>
      </c>
    </row>
    <row r="576" spans="1:15" x14ac:dyDescent="0.25">
      <c r="A576" s="26">
        <f>MOD(IF(ROW()=2,  0.1,    IF(INDEX(TimeEntry2[WkEnd],ROW()-1)  =INDEX(TimeEntry2[WkEnd],ROW()-2),    INDEX(TimeEntry2[format],ROW()-2),    INDEX(TimeEntry2[format],ROW()-2)    +1)),2)</f>
        <v>0.10000000000000009</v>
      </c>
      <c r="B576" s="6">
        <v>44217.667256944442</v>
      </c>
      <c r="C576" s="20">
        <f>TimeEntry2[[#This Row],[Timestamp]]</f>
        <v>44217.667256944442</v>
      </c>
      <c r="D576" s="8" t="s">
        <v>200</v>
      </c>
      <c r="E576" s="7">
        <f>IF(TimeEntry2[[#This Row],[Date]]=0,#REF!,G576+(7-L576))</f>
        <v>44220</v>
      </c>
      <c r="F576" s="21" t="str">
        <f>INDEX(projects[Charge_Code],MATCH(TimeEntry2[[#This Row],[Project_ID]],projects[Project_ID],0))</f>
        <v>210035-65 MC VBB WP1: DO-nota West (25-050)</v>
      </c>
      <c r="G576" s="27">
        <f>ROUNDDOWN(TimeEntry2[[#This Row],[Timestamp]],0)</f>
        <v>44217</v>
      </c>
      <c r="H576" s="8">
        <v>4</v>
      </c>
      <c r="I576" s="8" t="str">
        <f t="shared" si="20"/>
        <v>Normal Time</v>
      </c>
      <c r="J576" s="8" t="s">
        <v>703</v>
      </c>
      <c r="K576" s="24" t="str">
        <f>INDEX(projects[job number],MATCH(TimeEntry2[[#This Row],[Project_ID]],projects[Project_ID],0))</f>
        <v>210035-65</v>
      </c>
      <c r="L576" s="8">
        <f>IF(TimeEntry2[[#This Row],[Date]]=0,"",WEEKDAY(G576,2))</f>
        <v>4</v>
      </c>
      <c r="M576" s="28">
        <f>YEAR(TimeEntry2[[#This Row],[WkEnd]])</f>
        <v>2021</v>
      </c>
      <c r="N576" s="28">
        <f>WEEKNUM(TimeEntry2[[#This Row],[WkEnd]])</f>
        <v>5</v>
      </c>
      <c r="O576" s="28" t="str">
        <f>TimeEntry2[[#This Row],[Year]]&amp;"-"&amp;TimeEntry2[[#This Row],[WkNo]]</f>
        <v>2021-5</v>
      </c>
    </row>
    <row r="577" spans="1:15" x14ac:dyDescent="0.25">
      <c r="A577" s="26">
        <f>MOD(IF(ROW()=2,  0.1,    IF(INDEX(TimeEntry2[WkEnd],ROW()-1)  =INDEX(TimeEntry2[WkEnd],ROW()-2),    INDEX(TimeEntry2[format],ROW()-2),    INDEX(TimeEntry2[format],ROW()-2)    +1)),2)</f>
        <v>0.10000000000000009</v>
      </c>
      <c r="B577" s="6">
        <v>44217.506793981483</v>
      </c>
      <c r="C577" s="20">
        <f>TimeEntry2[[#This Row],[Timestamp]]</f>
        <v>44217.506793981483</v>
      </c>
      <c r="D577" s="8" t="s">
        <v>200</v>
      </c>
      <c r="E577" s="7">
        <f>IF(TimeEntry2[[#This Row],[Date]]=0,#REF!,G577+(7-L577))</f>
        <v>44220</v>
      </c>
      <c r="F577" s="21" t="str">
        <f>INDEX(projects[Charge_Code],MATCH(TimeEntry2[[#This Row],[Project_ID]],projects[Project_ID],0))</f>
        <v>210035-65 MC VBB WP1: DO-nota West (25-050)</v>
      </c>
      <c r="G577" s="27">
        <f>ROUNDDOWN(TimeEntry2[[#This Row],[Timestamp]],0)</f>
        <v>44217</v>
      </c>
      <c r="H577" s="8">
        <v>7</v>
      </c>
      <c r="I577" s="8" t="str">
        <f t="shared" si="20"/>
        <v>Normal Time</v>
      </c>
      <c r="J577" s="8" t="s">
        <v>338</v>
      </c>
      <c r="K577" s="24" t="str">
        <f>INDEX(projects[job number],MATCH(TimeEntry2[[#This Row],[Project_ID]],projects[Project_ID],0))</f>
        <v>210035-65</v>
      </c>
      <c r="L577" s="8">
        <f>IF(TimeEntry2[[#This Row],[Date]]=0,"",WEEKDAY(G577,2))</f>
        <v>4</v>
      </c>
      <c r="M577" s="28">
        <f>YEAR(TimeEntry2[[#This Row],[WkEnd]])</f>
        <v>2021</v>
      </c>
      <c r="N577" s="28">
        <f>WEEKNUM(TimeEntry2[[#This Row],[WkEnd]])</f>
        <v>5</v>
      </c>
      <c r="O577" s="28" t="str">
        <f>TimeEntry2[[#This Row],[Year]]&amp;"-"&amp;TimeEntry2[[#This Row],[WkNo]]</f>
        <v>2021-5</v>
      </c>
    </row>
    <row r="578" spans="1:15" x14ac:dyDescent="0.25">
      <c r="A578" s="26">
        <f>MOD(IF(ROW()=2,  0.1,    IF(INDEX(TimeEntry2[WkEnd],ROW()-1)  =INDEX(TimeEntry2[WkEnd],ROW()-2),    INDEX(TimeEntry2[format],ROW()-2),    INDEX(TimeEntry2[format],ROW()-2)    +1)),2)</f>
        <v>0.10000000000000009</v>
      </c>
      <c r="B578" s="6">
        <v>44216.507731481484</v>
      </c>
      <c r="C578" s="20">
        <f>TimeEntry2[[#This Row],[Timestamp]]</f>
        <v>44216.507731481484</v>
      </c>
      <c r="D578" s="8" t="s">
        <v>200</v>
      </c>
      <c r="E578" s="7">
        <f>IF(TimeEntry2[[#This Row],[Date]]=0,#REF!,G578+(7-L578))</f>
        <v>44220</v>
      </c>
      <c r="F578" s="21" t="str">
        <f>INDEX(projects[Charge_Code],MATCH(TimeEntry2[[#This Row],[Project_ID]],projects[Project_ID],0))</f>
        <v>210035-65 MC VBB WP1: DO-nota West (25-050)</v>
      </c>
      <c r="G578" s="27">
        <f>ROUNDDOWN(TimeEntry2[[#This Row],[Timestamp]],0)</f>
        <v>44216</v>
      </c>
      <c r="H578" s="8">
        <v>1</v>
      </c>
      <c r="I578" s="8" t="str">
        <f t="shared" si="20"/>
        <v>Normal Time</v>
      </c>
      <c r="J578" s="8" t="s">
        <v>704</v>
      </c>
      <c r="K578" s="24" t="str">
        <f>INDEX(projects[job number],MATCH(TimeEntry2[[#This Row],[Project_ID]],projects[Project_ID],0))</f>
        <v>210035-65</v>
      </c>
      <c r="L578" s="8">
        <f>IF(TimeEntry2[[#This Row],[Date]]=0,"",WEEKDAY(G578,2))</f>
        <v>3</v>
      </c>
      <c r="M578" s="28">
        <f>YEAR(TimeEntry2[[#This Row],[WkEnd]])</f>
        <v>2021</v>
      </c>
      <c r="N578" s="28">
        <f>WEEKNUM(TimeEntry2[[#This Row],[WkEnd]])</f>
        <v>5</v>
      </c>
      <c r="O578" s="28" t="str">
        <f>TimeEntry2[[#This Row],[Year]]&amp;"-"&amp;TimeEntry2[[#This Row],[WkNo]]</f>
        <v>2021-5</v>
      </c>
    </row>
    <row r="579" spans="1:15" x14ac:dyDescent="0.25">
      <c r="A579" s="26">
        <f>MOD(IF(ROW()=2,  0.1,    IF(INDEX(TimeEntry2[WkEnd],ROW()-1)  =INDEX(TimeEntry2[WkEnd],ROW()-2),    INDEX(TimeEntry2[format],ROW()-2),    INDEX(TimeEntry2[format],ROW()-2)    +1)),2)</f>
        <v>0.10000000000000009</v>
      </c>
      <c r="B579" s="6">
        <v>44216.507731481484</v>
      </c>
      <c r="C579" s="20">
        <f>TimeEntry2[[#This Row],[Timestamp]]</f>
        <v>44216.507731481484</v>
      </c>
      <c r="D579" s="8" t="s">
        <v>200</v>
      </c>
      <c r="E579" s="7">
        <f>IF(TimeEntry2[[#This Row],[Date]]=0,#REF!,G579+(7-L579))</f>
        <v>44220</v>
      </c>
      <c r="F579" s="21" t="str">
        <f>INDEX(projects[Charge_Code],MATCH(TimeEntry2[[#This Row],[Project_ID]],projects[Project_ID],0))</f>
        <v>210035-65 MC VBB WP1: DO-nota West (25-050)</v>
      </c>
      <c r="G579" s="27">
        <f>ROUNDDOWN(TimeEntry2[[#This Row],[Timestamp]],0)</f>
        <v>44216</v>
      </c>
      <c r="H579" s="8">
        <v>3</v>
      </c>
      <c r="I579" s="8" t="str">
        <f t="shared" si="20"/>
        <v>Normal Time</v>
      </c>
      <c r="J579" s="8" t="s">
        <v>705</v>
      </c>
      <c r="K579" s="24" t="str">
        <f>INDEX(projects[job number],MATCH(TimeEntry2[[#This Row],[Project_ID]],projects[Project_ID],0))</f>
        <v>210035-65</v>
      </c>
      <c r="L579" s="8">
        <f>IF(TimeEntry2[[#This Row],[Date]]=0,"",WEEKDAY(G579,2))</f>
        <v>3</v>
      </c>
      <c r="M579" s="28">
        <f>YEAR(TimeEntry2[[#This Row],[WkEnd]])</f>
        <v>2021</v>
      </c>
      <c r="N579" s="28">
        <f>WEEKNUM(TimeEntry2[[#This Row],[WkEnd]])</f>
        <v>5</v>
      </c>
      <c r="O579" s="28" t="str">
        <f>TimeEntry2[[#This Row],[Year]]&amp;"-"&amp;TimeEntry2[[#This Row],[WkNo]]</f>
        <v>2021-5</v>
      </c>
    </row>
    <row r="580" spans="1:15" x14ac:dyDescent="0.25">
      <c r="A580" s="26">
        <f>MOD(IF(ROW()=2,  0.1,    IF(INDEX(TimeEntry2[WkEnd],ROW()-1)  =INDEX(TimeEntry2[WkEnd],ROW()-2),    INDEX(TimeEntry2[format],ROW()-2),    INDEX(TimeEntry2[format],ROW()-2)    +1)),2)</f>
        <v>0.10000000000000009</v>
      </c>
      <c r="B580" s="6">
        <v>44215.510879629626</v>
      </c>
      <c r="C580" s="20">
        <f>TimeEntry2[[#This Row],[Timestamp]]</f>
        <v>44215.510879629626</v>
      </c>
      <c r="D580" s="8" t="s">
        <v>173</v>
      </c>
      <c r="E580" s="7">
        <f>IF(TimeEntry2[[#This Row],[Date]]=0,#REF!,G580+(7-L580))</f>
        <v>44220</v>
      </c>
      <c r="F580" s="21" t="str">
        <f>INDEX(projects[Charge_Code],MATCH(TimeEntry2[[#This Row],[Project_ID]],projects[Project_ID],0))</f>
        <v>TRAINING (In-house training)</v>
      </c>
      <c r="G580" s="27">
        <f>ROUNDDOWN(TimeEntry2[[#This Row],[Timestamp]],0)</f>
        <v>44215</v>
      </c>
      <c r="H580" s="8">
        <v>7.5</v>
      </c>
      <c r="I580" s="8" t="str">
        <f t="shared" si="20"/>
        <v>Normal Time</v>
      </c>
      <c r="J580" s="8" t="s">
        <v>650</v>
      </c>
      <c r="K580" s="24">
        <f>INDEX(projects[job number],MATCH(TimeEntry2[[#This Row],[Project_ID]],projects[Project_ID],0))</f>
        <v>0</v>
      </c>
      <c r="L580" s="8">
        <f>IF(TimeEntry2[[#This Row],[Date]]=0,"",WEEKDAY(G580,2))</f>
        <v>2</v>
      </c>
      <c r="M580" s="28">
        <f>YEAR(TimeEntry2[[#This Row],[WkEnd]])</f>
        <v>2021</v>
      </c>
      <c r="N580" s="28">
        <f>WEEKNUM(TimeEntry2[[#This Row],[WkEnd]])</f>
        <v>5</v>
      </c>
      <c r="O580" s="28" t="str">
        <f>TimeEntry2[[#This Row],[Year]]&amp;"-"&amp;TimeEntry2[[#This Row],[WkNo]]</f>
        <v>2021-5</v>
      </c>
    </row>
    <row r="581" spans="1:15" x14ac:dyDescent="0.25">
      <c r="A581" s="26">
        <f>MOD(IF(ROW()=2,  0.1,    IF(INDEX(TimeEntry2[WkEnd],ROW()-1)  =INDEX(TimeEntry2[WkEnd],ROW()-2),    INDEX(TimeEntry2[format],ROW()-2),    INDEX(TimeEntry2[format],ROW()-2)    +1)),2)</f>
        <v>0.10000000000000009</v>
      </c>
      <c r="B581" s="6">
        <v>44214.50105324074</v>
      </c>
      <c r="C581" s="20">
        <f>TimeEntry2[[#This Row],[Timestamp]]</f>
        <v>44214.50105324074</v>
      </c>
      <c r="D581" s="8" t="s">
        <v>200</v>
      </c>
      <c r="E581" s="7">
        <f>IF(TimeEntry2[[#This Row],[Date]]=0,#REF!,G581+(7-L581))</f>
        <v>44220</v>
      </c>
      <c r="F581" s="21" t="str">
        <f>INDEX(projects[Charge_Code],MATCH(TimeEntry2[[#This Row],[Project_ID]],projects[Project_ID],0))</f>
        <v>210035-65 MC VBB WP1: DO-nota West (25-050)</v>
      </c>
      <c r="G581" s="27">
        <f>ROUNDDOWN(TimeEntry2[[#This Row],[Timestamp]],0)</f>
        <v>44214</v>
      </c>
      <c r="H581" s="8">
        <v>6.5</v>
      </c>
      <c r="I581" s="8" t="str">
        <f t="shared" si="20"/>
        <v>Normal Time</v>
      </c>
      <c r="J581" s="8" t="s">
        <v>706</v>
      </c>
      <c r="K581" s="24" t="str">
        <f>INDEX(projects[job number],MATCH(TimeEntry2[[#This Row],[Project_ID]],projects[Project_ID],0))</f>
        <v>210035-65</v>
      </c>
      <c r="L581" s="8">
        <f>IF(TimeEntry2[[#This Row],[Date]]=0,"",WEEKDAY(G581,2))</f>
        <v>1</v>
      </c>
      <c r="M581" s="28">
        <f>YEAR(TimeEntry2[[#This Row],[WkEnd]])</f>
        <v>2021</v>
      </c>
      <c r="N581" s="28">
        <f>WEEKNUM(TimeEntry2[[#This Row],[WkEnd]])</f>
        <v>5</v>
      </c>
      <c r="O581" s="28" t="str">
        <f>TimeEntry2[[#This Row],[Year]]&amp;"-"&amp;TimeEntry2[[#This Row],[WkNo]]</f>
        <v>2021-5</v>
      </c>
    </row>
    <row r="582" spans="1:15" x14ac:dyDescent="0.25">
      <c r="A582" s="26">
        <f>MOD(IF(ROW()=2,  0.1,    IF(INDEX(TimeEntry2[WkEnd],ROW()-1)  =INDEX(TimeEntry2[WkEnd],ROW()-2),    INDEX(TimeEntry2[format],ROW()-2),    INDEX(TimeEntry2[format],ROW()-2)    +1)),2)</f>
        <v>0.10000000000000009</v>
      </c>
      <c r="B582" s="6">
        <v>44214.50105324074</v>
      </c>
      <c r="C582" s="20">
        <f>TimeEntry2[[#This Row],[Timestamp]]</f>
        <v>44214.50105324074</v>
      </c>
      <c r="D582" s="8" t="s">
        <v>200</v>
      </c>
      <c r="E582" s="7">
        <f>IF(TimeEntry2[[#This Row],[Date]]=0,#REF!,G582+(7-L582))</f>
        <v>44220</v>
      </c>
      <c r="F582" s="21" t="str">
        <f>INDEX(projects[Charge_Code],MATCH(TimeEntry2[[#This Row],[Project_ID]],projects[Project_ID],0))</f>
        <v>210035-65 MC VBB WP1: DO-nota West (25-050)</v>
      </c>
      <c r="G582" s="27">
        <f>ROUNDDOWN(TimeEntry2[[#This Row],[Timestamp]],0)</f>
        <v>44214</v>
      </c>
      <c r="H582" s="8">
        <v>1</v>
      </c>
      <c r="I582" s="8" t="str">
        <f t="shared" si="20"/>
        <v>Normal Time</v>
      </c>
      <c r="J582" s="8" t="s">
        <v>678</v>
      </c>
      <c r="K582" s="24" t="str">
        <f>INDEX(projects[job number],MATCH(TimeEntry2[[#This Row],[Project_ID]],projects[Project_ID],0))</f>
        <v>210035-65</v>
      </c>
      <c r="L582" s="8">
        <f>IF(TimeEntry2[[#This Row],[Date]]=0,"",WEEKDAY(G582,2))</f>
        <v>1</v>
      </c>
      <c r="M582" s="28">
        <f>YEAR(TimeEntry2[[#This Row],[WkEnd]])</f>
        <v>2021</v>
      </c>
      <c r="N582" s="28">
        <f>WEEKNUM(TimeEntry2[[#This Row],[WkEnd]])</f>
        <v>5</v>
      </c>
      <c r="O582" s="28" t="str">
        <f>TimeEntry2[[#This Row],[Year]]&amp;"-"&amp;TimeEntry2[[#This Row],[WkNo]]</f>
        <v>2021-5</v>
      </c>
    </row>
    <row r="583" spans="1:15" x14ac:dyDescent="0.25">
      <c r="A583" s="26">
        <f>MOD(IF(ROW()=2,  0.1,    IF(INDEX(TimeEntry2[WkEnd],ROW()-1)  =INDEX(TimeEntry2[WkEnd],ROW()-2),    INDEX(TimeEntry2[format],ROW()-2),    INDEX(TimeEntry2[format],ROW()-2)    +1)),2)</f>
        <v>1.1000000000000001</v>
      </c>
      <c r="B583" s="6">
        <v>44211.668854166666</v>
      </c>
      <c r="C583" s="20">
        <f>TimeEntry2[[#This Row],[Timestamp]]</f>
        <v>44211.668854166666</v>
      </c>
      <c r="D583" s="8" t="s">
        <v>200</v>
      </c>
      <c r="E583" s="7">
        <f>IF(TimeEntry2[[#This Row],[Date]]=0,#REF!,G583+(7-L583))</f>
        <v>44213</v>
      </c>
      <c r="F583" s="21" t="str">
        <f>INDEX(projects[Charge_Code],MATCH(TimeEntry2[[#This Row],[Project_ID]],projects[Project_ID],0))</f>
        <v>210035-65 MC VBB WP1: DO-nota West (25-050)</v>
      </c>
      <c r="G583" s="27">
        <f>ROUNDDOWN(TimeEntry2[[#This Row],[Timestamp]],0)</f>
        <v>44211</v>
      </c>
      <c r="H583" s="8">
        <v>2.5</v>
      </c>
      <c r="I583" s="8" t="str">
        <f t="shared" si="20"/>
        <v>Normal Time</v>
      </c>
      <c r="J583" s="8" t="s">
        <v>707</v>
      </c>
      <c r="K583" s="24" t="str">
        <f>INDEX(projects[job number],MATCH(TimeEntry2[[#This Row],[Project_ID]],projects[Project_ID],0))</f>
        <v>210035-65</v>
      </c>
      <c r="L583" s="8">
        <f>IF(TimeEntry2[[#This Row],[Date]]=0,"",WEEKDAY(G583,2))</f>
        <v>5</v>
      </c>
      <c r="M583" s="28">
        <f>YEAR(TimeEntry2[[#This Row],[WkEnd]])</f>
        <v>2021</v>
      </c>
      <c r="N583" s="28">
        <f>WEEKNUM(TimeEntry2[[#This Row],[WkEnd]])</f>
        <v>4</v>
      </c>
      <c r="O583" s="28" t="str">
        <f>TimeEntry2[[#This Row],[Year]]&amp;"-"&amp;TimeEntry2[[#This Row],[WkNo]]</f>
        <v>2021-4</v>
      </c>
    </row>
    <row r="584" spans="1:15" x14ac:dyDescent="0.25">
      <c r="A584" s="26">
        <f>MOD(IF(ROW()=2,  0.1,    IF(INDEX(TimeEntry2[WkEnd],ROW()-1)  =INDEX(TimeEntry2[WkEnd],ROW()-2),    INDEX(TimeEntry2[format],ROW()-2),    INDEX(TimeEntry2[format],ROW()-2)    +1)),2)</f>
        <v>1.1000000000000001</v>
      </c>
      <c r="B584" s="6">
        <v>44211.500347222223</v>
      </c>
      <c r="C584" s="20">
        <f>TimeEntry2[[#This Row],[Timestamp]]</f>
        <v>44211.500347222223</v>
      </c>
      <c r="D584" s="8" t="s">
        <v>200</v>
      </c>
      <c r="E584" s="7">
        <f>IF(TimeEntry2[[#This Row],[Date]]=0,#REF!,G584+(7-L584))</f>
        <v>44213</v>
      </c>
      <c r="F584" s="21" t="str">
        <f>INDEX(projects[Charge_Code],MATCH(TimeEntry2[[#This Row],[Project_ID]],projects[Project_ID],0))</f>
        <v>210035-65 MC VBB WP1: DO-nota West (25-050)</v>
      </c>
      <c r="G584" s="27">
        <f>ROUNDDOWN(TimeEntry2[[#This Row],[Timestamp]],0)</f>
        <v>44211</v>
      </c>
      <c r="H584" s="8">
        <v>3</v>
      </c>
      <c r="I584" s="8" t="str">
        <f t="shared" si="20"/>
        <v>Normal Time</v>
      </c>
      <c r="J584" s="8" t="s">
        <v>708</v>
      </c>
      <c r="K584" s="24" t="str">
        <f>INDEX(projects[job number],MATCH(TimeEntry2[[#This Row],[Project_ID]],projects[Project_ID],0))</f>
        <v>210035-65</v>
      </c>
      <c r="L584" s="8">
        <f>IF(TimeEntry2[[#This Row],[Date]]=0,"",WEEKDAY(G584,2))</f>
        <v>5</v>
      </c>
      <c r="M584" s="28">
        <f>YEAR(TimeEntry2[[#This Row],[WkEnd]])</f>
        <v>2021</v>
      </c>
      <c r="N584" s="28">
        <f>WEEKNUM(TimeEntry2[[#This Row],[WkEnd]])</f>
        <v>4</v>
      </c>
      <c r="O584" s="28" t="str">
        <f>TimeEntry2[[#This Row],[Year]]&amp;"-"&amp;TimeEntry2[[#This Row],[WkNo]]</f>
        <v>2021-4</v>
      </c>
    </row>
    <row r="585" spans="1:15" x14ac:dyDescent="0.25">
      <c r="A585" s="26">
        <f>MOD(IF(ROW()=2,  0.1,    IF(INDEX(TimeEntry2[WkEnd],ROW()-1)  =INDEX(TimeEntry2[WkEnd],ROW()-2),    INDEX(TimeEntry2[format],ROW()-2),    INDEX(TimeEntry2[format],ROW()-2)    +1)),2)</f>
        <v>1.1000000000000001</v>
      </c>
      <c r="B585" s="6">
        <v>44210.667268518519</v>
      </c>
      <c r="C585" s="20">
        <f>TimeEntry2[[#This Row],[Timestamp]]</f>
        <v>44210.667268518519</v>
      </c>
      <c r="D585" s="8" t="s">
        <v>200</v>
      </c>
      <c r="E585" s="7">
        <f>IF(TimeEntry2[[#This Row],[Date]]=0,#REF!,G585+(7-L585))</f>
        <v>44213</v>
      </c>
      <c r="F585" s="21" t="str">
        <f>INDEX(projects[Charge_Code],MATCH(TimeEntry2[[#This Row],[Project_ID]],projects[Project_ID],0))</f>
        <v>210035-65 MC VBB WP1: DO-nota West (25-050)</v>
      </c>
      <c r="G585" s="27">
        <f>ROUNDDOWN(TimeEntry2[[#This Row],[Timestamp]],0)</f>
        <v>44210</v>
      </c>
      <c r="H585" s="8">
        <v>2.5</v>
      </c>
      <c r="I585" s="8" t="str">
        <f t="shared" si="20"/>
        <v>Normal Time</v>
      </c>
      <c r="J585" s="8" t="s">
        <v>709</v>
      </c>
      <c r="K585" s="24" t="str">
        <f>INDEX(projects[job number],MATCH(TimeEntry2[[#This Row],[Project_ID]],projects[Project_ID],0))</f>
        <v>210035-65</v>
      </c>
      <c r="L585" s="8">
        <f>IF(TimeEntry2[[#This Row],[Date]]=0,"",WEEKDAY(G585,2))</f>
        <v>4</v>
      </c>
      <c r="M585" s="28">
        <f>YEAR(TimeEntry2[[#This Row],[WkEnd]])</f>
        <v>2021</v>
      </c>
      <c r="N585" s="28">
        <f>WEEKNUM(TimeEntry2[[#This Row],[WkEnd]])</f>
        <v>4</v>
      </c>
      <c r="O585" s="28" t="str">
        <f>TimeEntry2[[#This Row],[Year]]&amp;"-"&amp;TimeEntry2[[#This Row],[WkNo]]</f>
        <v>2021-4</v>
      </c>
    </row>
    <row r="586" spans="1:15" x14ac:dyDescent="0.25">
      <c r="A586" s="26">
        <f>MOD(IF(ROW()=2,  0.1,    IF(INDEX(TimeEntry2[WkEnd],ROW()-1)  =INDEX(TimeEntry2[WkEnd],ROW()-2),    INDEX(TimeEntry2[format],ROW()-2),    INDEX(TimeEntry2[format],ROW()-2)    +1)),2)</f>
        <v>1.1000000000000001</v>
      </c>
      <c r="B586" s="6">
        <v>44210.501446759263</v>
      </c>
      <c r="C586" s="20">
        <f>TimeEntry2[[#This Row],[Timestamp]]</f>
        <v>44210.501446759263</v>
      </c>
      <c r="D586" s="8" t="s">
        <v>200</v>
      </c>
      <c r="E586" s="7">
        <f>IF(TimeEntry2[[#This Row],[Date]]=0,#REF!,G586+(7-L586))</f>
        <v>44213</v>
      </c>
      <c r="F586" s="21" t="str">
        <f>INDEX(projects[Charge_Code],MATCH(TimeEntry2[[#This Row],[Project_ID]],projects[Project_ID],0))</f>
        <v>210035-65 MC VBB WP1: DO-nota West (25-050)</v>
      </c>
      <c r="G586" s="27">
        <f>ROUNDDOWN(TimeEntry2[[#This Row],[Timestamp]],0)</f>
        <v>44210</v>
      </c>
      <c r="H586" s="8">
        <v>5</v>
      </c>
      <c r="I586" s="8" t="str">
        <f t="shared" si="20"/>
        <v>Normal Time</v>
      </c>
      <c r="J586" s="8" t="s">
        <v>710</v>
      </c>
      <c r="K586" s="24" t="str">
        <f>INDEX(projects[job number],MATCH(TimeEntry2[[#This Row],[Project_ID]],projects[Project_ID],0))</f>
        <v>210035-65</v>
      </c>
      <c r="L586" s="8">
        <f>IF(TimeEntry2[[#This Row],[Date]]=0,"",WEEKDAY(G586,2))</f>
        <v>4</v>
      </c>
      <c r="M586" s="28">
        <f>YEAR(TimeEntry2[[#This Row],[WkEnd]])</f>
        <v>2021</v>
      </c>
      <c r="N586" s="28">
        <f>WEEKNUM(TimeEntry2[[#This Row],[WkEnd]])</f>
        <v>4</v>
      </c>
      <c r="O586" s="28" t="str">
        <f>TimeEntry2[[#This Row],[Year]]&amp;"-"&amp;TimeEntry2[[#This Row],[WkNo]]</f>
        <v>2021-4</v>
      </c>
    </row>
    <row r="587" spans="1:15" x14ac:dyDescent="0.25">
      <c r="A587" s="26">
        <f>MOD(IF(ROW()=2,  0.1,    IF(INDEX(TimeEntry2[WkEnd],ROW()-1)  =INDEX(TimeEntry2[WkEnd],ROW()-2),    INDEX(TimeEntry2[format],ROW()-2),    INDEX(TimeEntry2[format],ROW()-2)    +1)),2)</f>
        <v>1.1000000000000001</v>
      </c>
      <c r="B587" s="6">
        <v>44209.500300925924</v>
      </c>
      <c r="C587" s="20">
        <f>TimeEntry2[[#This Row],[Timestamp]]</f>
        <v>44209.500300925924</v>
      </c>
      <c r="D587" s="8" t="s">
        <v>200</v>
      </c>
      <c r="E587" s="7">
        <f>IF(TimeEntry2[[#This Row],[Date]]=0,#REF!,G587+(7-L587))</f>
        <v>44213</v>
      </c>
      <c r="F587" s="21" t="str">
        <f>INDEX(projects[Charge_Code],MATCH(TimeEntry2[[#This Row],[Project_ID]],projects[Project_ID],0))</f>
        <v>210035-65 MC VBB WP1: DO-nota West (25-050)</v>
      </c>
      <c r="G587" s="27">
        <f>ROUNDDOWN(TimeEntry2[[#This Row],[Timestamp]],0)</f>
        <v>44209</v>
      </c>
      <c r="H587" s="8">
        <v>7.5</v>
      </c>
      <c r="I587" s="8" t="str">
        <f t="shared" si="20"/>
        <v>Normal Time</v>
      </c>
      <c r="J587" s="8" t="s">
        <v>711</v>
      </c>
      <c r="K587" s="24" t="str">
        <f>INDEX(projects[job number],MATCH(TimeEntry2[[#This Row],[Project_ID]],projects[Project_ID],0))</f>
        <v>210035-65</v>
      </c>
      <c r="L587" s="8">
        <f>IF(TimeEntry2[[#This Row],[Date]]=0,"",WEEKDAY(G587,2))</f>
        <v>3</v>
      </c>
      <c r="M587" s="28">
        <f>YEAR(TimeEntry2[[#This Row],[WkEnd]])</f>
        <v>2021</v>
      </c>
      <c r="N587" s="28">
        <f>WEEKNUM(TimeEntry2[[#This Row],[WkEnd]])</f>
        <v>4</v>
      </c>
      <c r="O587" s="28" t="str">
        <f>TimeEntry2[[#This Row],[Year]]&amp;"-"&amp;TimeEntry2[[#This Row],[WkNo]]</f>
        <v>2021-4</v>
      </c>
    </row>
    <row r="588" spans="1:15" x14ac:dyDescent="0.25">
      <c r="A588" s="26">
        <f>MOD(IF(ROW()=2,  0.1,    IF(INDEX(TimeEntry2[WkEnd],ROW()-1)  =INDEX(TimeEntry2[WkEnd],ROW()-2),    INDEX(TimeEntry2[format],ROW()-2),    INDEX(TimeEntry2[format],ROW()-2)    +1)),2)</f>
        <v>1.1000000000000001</v>
      </c>
      <c r="B588" s="6">
        <v>44208.511701388888</v>
      </c>
      <c r="C588" s="20">
        <f>TimeEntry2[[#This Row],[Timestamp]]</f>
        <v>44208.511701388888</v>
      </c>
      <c r="D588" s="8" t="s">
        <v>173</v>
      </c>
      <c r="E588" s="7">
        <f>IF(TimeEntry2[[#This Row],[Date]]=0,#REF!,G588+(7-L588))</f>
        <v>44213</v>
      </c>
      <c r="F588" s="21" t="str">
        <f>INDEX(projects[Charge_Code],MATCH(TimeEntry2[[#This Row],[Project_ID]],projects[Project_ID],0))</f>
        <v>TRAINING (In-house training)</v>
      </c>
      <c r="G588" s="27">
        <f>ROUNDDOWN(TimeEntry2[[#This Row],[Timestamp]],0)</f>
        <v>44208</v>
      </c>
      <c r="H588" s="8">
        <v>7.5</v>
      </c>
      <c r="I588" s="8" t="str">
        <f t="shared" si="20"/>
        <v>Normal Time</v>
      </c>
      <c r="J588" s="8" t="s">
        <v>650</v>
      </c>
      <c r="K588" s="24">
        <f>INDEX(projects[job number],MATCH(TimeEntry2[[#This Row],[Project_ID]],projects[Project_ID],0))</f>
        <v>0</v>
      </c>
      <c r="L588" s="8">
        <f>IF(TimeEntry2[[#This Row],[Date]]=0,"",WEEKDAY(G588,2))</f>
        <v>2</v>
      </c>
      <c r="M588" s="28">
        <f>YEAR(TimeEntry2[[#This Row],[WkEnd]])</f>
        <v>2021</v>
      </c>
      <c r="N588" s="28">
        <f>WEEKNUM(TimeEntry2[[#This Row],[WkEnd]])</f>
        <v>4</v>
      </c>
      <c r="O588" s="28" t="str">
        <f>TimeEntry2[[#This Row],[Year]]&amp;"-"&amp;TimeEntry2[[#This Row],[WkNo]]</f>
        <v>2021-4</v>
      </c>
    </row>
    <row r="589" spans="1:15" x14ac:dyDescent="0.25">
      <c r="A589" s="26">
        <f>MOD(IF(ROW()=2,  0.1,    IF(INDEX(TimeEntry2[WkEnd],ROW()-1)  =INDEX(TimeEntry2[WkEnd],ROW()-2),    INDEX(TimeEntry2[format],ROW()-2),    INDEX(TimeEntry2[format],ROW()-2)    +1)),2)</f>
        <v>1.1000000000000001</v>
      </c>
      <c r="B589" s="6">
        <v>44207.620671296296</v>
      </c>
      <c r="C589" s="20">
        <f>TimeEntry2[[#This Row],[Timestamp]]</f>
        <v>44207.620671296296</v>
      </c>
      <c r="D589" s="8" t="s">
        <v>200</v>
      </c>
      <c r="E589" s="7">
        <f>IF(TimeEntry2[[#This Row],[Date]]=0,#REF!,G589+(7-L589))</f>
        <v>44213</v>
      </c>
      <c r="F589" s="21" t="str">
        <f>INDEX(projects[Charge_Code],MATCH(TimeEntry2[[#This Row],[Project_ID]],projects[Project_ID],0))</f>
        <v>210035-65 MC VBB WP1: DO-nota West (25-050)</v>
      </c>
      <c r="G589" s="27">
        <f>ROUNDDOWN(TimeEntry2[[#This Row],[Timestamp]],0)</f>
        <v>44207</v>
      </c>
      <c r="H589" s="8">
        <v>4.5</v>
      </c>
      <c r="I589" s="8" t="str">
        <f t="shared" si="20"/>
        <v>Normal Time</v>
      </c>
      <c r="J589" s="8" t="s">
        <v>712</v>
      </c>
      <c r="K589" s="24" t="str">
        <f>INDEX(projects[job number],MATCH(TimeEntry2[[#This Row],[Project_ID]],projects[Project_ID],0))</f>
        <v>210035-65</v>
      </c>
      <c r="L589" s="8">
        <f>IF(TimeEntry2[[#This Row],[Date]]=0,"",WEEKDAY(G589,2))</f>
        <v>1</v>
      </c>
      <c r="M589" s="28">
        <f>YEAR(TimeEntry2[[#This Row],[WkEnd]])</f>
        <v>2021</v>
      </c>
      <c r="N589" s="28">
        <f>WEEKNUM(TimeEntry2[[#This Row],[WkEnd]])</f>
        <v>4</v>
      </c>
      <c r="O589" s="28" t="str">
        <f>TimeEntry2[[#This Row],[Year]]&amp;"-"&amp;TimeEntry2[[#This Row],[WkNo]]</f>
        <v>2021-4</v>
      </c>
    </row>
    <row r="590" spans="1:15" x14ac:dyDescent="0.25">
      <c r="A590" s="26">
        <f>MOD(IF(ROW()=2,  0.1,    IF(INDEX(TimeEntry2[WkEnd],ROW()-1)  =INDEX(TimeEntry2[WkEnd],ROW()-2),    INDEX(TimeEntry2[format],ROW()-2),    INDEX(TimeEntry2[format],ROW()-2)    +1)),2)</f>
        <v>1.1000000000000001</v>
      </c>
      <c r="B590" s="6">
        <v>44207.620671296296</v>
      </c>
      <c r="C590" s="20">
        <f>TimeEntry2[[#This Row],[Timestamp]]</f>
        <v>44207.620671296296</v>
      </c>
      <c r="D590" s="8" t="s">
        <v>200</v>
      </c>
      <c r="E590" s="7">
        <f>IF(TimeEntry2[[#This Row],[Date]]=0,#REF!,G590+(7-L590))</f>
        <v>44213</v>
      </c>
      <c r="F590" s="21" t="str">
        <f>INDEX(projects[Charge_Code],MATCH(TimeEntry2[[#This Row],[Project_ID]],projects[Project_ID],0))</f>
        <v>210035-65 MC VBB WP1: DO-nota West (25-050)</v>
      </c>
      <c r="G590" s="27">
        <f>ROUNDDOWN(TimeEntry2[[#This Row],[Timestamp]],0)</f>
        <v>44207</v>
      </c>
      <c r="H590" s="8">
        <v>3</v>
      </c>
      <c r="I590" s="8" t="str">
        <f t="shared" si="20"/>
        <v>Normal Time</v>
      </c>
      <c r="J590" s="8" t="s">
        <v>494</v>
      </c>
      <c r="K590" s="24" t="str">
        <f>INDEX(projects[job number],MATCH(TimeEntry2[[#This Row],[Project_ID]],projects[Project_ID],0))</f>
        <v>210035-65</v>
      </c>
      <c r="L590" s="8">
        <f>IF(TimeEntry2[[#This Row],[Date]]=0,"",WEEKDAY(G590,2))</f>
        <v>1</v>
      </c>
      <c r="M590" s="28">
        <f>YEAR(TimeEntry2[[#This Row],[WkEnd]])</f>
        <v>2021</v>
      </c>
      <c r="N590" s="28">
        <f>WEEKNUM(TimeEntry2[[#This Row],[WkEnd]])</f>
        <v>4</v>
      </c>
      <c r="O590" s="28" t="str">
        <f>TimeEntry2[[#This Row],[Year]]&amp;"-"&amp;TimeEntry2[[#This Row],[WkNo]]</f>
        <v>2021-4</v>
      </c>
    </row>
    <row r="591" spans="1:15" x14ac:dyDescent="0.25">
      <c r="A591" s="26">
        <f>MOD(IF(ROW()=2,  0.1,    IF(INDEX(TimeEntry2[WkEnd],ROW()-1)  =INDEX(TimeEntry2[WkEnd],ROW()-2),    INDEX(TimeEntry2[format],ROW()-2),    INDEX(TimeEntry2[format],ROW()-2)    +1)),2)</f>
        <v>0.10000000000000009</v>
      </c>
      <c r="B591" s="6">
        <v>44204.500289351854</v>
      </c>
      <c r="C591" s="20">
        <f>TimeEntry2[[#This Row],[Timestamp]]</f>
        <v>44204.500289351854</v>
      </c>
      <c r="D591" s="8" t="s">
        <v>122</v>
      </c>
      <c r="E591" s="7">
        <f>IF(TimeEntry2[[#This Row],[Date]]=0,#REF!,G591+(7-L591))</f>
        <v>44206</v>
      </c>
      <c r="F591" s="21" t="str">
        <f>INDEX(projects[Charge_Code],MATCH(TimeEntry2[[#This Row],[Project_ID]],projects[Project_ID],0))</f>
        <v>077204-30 graduate interviews (01-124)</v>
      </c>
      <c r="G591" s="27">
        <f>ROUNDDOWN(TimeEntry2[[#This Row],[Timestamp]],0)</f>
        <v>44204</v>
      </c>
      <c r="H591" s="8">
        <v>5.5</v>
      </c>
      <c r="I591" s="8" t="str">
        <f t="shared" si="20"/>
        <v>Normal Time</v>
      </c>
      <c r="J591" s="8" t="s">
        <v>713</v>
      </c>
      <c r="K591" s="24" t="str">
        <f>INDEX(projects[job number],MATCH(TimeEntry2[[#This Row],[Project_ID]],projects[Project_ID],0))</f>
        <v>077204-30</v>
      </c>
      <c r="L591" s="8">
        <f>IF(TimeEntry2[[#This Row],[Date]]=0,"",WEEKDAY(G591,2))</f>
        <v>5</v>
      </c>
      <c r="M591" s="28">
        <f>YEAR(TimeEntry2[[#This Row],[WkEnd]])</f>
        <v>2021</v>
      </c>
      <c r="N591" s="28">
        <f>WEEKNUM(TimeEntry2[[#This Row],[WkEnd]])</f>
        <v>3</v>
      </c>
      <c r="O591" s="28" t="str">
        <f>TimeEntry2[[#This Row],[Year]]&amp;"-"&amp;TimeEntry2[[#This Row],[WkNo]]</f>
        <v>2021-3</v>
      </c>
    </row>
    <row r="592" spans="1:15" x14ac:dyDescent="0.25">
      <c r="A592" s="26">
        <f>MOD(IF(ROW()=2,  0.1,    IF(INDEX(TimeEntry2[WkEnd],ROW()-1)  =INDEX(TimeEntry2[WkEnd],ROW()-2),    INDEX(TimeEntry2[format],ROW()-2),    INDEX(TimeEntry2[format],ROW()-2)    +1)),2)</f>
        <v>0.10000000000000009</v>
      </c>
      <c r="B592" s="6">
        <v>44204.667326388888</v>
      </c>
      <c r="C592" s="20">
        <f>TimeEntry2[[#This Row],[Timestamp]]</f>
        <v>44204.667326388888</v>
      </c>
      <c r="D592" s="8" t="s">
        <v>200</v>
      </c>
      <c r="E592" s="7">
        <f>IF(TimeEntry2[[#This Row],[Date]]=0,#REF!,G592+(7-L592))</f>
        <v>44206</v>
      </c>
      <c r="F592" s="21" t="str">
        <f>INDEX(projects[Charge_Code],MATCH(TimeEntry2[[#This Row],[Project_ID]],projects[Project_ID],0))</f>
        <v>210035-65 MC VBB WP1: DO-nota West (25-050)</v>
      </c>
      <c r="G592" s="27">
        <f>ROUNDDOWN(TimeEntry2[[#This Row],[Timestamp]],0)</f>
        <v>44204</v>
      </c>
      <c r="H592" s="8">
        <v>2</v>
      </c>
      <c r="I592" s="8" t="str">
        <f t="shared" si="20"/>
        <v>Normal Time</v>
      </c>
      <c r="J592" s="8" t="s">
        <v>714</v>
      </c>
      <c r="K592" s="24" t="str">
        <f>INDEX(projects[job number],MATCH(TimeEntry2[[#This Row],[Project_ID]],projects[Project_ID],0))</f>
        <v>210035-65</v>
      </c>
      <c r="L592" s="8">
        <f>IF(TimeEntry2[[#This Row],[Date]]=0,"",WEEKDAY(G592,2))</f>
        <v>5</v>
      </c>
      <c r="M592" s="28">
        <f>YEAR(TimeEntry2[[#This Row],[WkEnd]])</f>
        <v>2021</v>
      </c>
      <c r="N592" s="28">
        <f>WEEKNUM(TimeEntry2[[#This Row],[WkEnd]])</f>
        <v>3</v>
      </c>
      <c r="O592" s="28" t="str">
        <f>TimeEntry2[[#This Row],[Year]]&amp;"-"&amp;TimeEntry2[[#This Row],[WkNo]]</f>
        <v>2021-3</v>
      </c>
    </row>
    <row r="593" spans="1:15" x14ac:dyDescent="0.25">
      <c r="A593" s="26">
        <f>MOD(IF(ROW()=2,  0.1,    IF(INDEX(TimeEntry2[WkEnd],ROW()-1)  =INDEX(TimeEntry2[WkEnd],ROW()-2),    INDEX(TimeEntry2[format],ROW()-2),    INDEX(TimeEntry2[format],ROW()-2)    +1)),2)</f>
        <v>0.10000000000000009</v>
      </c>
      <c r="B593" s="6">
        <v>44203.500289351854</v>
      </c>
      <c r="C593" s="20">
        <f>TimeEntry2[[#This Row],[Timestamp]]</f>
        <v>44203.500289351854</v>
      </c>
      <c r="D593" s="8" t="s">
        <v>200</v>
      </c>
      <c r="E593" s="7">
        <f>IF(TimeEntry2[[#This Row],[Date]]=0,#REF!,G593+(7-L593))</f>
        <v>44206</v>
      </c>
      <c r="F593" s="21" t="str">
        <f>INDEX(projects[Charge_Code],MATCH(TimeEntry2[[#This Row],[Project_ID]],projects[Project_ID],0))</f>
        <v>210035-65 MC VBB WP1: DO-nota West (25-050)</v>
      </c>
      <c r="G593" s="27">
        <f>ROUNDDOWN(TimeEntry2[[#This Row],[Timestamp]],0)</f>
        <v>44203</v>
      </c>
      <c r="H593" s="8">
        <v>7.5</v>
      </c>
      <c r="I593" s="8" t="str">
        <f t="shared" si="20"/>
        <v>Normal Time</v>
      </c>
      <c r="J593" s="8" t="s">
        <v>715</v>
      </c>
      <c r="K593" s="24" t="str">
        <f>INDEX(projects[job number],MATCH(TimeEntry2[[#This Row],[Project_ID]],projects[Project_ID],0))</f>
        <v>210035-65</v>
      </c>
      <c r="L593" s="8">
        <f>IF(TimeEntry2[[#This Row],[Date]]=0,"",WEEKDAY(G593,2))</f>
        <v>4</v>
      </c>
      <c r="M593" s="28">
        <f>YEAR(TimeEntry2[[#This Row],[WkEnd]])</f>
        <v>2021</v>
      </c>
      <c r="N593" s="28">
        <f>WEEKNUM(TimeEntry2[[#This Row],[WkEnd]])</f>
        <v>3</v>
      </c>
      <c r="O593" s="28" t="str">
        <f>TimeEntry2[[#This Row],[Year]]&amp;"-"&amp;TimeEntry2[[#This Row],[WkNo]]</f>
        <v>2021-3</v>
      </c>
    </row>
    <row r="594" spans="1:15" x14ac:dyDescent="0.25">
      <c r="A594" s="26">
        <f>MOD(IF(ROW()=2,  0.1,    IF(INDEX(TimeEntry2[WkEnd],ROW()-1)  =INDEX(TimeEntry2[WkEnd],ROW()-2),    INDEX(TimeEntry2[format],ROW()-2),    INDEX(TimeEntry2[format],ROW()-2)    +1)),2)</f>
        <v>0.10000000000000009</v>
      </c>
      <c r="B594" s="6">
        <v>44202.667326388888</v>
      </c>
      <c r="C594" s="20">
        <f>TimeEntry2[[#This Row],[Timestamp]]</f>
        <v>44202.667326388888</v>
      </c>
      <c r="D594" s="8" t="s">
        <v>200</v>
      </c>
      <c r="E594" s="7">
        <f>IF(TimeEntry2[[#This Row],[Date]]=0,#REF!,G594+(7-L594))</f>
        <v>44206</v>
      </c>
      <c r="F594" s="21" t="str">
        <f>INDEX(projects[Charge_Code],MATCH(TimeEntry2[[#This Row],[Project_ID]],projects[Project_ID],0))</f>
        <v>210035-65 MC VBB WP1: DO-nota West (25-050)</v>
      </c>
      <c r="G594" s="27">
        <f>ROUNDDOWN(TimeEntry2[[#This Row],[Timestamp]],0)</f>
        <v>44202</v>
      </c>
      <c r="H594" s="8">
        <v>7.5</v>
      </c>
      <c r="I594" s="8" t="str">
        <f t="shared" si="20"/>
        <v>Normal Time</v>
      </c>
      <c r="J594" s="8" t="s">
        <v>716</v>
      </c>
      <c r="K594" s="24" t="str">
        <f>INDEX(projects[job number],MATCH(TimeEntry2[[#This Row],[Project_ID]],projects[Project_ID],0))</f>
        <v>210035-65</v>
      </c>
      <c r="L594" s="8">
        <f>IF(TimeEntry2[[#This Row],[Date]]=0,"",WEEKDAY(G594,2))</f>
        <v>3</v>
      </c>
      <c r="M594" s="28">
        <f>YEAR(TimeEntry2[[#This Row],[WkEnd]])</f>
        <v>2021</v>
      </c>
      <c r="N594" s="28">
        <f>WEEKNUM(TimeEntry2[[#This Row],[WkEnd]])</f>
        <v>3</v>
      </c>
      <c r="O594" s="28" t="str">
        <f>TimeEntry2[[#This Row],[Year]]&amp;"-"&amp;TimeEntry2[[#This Row],[WkNo]]</f>
        <v>2021-3</v>
      </c>
    </row>
    <row r="595" spans="1:15" x14ac:dyDescent="0.25">
      <c r="A595" s="26">
        <f>MOD(IF(ROW()=2,  0.1,    IF(INDEX(TimeEntry2[WkEnd],ROW()-1)  =INDEX(TimeEntry2[WkEnd],ROW()-2),    INDEX(TimeEntry2[format],ROW()-2),    INDEX(TimeEntry2[format],ROW()-2)    +1)),2)</f>
        <v>0.10000000000000009</v>
      </c>
      <c r="B595" s="6">
        <v>44201.501273148147</v>
      </c>
      <c r="C595" s="20">
        <f>TimeEntry2[[#This Row],[Timestamp]]</f>
        <v>44201.501273148147</v>
      </c>
      <c r="D595" s="8" t="s">
        <v>173</v>
      </c>
      <c r="E595" s="7">
        <f>IF(TimeEntry2[[#This Row],[Date]]=0,#REF!,G595+(7-L595))</f>
        <v>44206</v>
      </c>
      <c r="F595" s="21" t="str">
        <f>INDEX(projects[Charge_Code],MATCH(TimeEntry2[[#This Row],[Project_ID]],projects[Project_ID],0))</f>
        <v>TRAINING (In-house training)</v>
      </c>
      <c r="G595" s="27">
        <f>ROUNDDOWN(TimeEntry2[[#This Row],[Timestamp]],0)</f>
        <v>44201</v>
      </c>
      <c r="H595" s="8">
        <v>7.5</v>
      </c>
      <c r="I595" s="8" t="str">
        <f t="shared" si="20"/>
        <v>Normal Time</v>
      </c>
      <c r="J595" s="8" t="s">
        <v>650</v>
      </c>
      <c r="K595" s="24">
        <f>INDEX(projects[job number],MATCH(TimeEntry2[[#This Row],[Project_ID]],projects[Project_ID],0))</f>
        <v>0</v>
      </c>
      <c r="L595" s="8">
        <f>IF(TimeEntry2[[#This Row],[Date]]=0,"",WEEKDAY(G595,2))</f>
        <v>2</v>
      </c>
      <c r="M595" s="28">
        <f>YEAR(TimeEntry2[[#This Row],[WkEnd]])</f>
        <v>2021</v>
      </c>
      <c r="N595" s="28">
        <f>WEEKNUM(TimeEntry2[[#This Row],[WkEnd]])</f>
        <v>3</v>
      </c>
      <c r="O595" s="28" t="str">
        <f>TimeEntry2[[#This Row],[Year]]&amp;"-"&amp;TimeEntry2[[#This Row],[WkNo]]</f>
        <v>2021-3</v>
      </c>
    </row>
    <row r="596" spans="1:15" x14ac:dyDescent="0.25">
      <c r="A596" s="26">
        <f>MOD(IF(ROW()=2,  0.1,    IF(INDEX(TimeEntry2[WkEnd],ROW()-1)  =INDEX(TimeEntry2[WkEnd],ROW()-2),    INDEX(TimeEntry2[format],ROW()-2),    INDEX(TimeEntry2[format],ROW()-2)    +1)),2)</f>
        <v>0.10000000000000009</v>
      </c>
      <c r="B596" s="6">
        <v>44200.500798611109</v>
      </c>
      <c r="C596" s="20">
        <f>TimeEntry2[[#This Row],[Timestamp]]</f>
        <v>44200.500798611109</v>
      </c>
      <c r="D596" s="8" t="s">
        <v>200</v>
      </c>
      <c r="E596" s="7">
        <f>IF(TimeEntry2[[#This Row],[Date]]=0,#REF!,G596+(7-L596))</f>
        <v>44206</v>
      </c>
      <c r="F596" s="21" t="str">
        <f>INDEX(projects[Charge_Code],MATCH(TimeEntry2[[#This Row],[Project_ID]],projects[Project_ID],0))</f>
        <v>210035-65 MC VBB WP1: DO-nota West (25-050)</v>
      </c>
      <c r="G596" s="27">
        <f>ROUNDDOWN(TimeEntry2[[#This Row],[Timestamp]],0)</f>
        <v>44200</v>
      </c>
      <c r="H596" s="8">
        <v>6.5</v>
      </c>
      <c r="I596" s="8" t="str">
        <f t="shared" si="20"/>
        <v>Normal Time</v>
      </c>
      <c r="J596" s="8" t="s">
        <v>717</v>
      </c>
      <c r="K596" s="24" t="str">
        <f>INDEX(projects[job number],MATCH(TimeEntry2[[#This Row],[Project_ID]],projects[Project_ID],0))</f>
        <v>210035-65</v>
      </c>
      <c r="L596" s="8">
        <f>IF(TimeEntry2[[#This Row],[Date]]=0,"",WEEKDAY(G596,2))</f>
        <v>1</v>
      </c>
      <c r="M596" s="28">
        <f>YEAR(TimeEntry2[[#This Row],[WkEnd]])</f>
        <v>2021</v>
      </c>
      <c r="N596" s="28">
        <f>WEEKNUM(TimeEntry2[[#This Row],[WkEnd]])</f>
        <v>3</v>
      </c>
      <c r="O596" s="28" t="str">
        <f>TimeEntry2[[#This Row],[Year]]&amp;"-"&amp;TimeEntry2[[#This Row],[WkNo]]</f>
        <v>2021-3</v>
      </c>
    </row>
    <row r="597" spans="1:15" x14ac:dyDescent="0.25">
      <c r="A597" s="26">
        <f>MOD(IF(ROW()=2,  0.1,    IF(INDEX(TimeEntry2[WkEnd],ROW()-1)  =INDEX(TimeEntry2[WkEnd],ROW()-2),    INDEX(TimeEntry2[format],ROW()-2),    INDEX(TimeEntry2[format],ROW()-2)    +1)),2)</f>
        <v>0.10000000000000009</v>
      </c>
      <c r="B597" s="6">
        <v>44200.500798611109</v>
      </c>
      <c r="C597" s="20">
        <f>TimeEntry2[[#This Row],[Timestamp]]</f>
        <v>44200.500798611109</v>
      </c>
      <c r="D597" s="8" t="s">
        <v>200</v>
      </c>
      <c r="E597" s="7">
        <f>IF(TimeEntry2[[#This Row],[Date]]=0,#REF!,G597+(7-L597))</f>
        <v>44206</v>
      </c>
      <c r="F597" s="21" t="str">
        <f>INDEX(projects[Charge_Code],MATCH(TimeEntry2[[#This Row],[Project_ID]],projects[Project_ID],0))</f>
        <v>210035-65 MC VBB WP1: DO-nota West (25-050)</v>
      </c>
      <c r="G597" s="27">
        <f>ROUNDDOWN(TimeEntry2[[#This Row],[Timestamp]],0)</f>
        <v>44200</v>
      </c>
      <c r="H597" s="8">
        <v>1</v>
      </c>
      <c r="I597" s="8" t="str">
        <f t="shared" si="20"/>
        <v>Normal Time</v>
      </c>
      <c r="J597" s="8" t="s">
        <v>718</v>
      </c>
      <c r="K597" s="24" t="str">
        <f>INDEX(projects[job number],MATCH(TimeEntry2[[#This Row],[Project_ID]],projects[Project_ID],0))</f>
        <v>210035-65</v>
      </c>
      <c r="L597" s="8">
        <f>IF(TimeEntry2[[#This Row],[Date]]=0,"",WEEKDAY(G597,2))</f>
        <v>1</v>
      </c>
      <c r="M597" s="28">
        <f>YEAR(TimeEntry2[[#This Row],[WkEnd]])</f>
        <v>2021</v>
      </c>
      <c r="N597" s="28">
        <f>WEEKNUM(TimeEntry2[[#This Row],[WkEnd]])</f>
        <v>3</v>
      </c>
      <c r="O597" s="28" t="str">
        <f>TimeEntry2[[#This Row],[Year]]&amp;"-"&amp;TimeEntry2[[#This Row],[WkNo]]</f>
        <v>2021-3</v>
      </c>
    </row>
    <row r="598" spans="1:15" x14ac:dyDescent="0.25">
      <c r="A598" s="26">
        <f>MOD(IF(ROW()=2,  0.1,    IF(INDEX(TimeEntry2[WkEnd],ROW()-1)  =INDEX(TimeEntry2[WkEnd],ROW()-2),    INDEX(TimeEntry2[format],ROW()-2),    INDEX(TimeEntry2[format],ROW()-2)    +1)),2)</f>
        <v>1.1000000000000001</v>
      </c>
      <c r="B598" s="6">
        <v>44197</v>
      </c>
      <c r="C598" s="20">
        <f>TimeEntry2[[#This Row],[Timestamp]]</f>
        <v>44197</v>
      </c>
      <c r="D598" s="8" t="s">
        <v>11</v>
      </c>
      <c r="E598" s="7">
        <f>IF(TimeEntry2[[#This Row],[Date]]=0,#REF!,G598+(7-L598))</f>
        <v>44199</v>
      </c>
      <c r="F598" s="21" t="str">
        <f>INDEX(projects[Charge_Code],MATCH(TimeEntry2[[#This Row],[Project_ID]],projects[Project_ID],0))</f>
        <v>BANK HOLIDAY</v>
      </c>
      <c r="G598" s="27">
        <f>ROUNDDOWN(TimeEntry2[[#This Row],[Timestamp]],0)</f>
        <v>44197</v>
      </c>
      <c r="H598" s="8">
        <v>7.5</v>
      </c>
      <c r="I598" s="8" t="str">
        <f t="shared" si="20"/>
        <v>Normal Time</v>
      </c>
      <c r="J598" s="8"/>
      <c r="K598" s="24" t="str">
        <f>INDEX(projects[job number],MATCH(TimeEntry2[[#This Row],[Project_ID]],projects[Project_ID],0))</f>
        <v>BANK HOLIDAY</v>
      </c>
      <c r="L598" s="8">
        <f>IF(TimeEntry2[[#This Row],[Date]]=0,"",WEEKDAY(G598,2))</f>
        <v>5</v>
      </c>
      <c r="M598" s="28">
        <f>YEAR(TimeEntry2[[#This Row],[WkEnd]])</f>
        <v>2021</v>
      </c>
      <c r="N598" s="28">
        <f>WEEKNUM(TimeEntry2[[#This Row],[WkEnd]])</f>
        <v>2</v>
      </c>
      <c r="O598" s="28" t="str">
        <f>TimeEntry2[[#This Row],[Year]]&amp;"-"&amp;TimeEntry2[[#This Row],[WkNo]]</f>
        <v>2021-2</v>
      </c>
    </row>
    <row r="599" spans="1:15" x14ac:dyDescent="0.25">
      <c r="A599" s="26">
        <f>MOD(IF(ROW()=2,  0.1,    IF(INDEX(TimeEntry2[WkEnd],ROW()-1)  =INDEX(TimeEntry2[WkEnd],ROW()-2),    INDEX(TimeEntry2[format],ROW()-2),    INDEX(TimeEntry2[format],ROW()-2)    +1)),2)</f>
        <v>1.1000000000000001</v>
      </c>
      <c r="B599" s="6">
        <v>44196</v>
      </c>
      <c r="C599" s="20">
        <f>TimeEntry2[[#This Row],[Timestamp]]</f>
        <v>44196</v>
      </c>
      <c r="D599" s="8" t="s">
        <v>100</v>
      </c>
      <c r="E599" s="7">
        <f>IF(TimeEntry2[[#This Row],[Date]]=0,#REF!,G599+(7-L599))</f>
        <v>44199</v>
      </c>
      <c r="F599" s="21" t="str">
        <f>INDEX(projects[Charge_Code],MATCH(TimeEntry2[[#This Row],[Project_ID]],projects[Project_ID],0))</f>
        <v>HOLIDAY</v>
      </c>
      <c r="G599" s="27">
        <f>ROUNDDOWN(TimeEntry2[[#This Row],[Timestamp]],0)</f>
        <v>44196</v>
      </c>
      <c r="H599" s="8">
        <v>7.5</v>
      </c>
      <c r="I599" s="8" t="str">
        <f t="shared" si="20"/>
        <v>Normal Time</v>
      </c>
      <c r="J599" s="8"/>
      <c r="K599" s="24" t="str">
        <f>INDEX(projects[job number],MATCH(TimeEntry2[[#This Row],[Project_ID]],projects[Project_ID],0))</f>
        <v>HOLIDAY</v>
      </c>
      <c r="L599" s="8">
        <f>IF(TimeEntry2[[#This Row],[Date]]=0,"",WEEKDAY(G599,2))</f>
        <v>4</v>
      </c>
      <c r="M599" s="28">
        <f>YEAR(TimeEntry2[[#This Row],[WkEnd]])</f>
        <v>2021</v>
      </c>
      <c r="N599" s="28">
        <f>WEEKNUM(TimeEntry2[[#This Row],[WkEnd]])</f>
        <v>2</v>
      </c>
      <c r="O599" s="28" t="str">
        <f>TimeEntry2[[#This Row],[Year]]&amp;"-"&amp;TimeEntry2[[#This Row],[WkNo]]</f>
        <v>2021-2</v>
      </c>
    </row>
    <row r="600" spans="1:15" x14ac:dyDescent="0.25">
      <c r="A600" s="26">
        <f>MOD(IF(ROW()=2,  0.1,    IF(INDEX(TimeEntry2[WkEnd],ROW()-1)  =INDEX(TimeEntry2[WkEnd],ROW()-2),    INDEX(TimeEntry2[format],ROW()-2),    INDEX(TimeEntry2[format],ROW()-2)    +1)),2)</f>
        <v>1.1000000000000001</v>
      </c>
      <c r="B600" s="6">
        <v>44195</v>
      </c>
      <c r="C600" s="20">
        <f>TimeEntry2[[#This Row],[Timestamp]]</f>
        <v>44195</v>
      </c>
      <c r="D600" s="8" t="s">
        <v>100</v>
      </c>
      <c r="E600" s="7">
        <f>IF(TimeEntry2[[#This Row],[Date]]=0,#REF!,G600+(7-L600))</f>
        <v>44199</v>
      </c>
      <c r="F600" s="21" t="str">
        <f>INDEX(projects[Charge_Code],MATCH(TimeEntry2[[#This Row],[Project_ID]],projects[Project_ID],0))</f>
        <v>HOLIDAY</v>
      </c>
      <c r="G600" s="27">
        <f>ROUNDDOWN(TimeEntry2[[#This Row],[Timestamp]],0)</f>
        <v>44195</v>
      </c>
      <c r="H600" s="8">
        <v>7.5</v>
      </c>
      <c r="I600" s="8" t="str">
        <f t="shared" si="20"/>
        <v>Normal Time</v>
      </c>
      <c r="J600" s="8"/>
      <c r="K600" s="24" t="str">
        <f>INDEX(projects[job number],MATCH(TimeEntry2[[#This Row],[Project_ID]],projects[Project_ID],0))</f>
        <v>HOLIDAY</v>
      </c>
      <c r="L600" s="8">
        <f>IF(TimeEntry2[[#This Row],[Date]]=0,"",WEEKDAY(G600,2))</f>
        <v>3</v>
      </c>
      <c r="M600" s="28">
        <f>YEAR(TimeEntry2[[#This Row],[WkEnd]])</f>
        <v>2021</v>
      </c>
      <c r="N600" s="28">
        <f>WEEKNUM(TimeEntry2[[#This Row],[WkEnd]])</f>
        <v>2</v>
      </c>
      <c r="O600" s="28" t="str">
        <f>TimeEntry2[[#This Row],[Year]]&amp;"-"&amp;TimeEntry2[[#This Row],[WkNo]]</f>
        <v>2021-2</v>
      </c>
    </row>
    <row r="601" spans="1:15" x14ac:dyDescent="0.25">
      <c r="A601" s="26">
        <f>MOD(IF(ROW()=2,  0.1,    IF(INDEX(TimeEntry2[WkEnd],ROW()-1)  =INDEX(TimeEntry2[WkEnd],ROW()-2),    INDEX(TimeEntry2[format],ROW()-2),    INDEX(TimeEntry2[format],ROW()-2)    +1)),2)</f>
        <v>1.1000000000000001</v>
      </c>
      <c r="B601" s="6">
        <v>44194</v>
      </c>
      <c r="C601" s="20">
        <f>TimeEntry2[[#This Row],[Timestamp]]</f>
        <v>44194</v>
      </c>
      <c r="D601" s="8" t="s">
        <v>100</v>
      </c>
      <c r="E601" s="7">
        <f>IF(TimeEntry2[[#This Row],[Date]]=0,#REF!,G601+(7-L601))</f>
        <v>44199</v>
      </c>
      <c r="F601" s="21" t="str">
        <f>INDEX(projects[Charge_Code],MATCH(TimeEntry2[[#This Row],[Project_ID]],projects[Project_ID],0))</f>
        <v>HOLIDAY</v>
      </c>
      <c r="G601" s="27">
        <f>ROUNDDOWN(TimeEntry2[[#This Row],[Timestamp]],0)</f>
        <v>44194</v>
      </c>
      <c r="H601" s="8">
        <v>7.5</v>
      </c>
      <c r="I601" s="8" t="str">
        <f t="shared" si="20"/>
        <v>Normal Time</v>
      </c>
      <c r="J601" s="8"/>
      <c r="K601" s="24" t="str">
        <f>INDEX(projects[job number],MATCH(TimeEntry2[[#This Row],[Project_ID]],projects[Project_ID],0))</f>
        <v>HOLIDAY</v>
      </c>
      <c r="L601" s="8">
        <f>IF(TimeEntry2[[#This Row],[Date]]=0,"",WEEKDAY(G601,2))</f>
        <v>2</v>
      </c>
      <c r="M601" s="28">
        <f>YEAR(TimeEntry2[[#This Row],[WkEnd]])</f>
        <v>2021</v>
      </c>
      <c r="N601" s="28">
        <f>WEEKNUM(TimeEntry2[[#This Row],[WkEnd]])</f>
        <v>2</v>
      </c>
      <c r="O601" s="28" t="str">
        <f>TimeEntry2[[#This Row],[Year]]&amp;"-"&amp;TimeEntry2[[#This Row],[WkNo]]</f>
        <v>2021-2</v>
      </c>
    </row>
    <row r="602" spans="1:15" x14ac:dyDescent="0.25">
      <c r="A602" s="26">
        <f>MOD(IF(ROW()=2,  0.1,    IF(INDEX(TimeEntry2[WkEnd],ROW()-1)  =INDEX(TimeEntry2[WkEnd],ROW()-2),    INDEX(TimeEntry2[format],ROW()-2),    INDEX(TimeEntry2[format],ROW()-2)    +1)),2)</f>
        <v>1.1000000000000001</v>
      </c>
      <c r="B602" s="6">
        <v>44193</v>
      </c>
      <c r="C602" s="20">
        <f>TimeEntry2[[#This Row],[Timestamp]]</f>
        <v>44193</v>
      </c>
      <c r="D602" s="8" t="s">
        <v>11</v>
      </c>
      <c r="E602" s="7">
        <f>IF(TimeEntry2[[#This Row],[Date]]=0,#REF!,G602+(7-L602))</f>
        <v>44199</v>
      </c>
      <c r="F602" s="21" t="str">
        <f>INDEX(projects[Charge_Code],MATCH(TimeEntry2[[#This Row],[Project_ID]],projects[Project_ID],0))</f>
        <v>BANK HOLIDAY</v>
      </c>
      <c r="G602" s="27">
        <f>ROUNDDOWN(TimeEntry2[[#This Row],[Timestamp]],0)</f>
        <v>44193</v>
      </c>
      <c r="H602" s="8">
        <v>7.5</v>
      </c>
      <c r="I602" s="8" t="str">
        <f t="shared" si="20"/>
        <v>Normal Time</v>
      </c>
      <c r="J602" s="8"/>
      <c r="K602" s="24" t="str">
        <f>INDEX(projects[job number],MATCH(TimeEntry2[[#This Row],[Project_ID]],projects[Project_ID],0))</f>
        <v>BANK HOLIDAY</v>
      </c>
      <c r="L602" s="8">
        <f>IF(TimeEntry2[[#This Row],[Date]]=0,"",WEEKDAY(G602,2))</f>
        <v>1</v>
      </c>
      <c r="M602" s="28">
        <f>YEAR(TimeEntry2[[#This Row],[WkEnd]])</f>
        <v>2021</v>
      </c>
      <c r="N602" s="28">
        <f>WEEKNUM(TimeEntry2[[#This Row],[WkEnd]])</f>
        <v>2</v>
      </c>
      <c r="O602" s="28" t="str">
        <f>TimeEntry2[[#This Row],[Year]]&amp;"-"&amp;TimeEntry2[[#This Row],[WkNo]]</f>
        <v>2021-2</v>
      </c>
    </row>
    <row r="603" spans="1:15" x14ac:dyDescent="0.25">
      <c r="A603" s="26">
        <f>MOD(IF(ROW()=2,  0.1,    IF(INDEX(TimeEntry2[WkEnd],ROW()-1)  =INDEX(TimeEntry2[WkEnd],ROW()-2),    INDEX(TimeEntry2[format],ROW()-2),    INDEX(TimeEntry2[format],ROW()-2)    +1)),2)</f>
        <v>0.10000000000000009</v>
      </c>
      <c r="B603" s="6">
        <v>44190</v>
      </c>
      <c r="C603" s="20">
        <f>TimeEntry2[[#This Row],[Timestamp]]</f>
        <v>44190</v>
      </c>
      <c r="D603" s="8" t="s">
        <v>11</v>
      </c>
      <c r="E603" s="7">
        <f>IF(TimeEntry2[[#This Row],[Date]]=0,#REF!,G603+(7-L603))</f>
        <v>44192</v>
      </c>
      <c r="F603" s="21" t="str">
        <f>INDEX(projects[Charge_Code],MATCH(TimeEntry2[[#This Row],[Project_ID]],projects[Project_ID],0))</f>
        <v>BANK HOLIDAY</v>
      </c>
      <c r="G603" s="27">
        <f>ROUNDDOWN(TimeEntry2[[#This Row],[Timestamp]],0)</f>
        <v>44190</v>
      </c>
      <c r="H603" s="8">
        <v>7.5</v>
      </c>
      <c r="I603" s="8" t="str">
        <f t="shared" si="20"/>
        <v>Normal Time</v>
      </c>
      <c r="J603" s="8"/>
      <c r="K603" s="24" t="str">
        <f>INDEX(projects[job number],MATCH(TimeEntry2[[#This Row],[Project_ID]],projects[Project_ID],0))</f>
        <v>BANK HOLIDAY</v>
      </c>
      <c r="L603" s="8">
        <f>IF(TimeEntry2[[#This Row],[Date]]=0,"",WEEKDAY(G603,2))</f>
        <v>5</v>
      </c>
      <c r="M603" s="28">
        <f>YEAR(TimeEntry2[[#This Row],[WkEnd]])</f>
        <v>2020</v>
      </c>
      <c r="N603" s="28">
        <f>WEEKNUM(TimeEntry2[[#This Row],[WkEnd]])</f>
        <v>53</v>
      </c>
      <c r="O603" s="28" t="str">
        <f>TimeEntry2[[#This Row],[Year]]&amp;"-"&amp;TimeEntry2[[#This Row],[WkNo]]</f>
        <v>2020-53</v>
      </c>
    </row>
    <row r="604" spans="1:15" x14ac:dyDescent="0.25">
      <c r="A604" s="26">
        <f>MOD(IF(ROW()=2,  0.1,    IF(INDEX(TimeEntry2[WkEnd],ROW()-1)  =INDEX(TimeEntry2[WkEnd],ROW()-2),    INDEX(TimeEntry2[format],ROW()-2),    INDEX(TimeEntry2[format],ROW()-2)    +1)),2)</f>
        <v>0.10000000000000009</v>
      </c>
      <c r="B604" s="6">
        <v>44189</v>
      </c>
      <c r="C604" s="20">
        <f>TimeEntry2[[#This Row],[Timestamp]]</f>
        <v>44189</v>
      </c>
      <c r="D604" s="8" t="s">
        <v>100</v>
      </c>
      <c r="E604" s="7">
        <f>IF(TimeEntry2[[#This Row],[Date]]=0,#REF!,G604+(7-L604))</f>
        <v>44192</v>
      </c>
      <c r="F604" s="21" t="str">
        <f>INDEX(projects[Charge_Code],MATCH(TimeEntry2[[#This Row],[Project_ID]],projects[Project_ID],0))</f>
        <v>HOLIDAY</v>
      </c>
      <c r="G604" s="27">
        <f>ROUNDDOWN(TimeEntry2[[#This Row],[Timestamp]],0)</f>
        <v>44189</v>
      </c>
      <c r="H604" s="8">
        <v>7.5</v>
      </c>
      <c r="I604" s="8" t="str">
        <f t="shared" si="20"/>
        <v>Normal Time</v>
      </c>
      <c r="J604" s="8"/>
      <c r="K604" s="24" t="str">
        <f>INDEX(projects[job number],MATCH(TimeEntry2[[#This Row],[Project_ID]],projects[Project_ID],0))</f>
        <v>HOLIDAY</v>
      </c>
      <c r="L604" s="8">
        <f>IF(TimeEntry2[[#This Row],[Date]]=0,"",WEEKDAY(G604,2))</f>
        <v>4</v>
      </c>
      <c r="M604" s="28">
        <f>YEAR(TimeEntry2[[#This Row],[WkEnd]])</f>
        <v>2020</v>
      </c>
      <c r="N604" s="28">
        <f>WEEKNUM(TimeEntry2[[#This Row],[WkEnd]])</f>
        <v>53</v>
      </c>
      <c r="O604" s="28" t="str">
        <f>TimeEntry2[[#This Row],[Year]]&amp;"-"&amp;TimeEntry2[[#This Row],[WkNo]]</f>
        <v>2020-53</v>
      </c>
    </row>
    <row r="605" spans="1:15" x14ac:dyDescent="0.25">
      <c r="A605" s="26">
        <f>MOD(IF(ROW()=2,  0.1,    IF(INDEX(TimeEntry2[WkEnd],ROW()-1)  =INDEX(TimeEntry2[WkEnd],ROW()-2),    INDEX(TimeEntry2[format],ROW()-2),    INDEX(TimeEntry2[format],ROW()-2)    +1)),2)</f>
        <v>0.10000000000000009</v>
      </c>
      <c r="B605" s="6">
        <v>44188.50675925926</v>
      </c>
      <c r="C605" s="20">
        <f>TimeEntry2[[#This Row],[Timestamp]]</f>
        <v>44188.50675925926</v>
      </c>
      <c r="D605" s="8" t="s">
        <v>200</v>
      </c>
      <c r="E605" s="7">
        <f>IF(TimeEntry2[[#This Row],[Date]]=0,#REF!,G605+(7-L605))</f>
        <v>44192</v>
      </c>
      <c r="F605" s="21" t="str">
        <f>INDEX(projects[Charge_Code],MATCH(TimeEntry2[[#This Row],[Project_ID]],projects[Project_ID],0))</f>
        <v>210035-65 MC VBB WP1: DO-nota West (25-050)</v>
      </c>
      <c r="G605" s="27">
        <f>ROUNDDOWN(TimeEntry2[[#This Row],[Timestamp]],0)</f>
        <v>44188</v>
      </c>
      <c r="H605" s="8">
        <v>7.5</v>
      </c>
      <c r="I605" s="8" t="str">
        <f t="shared" si="20"/>
        <v>Normal Time</v>
      </c>
      <c r="J605" s="8" t="s">
        <v>719</v>
      </c>
      <c r="K605" s="24" t="str">
        <f>INDEX(projects[job number],MATCH(TimeEntry2[[#This Row],[Project_ID]],projects[Project_ID],0))</f>
        <v>210035-65</v>
      </c>
      <c r="L605" s="8">
        <f>IF(TimeEntry2[[#This Row],[Date]]=0,"",WEEKDAY(G605,2))</f>
        <v>3</v>
      </c>
      <c r="M605" s="28">
        <f>YEAR(TimeEntry2[[#This Row],[WkEnd]])</f>
        <v>2020</v>
      </c>
      <c r="N605" s="28">
        <f>WEEKNUM(TimeEntry2[[#This Row],[WkEnd]])</f>
        <v>53</v>
      </c>
      <c r="O605" s="28" t="str">
        <f>TimeEntry2[[#This Row],[Year]]&amp;"-"&amp;TimeEntry2[[#This Row],[WkNo]]</f>
        <v>2020-53</v>
      </c>
    </row>
    <row r="606" spans="1:15" x14ac:dyDescent="0.25">
      <c r="A606" s="26">
        <f>MOD(IF(ROW()=2,  0.1,    IF(INDEX(TimeEntry2[WkEnd],ROW()-1)  =INDEX(TimeEntry2[WkEnd],ROW()-2),    INDEX(TimeEntry2[format],ROW()-2),    INDEX(TimeEntry2[format],ROW()-2)    +1)),2)</f>
        <v>0.10000000000000009</v>
      </c>
      <c r="B606" s="6">
        <v>44187.500671296293</v>
      </c>
      <c r="C606" s="20">
        <f>TimeEntry2[[#This Row],[Timestamp]]</f>
        <v>44187.500671296293</v>
      </c>
      <c r="D606" s="8" t="s">
        <v>200</v>
      </c>
      <c r="E606" s="7">
        <f>IF(TimeEntry2[[#This Row],[Date]]=0,#REF!,G606+(7-L606))</f>
        <v>44192</v>
      </c>
      <c r="F606" s="21" t="str">
        <f>INDEX(projects[Charge_Code],MATCH(TimeEntry2[[#This Row],[Project_ID]],projects[Project_ID],0))</f>
        <v>210035-65 MC VBB WP1: DO-nota West (25-050)</v>
      </c>
      <c r="G606" s="27">
        <f>ROUNDDOWN(TimeEntry2[[#This Row],[Timestamp]],0)</f>
        <v>44187</v>
      </c>
      <c r="H606" s="8">
        <v>7.5</v>
      </c>
      <c r="I606" s="8" t="str">
        <f t="shared" si="20"/>
        <v>Normal Time</v>
      </c>
      <c r="J606" s="8" t="s">
        <v>720</v>
      </c>
      <c r="K606" s="24" t="str">
        <f>INDEX(projects[job number],MATCH(TimeEntry2[[#This Row],[Project_ID]],projects[Project_ID],0))</f>
        <v>210035-65</v>
      </c>
      <c r="L606" s="8">
        <f>IF(TimeEntry2[[#This Row],[Date]]=0,"",WEEKDAY(G606,2))</f>
        <v>2</v>
      </c>
      <c r="M606" s="28">
        <f>YEAR(TimeEntry2[[#This Row],[WkEnd]])</f>
        <v>2020</v>
      </c>
      <c r="N606" s="28">
        <f>WEEKNUM(TimeEntry2[[#This Row],[WkEnd]])</f>
        <v>53</v>
      </c>
      <c r="O606" s="28" t="str">
        <f>TimeEntry2[[#This Row],[Year]]&amp;"-"&amp;TimeEntry2[[#This Row],[WkNo]]</f>
        <v>2020-53</v>
      </c>
    </row>
    <row r="607" spans="1:15" x14ac:dyDescent="0.25">
      <c r="A607" s="26">
        <f>MOD(IF(ROW()=2,  0.1,    IF(INDEX(TimeEntry2[WkEnd],ROW()-1)  =INDEX(TimeEntry2[WkEnd],ROW()-2),    INDEX(TimeEntry2[format],ROW()-2),    INDEX(TimeEntry2[format],ROW()-2)    +1)),2)</f>
        <v>0.10000000000000009</v>
      </c>
      <c r="B607" s="6">
        <v>44186.500833333332</v>
      </c>
      <c r="C607" s="20">
        <f>TimeEntry2[[#This Row],[Timestamp]]</f>
        <v>44186.500833333332</v>
      </c>
      <c r="D607" s="8" t="s">
        <v>200</v>
      </c>
      <c r="E607" s="7">
        <f>IF(TimeEntry2[[#This Row],[Date]]=0,#REF!,G607+(7-L607))</f>
        <v>44192</v>
      </c>
      <c r="F607" s="21" t="str">
        <f>INDEX(projects[Charge_Code],MATCH(TimeEntry2[[#This Row],[Project_ID]],projects[Project_ID],0))</f>
        <v>210035-65 MC VBB WP1: DO-nota West (25-050)</v>
      </c>
      <c r="G607" s="27">
        <f>ROUNDDOWN(TimeEntry2[[#This Row],[Timestamp]],0)</f>
        <v>44186</v>
      </c>
      <c r="H607" s="8">
        <v>6.5</v>
      </c>
      <c r="I607" s="8" t="str">
        <f t="shared" si="20"/>
        <v>Normal Time</v>
      </c>
      <c r="J607" s="8" t="s">
        <v>721</v>
      </c>
      <c r="K607" s="24" t="str">
        <f>INDEX(projects[job number],MATCH(TimeEntry2[[#This Row],[Project_ID]],projects[Project_ID],0))</f>
        <v>210035-65</v>
      </c>
      <c r="L607" s="8">
        <f>IF(TimeEntry2[[#This Row],[Date]]=0,"",WEEKDAY(G607,2))</f>
        <v>1</v>
      </c>
      <c r="M607" s="28">
        <f>YEAR(TimeEntry2[[#This Row],[WkEnd]])</f>
        <v>2020</v>
      </c>
      <c r="N607" s="28">
        <f>WEEKNUM(TimeEntry2[[#This Row],[WkEnd]])</f>
        <v>53</v>
      </c>
      <c r="O607" s="28" t="str">
        <f>TimeEntry2[[#This Row],[Year]]&amp;"-"&amp;TimeEntry2[[#This Row],[WkNo]]</f>
        <v>2020-53</v>
      </c>
    </row>
    <row r="608" spans="1:15" x14ac:dyDescent="0.25">
      <c r="A608" s="26">
        <f>MOD(IF(ROW()=2,  0.1,    IF(INDEX(TimeEntry2[WkEnd],ROW()-1)  =INDEX(TimeEntry2[WkEnd],ROW()-2),    INDEX(TimeEntry2[format],ROW()-2),    INDEX(TimeEntry2[format],ROW()-2)    +1)),2)</f>
        <v>0.10000000000000009</v>
      </c>
      <c r="B608" s="6">
        <v>44186.500833333332</v>
      </c>
      <c r="C608" s="20">
        <f>TimeEntry2[[#This Row],[Timestamp]]</f>
        <v>44186.500833333332</v>
      </c>
      <c r="D608" s="8" t="s">
        <v>200</v>
      </c>
      <c r="E608" s="7">
        <f>IF(TimeEntry2[[#This Row],[Date]]=0,#REF!,G608+(7-L608))</f>
        <v>44192</v>
      </c>
      <c r="F608" s="21" t="str">
        <f>INDEX(projects[Charge_Code],MATCH(TimeEntry2[[#This Row],[Project_ID]],projects[Project_ID],0))</f>
        <v>210035-65 MC VBB WP1: DO-nota West (25-050)</v>
      </c>
      <c r="G608" s="27">
        <f>ROUNDDOWN(TimeEntry2[[#This Row],[Timestamp]],0)</f>
        <v>44186</v>
      </c>
      <c r="H608" s="8">
        <v>1</v>
      </c>
      <c r="I608" s="8" t="str">
        <f t="shared" si="20"/>
        <v>Normal Time</v>
      </c>
      <c r="J608" s="8" t="s">
        <v>718</v>
      </c>
      <c r="K608" s="24" t="str">
        <f>INDEX(projects[job number],MATCH(TimeEntry2[[#This Row],[Project_ID]],projects[Project_ID],0))</f>
        <v>210035-65</v>
      </c>
      <c r="L608" s="8">
        <f>IF(TimeEntry2[[#This Row],[Date]]=0,"",WEEKDAY(G608,2))</f>
        <v>1</v>
      </c>
      <c r="M608" s="28">
        <f>YEAR(TimeEntry2[[#This Row],[WkEnd]])</f>
        <v>2020</v>
      </c>
      <c r="N608" s="28">
        <f>WEEKNUM(TimeEntry2[[#This Row],[WkEnd]])</f>
        <v>53</v>
      </c>
      <c r="O608" s="28" t="str">
        <f>TimeEntry2[[#This Row],[Year]]&amp;"-"&amp;TimeEntry2[[#This Row],[WkNo]]</f>
        <v>2020-53</v>
      </c>
    </row>
    <row r="609" spans="1:15" x14ac:dyDescent="0.25">
      <c r="A609" s="26">
        <f>MOD(IF(ROW()=2,  0.1,    IF(INDEX(TimeEntry2[WkEnd],ROW()-1)  =INDEX(TimeEntry2[WkEnd],ROW()-2),    INDEX(TimeEntry2[format],ROW()-2),    INDEX(TimeEntry2[format],ROW()-2)    +1)),2)</f>
        <v>1.1000000000000001</v>
      </c>
      <c r="B609" s="6">
        <v>44183.667013888888</v>
      </c>
      <c r="C609" s="20">
        <f>TimeEntry2[[#This Row],[Timestamp]]</f>
        <v>44183.667013888888</v>
      </c>
      <c r="D609" s="8" t="s">
        <v>200</v>
      </c>
      <c r="E609" s="7">
        <f>IF(TimeEntry2[[#This Row],[Date]]=0,#REF!,G609+(7-L609))</f>
        <v>44185</v>
      </c>
      <c r="F609" s="21" t="str">
        <f>INDEX(projects[Charge_Code],MATCH(TimeEntry2[[#This Row],[Project_ID]],projects[Project_ID],0))</f>
        <v>210035-65 MC VBB WP1: DO-nota West (25-050)</v>
      </c>
      <c r="G609" s="27">
        <f>ROUNDDOWN(TimeEntry2[[#This Row],[Timestamp]],0)</f>
        <v>44183</v>
      </c>
      <c r="H609" s="8">
        <v>7</v>
      </c>
      <c r="I609" s="8" t="str">
        <f t="shared" si="20"/>
        <v>Normal Time</v>
      </c>
      <c r="J609" s="8" t="s">
        <v>722</v>
      </c>
      <c r="K609" s="24" t="str">
        <f>INDEX(projects[job number],MATCH(TimeEntry2[[#This Row],[Project_ID]],projects[Project_ID],0))</f>
        <v>210035-65</v>
      </c>
      <c r="L609" s="8">
        <f>IF(TimeEntry2[[#This Row],[Date]]=0,"",WEEKDAY(G609,2))</f>
        <v>5</v>
      </c>
      <c r="M609" s="28">
        <f>YEAR(TimeEntry2[[#This Row],[WkEnd]])</f>
        <v>2020</v>
      </c>
      <c r="N609" s="28">
        <f>WEEKNUM(TimeEntry2[[#This Row],[WkEnd]])</f>
        <v>52</v>
      </c>
      <c r="O609" s="28" t="str">
        <f>TimeEntry2[[#This Row],[Year]]&amp;"-"&amp;TimeEntry2[[#This Row],[WkNo]]</f>
        <v>2020-52</v>
      </c>
    </row>
    <row r="610" spans="1:15" x14ac:dyDescent="0.25">
      <c r="A610" s="26">
        <f>MOD(IF(ROW()=2,  0.1,    IF(INDEX(TimeEntry2[WkEnd],ROW()-1)  =INDEX(TimeEntry2[WkEnd],ROW()-2),    INDEX(TimeEntry2[format],ROW()-2),    INDEX(TimeEntry2[format],ROW()-2)    +1)),2)</f>
        <v>1.1000000000000001</v>
      </c>
      <c r="B610" s="6">
        <v>44183.500879629632</v>
      </c>
      <c r="C610" s="20">
        <f>TimeEntry2[[#This Row],[Timestamp]]</f>
        <v>44183.500879629632</v>
      </c>
      <c r="D610" s="8" t="s">
        <v>200</v>
      </c>
      <c r="E610" s="7">
        <f>IF(TimeEntry2[[#This Row],[Date]]=0,#REF!,G610+(7-L610))</f>
        <v>44185</v>
      </c>
      <c r="F610" s="21" t="str">
        <f>INDEX(projects[Charge_Code],MATCH(TimeEntry2[[#This Row],[Project_ID]],projects[Project_ID],0))</f>
        <v>210035-65 MC VBB WP1: DO-nota West (25-050)</v>
      </c>
      <c r="G610" s="27">
        <f>ROUNDDOWN(TimeEntry2[[#This Row],[Timestamp]],0)</f>
        <v>44183</v>
      </c>
      <c r="H610" s="8">
        <v>3</v>
      </c>
      <c r="I610" s="8" t="str">
        <f t="shared" si="20"/>
        <v>Normal Time</v>
      </c>
      <c r="J610" s="8" t="s">
        <v>723</v>
      </c>
      <c r="K610" s="24" t="str">
        <f>INDEX(projects[job number],MATCH(TimeEntry2[[#This Row],[Project_ID]],projects[Project_ID],0))</f>
        <v>210035-65</v>
      </c>
      <c r="L610" s="8">
        <f>IF(TimeEntry2[[#This Row],[Date]]=0,"",WEEKDAY(G610,2))</f>
        <v>5</v>
      </c>
      <c r="M610" s="28">
        <f>YEAR(TimeEntry2[[#This Row],[WkEnd]])</f>
        <v>2020</v>
      </c>
      <c r="N610" s="28">
        <f>WEEKNUM(TimeEntry2[[#This Row],[WkEnd]])</f>
        <v>52</v>
      </c>
      <c r="O610" s="28" t="str">
        <f>TimeEntry2[[#This Row],[Year]]&amp;"-"&amp;TimeEntry2[[#This Row],[WkNo]]</f>
        <v>2020-52</v>
      </c>
    </row>
    <row r="611" spans="1:15" x14ac:dyDescent="0.25">
      <c r="A611" s="26">
        <f>MOD(IF(ROW()=2,  0.1,    IF(INDEX(TimeEntry2[WkEnd],ROW()-1)  =INDEX(TimeEntry2[WkEnd],ROW()-2),    INDEX(TimeEntry2[format],ROW()-2),    INDEX(TimeEntry2[format],ROW()-2)    +1)),2)</f>
        <v>1.1000000000000001</v>
      </c>
      <c r="B611" s="6">
        <v>44182.399259259262</v>
      </c>
      <c r="C611" s="20">
        <f>TimeEntry2[[#This Row],[Timestamp]]</f>
        <v>44182.399259259262</v>
      </c>
      <c r="D611" s="8" t="s">
        <v>173</v>
      </c>
      <c r="E611" s="7">
        <f>IF(TimeEntry2[[#This Row],[Date]]=0,#REF!,G611+(7-L611))</f>
        <v>44185</v>
      </c>
      <c r="F611" s="21" t="str">
        <f>INDEX(projects[Charge_Code],MATCH(TimeEntry2[[#This Row],[Project_ID]],projects[Project_ID],0))</f>
        <v>TRAINING (In-house training)</v>
      </c>
      <c r="G611" s="27">
        <f>ROUNDDOWN(TimeEntry2[[#This Row],[Timestamp]],0)</f>
        <v>44182</v>
      </c>
      <c r="H611" s="8">
        <v>7.5</v>
      </c>
      <c r="I611" s="8" t="str">
        <f t="shared" si="20"/>
        <v>Normal Time</v>
      </c>
      <c r="J611" s="8" t="s">
        <v>650</v>
      </c>
      <c r="K611" s="24">
        <f>INDEX(projects[job number],MATCH(TimeEntry2[[#This Row],[Project_ID]],projects[Project_ID],0))</f>
        <v>0</v>
      </c>
      <c r="L611" s="8">
        <f>IF(TimeEntry2[[#This Row],[Date]]=0,"",WEEKDAY(G611,2))</f>
        <v>4</v>
      </c>
      <c r="M611" s="28">
        <f>YEAR(TimeEntry2[[#This Row],[WkEnd]])</f>
        <v>2020</v>
      </c>
      <c r="N611" s="28">
        <f>WEEKNUM(TimeEntry2[[#This Row],[WkEnd]])</f>
        <v>52</v>
      </c>
      <c r="O611" s="28" t="str">
        <f>TimeEntry2[[#This Row],[Year]]&amp;"-"&amp;TimeEntry2[[#This Row],[WkNo]]</f>
        <v>2020-52</v>
      </c>
    </row>
    <row r="612" spans="1:15" x14ac:dyDescent="0.25">
      <c r="A612" s="26">
        <f>MOD(IF(ROW()=2,  0.1,    IF(INDEX(TimeEntry2[WkEnd],ROW()-1)  =INDEX(TimeEntry2[WkEnd],ROW()-2),    INDEX(TimeEntry2[format],ROW()-2),    INDEX(TimeEntry2[format],ROW()-2)    +1)),2)</f>
        <v>1.1000000000000001</v>
      </c>
      <c r="B612" s="6">
        <v>44181.501435185186</v>
      </c>
      <c r="C612" s="20">
        <f>TimeEntry2[[#This Row],[Timestamp]]</f>
        <v>44181.501435185186</v>
      </c>
      <c r="D612" s="8" t="s">
        <v>200</v>
      </c>
      <c r="E612" s="7">
        <f>IF(TimeEntry2[[#This Row],[Date]]=0,#REF!,G612+(7-L612))</f>
        <v>44185</v>
      </c>
      <c r="F612" s="21" t="str">
        <f>INDEX(projects[Charge_Code],MATCH(TimeEntry2[[#This Row],[Project_ID]],projects[Project_ID],0))</f>
        <v>210035-65 MC VBB WP1: DO-nota West (25-050)</v>
      </c>
      <c r="G612" s="27">
        <f>ROUNDDOWN(TimeEntry2[[#This Row],[Timestamp]],0)</f>
        <v>44181</v>
      </c>
      <c r="H612" s="8">
        <v>5</v>
      </c>
      <c r="I612" s="8" t="str">
        <f t="shared" si="20"/>
        <v>Normal Time</v>
      </c>
      <c r="J612" s="8" t="s">
        <v>724</v>
      </c>
      <c r="K612" s="24" t="str">
        <f>INDEX(projects[job number],MATCH(TimeEntry2[[#This Row],[Project_ID]],projects[Project_ID],0))</f>
        <v>210035-65</v>
      </c>
      <c r="L612" s="8">
        <f>IF(TimeEntry2[[#This Row],[Date]]=0,"",WEEKDAY(G612,2))</f>
        <v>3</v>
      </c>
      <c r="M612" s="28">
        <f>YEAR(TimeEntry2[[#This Row],[WkEnd]])</f>
        <v>2020</v>
      </c>
      <c r="N612" s="28">
        <f>WEEKNUM(TimeEntry2[[#This Row],[WkEnd]])</f>
        <v>52</v>
      </c>
      <c r="O612" s="28" t="str">
        <f>TimeEntry2[[#This Row],[Year]]&amp;"-"&amp;TimeEntry2[[#This Row],[WkNo]]</f>
        <v>2020-52</v>
      </c>
    </row>
    <row r="613" spans="1:15" x14ac:dyDescent="0.25">
      <c r="A613" s="26">
        <f>MOD(IF(ROW()=2,  0.1,    IF(INDEX(TimeEntry2[WkEnd],ROW()-1)  =INDEX(TimeEntry2[WkEnd],ROW()-2),    INDEX(TimeEntry2[format],ROW()-2),    INDEX(TimeEntry2[format],ROW()-2)    +1)),2)</f>
        <v>1.1000000000000001</v>
      </c>
      <c r="B613" s="6">
        <v>44180.511122685188</v>
      </c>
      <c r="C613" s="20">
        <f>TimeEntry2[[#This Row],[Timestamp]]</f>
        <v>44180.511122685188</v>
      </c>
      <c r="D613" s="8" t="s">
        <v>173</v>
      </c>
      <c r="E613" s="7">
        <f>IF(TimeEntry2[[#This Row],[Date]]=0,#REF!,G613+(7-L613))</f>
        <v>44185</v>
      </c>
      <c r="F613" s="21" t="str">
        <f>INDEX(projects[Charge_Code],MATCH(TimeEntry2[[#This Row],[Project_ID]],projects[Project_ID],0))</f>
        <v>TRAINING (In-house training)</v>
      </c>
      <c r="G613" s="27">
        <f>ROUNDDOWN(TimeEntry2[[#This Row],[Timestamp]],0)</f>
        <v>44180</v>
      </c>
      <c r="H613" s="8">
        <v>7.5</v>
      </c>
      <c r="I613" s="8" t="str">
        <f t="shared" si="20"/>
        <v>Normal Time</v>
      </c>
      <c r="J613" s="8" t="s">
        <v>650</v>
      </c>
      <c r="K613" s="24">
        <f>INDEX(projects[job number],MATCH(TimeEntry2[[#This Row],[Project_ID]],projects[Project_ID],0))</f>
        <v>0</v>
      </c>
      <c r="L613" s="8">
        <f>IF(TimeEntry2[[#This Row],[Date]]=0,"",WEEKDAY(G613,2))</f>
        <v>2</v>
      </c>
      <c r="M613" s="28">
        <f>YEAR(TimeEntry2[[#This Row],[WkEnd]])</f>
        <v>2020</v>
      </c>
      <c r="N613" s="28">
        <f>WEEKNUM(TimeEntry2[[#This Row],[WkEnd]])</f>
        <v>52</v>
      </c>
      <c r="O613" s="28" t="str">
        <f>TimeEntry2[[#This Row],[Year]]&amp;"-"&amp;TimeEntry2[[#This Row],[WkNo]]</f>
        <v>2020-52</v>
      </c>
    </row>
    <row r="614" spans="1:15" x14ac:dyDescent="0.25">
      <c r="A614" s="26">
        <f>MOD(IF(ROW()=2,  0.1,    IF(INDEX(TimeEntry2[WkEnd],ROW()-1)  =INDEX(TimeEntry2[WkEnd],ROW()-2),    INDEX(TimeEntry2[format],ROW()-2),    INDEX(TimeEntry2[format],ROW()-2)    +1)),2)</f>
        <v>1.1000000000000001</v>
      </c>
      <c r="B614" s="6">
        <v>44179.666990740741</v>
      </c>
      <c r="C614" s="20">
        <f>TimeEntry2[[#This Row],[Timestamp]]</f>
        <v>44179.666990740741</v>
      </c>
      <c r="D614" s="8" t="s">
        <v>200</v>
      </c>
      <c r="E614" s="7">
        <f>IF(TimeEntry2[[#This Row],[Date]]=0,#REF!,G614+(7-L614))</f>
        <v>44185</v>
      </c>
      <c r="F614" s="21" t="str">
        <f>INDEX(projects[Charge_Code],MATCH(TimeEntry2[[#This Row],[Project_ID]],projects[Project_ID],0))</f>
        <v>210035-65 MC VBB WP1: DO-nota West (25-050)</v>
      </c>
      <c r="G614" s="27">
        <f>ROUNDDOWN(TimeEntry2[[#This Row],[Timestamp]],0)</f>
        <v>44179</v>
      </c>
      <c r="H614" s="8">
        <v>4</v>
      </c>
      <c r="I614" s="8" t="str">
        <f t="shared" si="20"/>
        <v>Normal Time</v>
      </c>
      <c r="J614" s="8" t="s">
        <v>725</v>
      </c>
      <c r="K614" s="24" t="str">
        <f>INDEX(projects[job number],MATCH(TimeEntry2[[#This Row],[Project_ID]],projects[Project_ID],0))</f>
        <v>210035-65</v>
      </c>
      <c r="L614" s="8">
        <f>IF(TimeEntry2[[#This Row],[Date]]=0,"",WEEKDAY(G614,2))</f>
        <v>1</v>
      </c>
      <c r="M614" s="28">
        <f>YEAR(TimeEntry2[[#This Row],[WkEnd]])</f>
        <v>2020</v>
      </c>
      <c r="N614" s="28">
        <f>WEEKNUM(TimeEntry2[[#This Row],[WkEnd]])</f>
        <v>52</v>
      </c>
      <c r="O614" s="28" t="str">
        <f>TimeEntry2[[#This Row],[Year]]&amp;"-"&amp;TimeEntry2[[#This Row],[WkNo]]</f>
        <v>2020-52</v>
      </c>
    </row>
    <row r="615" spans="1:15" x14ac:dyDescent="0.25">
      <c r="A615" s="26">
        <f>MOD(IF(ROW()=2,  0.1,    IF(INDEX(TimeEntry2[WkEnd],ROW()-1)  =INDEX(TimeEntry2[WkEnd],ROW()-2),    INDEX(TimeEntry2[format],ROW()-2),    INDEX(TimeEntry2[format],ROW()-2)    +1)),2)</f>
        <v>1.1000000000000001</v>
      </c>
      <c r="B615" s="6">
        <v>44179.511481481481</v>
      </c>
      <c r="C615" s="20">
        <f>TimeEntry2[[#This Row],[Timestamp]]</f>
        <v>44179.511481481481</v>
      </c>
      <c r="D615" s="8" t="s">
        <v>200</v>
      </c>
      <c r="E615" s="7">
        <f>IF(TimeEntry2[[#This Row],[Date]]=0,#REF!,G615+(7-L615))</f>
        <v>44185</v>
      </c>
      <c r="F615" s="21" t="str">
        <f>INDEX(projects[Charge_Code],MATCH(TimeEntry2[[#This Row],[Project_ID]],projects[Project_ID],0))</f>
        <v>210035-65 MC VBB WP1: DO-nota West (25-050)</v>
      </c>
      <c r="G615" s="27">
        <f>ROUNDDOWN(TimeEntry2[[#This Row],[Timestamp]],0)</f>
        <v>44179</v>
      </c>
      <c r="H615" s="8">
        <v>2.5</v>
      </c>
      <c r="I615" s="8" t="str">
        <f t="shared" si="20"/>
        <v>Normal Time</v>
      </c>
      <c r="J615" s="8" t="s">
        <v>726</v>
      </c>
      <c r="K615" s="24" t="str">
        <f>INDEX(projects[job number],MATCH(TimeEntry2[[#This Row],[Project_ID]],projects[Project_ID],0))</f>
        <v>210035-65</v>
      </c>
      <c r="L615" s="8">
        <f>IF(TimeEntry2[[#This Row],[Date]]=0,"",WEEKDAY(G615,2))</f>
        <v>1</v>
      </c>
      <c r="M615" s="28">
        <f>YEAR(TimeEntry2[[#This Row],[WkEnd]])</f>
        <v>2020</v>
      </c>
      <c r="N615" s="28">
        <f>WEEKNUM(TimeEntry2[[#This Row],[WkEnd]])</f>
        <v>52</v>
      </c>
      <c r="O615" s="28" t="str">
        <f>TimeEntry2[[#This Row],[Year]]&amp;"-"&amp;TimeEntry2[[#This Row],[WkNo]]</f>
        <v>2020-52</v>
      </c>
    </row>
    <row r="616" spans="1:15" x14ac:dyDescent="0.25">
      <c r="A616" s="26">
        <f>MOD(IF(ROW()=2,  0.1,    IF(INDEX(TimeEntry2[WkEnd],ROW()-1)  =INDEX(TimeEntry2[WkEnd],ROW()-2),    INDEX(TimeEntry2[format],ROW()-2),    INDEX(TimeEntry2[format],ROW()-2)    +1)),2)</f>
        <v>1.1000000000000001</v>
      </c>
      <c r="B616" s="6">
        <v>44179.511481481481</v>
      </c>
      <c r="C616" s="20">
        <f>TimeEntry2[[#This Row],[Timestamp]]</f>
        <v>44179.511481481481</v>
      </c>
      <c r="D616" s="8" t="s">
        <v>200</v>
      </c>
      <c r="E616" s="7">
        <f>IF(TimeEntry2[[#This Row],[Date]]=0,#REF!,G616+(7-L616))</f>
        <v>44185</v>
      </c>
      <c r="F616" s="21" t="str">
        <f>INDEX(projects[Charge_Code],MATCH(TimeEntry2[[#This Row],[Project_ID]],projects[Project_ID],0))</f>
        <v>210035-65 MC VBB WP1: DO-nota West (25-050)</v>
      </c>
      <c r="G616" s="27">
        <f>ROUNDDOWN(TimeEntry2[[#This Row],[Timestamp]],0)</f>
        <v>44179</v>
      </c>
      <c r="H616" s="8">
        <v>1</v>
      </c>
      <c r="I616" s="8" t="str">
        <f t="shared" si="20"/>
        <v>Normal Time</v>
      </c>
      <c r="J616" s="8" t="s">
        <v>727</v>
      </c>
      <c r="K616" s="24" t="str">
        <f>INDEX(projects[job number],MATCH(TimeEntry2[[#This Row],[Project_ID]],projects[Project_ID],0))</f>
        <v>210035-65</v>
      </c>
      <c r="L616" s="8">
        <f>IF(TimeEntry2[[#This Row],[Date]]=0,"",WEEKDAY(G616,2))</f>
        <v>1</v>
      </c>
      <c r="M616" s="28">
        <f>YEAR(TimeEntry2[[#This Row],[WkEnd]])</f>
        <v>2020</v>
      </c>
      <c r="N616" s="28">
        <f>WEEKNUM(TimeEntry2[[#This Row],[WkEnd]])</f>
        <v>52</v>
      </c>
      <c r="O616" s="28" t="str">
        <f>TimeEntry2[[#This Row],[Year]]&amp;"-"&amp;TimeEntry2[[#This Row],[WkNo]]</f>
        <v>2020-52</v>
      </c>
    </row>
    <row r="617" spans="1:15" x14ac:dyDescent="0.25">
      <c r="A617" s="26">
        <f>MOD(IF(ROW()=2,  0.1,    IF(INDEX(TimeEntry2[WkEnd],ROW()-1)  =INDEX(TimeEntry2[WkEnd],ROW()-2),    INDEX(TimeEntry2[format],ROW()-2),    INDEX(TimeEntry2[format],ROW()-2)    +1)),2)</f>
        <v>0.10000000000000009</v>
      </c>
      <c r="B617" s="6">
        <v>44176.666979166665</v>
      </c>
      <c r="C617" s="20">
        <f>TimeEntry2[[#This Row],[Timestamp]]</f>
        <v>44176.666979166665</v>
      </c>
      <c r="D617" s="8" t="s">
        <v>200</v>
      </c>
      <c r="E617" s="7">
        <f>IF(TimeEntry2[[#This Row],[Date]]=0,#REF!,G617+(7-L617))</f>
        <v>44178</v>
      </c>
      <c r="F617" s="21" t="str">
        <f>INDEX(projects[Charge_Code],MATCH(TimeEntry2[[#This Row],[Project_ID]],projects[Project_ID],0))</f>
        <v>210035-65 MC VBB WP1: DO-nota West (25-050)</v>
      </c>
      <c r="G617" s="27">
        <f>ROUNDDOWN(TimeEntry2[[#This Row],[Timestamp]],0)</f>
        <v>44176</v>
      </c>
      <c r="H617" s="8">
        <v>4</v>
      </c>
      <c r="I617" s="8" t="str">
        <f t="shared" si="20"/>
        <v>Normal Time</v>
      </c>
      <c r="J617" s="8" t="s">
        <v>711</v>
      </c>
      <c r="K617" s="24" t="str">
        <f>INDEX(projects[job number],MATCH(TimeEntry2[[#This Row],[Project_ID]],projects[Project_ID],0))</f>
        <v>210035-65</v>
      </c>
      <c r="L617" s="8">
        <f>IF(TimeEntry2[[#This Row],[Date]]=0,"",WEEKDAY(G617,2))</f>
        <v>5</v>
      </c>
      <c r="M617" s="28">
        <f>YEAR(TimeEntry2[[#This Row],[WkEnd]])</f>
        <v>2020</v>
      </c>
      <c r="N617" s="28">
        <f>WEEKNUM(TimeEntry2[[#This Row],[WkEnd]])</f>
        <v>51</v>
      </c>
      <c r="O617" s="28" t="str">
        <f>TimeEntry2[[#This Row],[Year]]&amp;"-"&amp;TimeEntry2[[#This Row],[WkNo]]</f>
        <v>2020-51</v>
      </c>
    </row>
    <row r="618" spans="1:15" x14ac:dyDescent="0.25">
      <c r="A618" s="26">
        <f>MOD(IF(ROW()=2,  0.1,    IF(INDEX(TimeEntry2[WkEnd],ROW()-1)  =INDEX(TimeEntry2[WkEnd],ROW()-2),    INDEX(TimeEntry2[format],ROW()-2),    INDEX(TimeEntry2[format],ROW()-2)    +1)),2)</f>
        <v>0.10000000000000009</v>
      </c>
      <c r="B618" s="6">
        <v>44176.500983796293</v>
      </c>
      <c r="C618" s="20">
        <f>TimeEntry2[[#This Row],[Timestamp]]</f>
        <v>44176.500983796293</v>
      </c>
      <c r="D618" s="8" t="s">
        <v>200</v>
      </c>
      <c r="E618" s="7">
        <f>IF(TimeEntry2[[#This Row],[Date]]=0,#REF!,G618+(7-L618))</f>
        <v>44178</v>
      </c>
      <c r="F618" s="21" t="str">
        <f>INDEX(projects[Charge_Code],MATCH(TimeEntry2[[#This Row],[Project_ID]],projects[Project_ID],0))</f>
        <v>210035-65 MC VBB WP1: DO-nota West (25-050)</v>
      </c>
      <c r="G618" s="27">
        <f>ROUNDDOWN(TimeEntry2[[#This Row],[Timestamp]],0)</f>
        <v>44176</v>
      </c>
      <c r="H618" s="8">
        <v>2.5</v>
      </c>
      <c r="I618" s="8" t="str">
        <f t="shared" si="20"/>
        <v>Normal Time</v>
      </c>
      <c r="J618" s="8" t="s">
        <v>728</v>
      </c>
      <c r="K618" s="24" t="str">
        <f>INDEX(projects[job number],MATCH(TimeEntry2[[#This Row],[Project_ID]],projects[Project_ID],0))</f>
        <v>210035-65</v>
      </c>
      <c r="L618" s="8">
        <f>IF(TimeEntry2[[#This Row],[Date]]=0,"",WEEKDAY(G618,2))</f>
        <v>5</v>
      </c>
      <c r="M618" s="28">
        <f>YEAR(TimeEntry2[[#This Row],[WkEnd]])</f>
        <v>2020</v>
      </c>
      <c r="N618" s="28">
        <f>WEEKNUM(TimeEntry2[[#This Row],[WkEnd]])</f>
        <v>51</v>
      </c>
      <c r="O618" s="28" t="str">
        <f>TimeEntry2[[#This Row],[Year]]&amp;"-"&amp;TimeEntry2[[#This Row],[WkNo]]</f>
        <v>2020-51</v>
      </c>
    </row>
    <row r="619" spans="1:15" x14ac:dyDescent="0.25">
      <c r="A619" s="26">
        <f>MOD(IF(ROW()=2,  0.1,    IF(INDEX(TimeEntry2[WkEnd],ROW()-1)  =INDEX(TimeEntry2[WkEnd],ROW()-2),    INDEX(TimeEntry2[format],ROW()-2),    INDEX(TimeEntry2[format],ROW()-2)    +1)),2)</f>
        <v>0.10000000000000009</v>
      </c>
      <c r="B619" s="6">
        <v>44176.500983796293</v>
      </c>
      <c r="C619" s="20">
        <f>TimeEntry2[[#This Row],[Timestamp]]</f>
        <v>44176.500983796293</v>
      </c>
      <c r="D619" s="8" t="s">
        <v>200</v>
      </c>
      <c r="E619" s="7">
        <f>IF(TimeEntry2[[#This Row],[Date]]=0,#REF!,G619+(7-L619))</f>
        <v>44178</v>
      </c>
      <c r="F619" s="21" t="str">
        <f>INDEX(projects[Charge_Code],MATCH(TimeEntry2[[#This Row],[Project_ID]],projects[Project_ID],0))</f>
        <v>210035-65 MC VBB WP1: DO-nota West (25-050)</v>
      </c>
      <c r="G619" s="27">
        <f>ROUNDDOWN(TimeEntry2[[#This Row],[Timestamp]],0)</f>
        <v>44176</v>
      </c>
      <c r="H619" s="8">
        <v>1</v>
      </c>
      <c r="I619" s="8" t="str">
        <f t="shared" si="20"/>
        <v>Normal Time</v>
      </c>
      <c r="J619" s="8" t="s">
        <v>729</v>
      </c>
      <c r="K619" s="24" t="str">
        <f>INDEX(projects[job number],MATCH(TimeEntry2[[#This Row],[Project_ID]],projects[Project_ID],0))</f>
        <v>210035-65</v>
      </c>
      <c r="L619" s="8">
        <f>IF(TimeEntry2[[#This Row],[Date]]=0,"",WEEKDAY(G619,2))</f>
        <v>5</v>
      </c>
      <c r="M619" s="28">
        <f>YEAR(TimeEntry2[[#This Row],[WkEnd]])</f>
        <v>2020</v>
      </c>
      <c r="N619" s="28">
        <f>WEEKNUM(TimeEntry2[[#This Row],[WkEnd]])</f>
        <v>51</v>
      </c>
      <c r="O619" s="28" t="str">
        <f>TimeEntry2[[#This Row],[Year]]&amp;"-"&amp;TimeEntry2[[#This Row],[WkNo]]</f>
        <v>2020-51</v>
      </c>
    </row>
    <row r="620" spans="1:15" x14ac:dyDescent="0.25">
      <c r="A620" s="26">
        <f>MOD(IF(ROW()=2,  0.1,    IF(INDEX(TimeEntry2[WkEnd],ROW()-1)  =INDEX(TimeEntry2[WkEnd],ROW()-2),    INDEX(TimeEntry2[format],ROW()-2),    INDEX(TimeEntry2[format],ROW()-2)    +1)),2)</f>
        <v>0.10000000000000009</v>
      </c>
      <c r="B620" s="6">
        <v>44175.500416666669</v>
      </c>
      <c r="C620" s="20">
        <f>TimeEntry2[[#This Row],[Timestamp]]</f>
        <v>44175.500416666669</v>
      </c>
      <c r="D620" s="8" t="s">
        <v>173</v>
      </c>
      <c r="E620" s="7">
        <f>IF(TimeEntry2[[#This Row],[Date]]=0,#REF!,G620+(7-L620))</f>
        <v>44178</v>
      </c>
      <c r="F620" s="21" t="str">
        <f>INDEX(projects[Charge_Code],MATCH(TimeEntry2[[#This Row],[Project_ID]],projects[Project_ID],0))</f>
        <v>TRAINING (In-house training)</v>
      </c>
      <c r="G620" s="27">
        <f>ROUNDDOWN(TimeEntry2[[#This Row],[Timestamp]],0)</f>
        <v>44175</v>
      </c>
      <c r="H620" s="8">
        <v>7.5</v>
      </c>
      <c r="I620" s="8" t="str">
        <f t="shared" si="20"/>
        <v>Normal Time</v>
      </c>
      <c r="J620" s="8" t="s">
        <v>650</v>
      </c>
      <c r="K620" s="24">
        <f>INDEX(projects[job number],MATCH(TimeEntry2[[#This Row],[Project_ID]],projects[Project_ID],0))</f>
        <v>0</v>
      </c>
      <c r="L620" s="8">
        <f>IF(TimeEntry2[[#This Row],[Date]]=0,"",WEEKDAY(G620,2))</f>
        <v>4</v>
      </c>
      <c r="M620" s="28">
        <f>YEAR(TimeEntry2[[#This Row],[WkEnd]])</f>
        <v>2020</v>
      </c>
      <c r="N620" s="28">
        <f>WEEKNUM(TimeEntry2[[#This Row],[WkEnd]])</f>
        <v>51</v>
      </c>
      <c r="O620" s="28" t="str">
        <f>TimeEntry2[[#This Row],[Year]]&amp;"-"&amp;TimeEntry2[[#This Row],[WkNo]]</f>
        <v>2020-51</v>
      </c>
    </row>
    <row r="621" spans="1:15" x14ac:dyDescent="0.25">
      <c r="A621" s="26">
        <f>MOD(IF(ROW()=2,  0.1,    IF(INDEX(TimeEntry2[WkEnd],ROW()-1)  =INDEX(TimeEntry2[WkEnd],ROW()-2),    INDEX(TimeEntry2[format],ROW()-2),    INDEX(TimeEntry2[format],ROW()-2)    +1)),2)</f>
        <v>0.10000000000000009</v>
      </c>
      <c r="B621" s="6">
        <v>44174.668692129628</v>
      </c>
      <c r="C621" s="20">
        <f>TimeEntry2[[#This Row],[Timestamp]]</f>
        <v>44174.668692129628</v>
      </c>
      <c r="D621" s="8" t="s">
        <v>200</v>
      </c>
      <c r="E621" s="7">
        <f>IF(TimeEntry2[[#This Row],[Date]]=0,#REF!,G621+(7-L621))</f>
        <v>44178</v>
      </c>
      <c r="F621" s="21" t="str">
        <f>INDEX(projects[Charge_Code],MATCH(TimeEntry2[[#This Row],[Project_ID]],projects[Project_ID],0))</f>
        <v>210035-65 MC VBB WP1: DO-nota West (25-050)</v>
      </c>
      <c r="G621" s="27">
        <f>ROUNDDOWN(TimeEntry2[[#This Row],[Timestamp]],0)</f>
        <v>44174</v>
      </c>
      <c r="H621" s="8">
        <v>4</v>
      </c>
      <c r="I621" s="8" t="str">
        <f t="shared" si="20"/>
        <v>Normal Time</v>
      </c>
      <c r="J621" s="8" t="s">
        <v>730</v>
      </c>
      <c r="K621" s="24" t="str">
        <f>INDEX(projects[job number],MATCH(TimeEntry2[[#This Row],[Project_ID]],projects[Project_ID],0))</f>
        <v>210035-65</v>
      </c>
      <c r="L621" s="8">
        <f>IF(TimeEntry2[[#This Row],[Date]]=0,"",WEEKDAY(G621,2))</f>
        <v>3</v>
      </c>
      <c r="M621" s="28">
        <f>YEAR(TimeEntry2[[#This Row],[WkEnd]])</f>
        <v>2020</v>
      </c>
      <c r="N621" s="28">
        <f>WEEKNUM(TimeEntry2[[#This Row],[WkEnd]])</f>
        <v>51</v>
      </c>
      <c r="O621" s="28" t="str">
        <f>TimeEntry2[[#This Row],[Year]]&amp;"-"&amp;TimeEntry2[[#This Row],[WkNo]]</f>
        <v>2020-51</v>
      </c>
    </row>
    <row r="622" spans="1:15" x14ac:dyDescent="0.25">
      <c r="A622" s="26">
        <f>MOD(IF(ROW()=2,  0.1,    IF(INDEX(TimeEntry2[WkEnd],ROW()-1)  =INDEX(TimeEntry2[WkEnd],ROW()-2),    INDEX(TimeEntry2[format],ROW()-2),    INDEX(TimeEntry2[format],ROW()-2)    +1)),2)</f>
        <v>0.10000000000000009</v>
      </c>
      <c r="B622" s="6">
        <v>44174.500486111108</v>
      </c>
      <c r="C622" s="20">
        <f>TimeEntry2[[#This Row],[Timestamp]]</f>
        <v>44174.500486111108</v>
      </c>
      <c r="D622" s="8" t="s">
        <v>200</v>
      </c>
      <c r="E622" s="7">
        <f>IF(TimeEntry2[[#This Row],[Date]]=0,#REF!,G622+(7-L622))</f>
        <v>44178</v>
      </c>
      <c r="F622" s="21" t="str">
        <f>INDEX(projects[Charge_Code],MATCH(TimeEntry2[[#This Row],[Project_ID]],projects[Project_ID],0))</f>
        <v>210035-65 MC VBB WP1: DO-nota West (25-050)</v>
      </c>
      <c r="G622" s="27">
        <f>ROUNDDOWN(TimeEntry2[[#This Row],[Timestamp]],0)</f>
        <v>44174</v>
      </c>
      <c r="H622" s="8">
        <v>1.5</v>
      </c>
      <c r="I622" s="8" t="str">
        <f t="shared" si="20"/>
        <v>Normal Time</v>
      </c>
      <c r="J622" s="8" t="s">
        <v>704</v>
      </c>
      <c r="K622" s="24" t="str">
        <f>INDEX(projects[job number],MATCH(TimeEntry2[[#This Row],[Project_ID]],projects[Project_ID],0))</f>
        <v>210035-65</v>
      </c>
      <c r="L622" s="8">
        <f>IF(TimeEntry2[[#This Row],[Date]]=0,"",WEEKDAY(G622,2))</f>
        <v>3</v>
      </c>
      <c r="M622" s="28">
        <f>YEAR(TimeEntry2[[#This Row],[WkEnd]])</f>
        <v>2020</v>
      </c>
      <c r="N622" s="28">
        <f>WEEKNUM(TimeEntry2[[#This Row],[WkEnd]])</f>
        <v>51</v>
      </c>
      <c r="O622" s="28" t="str">
        <f>TimeEntry2[[#This Row],[Year]]&amp;"-"&amp;TimeEntry2[[#This Row],[WkNo]]</f>
        <v>2020-51</v>
      </c>
    </row>
    <row r="623" spans="1:15" x14ac:dyDescent="0.25">
      <c r="A623" s="26">
        <f>MOD(IF(ROW()=2,  0.1,    IF(INDEX(TimeEntry2[WkEnd],ROW()-1)  =INDEX(TimeEntry2[WkEnd],ROW()-2),    INDEX(TimeEntry2[format],ROW()-2),    INDEX(TimeEntry2[format],ROW()-2)    +1)),2)</f>
        <v>0.10000000000000009</v>
      </c>
      <c r="B623" s="6">
        <v>44174.500486111108</v>
      </c>
      <c r="C623" s="20">
        <f>TimeEntry2[[#This Row],[Timestamp]]</f>
        <v>44174.500486111108</v>
      </c>
      <c r="D623" s="8" t="s">
        <v>200</v>
      </c>
      <c r="E623" s="7">
        <f>IF(TimeEntry2[[#This Row],[Date]]=0,#REF!,G623+(7-L623))</f>
        <v>44178</v>
      </c>
      <c r="F623" s="21" t="str">
        <f>INDEX(projects[Charge_Code],MATCH(TimeEntry2[[#This Row],[Project_ID]],projects[Project_ID],0))</f>
        <v>210035-65 MC VBB WP1: DO-nota West (25-050)</v>
      </c>
      <c r="G623" s="27">
        <f>ROUNDDOWN(TimeEntry2[[#This Row],[Timestamp]],0)</f>
        <v>44174</v>
      </c>
      <c r="H623" s="8">
        <v>2</v>
      </c>
      <c r="I623" s="8" t="str">
        <f t="shared" si="20"/>
        <v>Normal Time</v>
      </c>
      <c r="J623" s="8" t="s">
        <v>731</v>
      </c>
      <c r="K623" s="24" t="str">
        <f>INDEX(projects[job number],MATCH(TimeEntry2[[#This Row],[Project_ID]],projects[Project_ID],0))</f>
        <v>210035-65</v>
      </c>
      <c r="L623" s="8">
        <f>IF(TimeEntry2[[#This Row],[Date]]=0,"",WEEKDAY(G623,2))</f>
        <v>3</v>
      </c>
      <c r="M623" s="28">
        <f>YEAR(TimeEntry2[[#This Row],[WkEnd]])</f>
        <v>2020</v>
      </c>
      <c r="N623" s="28">
        <f>WEEKNUM(TimeEntry2[[#This Row],[WkEnd]])</f>
        <v>51</v>
      </c>
      <c r="O623" s="28" t="str">
        <f>TimeEntry2[[#This Row],[Year]]&amp;"-"&amp;TimeEntry2[[#This Row],[WkNo]]</f>
        <v>2020-51</v>
      </c>
    </row>
    <row r="624" spans="1:15" x14ac:dyDescent="0.25">
      <c r="A624" s="26">
        <f>MOD(IF(ROW()=2,  0.1,    IF(INDEX(TimeEntry2[WkEnd],ROW()-1)  =INDEX(TimeEntry2[WkEnd],ROW()-2),    INDEX(TimeEntry2[format],ROW()-2),    INDEX(TimeEntry2[format],ROW()-2)    +1)),2)</f>
        <v>0.10000000000000009</v>
      </c>
      <c r="B624" s="6">
        <v>44173.500451388885</v>
      </c>
      <c r="C624" s="20">
        <f>TimeEntry2[[#This Row],[Timestamp]]</f>
        <v>44173.500451388885</v>
      </c>
      <c r="D624" s="8" t="s">
        <v>173</v>
      </c>
      <c r="E624" s="7">
        <f>IF(TimeEntry2[[#This Row],[Date]]=0,#REF!,G624+(7-L624))</f>
        <v>44178</v>
      </c>
      <c r="F624" s="21" t="str">
        <f>INDEX(projects[Charge_Code],MATCH(TimeEntry2[[#This Row],[Project_ID]],projects[Project_ID],0))</f>
        <v>TRAINING (In-house training)</v>
      </c>
      <c r="G624" s="27">
        <f>ROUNDDOWN(TimeEntry2[[#This Row],[Timestamp]],0)</f>
        <v>44173</v>
      </c>
      <c r="H624" s="8">
        <v>7.5</v>
      </c>
      <c r="I624" s="8" t="str">
        <f t="shared" si="20"/>
        <v>Normal Time</v>
      </c>
      <c r="J624" s="8" t="s">
        <v>732</v>
      </c>
      <c r="K624" s="24">
        <f>INDEX(projects[job number],MATCH(TimeEntry2[[#This Row],[Project_ID]],projects[Project_ID],0))</f>
        <v>0</v>
      </c>
      <c r="L624" s="8">
        <f>IF(TimeEntry2[[#This Row],[Date]]=0,"",WEEKDAY(G624,2))</f>
        <v>2</v>
      </c>
      <c r="M624" s="28">
        <f>YEAR(TimeEntry2[[#This Row],[WkEnd]])</f>
        <v>2020</v>
      </c>
      <c r="N624" s="28">
        <f>WEEKNUM(TimeEntry2[[#This Row],[WkEnd]])</f>
        <v>51</v>
      </c>
      <c r="O624" s="28" t="str">
        <f>TimeEntry2[[#This Row],[Year]]&amp;"-"&amp;TimeEntry2[[#This Row],[WkNo]]</f>
        <v>2020-51</v>
      </c>
    </row>
    <row r="625" spans="1:15" x14ac:dyDescent="0.25">
      <c r="A625" s="26">
        <f>MOD(IF(ROW()=2,  0.1,    IF(INDEX(TimeEntry2[WkEnd],ROW()-1)  =INDEX(TimeEntry2[WkEnd],ROW()-2),    INDEX(TimeEntry2[format],ROW()-2),    INDEX(TimeEntry2[format],ROW()-2)    +1)),2)</f>
        <v>0.10000000000000009</v>
      </c>
      <c r="B625" s="6">
        <v>44172.667997685188</v>
      </c>
      <c r="C625" s="20">
        <f>TimeEntry2[[#This Row],[Timestamp]]</f>
        <v>44172.667997685188</v>
      </c>
      <c r="D625" s="8" t="s">
        <v>200</v>
      </c>
      <c r="E625" s="7">
        <f>IF(TimeEntry2[[#This Row],[Date]]=0,#REF!,G625+(7-L625))</f>
        <v>44178</v>
      </c>
      <c r="F625" s="21" t="str">
        <f>INDEX(projects[Charge_Code],MATCH(TimeEntry2[[#This Row],[Project_ID]],projects[Project_ID],0))</f>
        <v>210035-65 MC VBB WP1: DO-nota West (25-050)</v>
      </c>
      <c r="G625" s="27">
        <f>ROUNDDOWN(TimeEntry2[[#This Row],[Timestamp]],0)</f>
        <v>44172</v>
      </c>
      <c r="H625" s="8">
        <v>5.5</v>
      </c>
      <c r="I625" s="8" t="str">
        <f t="shared" si="20"/>
        <v>Normal Time</v>
      </c>
      <c r="J625" s="8" t="s">
        <v>733</v>
      </c>
      <c r="K625" s="24" t="str">
        <f>INDEX(projects[job number],MATCH(TimeEntry2[[#This Row],[Project_ID]],projects[Project_ID],0))</f>
        <v>210035-65</v>
      </c>
      <c r="L625" s="8">
        <f>IF(TimeEntry2[[#This Row],[Date]]=0,"",WEEKDAY(G625,2))</f>
        <v>1</v>
      </c>
      <c r="M625" s="28">
        <f>YEAR(TimeEntry2[[#This Row],[WkEnd]])</f>
        <v>2020</v>
      </c>
      <c r="N625" s="28">
        <f>WEEKNUM(TimeEntry2[[#This Row],[WkEnd]])</f>
        <v>51</v>
      </c>
      <c r="O625" s="28" t="str">
        <f>TimeEntry2[[#This Row],[Year]]&amp;"-"&amp;TimeEntry2[[#This Row],[WkNo]]</f>
        <v>2020-51</v>
      </c>
    </row>
    <row r="626" spans="1:15" x14ac:dyDescent="0.25">
      <c r="A626" s="26">
        <f>MOD(IF(ROW()=2,  0.1,    IF(INDEX(TimeEntry2[WkEnd],ROW()-1)  =INDEX(TimeEntry2[WkEnd],ROW()-2),    INDEX(TimeEntry2[format],ROW()-2),    INDEX(TimeEntry2[format],ROW()-2)    +1)),2)</f>
        <v>0.10000000000000009</v>
      </c>
      <c r="B626" s="6">
        <v>44172.667997685188</v>
      </c>
      <c r="C626" s="20">
        <f>TimeEntry2[[#This Row],[Timestamp]]</f>
        <v>44172.667997685188</v>
      </c>
      <c r="D626" s="8" t="s">
        <v>18</v>
      </c>
      <c r="E626" s="7">
        <f>IF(TimeEntry2[[#This Row],[Date]]=0,#REF!,G626+(7-L626))</f>
        <v>44178</v>
      </c>
      <c r="F626" s="21" t="str">
        <f>INDEX(projects[Charge_Code],MATCH(TimeEntry2[[#This Row],[Project_ID]],projects[Project_ID],0))</f>
        <v>074097-29 STAFF APPRAISAL CC124 (01-124)</v>
      </c>
      <c r="G626" s="27">
        <f>ROUNDDOWN(TimeEntry2[[#This Row],[Timestamp]],0)</f>
        <v>44172</v>
      </c>
      <c r="H626" s="8">
        <v>2</v>
      </c>
      <c r="I626" s="8" t="str">
        <f t="shared" si="20"/>
        <v>Normal Time</v>
      </c>
      <c r="J626" s="8" t="s">
        <v>734</v>
      </c>
      <c r="K626" s="24" t="str">
        <f>INDEX(projects[job number],MATCH(TimeEntry2[[#This Row],[Project_ID]],projects[Project_ID],0))</f>
        <v>074097-29</v>
      </c>
      <c r="L626" s="8">
        <f>IF(TimeEntry2[[#This Row],[Date]]=0,"",WEEKDAY(G626,2))</f>
        <v>1</v>
      </c>
      <c r="M626" s="28">
        <f>YEAR(TimeEntry2[[#This Row],[WkEnd]])</f>
        <v>2020</v>
      </c>
      <c r="N626" s="28">
        <f>WEEKNUM(TimeEntry2[[#This Row],[WkEnd]])</f>
        <v>51</v>
      </c>
      <c r="O626" s="28" t="str">
        <f>TimeEntry2[[#This Row],[Year]]&amp;"-"&amp;TimeEntry2[[#This Row],[WkNo]]</f>
        <v>2020-51</v>
      </c>
    </row>
    <row r="627" spans="1:15" x14ac:dyDescent="0.25">
      <c r="A627" s="26">
        <f>MOD(IF(ROW()=2,  0.1,    IF(INDEX(TimeEntry2[WkEnd],ROW()-1)  =INDEX(TimeEntry2[WkEnd],ROW()-2),    INDEX(TimeEntry2[format],ROW()-2),    INDEX(TimeEntry2[format],ROW()-2)    +1)),2)</f>
        <v>1.1000000000000001</v>
      </c>
      <c r="B627" s="6">
        <v>44169.671168981484</v>
      </c>
      <c r="C627" s="20">
        <f>TimeEntry2[[#This Row],[Timestamp]]</f>
        <v>44169.671168981484</v>
      </c>
      <c r="D627" s="8" t="s">
        <v>200</v>
      </c>
      <c r="E627" s="7">
        <f>IF(TimeEntry2[[#This Row],[Date]]=0,#REF!,G627+(7-L627))</f>
        <v>44171</v>
      </c>
      <c r="F627" s="21" t="str">
        <f>INDEX(projects[Charge_Code],MATCH(TimeEntry2[[#This Row],[Project_ID]],projects[Project_ID],0))</f>
        <v>210035-65 MC VBB WP1: DO-nota West (25-050)</v>
      </c>
      <c r="G627" s="27">
        <f>ROUNDDOWN(TimeEntry2[[#This Row],[Timestamp]],0)</f>
        <v>44169</v>
      </c>
      <c r="H627" s="8">
        <v>4.5</v>
      </c>
      <c r="I627" s="8" t="str">
        <f t="shared" si="20"/>
        <v>Normal Time</v>
      </c>
      <c r="J627" s="8" t="s">
        <v>735</v>
      </c>
      <c r="K627" s="24" t="str">
        <f>INDEX(projects[job number],MATCH(TimeEntry2[[#This Row],[Project_ID]],projects[Project_ID],0))</f>
        <v>210035-65</v>
      </c>
      <c r="L627" s="8">
        <f>IF(TimeEntry2[[#This Row],[Date]]=0,"",WEEKDAY(G627,2))</f>
        <v>5</v>
      </c>
      <c r="M627" s="28">
        <f>YEAR(TimeEntry2[[#This Row],[WkEnd]])</f>
        <v>2020</v>
      </c>
      <c r="N627" s="28">
        <f>WEEKNUM(TimeEntry2[[#This Row],[WkEnd]])</f>
        <v>50</v>
      </c>
      <c r="O627" s="28" t="str">
        <f>TimeEntry2[[#This Row],[Year]]&amp;"-"&amp;TimeEntry2[[#This Row],[WkNo]]</f>
        <v>2020-50</v>
      </c>
    </row>
    <row r="628" spans="1:15" x14ac:dyDescent="0.25">
      <c r="A628" s="26">
        <f>MOD(IF(ROW()=2,  0.1,    IF(INDEX(TimeEntry2[WkEnd],ROW()-1)  =INDEX(TimeEntry2[WkEnd],ROW()-2),    INDEX(TimeEntry2[format],ROW()-2),    INDEX(TimeEntry2[format],ROW()-2)    +1)),2)</f>
        <v>1.1000000000000001</v>
      </c>
      <c r="B628" s="6">
        <v>44169.501307870371</v>
      </c>
      <c r="C628" s="20">
        <f>TimeEntry2[[#This Row],[Timestamp]]</f>
        <v>44169.501307870371</v>
      </c>
      <c r="D628" s="8" t="s">
        <v>200</v>
      </c>
      <c r="E628" s="7">
        <f>IF(TimeEntry2[[#This Row],[Date]]=0,#REF!,G628+(7-L628))</f>
        <v>44171</v>
      </c>
      <c r="F628" s="21" t="str">
        <f>INDEX(projects[Charge_Code],MATCH(TimeEntry2[[#This Row],[Project_ID]],projects[Project_ID],0))</f>
        <v>210035-65 MC VBB WP1: DO-nota West (25-050)</v>
      </c>
      <c r="G628" s="27">
        <f>ROUNDDOWN(TimeEntry2[[#This Row],[Timestamp]],0)</f>
        <v>44169</v>
      </c>
      <c r="H628" s="8">
        <v>3</v>
      </c>
      <c r="I628" s="8" t="str">
        <f t="shared" si="20"/>
        <v>Normal Time</v>
      </c>
      <c r="J628" s="8" t="s">
        <v>736</v>
      </c>
      <c r="K628" s="24" t="str">
        <f>INDEX(projects[job number],MATCH(TimeEntry2[[#This Row],[Project_ID]],projects[Project_ID],0))</f>
        <v>210035-65</v>
      </c>
      <c r="L628" s="8">
        <f>IF(TimeEntry2[[#This Row],[Date]]=0,"",WEEKDAY(G628,2))</f>
        <v>5</v>
      </c>
      <c r="M628" s="28">
        <f>YEAR(TimeEntry2[[#This Row],[WkEnd]])</f>
        <v>2020</v>
      </c>
      <c r="N628" s="28">
        <f>WEEKNUM(TimeEntry2[[#This Row],[WkEnd]])</f>
        <v>50</v>
      </c>
      <c r="O628" s="28" t="str">
        <f>TimeEntry2[[#This Row],[Year]]&amp;"-"&amp;TimeEntry2[[#This Row],[WkNo]]</f>
        <v>2020-50</v>
      </c>
    </row>
    <row r="629" spans="1:15" x14ac:dyDescent="0.25">
      <c r="A629" s="26">
        <f>MOD(IF(ROW()=2,  0.1,    IF(INDEX(TimeEntry2[WkEnd],ROW()-1)  =INDEX(TimeEntry2[WkEnd],ROW()-2),    INDEX(TimeEntry2[format],ROW()-2),    INDEX(TimeEntry2[format],ROW()-2)    +1)),2)</f>
        <v>1.1000000000000001</v>
      </c>
      <c r="B629" s="6">
        <v>44168.668043981481</v>
      </c>
      <c r="C629" s="20">
        <f>TimeEntry2[[#This Row],[Timestamp]]</f>
        <v>44168.668043981481</v>
      </c>
      <c r="D629" s="8" t="s">
        <v>200</v>
      </c>
      <c r="E629" s="7">
        <f>IF(TimeEntry2[[#This Row],[Date]]=0,#REF!,G629+(7-L629))</f>
        <v>44171</v>
      </c>
      <c r="F629" s="21" t="str">
        <f>INDEX(projects[Charge_Code],MATCH(TimeEntry2[[#This Row],[Project_ID]],projects[Project_ID],0))</f>
        <v>210035-65 MC VBB WP1: DO-nota West (25-050)</v>
      </c>
      <c r="G629" s="27">
        <f>ROUNDDOWN(TimeEntry2[[#This Row],[Timestamp]],0)</f>
        <v>44168</v>
      </c>
      <c r="H629" s="8">
        <v>3</v>
      </c>
      <c r="I629" s="8" t="str">
        <f t="shared" si="20"/>
        <v>Normal Time</v>
      </c>
      <c r="J629" s="8" t="s">
        <v>737</v>
      </c>
      <c r="K629" s="24" t="str">
        <f>INDEX(projects[job number],MATCH(TimeEntry2[[#This Row],[Project_ID]],projects[Project_ID],0))</f>
        <v>210035-65</v>
      </c>
      <c r="L629" s="8">
        <f>IF(TimeEntry2[[#This Row],[Date]]=0,"",WEEKDAY(G629,2))</f>
        <v>4</v>
      </c>
      <c r="M629" s="28">
        <f>YEAR(TimeEntry2[[#This Row],[WkEnd]])</f>
        <v>2020</v>
      </c>
      <c r="N629" s="28">
        <f>WEEKNUM(TimeEntry2[[#This Row],[WkEnd]])</f>
        <v>50</v>
      </c>
      <c r="O629" s="28" t="str">
        <f>TimeEntry2[[#This Row],[Year]]&amp;"-"&amp;TimeEntry2[[#This Row],[WkNo]]</f>
        <v>2020-50</v>
      </c>
    </row>
    <row r="630" spans="1:15" x14ac:dyDescent="0.25">
      <c r="A630" s="26">
        <f>MOD(IF(ROW()=2,  0.1,    IF(INDEX(TimeEntry2[WkEnd],ROW()-1)  =INDEX(TimeEntry2[WkEnd],ROW()-2),    INDEX(TimeEntry2[format],ROW()-2),    INDEX(TimeEntry2[format],ROW()-2)    +1)),2)</f>
        <v>1.1000000000000001</v>
      </c>
      <c r="B630" s="6">
        <v>44168.501828703702</v>
      </c>
      <c r="C630" s="20">
        <f>TimeEntry2[[#This Row],[Timestamp]]</f>
        <v>44168.501828703702</v>
      </c>
      <c r="D630" s="8" t="s">
        <v>18</v>
      </c>
      <c r="E630" s="7">
        <f>IF(TimeEntry2[[#This Row],[Date]]=0,#REF!,G630+(7-L630))</f>
        <v>44171</v>
      </c>
      <c r="F630" s="21" t="str">
        <f>INDEX(projects[Charge_Code],MATCH(TimeEntry2[[#This Row],[Project_ID]],projects[Project_ID],0))</f>
        <v>074097-29 STAFF APPRAISAL CC124 (01-124)</v>
      </c>
      <c r="G630" s="27">
        <f>ROUNDDOWN(TimeEntry2[[#This Row],[Timestamp]],0)</f>
        <v>44168</v>
      </c>
      <c r="H630" s="8">
        <v>1.5</v>
      </c>
      <c r="I630" s="8" t="str">
        <f t="shared" si="20"/>
        <v>Normal Time</v>
      </c>
      <c r="J630" s="8" t="s">
        <v>738</v>
      </c>
      <c r="K630" s="24" t="str">
        <f>INDEX(projects[job number],MATCH(TimeEntry2[[#This Row],[Project_ID]],projects[Project_ID],0))</f>
        <v>074097-29</v>
      </c>
      <c r="L630" s="8">
        <f>IF(TimeEntry2[[#This Row],[Date]]=0,"",WEEKDAY(G630,2))</f>
        <v>4</v>
      </c>
      <c r="M630" s="28">
        <f>YEAR(TimeEntry2[[#This Row],[WkEnd]])</f>
        <v>2020</v>
      </c>
      <c r="N630" s="28">
        <f>WEEKNUM(TimeEntry2[[#This Row],[WkEnd]])</f>
        <v>50</v>
      </c>
      <c r="O630" s="28" t="str">
        <f>TimeEntry2[[#This Row],[Year]]&amp;"-"&amp;TimeEntry2[[#This Row],[WkNo]]</f>
        <v>2020-50</v>
      </c>
    </row>
    <row r="631" spans="1:15" x14ac:dyDescent="0.25">
      <c r="A631" s="26">
        <f>MOD(IF(ROW()=2,  0.1,    IF(INDEX(TimeEntry2[WkEnd],ROW()-1)  =INDEX(TimeEntry2[WkEnd],ROW()-2),    INDEX(TimeEntry2[format],ROW()-2),    INDEX(TimeEntry2[format],ROW()-2)    +1)),2)</f>
        <v>1.1000000000000001</v>
      </c>
      <c r="B631" s="6">
        <v>44168.501828703702</v>
      </c>
      <c r="C631" s="20">
        <f>TimeEntry2[[#This Row],[Timestamp]]</f>
        <v>44168.501828703702</v>
      </c>
      <c r="D631" s="8" t="s">
        <v>200</v>
      </c>
      <c r="E631" s="7">
        <f>IF(TimeEntry2[[#This Row],[Date]]=0,#REF!,G631+(7-L631))</f>
        <v>44171</v>
      </c>
      <c r="F631" s="21" t="str">
        <f>INDEX(projects[Charge_Code],MATCH(TimeEntry2[[#This Row],[Project_ID]],projects[Project_ID],0))</f>
        <v>210035-65 MC VBB WP1: DO-nota West (25-050)</v>
      </c>
      <c r="G631" s="27">
        <f>ROUNDDOWN(TimeEntry2[[#This Row],[Timestamp]],0)</f>
        <v>44168</v>
      </c>
      <c r="H631" s="8">
        <v>3</v>
      </c>
      <c r="I631" s="8" t="str">
        <f t="shared" si="20"/>
        <v>Normal Time</v>
      </c>
      <c r="J631" s="8" t="s">
        <v>739</v>
      </c>
      <c r="K631" s="24" t="str">
        <f>INDEX(projects[job number],MATCH(TimeEntry2[[#This Row],[Project_ID]],projects[Project_ID],0))</f>
        <v>210035-65</v>
      </c>
      <c r="L631" s="8">
        <f>IF(TimeEntry2[[#This Row],[Date]]=0,"",WEEKDAY(G631,2))</f>
        <v>4</v>
      </c>
      <c r="M631" s="28">
        <f>YEAR(TimeEntry2[[#This Row],[WkEnd]])</f>
        <v>2020</v>
      </c>
      <c r="N631" s="28">
        <f>WEEKNUM(TimeEntry2[[#This Row],[WkEnd]])</f>
        <v>50</v>
      </c>
      <c r="O631" s="28" t="str">
        <f>TimeEntry2[[#This Row],[Year]]&amp;"-"&amp;TimeEntry2[[#This Row],[WkNo]]</f>
        <v>2020-50</v>
      </c>
    </row>
    <row r="632" spans="1:15" x14ac:dyDescent="0.25">
      <c r="A632" s="26">
        <f>MOD(IF(ROW()=2,  0.1,    IF(INDEX(TimeEntry2[WkEnd],ROW()-1)  =INDEX(TimeEntry2[WkEnd],ROW()-2),    INDEX(TimeEntry2[format],ROW()-2),    INDEX(TimeEntry2[format],ROW()-2)    +1)),2)</f>
        <v>1.1000000000000001</v>
      </c>
      <c r="B632" s="6">
        <v>44167.667048611111</v>
      </c>
      <c r="C632" s="20">
        <f>TimeEntry2[[#This Row],[Timestamp]]</f>
        <v>44167.667048611111</v>
      </c>
      <c r="D632" s="8" t="s">
        <v>200</v>
      </c>
      <c r="E632" s="7">
        <f>IF(TimeEntry2[[#This Row],[Date]]=0,#REF!,G632+(7-L632))</f>
        <v>44171</v>
      </c>
      <c r="F632" s="21" t="str">
        <f>INDEX(projects[Charge_Code],MATCH(TimeEntry2[[#This Row],[Project_ID]],projects[Project_ID],0))</f>
        <v>210035-65 MC VBB WP1: DO-nota West (25-050)</v>
      </c>
      <c r="G632" s="27">
        <f>ROUNDDOWN(TimeEntry2[[#This Row],[Timestamp]],0)</f>
        <v>44167</v>
      </c>
      <c r="H632" s="8">
        <v>3</v>
      </c>
      <c r="I632" s="8" t="str">
        <f t="shared" si="20"/>
        <v>Normal Time</v>
      </c>
      <c r="J632" s="8" t="s">
        <v>740</v>
      </c>
      <c r="K632" s="24" t="str">
        <f>INDEX(projects[job number],MATCH(TimeEntry2[[#This Row],[Project_ID]],projects[Project_ID],0))</f>
        <v>210035-65</v>
      </c>
      <c r="L632" s="8">
        <f>IF(TimeEntry2[[#This Row],[Date]]=0,"",WEEKDAY(G632,2))</f>
        <v>3</v>
      </c>
      <c r="M632" s="28">
        <f>YEAR(TimeEntry2[[#This Row],[WkEnd]])</f>
        <v>2020</v>
      </c>
      <c r="N632" s="28">
        <f>WEEKNUM(TimeEntry2[[#This Row],[WkEnd]])</f>
        <v>50</v>
      </c>
      <c r="O632" s="28" t="str">
        <f>TimeEntry2[[#This Row],[Year]]&amp;"-"&amp;TimeEntry2[[#This Row],[WkNo]]</f>
        <v>2020-50</v>
      </c>
    </row>
    <row r="633" spans="1:15" x14ac:dyDescent="0.25">
      <c r="A633" s="26">
        <f>MOD(IF(ROW()=2,  0.1,    IF(INDEX(TimeEntry2[WkEnd],ROW()-1)  =INDEX(TimeEntry2[WkEnd],ROW()-2),    INDEX(TimeEntry2[format],ROW()-2),    INDEX(TimeEntry2[format],ROW()-2)    +1)),2)</f>
        <v>1.1000000000000001</v>
      </c>
      <c r="B633" s="6">
        <v>44167.500636574077</v>
      </c>
      <c r="C633" s="20">
        <f>TimeEntry2[[#This Row],[Timestamp]]</f>
        <v>44167.500636574077</v>
      </c>
      <c r="D633" s="8" t="s">
        <v>200</v>
      </c>
      <c r="E633" s="7">
        <f>IF(TimeEntry2[[#This Row],[Date]]=0,#REF!,G633+(7-L633))</f>
        <v>44171</v>
      </c>
      <c r="F633" s="21" t="str">
        <f>INDEX(projects[Charge_Code],MATCH(TimeEntry2[[#This Row],[Project_ID]],projects[Project_ID],0))</f>
        <v>210035-65 MC VBB WP1: DO-nota West (25-050)</v>
      </c>
      <c r="G633" s="27">
        <f>ROUNDDOWN(TimeEntry2[[#This Row],[Timestamp]],0)</f>
        <v>44167</v>
      </c>
      <c r="H633" s="8">
        <v>1</v>
      </c>
      <c r="I633" s="8" t="str">
        <f t="shared" si="20"/>
        <v>Normal Time</v>
      </c>
      <c r="J633" s="8" t="s">
        <v>741</v>
      </c>
      <c r="K633" s="24" t="str">
        <f>INDEX(projects[job number],MATCH(TimeEntry2[[#This Row],[Project_ID]],projects[Project_ID],0))</f>
        <v>210035-65</v>
      </c>
      <c r="L633" s="8">
        <f>IF(TimeEntry2[[#This Row],[Date]]=0,"",WEEKDAY(G633,2))</f>
        <v>3</v>
      </c>
      <c r="M633" s="28">
        <f>YEAR(TimeEntry2[[#This Row],[WkEnd]])</f>
        <v>2020</v>
      </c>
      <c r="N633" s="28">
        <f>WEEKNUM(TimeEntry2[[#This Row],[WkEnd]])</f>
        <v>50</v>
      </c>
      <c r="O633" s="28" t="str">
        <f>TimeEntry2[[#This Row],[Year]]&amp;"-"&amp;TimeEntry2[[#This Row],[WkNo]]</f>
        <v>2020-50</v>
      </c>
    </row>
    <row r="634" spans="1:15" x14ac:dyDescent="0.25">
      <c r="A634" s="26">
        <f>MOD(IF(ROW()=2,  0.1,    IF(INDEX(TimeEntry2[WkEnd],ROW()-1)  =INDEX(TimeEntry2[WkEnd],ROW()-2),    INDEX(TimeEntry2[format],ROW()-2),    INDEX(TimeEntry2[format],ROW()-2)    +1)),2)</f>
        <v>1.1000000000000001</v>
      </c>
      <c r="B634" s="6">
        <v>44167.500636574077</v>
      </c>
      <c r="C634" s="20">
        <f>TimeEntry2[[#This Row],[Timestamp]]</f>
        <v>44167.500636574077</v>
      </c>
      <c r="D634" s="8" t="s">
        <v>200</v>
      </c>
      <c r="E634" s="7">
        <f>IF(TimeEntry2[[#This Row],[Date]]=0,#REF!,G634+(7-L634))</f>
        <v>44171</v>
      </c>
      <c r="F634" s="21" t="str">
        <f>INDEX(projects[Charge_Code],MATCH(TimeEntry2[[#This Row],[Project_ID]],projects[Project_ID],0))</f>
        <v>210035-65 MC VBB WP1: DO-nota West (25-050)</v>
      </c>
      <c r="G634" s="27">
        <f>ROUNDDOWN(TimeEntry2[[#This Row],[Timestamp]],0)</f>
        <v>44167</v>
      </c>
      <c r="H634" s="8">
        <v>3.5</v>
      </c>
      <c r="I634" s="8" t="str">
        <f t="shared" si="20"/>
        <v>Normal Time</v>
      </c>
      <c r="J634" s="8" t="s">
        <v>742</v>
      </c>
      <c r="K634" s="24" t="str">
        <f>INDEX(projects[job number],MATCH(TimeEntry2[[#This Row],[Project_ID]],projects[Project_ID],0))</f>
        <v>210035-65</v>
      </c>
      <c r="L634" s="8">
        <f>IF(TimeEntry2[[#This Row],[Date]]=0,"",WEEKDAY(G634,2))</f>
        <v>3</v>
      </c>
      <c r="M634" s="28">
        <f>YEAR(TimeEntry2[[#This Row],[WkEnd]])</f>
        <v>2020</v>
      </c>
      <c r="N634" s="28">
        <f>WEEKNUM(TimeEntry2[[#This Row],[WkEnd]])</f>
        <v>50</v>
      </c>
      <c r="O634" s="28" t="str">
        <f>TimeEntry2[[#This Row],[Year]]&amp;"-"&amp;TimeEntry2[[#This Row],[WkNo]]</f>
        <v>2020-50</v>
      </c>
    </row>
    <row r="635" spans="1:15" x14ac:dyDescent="0.25">
      <c r="A635" s="26">
        <f>MOD(IF(ROW()=2,  0.1,    IF(INDEX(TimeEntry2[WkEnd],ROW()-1)  =INDEX(TimeEntry2[WkEnd],ROW()-2),    INDEX(TimeEntry2[format],ROW()-2),    INDEX(TimeEntry2[format],ROW()-2)    +1)),2)</f>
        <v>1.1000000000000001</v>
      </c>
      <c r="B635" s="6">
        <v>44166.667581018519</v>
      </c>
      <c r="C635" s="20">
        <f>TimeEntry2[[#This Row],[Timestamp]]</f>
        <v>44166.667581018519</v>
      </c>
      <c r="D635" s="8" t="s">
        <v>16</v>
      </c>
      <c r="E635" s="7">
        <f>IF(TimeEntry2[[#This Row],[Date]]=0,#REF!,G635+(7-L635))</f>
        <v>44171</v>
      </c>
      <c r="F635" s="21" t="str">
        <f>INDEX(projects[Charge_Code],MATCH(TimeEntry2[[#This Row],[Project_ID]],projects[Project_ID],0))</f>
        <v>000000-00 bcst</v>
      </c>
      <c r="G635" s="27">
        <f>ROUNDDOWN(TimeEntry2[[#This Row],[Timestamp]],0)</f>
        <v>44166</v>
      </c>
      <c r="H635" s="8">
        <v>0</v>
      </c>
      <c r="I635" s="8" t="str">
        <f t="shared" si="20"/>
        <v>Normal Time</v>
      </c>
      <c r="J635" s="8" t="s">
        <v>743</v>
      </c>
      <c r="K635" s="24" t="str">
        <f>INDEX(projects[job number],MATCH(TimeEntry2[[#This Row],[Project_ID]],projects[Project_ID],0))</f>
        <v>000000-00</v>
      </c>
      <c r="L635" s="8">
        <f>IF(TimeEntry2[[#This Row],[Date]]=0,"",WEEKDAY(G635,2))</f>
        <v>2</v>
      </c>
      <c r="M635" s="28">
        <f>YEAR(TimeEntry2[[#This Row],[WkEnd]])</f>
        <v>2020</v>
      </c>
      <c r="N635" s="28">
        <f>WEEKNUM(TimeEntry2[[#This Row],[WkEnd]])</f>
        <v>50</v>
      </c>
      <c r="O635" s="28" t="str">
        <f>TimeEntry2[[#This Row],[Year]]&amp;"-"&amp;TimeEntry2[[#This Row],[WkNo]]</f>
        <v>2020-50</v>
      </c>
    </row>
    <row r="636" spans="1:15" x14ac:dyDescent="0.25">
      <c r="A636" s="26">
        <f>MOD(IF(ROW()=2,  0.1,    IF(INDEX(TimeEntry2[WkEnd],ROW()-1)  =INDEX(TimeEntry2[WkEnd],ROW()-2),    INDEX(TimeEntry2[format],ROW()-2),    INDEX(TimeEntry2[format],ROW()-2)    +1)),2)</f>
        <v>1.1000000000000001</v>
      </c>
      <c r="B636" s="6">
        <v>44166.667581018519</v>
      </c>
      <c r="C636" s="20">
        <f>TimeEntry2[[#This Row],[Timestamp]]</f>
        <v>44166.667581018519</v>
      </c>
      <c r="D636" s="8" t="s">
        <v>200</v>
      </c>
      <c r="E636" s="7">
        <f>IF(TimeEntry2[[#This Row],[Date]]=0,#REF!,G636+(7-L636))</f>
        <v>44171</v>
      </c>
      <c r="F636" s="21" t="str">
        <f>INDEX(projects[Charge_Code],MATCH(TimeEntry2[[#This Row],[Project_ID]],projects[Project_ID],0))</f>
        <v>210035-65 MC VBB WP1: DO-nota West (25-050)</v>
      </c>
      <c r="G636" s="27">
        <f>ROUNDDOWN(TimeEntry2[[#This Row],[Timestamp]],0)</f>
        <v>44166</v>
      </c>
      <c r="H636" s="8">
        <v>7.5</v>
      </c>
      <c r="I636" s="8" t="str">
        <f t="shared" si="20"/>
        <v>Normal Time</v>
      </c>
      <c r="J636" s="8" t="s">
        <v>744</v>
      </c>
      <c r="K636" s="24" t="str">
        <f>INDEX(projects[job number],MATCH(TimeEntry2[[#This Row],[Project_ID]],projects[Project_ID],0))</f>
        <v>210035-65</v>
      </c>
      <c r="L636" s="8">
        <f>IF(TimeEntry2[[#This Row],[Date]]=0,"",WEEKDAY(G636,2))</f>
        <v>2</v>
      </c>
      <c r="M636" s="28">
        <f>YEAR(TimeEntry2[[#This Row],[WkEnd]])</f>
        <v>2020</v>
      </c>
      <c r="N636" s="28">
        <f>WEEKNUM(TimeEntry2[[#This Row],[WkEnd]])</f>
        <v>50</v>
      </c>
      <c r="O636" s="28" t="str">
        <f>TimeEntry2[[#This Row],[Year]]&amp;"-"&amp;TimeEntry2[[#This Row],[WkNo]]</f>
        <v>2020-50</v>
      </c>
    </row>
    <row r="637" spans="1:15" x14ac:dyDescent="0.25">
      <c r="A637" s="26">
        <f>MOD(IF(ROW()=2,  0.1,    IF(INDEX(TimeEntry2[WkEnd],ROW()-1)  =INDEX(TimeEntry2[WkEnd],ROW()-2),    INDEX(TimeEntry2[format],ROW()-2),    INDEX(TimeEntry2[format],ROW()-2)    +1)),2)</f>
        <v>1.1000000000000001</v>
      </c>
      <c r="B637" s="6">
        <v>44165.57576388889</v>
      </c>
      <c r="C637" s="20">
        <f>TimeEntry2[[#This Row],[Timestamp]]</f>
        <v>44165.57576388889</v>
      </c>
      <c r="D637" s="8" t="s">
        <v>200</v>
      </c>
      <c r="E637" s="7">
        <f>IF(TimeEntry2[[#This Row],[Date]]=0,#REF!,G637+(7-L637))</f>
        <v>44171</v>
      </c>
      <c r="F637" s="21" t="str">
        <f>INDEX(projects[Charge_Code],MATCH(TimeEntry2[[#This Row],[Project_ID]],projects[Project_ID],0))</f>
        <v>210035-65 MC VBB WP1: DO-nota West (25-050)</v>
      </c>
      <c r="G637" s="27">
        <f>ROUNDDOWN(TimeEntry2[[#This Row],[Timestamp]],0)</f>
        <v>44165</v>
      </c>
      <c r="H637" s="8">
        <v>5.5</v>
      </c>
      <c r="I637" s="8" t="str">
        <f t="shared" si="20"/>
        <v>Normal Time</v>
      </c>
      <c r="J637" s="8" t="s">
        <v>745</v>
      </c>
      <c r="K637" s="24" t="str">
        <f>INDEX(projects[job number],MATCH(TimeEntry2[[#This Row],[Project_ID]],projects[Project_ID],0))</f>
        <v>210035-65</v>
      </c>
      <c r="L637" s="8">
        <f>IF(TimeEntry2[[#This Row],[Date]]=0,"",WEEKDAY(G637,2))</f>
        <v>1</v>
      </c>
      <c r="M637" s="28">
        <f>YEAR(TimeEntry2[[#This Row],[WkEnd]])</f>
        <v>2020</v>
      </c>
      <c r="N637" s="28">
        <f>WEEKNUM(TimeEntry2[[#This Row],[WkEnd]])</f>
        <v>50</v>
      </c>
      <c r="O637" s="28" t="str">
        <f>TimeEntry2[[#This Row],[Year]]&amp;"-"&amp;TimeEntry2[[#This Row],[WkNo]]</f>
        <v>2020-50</v>
      </c>
    </row>
    <row r="638" spans="1:15" x14ac:dyDescent="0.25">
      <c r="A638" s="26">
        <f>MOD(IF(ROW()=2,  0.1,    IF(INDEX(TimeEntry2[WkEnd],ROW()-1)  =INDEX(TimeEntry2[WkEnd],ROW()-2),    INDEX(TimeEntry2[format],ROW()-2),    INDEX(TimeEntry2[format],ROW()-2)    +1)),2)</f>
        <v>1.1000000000000001</v>
      </c>
      <c r="B638" s="6">
        <v>44165.57576388889</v>
      </c>
      <c r="C638" s="20">
        <f>TimeEntry2[[#This Row],[Timestamp]]</f>
        <v>44165.57576388889</v>
      </c>
      <c r="D638" s="8" t="s">
        <v>200</v>
      </c>
      <c r="E638" s="7">
        <f>IF(TimeEntry2[[#This Row],[Date]]=0,#REF!,G638+(7-L638))</f>
        <v>44171</v>
      </c>
      <c r="F638" s="21" t="str">
        <f>INDEX(projects[Charge_Code],MATCH(TimeEntry2[[#This Row],[Project_ID]],projects[Project_ID],0))</f>
        <v>210035-65 MC VBB WP1: DO-nota West (25-050)</v>
      </c>
      <c r="G638" s="27">
        <f>ROUNDDOWN(TimeEntry2[[#This Row],[Timestamp]],0)</f>
        <v>44165</v>
      </c>
      <c r="H638" s="8">
        <v>2</v>
      </c>
      <c r="I638" s="8" t="str">
        <f t="shared" si="20"/>
        <v>Normal Time</v>
      </c>
      <c r="J638" s="8" t="s">
        <v>637</v>
      </c>
      <c r="K638" s="24" t="str">
        <f>INDEX(projects[job number],MATCH(TimeEntry2[[#This Row],[Project_ID]],projects[Project_ID],0))</f>
        <v>210035-65</v>
      </c>
      <c r="L638" s="8">
        <f>IF(TimeEntry2[[#This Row],[Date]]=0,"",WEEKDAY(G638,2))</f>
        <v>1</v>
      </c>
      <c r="M638" s="28">
        <f>YEAR(TimeEntry2[[#This Row],[WkEnd]])</f>
        <v>2020</v>
      </c>
      <c r="N638" s="28">
        <f>WEEKNUM(TimeEntry2[[#This Row],[WkEnd]])</f>
        <v>50</v>
      </c>
      <c r="O638" s="28" t="str">
        <f>TimeEntry2[[#This Row],[Year]]&amp;"-"&amp;TimeEntry2[[#This Row],[WkNo]]</f>
        <v>2020-50</v>
      </c>
    </row>
    <row r="639" spans="1:15" x14ac:dyDescent="0.25">
      <c r="A639" s="26">
        <f>MOD(IF(ROW()=2,  0.1,    IF(INDEX(TimeEntry2[WkEnd],ROW()-1)  =INDEX(TimeEntry2[WkEnd],ROW()-2),    INDEX(TimeEntry2[format],ROW()-2),    INDEX(TimeEntry2[format],ROW()-2)    +1)),2)</f>
        <v>0.10000000000000009</v>
      </c>
      <c r="B639" s="6">
        <v>44162.677812499998</v>
      </c>
      <c r="C639" s="20">
        <f>TimeEntry2[[#This Row],[Timestamp]]</f>
        <v>44162.677812499998</v>
      </c>
      <c r="D639" s="8" t="s">
        <v>200</v>
      </c>
      <c r="E639" s="7">
        <f>IF(TimeEntry2[[#This Row],[Date]]=0,#REF!,G639+(7-L639))</f>
        <v>44164</v>
      </c>
      <c r="F639" s="21" t="str">
        <f>INDEX(projects[Charge_Code],MATCH(TimeEntry2[[#This Row],[Project_ID]],projects[Project_ID],0))</f>
        <v>210035-65 MC VBB WP1: DO-nota West (25-050)</v>
      </c>
      <c r="G639" s="27">
        <f>ROUNDDOWN(TimeEntry2[[#This Row],[Timestamp]],0)</f>
        <v>44162</v>
      </c>
      <c r="H639" s="8">
        <v>2</v>
      </c>
      <c r="I639" s="8" t="str">
        <f t="shared" ref="I639:I702" si="21">"Normal Time"</f>
        <v>Normal Time</v>
      </c>
      <c r="J639" s="8" t="s">
        <v>746</v>
      </c>
      <c r="K639" s="24" t="str">
        <f>INDEX(projects[job number],MATCH(TimeEntry2[[#This Row],[Project_ID]],projects[Project_ID],0))</f>
        <v>210035-65</v>
      </c>
      <c r="L639" s="8">
        <f>IF(TimeEntry2[[#This Row],[Date]]=0,"",WEEKDAY(G639,2))</f>
        <v>5</v>
      </c>
      <c r="M639" s="28">
        <f>YEAR(TimeEntry2[[#This Row],[WkEnd]])</f>
        <v>2020</v>
      </c>
      <c r="N639" s="28">
        <f>WEEKNUM(TimeEntry2[[#This Row],[WkEnd]])</f>
        <v>49</v>
      </c>
      <c r="O639" s="28" t="str">
        <f>TimeEntry2[[#This Row],[Year]]&amp;"-"&amp;TimeEntry2[[#This Row],[WkNo]]</f>
        <v>2020-49</v>
      </c>
    </row>
    <row r="640" spans="1:15" x14ac:dyDescent="0.25">
      <c r="A640" s="26">
        <f>MOD(IF(ROW()=2,  0.1,    IF(INDEX(TimeEntry2[WkEnd],ROW()-1)  =INDEX(TimeEntry2[WkEnd],ROW()-2),    INDEX(TimeEntry2[format],ROW()-2),    INDEX(TimeEntry2[format],ROW()-2)    +1)),2)</f>
        <v>0.10000000000000009</v>
      </c>
      <c r="B640" s="6">
        <v>44162.501597222225</v>
      </c>
      <c r="C640" s="20">
        <f>TimeEntry2[[#This Row],[Timestamp]]</f>
        <v>44162.501597222225</v>
      </c>
      <c r="D640" s="8" t="s">
        <v>200</v>
      </c>
      <c r="E640" s="7">
        <f>IF(TimeEntry2[[#This Row],[Date]]=0,#REF!,G640+(7-L640))</f>
        <v>44164</v>
      </c>
      <c r="F640" s="21" t="str">
        <f>INDEX(projects[Charge_Code],MATCH(TimeEntry2[[#This Row],[Project_ID]],projects[Project_ID],0))</f>
        <v>210035-65 MC VBB WP1: DO-nota West (25-050)</v>
      </c>
      <c r="G640" s="27">
        <f>ROUNDDOWN(TimeEntry2[[#This Row],[Timestamp]],0)</f>
        <v>44162</v>
      </c>
      <c r="H640" s="8">
        <v>1</v>
      </c>
      <c r="I640" s="8" t="str">
        <f t="shared" si="21"/>
        <v>Normal Time</v>
      </c>
      <c r="J640" s="8" t="s">
        <v>747</v>
      </c>
      <c r="K640" s="24" t="str">
        <f>INDEX(projects[job number],MATCH(TimeEntry2[[#This Row],[Project_ID]],projects[Project_ID],0))</f>
        <v>210035-65</v>
      </c>
      <c r="L640" s="8">
        <f>IF(TimeEntry2[[#This Row],[Date]]=0,"",WEEKDAY(G640,2))</f>
        <v>5</v>
      </c>
      <c r="M640" s="28">
        <f>YEAR(TimeEntry2[[#This Row],[WkEnd]])</f>
        <v>2020</v>
      </c>
      <c r="N640" s="28">
        <f>WEEKNUM(TimeEntry2[[#This Row],[WkEnd]])</f>
        <v>49</v>
      </c>
      <c r="O640" s="28" t="str">
        <f>TimeEntry2[[#This Row],[Year]]&amp;"-"&amp;TimeEntry2[[#This Row],[WkNo]]</f>
        <v>2020-49</v>
      </c>
    </row>
    <row r="641" spans="1:15" x14ac:dyDescent="0.25">
      <c r="A641" s="26">
        <f>MOD(IF(ROW()=2,  0.1,    IF(INDEX(TimeEntry2[WkEnd],ROW()-1)  =INDEX(TimeEntry2[WkEnd],ROW()-2),    INDEX(TimeEntry2[format],ROW()-2),    INDEX(TimeEntry2[format],ROW()-2)    +1)),2)</f>
        <v>0.10000000000000009</v>
      </c>
      <c r="B641" s="6">
        <v>44162.501597222225</v>
      </c>
      <c r="C641" s="20">
        <f>TimeEntry2[[#This Row],[Timestamp]]</f>
        <v>44162.501597222225</v>
      </c>
      <c r="D641" s="8" t="s">
        <v>200</v>
      </c>
      <c r="E641" s="7">
        <f>IF(TimeEntry2[[#This Row],[Date]]=0,#REF!,G641+(7-L641))</f>
        <v>44164</v>
      </c>
      <c r="F641" s="21" t="str">
        <f>INDEX(projects[Charge_Code],MATCH(TimeEntry2[[#This Row],[Project_ID]],projects[Project_ID],0))</f>
        <v>210035-65 MC VBB WP1: DO-nota West (25-050)</v>
      </c>
      <c r="G641" s="27">
        <f>ROUNDDOWN(TimeEntry2[[#This Row],[Timestamp]],0)</f>
        <v>44162</v>
      </c>
      <c r="H641" s="8">
        <v>2.5</v>
      </c>
      <c r="I641" s="8" t="str">
        <f t="shared" si="21"/>
        <v>Normal Time</v>
      </c>
      <c r="J641" s="8" t="s">
        <v>748</v>
      </c>
      <c r="K641" s="24" t="str">
        <f>INDEX(projects[job number],MATCH(TimeEntry2[[#This Row],[Project_ID]],projects[Project_ID],0))</f>
        <v>210035-65</v>
      </c>
      <c r="L641" s="8">
        <f>IF(TimeEntry2[[#This Row],[Date]]=0,"",WEEKDAY(G641,2))</f>
        <v>5</v>
      </c>
      <c r="M641" s="28">
        <f>YEAR(TimeEntry2[[#This Row],[WkEnd]])</f>
        <v>2020</v>
      </c>
      <c r="N641" s="28">
        <f>WEEKNUM(TimeEntry2[[#This Row],[WkEnd]])</f>
        <v>49</v>
      </c>
      <c r="O641" s="28" t="str">
        <f>TimeEntry2[[#This Row],[Year]]&amp;"-"&amp;TimeEntry2[[#This Row],[WkNo]]</f>
        <v>2020-49</v>
      </c>
    </row>
    <row r="642" spans="1:15" x14ac:dyDescent="0.25">
      <c r="A642" s="26">
        <f>MOD(IF(ROW()=2,  0.1,    IF(INDEX(TimeEntry2[WkEnd],ROW()-1)  =INDEX(TimeEntry2[WkEnd],ROW()-2),    INDEX(TimeEntry2[format],ROW()-2),    INDEX(TimeEntry2[format],ROW()-2)    +1)),2)</f>
        <v>0.10000000000000009</v>
      </c>
      <c r="B642" s="6">
        <v>44161.677627314813</v>
      </c>
      <c r="C642" s="20">
        <f>TimeEntry2[[#This Row],[Timestamp]]</f>
        <v>44161.677627314813</v>
      </c>
      <c r="D642" s="8" t="s">
        <v>200</v>
      </c>
      <c r="E642" s="7">
        <f>IF(TimeEntry2[[#This Row],[Date]]=0,#REF!,G642+(7-L642))</f>
        <v>44164</v>
      </c>
      <c r="F642" s="21" t="str">
        <f>INDEX(projects[Charge_Code],MATCH(TimeEntry2[[#This Row],[Project_ID]],projects[Project_ID],0))</f>
        <v>210035-65 MC VBB WP1: DO-nota West (25-050)</v>
      </c>
      <c r="G642" s="27">
        <f>ROUNDDOWN(TimeEntry2[[#This Row],[Timestamp]],0)</f>
        <v>44161</v>
      </c>
      <c r="H642" s="8">
        <v>5.5</v>
      </c>
      <c r="I642" s="8" t="str">
        <f t="shared" si="21"/>
        <v>Normal Time</v>
      </c>
      <c r="J642" s="8" t="s">
        <v>749</v>
      </c>
      <c r="K642" s="24" t="str">
        <f>INDEX(projects[job number],MATCH(TimeEntry2[[#This Row],[Project_ID]],projects[Project_ID],0))</f>
        <v>210035-65</v>
      </c>
      <c r="L642" s="8">
        <f>IF(TimeEntry2[[#This Row],[Date]]=0,"",WEEKDAY(G642,2))</f>
        <v>4</v>
      </c>
      <c r="M642" s="28">
        <f>YEAR(TimeEntry2[[#This Row],[WkEnd]])</f>
        <v>2020</v>
      </c>
      <c r="N642" s="28">
        <f>WEEKNUM(TimeEntry2[[#This Row],[WkEnd]])</f>
        <v>49</v>
      </c>
      <c r="O642" s="28" t="str">
        <f>TimeEntry2[[#This Row],[Year]]&amp;"-"&amp;TimeEntry2[[#This Row],[WkNo]]</f>
        <v>2020-49</v>
      </c>
    </row>
    <row r="643" spans="1:15" x14ac:dyDescent="0.25">
      <c r="A643" s="26">
        <f>MOD(IF(ROW()=2,  0.1,    IF(INDEX(TimeEntry2[WkEnd],ROW()-1)  =INDEX(TimeEntry2[WkEnd],ROW()-2),    INDEX(TimeEntry2[format],ROW()-2),    INDEX(TimeEntry2[format],ROW()-2)    +1)),2)</f>
        <v>0.10000000000000009</v>
      </c>
      <c r="B643" s="6">
        <v>44161.502488425926</v>
      </c>
      <c r="C643" s="20">
        <f>TimeEntry2[[#This Row],[Timestamp]]</f>
        <v>44161.502488425926</v>
      </c>
      <c r="D643" s="8" t="s">
        <v>200</v>
      </c>
      <c r="E643" s="7">
        <f>IF(TimeEntry2[[#This Row],[Date]]=0,#REF!,G643+(7-L643))</f>
        <v>44164</v>
      </c>
      <c r="F643" s="21" t="str">
        <f>INDEX(projects[Charge_Code],MATCH(TimeEntry2[[#This Row],[Project_ID]],projects[Project_ID],0))</f>
        <v>210035-65 MC VBB WP1: DO-nota West (25-050)</v>
      </c>
      <c r="G643" s="27">
        <f>ROUNDDOWN(TimeEntry2[[#This Row],[Timestamp]],0)</f>
        <v>44161</v>
      </c>
      <c r="H643" s="8">
        <v>4</v>
      </c>
      <c r="I643" s="8" t="str">
        <f t="shared" si="21"/>
        <v>Normal Time</v>
      </c>
      <c r="J643" s="8" t="s">
        <v>750</v>
      </c>
      <c r="K643" s="24" t="str">
        <f>INDEX(projects[job number],MATCH(TimeEntry2[[#This Row],[Project_ID]],projects[Project_ID],0))</f>
        <v>210035-65</v>
      </c>
      <c r="L643" s="8">
        <f>IF(TimeEntry2[[#This Row],[Date]]=0,"",WEEKDAY(G643,2))</f>
        <v>4</v>
      </c>
      <c r="M643" s="28">
        <f>YEAR(TimeEntry2[[#This Row],[WkEnd]])</f>
        <v>2020</v>
      </c>
      <c r="N643" s="28">
        <f>WEEKNUM(TimeEntry2[[#This Row],[WkEnd]])</f>
        <v>49</v>
      </c>
      <c r="O643" s="28" t="str">
        <f>TimeEntry2[[#This Row],[Year]]&amp;"-"&amp;TimeEntry2[[#This Row],[WkNo]]</f>
        <v>2020-49</v>
      </c>
    </row>
    <row r="644" spans="1:15" x14ac:dyDescent="0.25">
      <c r="A644" s="26">
        <f>MOD(IF(ROW()=2,  0.1,    IF(INDEX(TimeEntry2[WkEnd],ROW()-1)  =INDEX(TimeEntry2[WkEnd],ROW()-2),    INDEX(TimeEntry2[format],ROW()-2),    INDEX(TimeEntry2[format],ROW()-2)    +1)),2)</f>
        <v>0.10000000000000009</v>
      </c>
      <c r="B644" s="6">
        <v>44160.667662037034</v>
      </c>
      <c r="C644" s="20">
        <f>TimeEntry2[[#This Row],[Timestamp]]</f>
        <v>44160.667662037034</v>
      </c>
      <c r="D644" s="8" t="s">
        <v>200</v>
      </c>
      <c r="E644" s="7">
        <f>IF(TimeEntry2[[#This Row],[Date]]=0,#REF!,G644+(7-L644))</f>
        <v>44164</v>
      </c>
      <c r="F644" s="21" t="str">
        <f>INDEX(projects[Charge_Code],MATCH(TimeEntry2[[#This Row],[Project_ID]],projects[Project_ID],0))</f>
        <v>210035-65 MC VBB WP1: DO-nota West (25-050)</v>
      </c>
      <c r="G644" s="27">
        <f>ROUNDDOWN(TimeEntry2[[#This Row],[Timestamp]],0)</f>
        <v>44160</v>
      </c>
      <c r="H644" s="8">
        <v>4</v>
      </c>
      <c r="I644" s="8" t="str">
        <f t="shared" si="21"/>
        <v>Normal Time</v>
      </c>
      <c r="J644" s="8" t="s">
        <v>751</v>
      </c>
      <c r="K644" s="24" t="str">
        <f>INDEX(projects[job number],MATCH(TimeEntry2[[#This Row],[Project_ID]],projects[Project_ID],0))</f>
        <v>210035-65</v>
      </c>
      <c r="L644" s="8">
        <f>IF(TimeEntry2[[#This Row],[Date]]=0,"",WEEKDAY(G644,2))</f>
        <v>3</v>
      </c>
      <c r="M644" s="28">
        <f>YEAR(TimeEntry2[[#This Row],[WkEnd]])</f>
        <v>2020</v>
      </c>
      <c r="N644" s="28">
        <f>WEEKNUM(TimeEntry2[[#This Row],[WkEnd]])</f>
        <v>49</v>
      </c>
      <c r="O644" s="28" t="str">
        <f>TimeEntry2[[#This Row],[Year]]&amp;"-"&amp;TimeEntry2[[#This Row],[WkNo]]</f>
        <v>2020-49</v>
      </c>
    </row>
    <row r="645" spans="1:15" x14ac:dyDescent="0.25">
      <c r="A645" s="26">
        <f>MOD(IF(ROW()=2,  0.1,    IF(INDEX(TimeEntry2[WkEnd],ROW()-1)  =INDEX(TimeEntry2[WkEnd],ROW()-2),    INDEX(TimeEntry2[format],ROW()-2),    INDEX(TimeEntry2[format],ROW()-2)    +1)),2)</f>
        <v>0.10000000000000009</v>
      </c>
      <c r="B645" s="6">
        <v>44160.500474537039</v>
      </c>
      <c r="C645" s="20">
        <f>TimeEntry2[[#This Row],[Timestamp]]</f>
        <v>44160.500474537039</v>
      </c>
      <c r="D645" s="8" t="s">
        <v>200</v>
      </c>
      <c r="E645" s="7">
        <f>IF(TimeEntry2[[#This Row],[Date]]=0,#REF!,G645+(7-L645))</f>
        <v>44164</v>
      </c>
      <c r="F645" s="21" t="str">
        <f>INDEX(projects[Charge_Code],MATCH(TimeEntry2[[#This Row],[Project_ID]],projects[Project_ID],0))</f>
        <v>210035-65 MC VBB WP1: DO-nota West (25-050)</v>
      </c>
      <c r="G645" s="27">
        <f>ROUNDDOWN(TimeEntry2[[#This Row],[Timestamp]],0)</f>
        <v>44160</v>
      </c>
      <c r="H645" s="8">
        <v>2.5</v>
      </c>
      <c r="I645" s="8" t="str">
        <f t="shared" si="21"/>
        <v>Normal Time</v>
      </c>
      <c r="J645" s="8" t="s">
        <v>687</v>
      </c>
      <c r="K645" s="24" t="str">
        <f>INDEX(projects[job number],MATCH(TimeEntry2[[#This Row],[Project_ID]],projects[Project_ID],0))</f>
        <v>210035-65</v>
      </c>
      <c r="L645" s="8">
        <f>IF(TimeEntry2[[#This Row],[Date]]=0,"",WEEKDAY(G645,2))</f>
        <v>3</v>
      </c>
      <c r="M645" s="28">
        <f>YEAR(TimeEntry2[[#This Row],[WkEnd]])</f>
        <v>2020</v>
      </c>
      <c r="N645" s="28">
        <f>WEEKNUM(TimeEntry2[[#This Row],[WkEnd]])</f>
        <v>49</v>
      </c>
      <c r="O645" s="28" t="str">
        <f>TimeEntry2[[#This Row],[Year]]&amp;"-"&amp;TimeEntry2[[#This Row],[WkNo]]</f>
        <v>2020-49</v>
      </c>
    </row>
    <row r="646" spans="1:15" x14ac:dyDescent="0.25">
      <c r="A646" s="26">
        <f>MOD(IF(ROW()=2,  0.1,    IF(INDEX(TimeEntry2[WkEnd],ROW()-1)  =INDEX(TimeEntry2[WkEnd],ROW()-2),    INDEX(TimeEntry2[format],ROW()-2),    INDEX(TimeEntry2[format],ROW()-2)    +1)),2)</f>
        <v>0.10000000000000009</v>
      </c>
      <c r="B646" s="6">
        <v>44160.500474537039</v>
      </c>
      <c r="C646" s="20">
        <f>TimeEntry2[[#This Row],[Timestamp]]</f>
        <v>44160.500474537039</v>
      </c>
      <c r="D646" s="8" t="s">
        <v>200</v>
      </c>
      <c r="E646" s="7">
        <f>IF(TimeEntry2[[#This Row],[Date]]=0,#REF!,G646+(7-L646))</f>
        <v>44164</v>
      </c>
      <c r="F646" s="21" t="str">
        <f>INDEX(projects[Charge_Code],MATCH(TimeEntry2[[#This Row],[Project_ID]],projects[Project_ID],0))</f>
        <v>210035-65 MC VBB WP1: DO-nota West (25-050)</v>
      </c>
      <c r="G646" s="27">
        <f>ROUNDDOWN(TimeEntry2[[#This Row],[Timestamp]],0)</f>
        <v>44160</v>
      </c>
      <c r="H646" s="8">
        <v>1</v>
      </c>
      <c r="I646" s="8" t="str">
        <f t="shared" si="21"/>
        <v>Normal Time</v>
      </c>
      <c r="J646" s="8" t="s">
        <v>741</v>
      </c>
      <c r="K646" s="24" t="str">
        <f>INDEX(projects[job number],MATCH(TimeEntry2[[#This Row],[Project_ID]],projects[Project_ID],0))</f>
        <v>210035-65</v>
      </c>
      <c r="L646" s="8">
        <f>IF(TimeEntry2[[#This Row],[Date]]=0,"",WEEKDAY(G646,2))</f>
        <v>3</v>
      </c>
      <c r="M646" s="28">
        <f>YEAR(TimeEntry2[[#This Row],[WkEnd]])</f>
        <v>2020</v>
      </c>
      <c r="N646" s="28">
        <f>WEEKNUM(TimeEntry2[[#This Row],[WkEnd]])</f>
        <v>49</v>
      </c>
      <c r="O646" s="28" t="str">
        <f>TimeEntry2[[#This Row],[Year]]&amp;"-"&amp;TimeEntry2[[#This Row],[WkNo]]</f>
        <v>2020-49</v>
      </c>
    </row>
    <row r="647" spans="1:15" x14ac:dyDescent="0.25">
      <c r="A647" s="26">
        <f>MOD(IF(ROW()=2,  0.1,    IF(INDEX(TimeEntry2[WkEnd],ROW()-1)  =INDEX(TimeEntry2[WkEnd],ROW()-2),    INDEX(TimeEntry2[format],ROW()-2),    INDEX(TimeEntry2[format],ROW()-2)    +1)),2)</f>
        <v>0.10000000000000009</v>
      </c>
      <c r="B647" s="6">
        <v>44159.683495370373</v>
      </c>
      <c r="C647" s="20">
        <f>TimeEntry2[[#This Row],[Timestamp]]</f>
        <v>44159.683495370373</v>
      </c>
      <c r="D647" s="8" t="s">
        <v>200</v>
      </c>
      <c r="E647" s="7">
        <f>IF(TimeEntry2[[#This Row],[Date]]=0,#REF!,G647+(7-L647))</f>
        <v>44164</v>
      </c>
      <c r="F647" s="21" t="str">
        <f>INDEX(projects[Charge_Code],MATCH(TimeEntry2[[#This Row],[Project_ID]],projects[Project_ID],0))</f>
        <v>210035-65 MC VBB WP1: DO-nota West (25-050)</v>
      </c>
      <c r="G647" s="27">
        <f>ROUNDDOWN(TimeEntry2[[#This Row],[Timestamp]],0)</f>
        <v>44159</v>
      </c>
      <c r="H647" s="8">
        <v>4</v>
      </c>
      <c r="I647" s="8" t="str">
        <f t="shared" si="21"/>
        <v>Normal Time</v>
      </c>
      <c r="J647" s="8" t="s">
        <v>752</v>
      </c>
      <c r="K647" s="24" t="str">
        <f>INDEX(projects[job number],MATCH(TimeEntry2[[#This Row],[Project_ID]],projects[Project_ID],0))</f>
        <v>210035-65</v>
      </c>
      <c r="L647" s="8">
        <f>IF(TimeEntry2[[#This Row],[Date]]=0,"",WEEKDAY(G647,2))</f>
        <v>2</v>
      </c>
      <c r="M647" s="28">
        <f>YEAR(TimeEntry2[[#This Row],[WkEnd]])</f>
        <v>2020</v>
      </c>
      <c r="N647" s="28">
        <f>WEEKNUM(TimeEntry2[[#This Row],[WkEnd]])</f>
        <v>49</v>
      </c>
      <c r="O647" s="28" t="str">
        <f>TimeEntry2[[#This Row],[Year]]&amp;"-"&amp;TimeEntry2[[#This Row],[WkNo]]</f>
        <v>2020-49</v>
      </c>
    </row>
    <row r="648" spans="1:15" x14ac:dyDescent="0.25">
      <c r="A648" s="26">
        <f>MOD(IF(ROW()=2,  0.1,    IF(INDEX(TimeEntry2[WkEnd],ROW()-1)  =INDEX(TimeEntry2[WkEnd],ROW()-2),    INDEX(TimeEntry2[format],ROW()-2),    INDEX(TimeEntry2[format],ROW()-2)    +1)),2)</f>
        <v>0.10000000000000009</v>
      </c>
      <c r="B648" s="6">
        <v>44159.50476851852</v>
      </c>
      <c r="C648" s="20">
        <f>TimeEntry2[[#This Row],[Timestamp]]</f>
        <v>44159.50476851852</v>
      </c>
      <c r="D648" s="8" t="s">
        <v>200</v>
      </c>
      <c r="E648" s="7">
        <f>IF(TimeEntry2[[#This Row],[Date]]=0,#REF!,G648+(7-L648))</f>
        <v>44164</v>
      </c>
      <c r="F648" s="21" t="str">
        <f>INDEX(projects[Charge_Code],MATCH(TimeEntry2[[#This Row],[Project_ID]],projects[Project_ID],0))</f>
        <v>210035-65 MC VBB WP1: DO-nota West (25-050)</v>
      </c>
      <c r="G648" s="27">
        <f>ROUNDDOWN(TimeEntry2[[#This Row],[Timestamp]],0)</f>
        <v>44159</v>
      </c>
      <c r="H648" s="8">
        <v>3.5</v>
      </c>
      <c r="I648" s="8" t="str">
        <f t="shared" si="21"/>
        <v>Normal Time</v>
      </c>
      <c r="J648" s="8" t="s">
        <v>753</v>
      </c>
      <c r="K648" s="24" t="str">
        <f>INDEX(projects[job number],MATCH(TimeEntry2[[#This Row],[Project_ID]],projects[Project_ID],0))</f>
        <v>210035-65</v>
      </c>
      <c r="L648" s="8">
        <f>IF(TimeEntry2[[#This Row],[Date]]=0,"",WEEKDAY(G648,2))</f>
        <v>2</v>
      </c>
      <c r="M648" s="28">
        <f>YEAR(TimeEntry2[[#This Row],[WkEnd]])</f>
        <v>2020</v>
      </c>
      <c r="N648" s="28">
        <f>WEEKNUM(TimeEntry2[[#This Row],[WkEnd]])</f>
        <v>49</v>
      </c>
      <c r="O648" s="28" t="str">
        <f>TimeEntry2[[#This Row],[Year]]&amp;"-"&amp;TimeEntry2[[#This Row],[WkNo]]</f>
        <v>2020-49</v>
      </c>
    </row>
    <row r="649" spans="1:15" x14ac:dyDescent="0.25">
      <c r="A649" s="26">
        <f>MOD(IF(ROW()=2,  0.1,    IF(INDEX(TimeEntry2[WkEnd],ROW()-1)  =INDEX(TimeEntry2[WkEnd],ROW()-2),    INDEX(TimeEntry2[format],ROW()-2),    INDEX(TimeEntry2[format],ROW()-2)    +1)),2)</f>
        <v>0.10000000000000009</v>
      </c>
      <c r="B649" s="6">
        <v>44158.670567129629</v>
      </c>
      <c r="C649" s="20">
        <f>TimeEntry2[[#This Row],[Timestamp]]</f>
        <v>44158.670567129629</v>
      </c>
      <c r="D649" s="8" t="s">
        <v>200</v>
      </c>
      <c r="E649" s="7">
        <f>IF(TimeEntry2[[#This Row],[Date]]=0,#REF!,G649+(7-L649))</f>
        <v>44164</v>
      </c>
      <c r="F649" s="21" t="str">
        <f>INDEX(projects[Charge_Code],MATCH(TimeEntry2[[#This Row],[Project_ID]],projects[Project_ID],0))</f>
        <v>210035-65 MC VBB WP1: DO-nota West (25-050)</v>
      </c>
      <c r="G649" s="27">
        <f>ROUNDDOWN(TimeEntry2[[#This Row],[Timestamp]],0)</f>
        <v>44158</v>
      </c>
      <c r="H649" s="8">
        <v>3</v>
      </c>
      <c r="I649" s="8" t="str">
        <f t="shared" si="21"/>
        <v>Normal Time</v>
      </c>
      <c r="J649" s="8" t="s">
        <v>754</v>
      </c>
      <c r="K649" s="24" t="str">
        <f>INDEX(projects[job number],MATCH(TimeEntry2[[#This Row],[Project_ID]],projects[Project_ID],0))</f>
        <v>210035-65</v>
      </c>
      <c r="L649" s="8">
        <f>IF(TimeEntry2[[#This Row],[Date]]=0,"",WEEKDAY(G649,2))</f>
        <v>1</v>
      </c>
      <c r="M649" s="28">
        <f>YEAR(TimeEntry2[[#This Row],[WkEnd]])</f>
        <v>2020</v>
      </c>
      <c r="N649" s="28">
        <f>WEEKNUM(TimeEntry2[[#This Row],[WkEnd]])</f>
        <v>49</v>
      </c>
      <c r="O649" s="28" t="str">
        <f>TimeEntry2[[#This Row],[Year]]&amp;"-"&amp;TimeEntry2[[#This Row],[WkNo]]</f>
        <v>2020-49</v>
      </c>
    </row>
    <row r="650" spans="1:15" x14ac:dyDescent="0.25">
      <c r="A650" s="26">
        <f>MOD(IF(ROW()=2,  0.1,    IF(INDEX(TimeEntry2[WkEnd],ROW()-1)  =INDEX(TimeEntry2[WkEnd],ROW()-2),    INDEX(TimeEntry2[format],ROW()-2),    INDEX(TimeEntry2[format],ROW()-2)    +1)),2)</f>
        <v>0.10000000000000009</v>
      </c>
      <c r="B650" s="6">
        <v>44158.528217592589</v>
      </c>
      <c r="C650" s="20">
        <f>TimeEntry2[[#This Row],[Timestamp]]</f>
        <v>44158.528217592589</v>
      </c>
      <c r="D650" s="8" t="s">
        <v>173</v>
      </c>
      <c r="E650" s="7">
        <f>IF(TimeEntry2[[#This Row],[Date]]=0,#REF!,G650+(7-L650))</f>
        <v>44164</v>
      </c>
      <c r="F650" s="21" t="str">
        <f>INDEX(projects[Charge_Code],MATCH(TimeEntry2[[#This Row],[Project_ID]],projects[Project_ID],0))</f>
        <v>TRAINING (In-house training)</v>
      </c>
      <c r="G650" s="27">
        <f>ROUNDDOWN(TimeEntry2[[#This Row],[Timestamp]],0)</f>
        <v>44158</v>
      </c>
      <c r="H650" s="8">
        <v>1</v>
      </c>
      <c r="I650" s="8" t="str">
        <f t="shared" si="21"/>
        <v>Normal Time</v>
      </c>
      <c r="J650" s="8" t="s">
        <v>755</v>
      </c>
      <c r="K650" s="24">
        <f>INDEX(projects[job number],MATCH(TimeEntry2[[#This Row],[Project_ID]],projects[Project_ID],0))</f>
        <v>0</v>
      </c>
      <c r="L650" s="8">
        <f>IF(TimeEntry2[[#This Row],[Date]]=0,"",WEEKDAY(G650,2))</f>
        <v>1</v>
      </c>
      <c r="M650" s="28">
        <f>YEAR(TimeEntry2[[#This Row],[WkEnd]])</f>
        <v>2020</v>
      </c>
      <c r="N650" s="28">
        <f>WEEKNUM(TimeEntry2[[#This Row],[WkEnd]])</f>
        <v>49</v>
      </c>
      <c r="O650" s="28" t="str">
        <f>TimeEntry2[[#This Row],[Year]]&amp;"-"&amp;TimeEntry2[[#This Row],[WkNo]]</f>
        <v>2020-49</v>
      </c>
    </row>
    <row r="651" spans="1:15" x14ac:dyDescent="0.25">
      <c r="A651" s="26">
        <f>MOD(IF(ROW()=2,  0.1,    IF(INDEX(TimeEntry2[WkEnd],ROW()-1)  =INDEX(TimeEntry2[WkEnd],ROW()-2),    INDEX(TimeEntry2[format],ROW()-2),    INDEX(TimeEntry2[format],ROW()-2)    +1)),2)</f>
        <v>0.10000000000000009</v>
      </c>
      <c r="B651" s="6">
        <v>44158.528217592589</v>
      </c>
      <c r="C651" s="20">
        <f>TimeEntry2[[#This Row],[Timestamp]]</f>
        <v>44158.528217592589</v>
      </c>
      <c r="D651" s="8" t="s">
        <v>200</v>
      </c>
      <c r="E651" s="7">
        <f>IF(TimeEntry2[[#This Row],[Date]]=0,#REF!,G651+(7-L651))</f>
        <v>44164</v>
      </c>
      <c r="F651" s="21" t="str">
        <f>INDEX(projects[Charge_Code],MATCH(TimeEntry2[[#This Row],[Project_ID]],projects[Project_ID],0))</f>
        <v>210035-65 MC VBB WP1: DO-nota West (25-050)</v>
      </c>
      <c r="G651" s="27">
        <f>ROUNDDOWN(TimeEntry2[[#This Row],[Timestamp]],0)</f>
        <v>44158</v>
      </c>
      <c r="H651" s="8">
        <v>3.5</v>
      </c>
      <c r="I651" s="8" t="str">
        <f t="shared" si="21"/>
        <v>Normal Time</v>
      </c>
      <c r="J651" s="8" t="s">
        <v>756</v>
      </c>
      <c r="K651" s="24" t="str">
        <f>INDEX(projects[job number],MATCH(TimeEntry2[[#This Row],[Project_ID]],projects[Project_ID],0))</f>
        <v>210035-65</v>
      </c>
      <c r="L651" s="8">
        <f>IF(TimeEntry2[[#This Row],[Date]]=0,"",WEEKDAY(G651,2))</f>
        <v>1</v>
      </c>
      <c r="M651" s="28">
        <f>YEAR(TimeEntry2[[#This Row],[WkEnd]])</f>
        <v>2020</v>
      </c>
      <c r="N651" s="28">
        <f>WEEKNUM(TimeEntry2[[#This Row],[WkEnd]])</f>
        <v>49</v>
      </c>
      <c r="O651" s="28" t="str">
        <f>TimeEntry2[[#This Row],[Year]]&amp;"-"&amp;TimeEntry2[[#This Row],[WkNo]]</f>
        <v>2020-49</v>
      </c>
    </row>
    <row r="652" spans="1:15" x14ac:dyDescent="0.25">
      <c r="A652" s="26">
        <f>MOD(IF(ROW()=2,  0.1,    IF(INDEX(TimeEntry2[WkEnd],ROW()-1)  =INDEX(TimeEntry2[WkEnd],ROW()-2),    INDEX(TimeEntry2[format],ROW()-2),    INDEX(TimeEntry2[format],ROW()-2)    +1)),2)</f>
        <v>1.1000000000000001</v>
      </c>
      <c r="B652" s="6">
        <v>44155.584467592591</v>
      </c>
      <c r="C652" s="20">
        <f>TimeEntry2[[#This Row],[Timestamp]]</f>
        <v>44155.584467592591</v>
      </c>
      <c r="D652" s="8" t="s">
        <v>200</v>
      </c>
      <c r="E652" s="7">
        <f>IF(TimeEntry2[[#This Row],[Date]]=0,#REF!,G652+(7-L652))</f>
        <v>44157</v>
      </c>
      <c r="F652" s="21" t="str">
        <f>INDEX(projects[Charge_Code],MATCH(TimeEntry2[[#This Row],[Project_ID]],projects[Project_ID],0))</f>
        <v>210035-65 MC VBB WP1: DO-nota West (25-050)</v>
      </c>
      <c r="G652" s="27">
        <f>ROUNDDOWN(TimeEntry2[[#This Row],[Timestamp]],0)</f>
        <v>44155</v>
      </c>
      <c r="H652" s="8">
        <v>6.5</v>
      </c>
      <c r="I652" s="8" t="str">
        <f t="shared" si="21"/>
        <v>Normal Time</v>
      </c>
      <c r="J652" s="8" t="s">
        <v>757</v>
      </c>
      <c r="K652" s="24" t="str">
        <f>INDEX(projects[job number],MATCH(TimeEntry2[[#This Row],[Project_ID]],projects[Project_ID],0))</f>
        <v>210035-65</v>
      </c>
      <c r="L652" s="8">
        <f>IF(TimeEntry2[[#This Row],[Date]]=0,"",WEEKDAY(G652,2))</f>
        <v>5</v>
      </c>
      <c r="M652" s="28">
        <f>YEAR(TimeEntry2[[#This Row],[WkEnd]])</f>
        <v>2020</v>
      </c>
      <c r="N652" s="28">
        <f>WEEKNUM(TimeEntry2[[#This Row],[WkEnd]])</f>
        <v>48</v>
      </c>
      <c r="O652" s="28" t="str">
        <f>TimeEntry2[[#This Row],[Year]]&amp;"-"&amp;TimeEntry2[[#This Row],[WkNo]]</f>
        <v>2020-48</v>
      </c>
    </row>
    <row r="653" spans="1:15" x14ac:dyDescent="0.25">
      <c r="A653" s="26">
        <f>MOD(IF(ROW()=2,  0.1,    IF(INDEX(TimeEntry2[WkEnd],ROW()-1)  =INDEX(TimeEntry2[WkEnd],ROW()-2),    INDEX(TimeEntry2[format],ROW()-2),    INDEX(TimeEntry2[format],ROW()-2)    +1)),2)</f>
        <v>1.1000000000000001</v>
      </c>
      <c r="B653" s="6">
        <v>44155.584467592591</v>
      </c>
      <c r="C653" s="20">
        <f>TimeEntry2[[#This Row],[Timestamp]]</f>
        <v>44155.584467592591</v>
      </c>
      <c r="D653" s="8" t="s">
        <v>24</v>
      </c>
      <c r="E653" s="7">
        <f>IF(TimeEntry2[[#This Row],[Date]]=0,#REF!,G653+(7-L653))</f>
        <v>44157</v>
      </c>
      <c r="F653" s="21" t="str">
        <f>INDEX(projects[Charge_Code],MATCH(TimeEntry2[[#This Row],[Project_ID]],projects[Project_ID],0))</f>
        <v>074097-30 LEADERSHIP &amp; MANAGEMENT CC124 (01-124)</v>
      </c>
      <c r="G653" s="27">
        <f>ROUNDDOWN(TimeEntry2[[#This Row],[Timestamp]],0)</f>
        <v>44155</v>
      </c>
      <c r="H653" s="8">
        <v>1</v>
      </c>
      <c r="I653" s="8" t="str">
        <f t="shared" si="21"/>
        <v>Normal Time</v>
      </c>
      <c r="J653" s="8" t="s">
        <v>758</v>
      </c>
      <c r="K653" s="24" t="str">
        <f>INDEX(projects[job number],MATCH(TimeEntry2[[#This Row],[Project_ID]],projects[Project_ID],0))</f>
        <v>074097-30</v>
      </c>
      <c r="L653" s="8">
        <f>IF(TimeEntry2[[#This Row],[Date]]=0,"",WEEKDAY(G653,2))</f>
        <v>5</v>
      </c>
      <c r="M653" s="28">
        <f>YEAR(TimeEntry2[[#This Row],[WkEnd]])</f>
        <v>2020</v>
      </c>
      <c r="N653" s="28">
        <f>WEEKNUM(TimeEntry2[[#This Row],[WkEnd]])</f>
        <v>48</v>
      </c>
      <c r="O653" s="28" t="str">
        <f>TimeEntry2[[#This Row],[Year]]&amp;"-"&amp;TimeEntry2[[#This Row],[WkNo]]</f>
        <v>2020-48</v>
      </c>
    </row>
    <row r="654" spans="1:15" x14ac:dyDescent="0.25">
      <c r="A654" s="26">
        <f>MOD(IF(ROW()=2,  0.1,    IF(INDEX(TimeEntry2[WkEnd],ROW()-1)  =INDEX(TimeEntry2[WkEnd],ROW()-2),    INDEX(TimeEntry2[format],ROW()-2),    INDEX(TimeEntry2[format],ROW()-2)    +1)),2)</f>
        <v>1.1000000000000001</v>
      </c>
      <c r="B654" s="6">
        <v>44154.667118055557</v>
      </c>
      <c r="C654" s="20">
        <f>TimeEntry2[[#This Row],[Timestamp]]</f>
        <v>44154.667118055557</v>
      </c>
      <c r="D654" s="8" t="s">
        <v>200</v>
      </c>
      <c r="E654" s="7">
        <f>IF(TimeEntry2[[#This Row],[Date]]=0,#REF!,G654+(7-L654))</f>
        <v>44157</v>
      </c>
      <c r="F654" s="21" t="str">
        <f>INDEX(projects[Charge_Code],MATCH(TimeEntry2[[#This Row],[Project_ID]],projects[Project_ID],0))</f>
        <v>210035-65 MC VBB WP1: DO-nota West (25-050)</v>
      </c>
      <c r="G654" s="27">
        <f>ROUNDDOWN(TimeEntry2[[#This Row],[Timestamp]],0)</f>
        <v>44154</v>
      </c>
      <c r="H654" s="8">
        <v>3</v>
      </c>
      <c r="I654" s="8" t="str">
        <f t="shared" si="21"/>
        <v>Normal Time</v>
      </c>
      <c r="J654" s="8" t="s">
        <v>759</v>
      </c>
      <c r="K654" s="24" t="str">
        <f>INDEX(projects[job number],MATCH(TimeEntry2[[#This Row],[Project_ID]],projects[Project_ID],0))</f>
        <v>210035-65</v>
      </c>
      <c r="L654" s="8">
        <f>IF(TimeEntry2[[#This Row],[Date]]=0,"",WEEKDAY(G654,2))</f>
        <v>4</v>
      </c>
      <c r="M654" s="28">
        <f>YEAR(TimeEntry2[[#This Row],[WkEnd]])</f>
        <v>2020</v>
      </c>
      <c r="N654" s="28">
        <f>WEEKNUM(TimeEntry2[[#This Row],[WkEnd]])</f>
        <v>48</v>
      </c>
      <c r="O654" s="28" t="str">
        <f>TimeEntry2[[#This Row],[Year]]&amp;"-"&amp;TimeEntry2[[#This Row],[WkNo]]</f>
        <v>2020-48</v>
      </c>
    </row>
    <row r="655" spans="1:15" x14ac:dyDescent="0.25">
      <c r="A655" s="26">
        <f>MOD(IF(ROW()=2,  0.1,    IF(INDEX(TimeEntry2[WkEnd],ROW()-1)  =INDEX(TimeEntry2[WkEnd],ROW()-2),    INDEX(TimeEntry2[format],ROW()-2),    INDEX(TimeEntry2[format],ROW()-2)    +1)),2)</f>
        <v>1.1000000000000001</v>
      </c>
      <c r="B655" s="6">
        <v>44154.500555555554</v>
      </c>
      <c r="C655" s="20">
        <f>TimeEntry2[[#This Row],[Timestamp]]</f>
        <v>44154.500555555554</v>
      </c>
      <c r="D655" s="8" t="s">
        <v>200</v>
      </c>
      <c r="E655" s="7">
        <f>IF(TimeEntry2[[#This Row],[Date]]=0,#REF!,G655+(7-L655))</f>
        <v>44157</v>
      </c>
      <c r="F655" s="21" t="str">
        <f>INDEX(projects[Charge_Code],MATCH(TimeEntry2[[#This Row],[Project_ID]],projects[Project_ID],0))</f>
        <v>210035-65 MC VBB WP1: DO-nota West (25-050)</v>
      </c>
      <c r="G655" s="27">
        <f>ROUNDDOWN(TimeEntry2[[#This Row],[Timestamp]],0)</f>
        <v>44154</v>
      </c>
      <c r="H655" s="8">
        <v>4.5</v>
      </c>
      <c r="I655" s="8" t="str">
        <f t="shared" si="21"/>
        <v>Normal Time</v>
      </c>
      <c r="J655" s="8" t="s">
        <v>760</v>
      </c>
      <c r="K655" s="24" t="str">
        <f>INDEX(projects[job number],MATCH(TimeEntry2[[#This Row],[Project_ID]],projects[Project_ID],0))</f>
        <v>210035-65</v>
      </c>
      <c r="L655" s="8">
        <f>IF(TimeEntry2[[#This Row],[Date]]=0,"",WEEKDAY(G655,2))</f>
        <v>4</v>
      </c>
      <c r="M655" s="28">
        <f>YEAR(TimeEntry2[[#This Row],[WkEnd]])</f>
        <v>2020</v>
      </c>
      <c r="N655" s="28">
        <f>WEEKNUM(TimeEntry2[[#This Row],[WkEnd]])</f>
        <v>48</v>
      </c>
      <c r="O655" s="28" t="str">
        <f>TimeEntry2[[#This Row],[Year]]&amp;"-"&amp;TimeEntry2[[#This Row],[WkNo]]</f>
        <v>2020-48</v>
      </c>
    </row>
    <row r="656" spans="1:15" x14ac:dyDescent="0.25">
      <c r="A656" s="26">
        <f>MOD(IF(ROW()=2,  0.1,    IF(INDEX(TimeEntry2[WkEnd],ROW()-1)  =INDEX(TimeEntry2[WkEnd],ROW()-2),    INDEX(TimeEntry2[format],ROW()-2),    INDEX(TimeEntry2[format],ROW()-2)    +1)),2)</f>
        <v>1.1000000000000001</v>
      </c>
      <c r="B656" s="6">
        <v>44153.51421296296</v>
      </c>
      <c r="C656" s="20">
        <f>TimeEntry2[[#This Row],[Timestamp]]</f>
        <v>44153.51421296296</v>
      </c>
      <c r="D656" s="8" t="s">
        <v>200</v>
      </c>
      <c r="E656" s="7">
        <f>IF(TimeEntry2[[#This Row],[Date]]=0,#REF!,G656+(7-L656))</f>
        <v>44157</v>
      </c>
      <c r="F656" s="21" t="str">
        <f>INDEX(projects[Charge_Code],MATCH(TimeEntry2[[#This Row],[Project_ID]],projects[Project_ID],0))</f>
        <v>210035-65 MC VBB WP1: DO-nota West (25-050)</v>
      </c>
      <c r="G656" s="27">
        <f>ROUNDDOWN(TimeEntry2[[#This Row],[Timestamp]],0)</f>
        <v>44153</v>
      </c>
      <c r="H656" s="8">
        <v>10</v>
      </c>
      <c r="I656" s="8" t="str">
        <f t="shared" si="21"/>
        <v>Normal Time</v>
      </c>
      <c r="J656" s="8" t="s">
        <v>761</v>
      </c>
      <c r="K656" s="24" t="str">
        <f>INDEX(projects[job number],MATCH(TimeEntry2[[#This Row],[Project_ID]],projects[Project_ID],0))</f>
        <v>210035-65</v>
      </c>
      <c r="L656" s="8">
        <f>IF(TimeEntry2[[#This Row],[Date]]=0,"",WEEKDAY(G656,2))</f>
        <v>3</v>
      </c>
      <c r="M656" s="28">
        <f>YEAR(TimeEntry2[[#This Row],[WkEnd]])</f>
        <v>2020</v>
      </c>
      <c r="N656" s="28">
        <f>WEEKNUM(TimeEntry2[[#This Row],[WkEnd]])</f>
        <v>48</v>
      </c>
      <c r="O656" s="28" t="str">
        <f>TimeEntry2[[#This Row],[Year]]&amp;"-"&amp;TimeEntry2[[#This Row],[WkNo]]</f>
        <v>2020-48</v>
      </c>
    </row>
    <row r="657" spans="1:15" x14ac:dyDescent="0.25">
      <c r="A657" s="26">
        <f>MOD(IF(ROW()=2,  0.1,    IF(INDEX(TimeEntry2[WkEnd],ROW()-1)  =INDEX(TimeEntry2[WkEnd],ROW()-2),    INDEX(TimeEntry2[format],ROW()-2),    INDEX(TimeEntry2[format],ROW()-2)    +1)),2)</f>
        <v>1.1000000000000001</v>
      </c>
      <c r="B657" s="6">
        <v>44153.51421296296</v>
      </c>
      <c r="C657" s="20">
        <f>TimeEntry2[[#This Row],[Timestamp]]</f>
        <v>44153.51421296296</v>
      </c>
      <c r="D657" s="8" t="s">
        <v>200</v>
      </c>
      <c r="E657" s="7">
        <f>IF(TimeEntry2[[#This Row],[Date]]=0,#REF!,G657+(7-L657))</f>
        <v>44157</v>
      </c>
      <c r="F657" s="21" t="str">
        <f>INDEX(projects[Charge_Code],MATCH(TimeEntry2[[#This Row],[Project_ID]],projects[Project_ID],0))</f>
        <v>210035-65 MC VBB WP1: DO-nota West (25-050)</v>
      </c>
      <c r="G657" s="27">
        <f>ROUNDDOWN(TimeEntry2[[#This Row],[Timestamp]],0)</f>
        <v>44153</v>
      </c>
      <c r="H657" s="8">
        <v>1</v>
      </c>
      <c r="I657" s="8" t="str">
        <f t="shared" si="21"/>
        <v>Normal Time</v>
      </c>
      <c r="J657" s="8" t="s">
        <v>741</v>
      </c>
      <c r="K657" s="24" t="str">
        <f>INDEX(projects[job number],MATCH(TimeEntry2[[#This Row],[Project_ID]],projects[Project_ID],0))</f>
        <v>210035-65</v>
      </c>
      <c r="L657" s="8">
        <f>IF(TimeEntry2[[#This Row],[Date]]=0,"",WEEKDAY(G657,2))</f>
        <v>3</v>
      </c>
      <c r="M657" s="28">
        <f>YEAR(TimeEntry2[[#This Row],[WkEnd]])</f>
        <v>2020</v>
      </c>
      <c r="N657" s="28">
        <f>WEEKNUM(TimeEntry2[[#This Row],[WkEnd]])</f>
        <v>48</v>
      </c>
      <c r="O657" s="28" t="str">
        <f>TimeEntry2[[#This Row],[Year]]&amp;"-"&amp;TimeEntry2[[#This Row],[WkNo]]</f>
        <v>2020-48</v>
      </c>
    </row>
    <row r="658" spans="1:15" x14ac:dyDescent="0.25">
      <c r="A658" s="26">
        <f>MOD(IF(ROW()=2,  0.1,    IF(INDEX(TimeEntry2[WkEnd],ROW()-1)  =INDEX(TimeEntry2[WkEnd],ROW()-2),    INDEX(TimeEntry2[format],ROW()-2),    INDEX(TimeEntry2[format],ROW()-2)    +1)),2)</f>
        <v>1.1000000000000001</v>
      </c>
      <c r="B658" s="6">
        <v>44151.671620370369</v>
      </c>
      <c r="C658" s="20">
        <f>TimeEntry2[[#This Row],[Timestamp]]</f>
        <v>44151.671620370369</v>
      </c>
      <c r="D658" s="8" t="s">
        <v>200</v>
      </c>
      <c r="E658" s="7">
        <f>IF(TimeEntry2[[#This Row],[Date]]=0,#REF!,G658+(7-L658))</f>
        <v>44157</v>
      </c>
      <c r="F658" s="21" t="str">
        <f>INDEX(projects[Charge_Code],MATCH(TimeEntry2[[#This Row],[Project_ID]],projects[Project_ID],0))</f>
        <v>210035-65 MC VBB WP1: DO-nota West (25-050)</v>
      </c>
      <c r="G658" s="27">
        <f>ROUNDDOWN(TimeEntry2[[#This Row],[Timestamp]],0)</f>
        <v>44151</v>
      </c>
      <c r="H658" s="8">
        <v>3.5</v>
      </c>
      <c r="I658" s="8" t="str">
        <f t="shared" si="21"/>
        <v>Normal Time</v>
      </c>
      <c r="J658" s="8" t="s">
        <v>762</v>
      </c>
      <c r="K658" s="24" t="str">
        <f>INDEX(projects[job number],MATCH(TimeEntry2[[#This Row],[Project_ID]],projects[Project_ID],0))</f>
        <v>210035-65</v>
      </c>
      <c r="L658" s="8">
        <f>IF(TimeEntry2[[#This Row],[Date]]=0,"",WEEKDAY(G658,2))</f>
        <v>1</v>
      </c>
      <c r="M658" s="28">
        <f>YEAR(TimeEntry2[[#This Row],[WkEnd]])</f>
        <v>2020</v>
      </c>
      <c r="N658" s="28">
        <f>WEEKNUM(TimeEntry2[[#This Row],[WkEnd]])</f>
        <v>48</v>
      </c>
      <c r="O658" s="28" t="str">
        <f>TimeEntry2[[#This Row],[Year]]&amp;"-"&amp;TimeEntry2[[#This Row],[WkNo]]</f>
        <v>2020-48</v>
      </c>
    </row>
    <row r="659" spans="1:15" x14ac:dyDescent="0.25">
      <c r="A659" s="26">
        <f>MOD(IF(ROW()=2,  0.1,    IF(INDEX(TimeEntry2[WkEnd],ROW()-1)  =INDEX(TimeEntry2[WkEnd],ROW()-2),    INDEX(TimeEntry2[format],ROW()-2),    INDEX(TimeEntry2[format],ROW()-2)    +1)),2)</f>
        <v>1.1000000000000001</v>
      </c>
      <c r="B659" s="6">
        <v>44151.500555555554</v>
      </c>
      <c r="C659" s="20">
        <f>TimeEntry2[[#This Row],[Timestamp]]</f>
        <v>44151.500555555554</v>
      </c>
      <c r="D659" s="8" t="s">
        <v>200</v>
      </c>
      <c r="E659" s="7">
        <f>IF(TimeEntry2[[#This Row],[Date]]=0,#REF!,G659+(7-L659))</f>
        <v>44157</v>
      </c>
      <c r="F659" s="21" t="str">
        <f>INDEX(projects[Charge_Code],MATCH(TimeEntry2[[#This Row],[Project_ID]],projects[Project_ID],0))</f>
        <v>210035-65 MC VBB WP1: DO-nota West (25-050)</v>
      </c>
      <c r="G659" s="27">
        <f>ROUNDDOWN(TimeEntry2[[#This Row],[Timestamp]],0)</f>
        <v>44151</v>
      </c>
      <c r="H659" s="8">
        <v>6</v>
      </c>
      <c r="I659" s="8" t="str">
        <f t="shared" si="21"/>
        <v>Normal Time</v>
      </c>
      <c r="J659" s="8" t="s">
        <v>763</v>
      </c>
      <c r="K659" s="24" t="str">
        <f>INDEX(projects[job number],MATCH(TimeEntry2[[#This Row],[Project_ID]],projects[Project_ID],0))</f>
        <v>210035-65</v>
      </c>
      <c r="L659" s="8">
        <f>IF(TimeEntry2[[#This Row],[Date]]=0,"",WEEKDAY(G659,2))</f>
        <v>1</v>
      </c>
      <c r="M659" s="28">
        <f>YEAR(TimeEntry2[[#This Row],[WkEnd]])</f>
        <v>2020</v>
      </c>
      <c r="N659" s="28">
        <f>WEEKNUM(TimeEntry2[[#This Row],[WkEnd]])</f>
        <v>48</v>
      </c>
      <c r="O659" s="28" t="str">
        <f>TimeEntry2[[#This Row],[Year]]&amp;"-"&amp;TimeEntry2[[#This Row],[WkNo]]</f>
        <v>2020-48</v>
      </c>
    </row>
    <row r="660" spans="1:15" x14ac:dyDescent="0.25">
      <c r="A660" s="26">
        <f>MOD(IF(ROW()=2,  0.1,    IF(INDEX(TimeEntry2[WkEnd],ROW()-1)  =INDEX(TimeEntry2[WkEnd],ROW()-2),    INDEX(TimeEntry2[format],ROW()-2),    INDEX(TimeEntry2[format],ROW()-2)    +1)),2)</f>
        <v>1.1000000000000001</v>
      </c>
      <c r="B660" s="6">
        <v>44151.500555555554</v>
      </c>
      <c r="C660" s="20">
        <f>TimeEntry2[[#This Row],[Timestamp]]</f>
        <v>44151.500555555554</v>
      </c>
      <c r="D660" s="8" t="s">
        <v>200</v>
      </c>
      <c r="E660" s="7">
        <f>IF(TimeEntry2[[#This Row],[Date]]=0,#REF!,G660+(7-L660))</f>
        <v>44157</v>
      </c>
      <c r="F660" s="21" t="str">
        <f>INDEX(projects[Charge_Code],MATCH(TimeEntry2[[#This Row],[Project_ID]],projects[Project_ID],0))</f>
        <v>210035-65 MC VBB WP1: DO-nota West (25-050)</v>
      </c>
      <c r="G660" s="27">
        <f>ROUNDDOWN(TimeEntry2[[#This Row],[Timestamp]],0)</f>
        <v>44151</v>
      </c>
      <c r="H660" s="8">
        <v>2</v>
      </c>
      <c r="I660" s="8" t="str">
        <f t="shared" si="21"/>
        <v>Normal Time</v>
      </c>
      <c r="J660" s="8" t="s">
        <v>693</v>
      </c>
      <c r="K660" s="24" t="str">
        <f>INDEX(projects[job number],MATCH(TimeEntry2[[#This Row],[Project_ID]],projects[Project_ID],0))</f>
        <v>210035-65</v>
      </c>
      <c r="L660" s="8">
        <f>IF(TimeEntry2[[#This Row],[Date]]=0,"",WEEKDAY(G660,2))</f>
        <v>1</v>
      </c>
      <c r="M660" s="28">
        <f>YEAR(TimeEntry2[[#This Row],[WkEnd]])</f>
        <v>2020</v>
      </c>
      <c r="N660" s="28">
        <f>WEEKNUM(TimeEntry2[[#This Row],[WkEnd]])</f>
        <v>48</v>
      </c>
      <c r="O660" s="28" t="str">
        <f>TimeEntry2[[#This Row],[Year]]&amp;"-"&amp;TimeEntry2[[#This Row],[WkNo]]</f>
        <v>2020-48</v>
      </c>
    </row>
    <row r="661" spans="1:15" x14ac:dyDescent="0.25">
      <c r="A661" s="26">
        <f>MOD(IF(ROW()=2,  0.1,    IF(INDEX(TimeEntry2[WkEnd],ROW()-1)  =INDEX(TimeEntry2[WkEnd],ROW()-2),    INDEX(TimeEntry2[format],ROW()-2),    INDEX(TimeEntry2[format],ROW()-2)    +1)),2)</f>
        <v>0.10000000000000009</v>
      </c>
      <c r="B661" s="6">
        <v>44148.669131944444</v>
      </c>
      <c r="C661" s="20">
        <f>TimeEntry2[[#This Row],[Timestamp]]</f>
        <v>44148.669131944444</v>
      </c>
      <c r="D661" s="8" t="s">
        <v>200</v>
      </c>
      <c r="E661" s="7">
        <f>IF(TimeEntry2[[#This Row],[Date]]=0,#REF!,G661+(7-L661))</f>
        <v>44150</v>
      </c>
      <c r="F661" s="21" t="str">
        <f>INDEX(projects[Charge_Code],MATCH(TimeEntry2[[#This Row],[Project_ID]],projects[Project_ID],0))</f>
        <v>210035-65 MC VBB WP1: DO-nota West (25-050)</v>
      </c>
      <c r="G661" s="27">
        <f>ROUNDDOWN(TimeEntry2[[#This Row],[Timestamp]],0)</f>
        <v>44148</v>
      </c>
      <c r="H661" s="8">
        <v>3.5</v>
      </c>
      <c r="I661" s="8" t="str">
        <f t="shared" si="21"/>
        <v>Normal Time</v>
      </c>
      <c r="J661" s="8" t="s">
        <v>764</v>
      </c>
      <c r="K661" s="24" t="str">
        <f>INDEX(projects[job number],MATCH(TimeEntry2[[#This Row],[Project_ID]],projects[Project_ID],0))</f>
        <v>210035-65</v>
      </c>
      <c r="L661" s="8">
        <f>IF(TimeEntry2[[#This Row],[Date]]=0,"",WEEKDAY(G661,2))</f>
        <v>5</v>
      </c>
      <c r="M661" s="28">
        <f>YEAR(TimeEntry2[[#This Row],[WkEnd]])</f>
        <v>2020</v>
      </c>
      <c r="N661" s="28">
        <f>WEEKNUM(TimeEntry2[[#This Row],[WkEnd]])</f>
        <v>47</v>
      </c>
      <c r="O661" s="28" t="str">
        <f>TimeEntry2[[#This Row],[Year]]&amp;"-"&amp;TimeEntry2[[#This Row],[WkNo]]</f>
        <v>2020-47</v>
      </c>
    </row>
    <row r="662" spans="1:15" x14ac:dyDescent="0.25">
      <c r="A662" s="26">
        <f>MOD(IF(ROW()=2,  0.1,    IF(INDEX(TimeEntry2[WkEnd],ROW()-1)  =INDEX(TimeEntry2[WkEnd],ROW()-2),    INDEX(TimeEntry2[format],ROW()-2),    INDEX(TimeEntry2[format],ROW()-2)    +1)),2)</f>
        <v>0.10000000000000009</v>
      </c>
      <c r="B662" s="6">
        <v>44148.500810185185</v>
      </c>
      <c r="C662" s="20">
        <f>TimeEntry2[[#This Row],[Timestamp]]</f>
        <v>44148.500810185185</v>
      </c>
      <c r="D662" s="8" t="s">
        <v>200</v>
      </c>
      <c r="E662" s="7">
        <f>IF(TimeEntry2[[#This Row],[Date]]=0,#REF!,G662+(7-L662))</f>
        <v>44150</v>
      </c>
      <c r="F662" s="21" t="str">
        <f>INDEX(projects[Charge_Code],MATCH(TimeEntry2[[#This Row],[Project_ID]],projects[Project_ID],0))</f>
        <v>210035-65 MC VBB WP1: DO-nota West (25-050)</v>
      </c>
      <c r="G662" s="27">
        <f>ROUNDDOWN(TimeEntry2[[#This Row],[Timestamp]],0)</f>
        <v>44148</v>
      </c>
      <c r="H662" s="8">
        <v>3</v>
      </c>
      <c r="I662" s="8" t="str">
        <f t="shared" si="21"/>
        <v>Normal Time</v>
      </c>
      <c r="J662" s="8" t="s">
        <v>765</v>
      </c>
      <c r="K662" s="24" t="str">
        <f>INDEX(projects[job number],MATCH(TimeEntry2[[#This Row],[Project_ID]],projects[Project_ID],0))</f>
        <v>210035-65</v>
      </c>
      <c r="L662" s="8">
        <f>IF(TimeEntry2[[#This Row],[Date]]=0,"",WEEKDAY(G662,2))</f>
        <v>5</v>
      </c>
      <c r="M662" s="28">
        <f>YEAR(TimeEntry2[[#This Row],[WkEnd]])</f>
        <v>2020</v>
      </c>
      <c r="N662" s="28">
        <f>WEEKNUM(TimeEntry2[[#This Row],[WkEnd]])</f>
        <v>47</v>
      </c>
      <c r="O662" s="28" t="str">
        <f>TimeEntry2[[#This Row],[Year]]&amp;"-"&amp;TimeEntry2[[#This Row],[WkNo]]</f>
        <v>2020-47</v>
      </c>
    </row>
    <row r="663" spans="1:15" x14ac:dyDescent="0.25">
      <c r="A663" s="26">
        <f>MOD(IF(ROW()=2,  0.1,    IF(INDEX(TimeEntry2[WkEnd],ROW()-1)  =INDEX(TimeEntry2[WkEnd],ROW()-2),    INDEX(TimeEntry2[format],ROW()-2),    INDEX(TimeEntry2[format],ROW()-2)    +1)),2)</f>
        <v>0.10000000000000009</v>
      </c>
      <c r="B663" s="6">
        <v>44148.500810185185</v>
      </c>
      <c r="C663" s="20">
        <f>TimeEntry2[[#This Row],[Timestamp]]</f>
        <v>44148.500810185185</v>
      </c>
      <c r="D663" s="8" t="s">
        <v>24</v>
      </c>
      <c r="E663" s="7">
        <f>IF(TimeEntry2[[#This Row],[Date]]=0,#REF!,G663+(7-L663))</f>
        <v>44150</v>
      </c>
      <c r="F663" s="21" t="str">
        <f>INDEX(projects[Charge_Code],MATCH(TimeEntry2[[#This Row],[Project_ID]],projects[Project_ID],0))</f>
        <v>074097-30 LEADERSHIP &amp; MANAGEMENT CC124 (01-124)</v>
      </c>
      <c r="G663" s="27">
        <f>ROUNDDOWN(TimeEntry2[[#This Row],[Timestamp]],0)</f>
        <v>44148</v>
      </c>
      <c r="H663" s="8">
        <v>1</v>
      </c>
      <c r="I663" s="8" t="str">
        <f t="shared" si="21"/>
        <v>Normal Time</v>
      </c>
      <c r="J663" s="8" t="s">
        <v>766</v>
      </c>
      <c r="K663" s="24" t="str">
        <f>INDEX(projects[job number],MATCH(TimeEntry2[[#This Row],[Project_ID]],projects[Project_ID],0))</f>
        <v>074097-30</v>
      </c>
      <c r="L663" s="8">
        <f>IF(TimeEntry2[[#This Row],[Date]]=0,"",WEEKDAY(G663,2))</f>
        <v>5</v>
      </c>
      <c r="M663" s="28">
        <f>YEAR(TimeEntry2[[#This Row],[WkEnd]])</f>
        <v>2020</v>
      </c>
      <c r="N663" s="28">
        <f>WEEKNUM(TimeEntry2[[#This Row],[WkEnd]])</f>
        <v>47</v>
      </c>
      <c r="O663" s="28" t="str">
        <f>TimeEntry2[[#This Row],[Year]]&amp;"-"&amp;TimeEntry2[[#This Row],[WkNo]]</f>
        <v>2020-47</v>
      </c>
    </row>
    <row r="664" spans="1:15" x14ac:dyDescent="0.25">
      <c r="A664" s="26">
        <f>MOD(IF(ROW()=2,  0.1,    IF(INDEX(TimeEntry2[WkEnd],ROW()-1)  =INDEX(TimeEntry2[WkEnd],ROW()-2),    INDEX(TimeEntry2[format],ROW()-2),    INDEX(TimeEntry2[format],ROW()-2)    +1)),2)</f>
        <v>0.10000000000000009</v>
      </c>
      <c r="B664" s="6">
        <v>44147.669722222221</v>
      </c>
      <c r="C664" s="20">
        <f>TimeEntry2[[#This Row],[Timestamp]]</f>
        <v>44147.669722222221</v>
      </c>
      <c r="D664" s="8" t="s">
        <v>200</v>
      </c>
      <c r="E664" s="7">
        <f>IF(TimeEntry2[[#This Row],[Date]]=0,#REF!,G664+(7-L664))</f>
        <v>44150</v>
      </c>
      <c r="F664" s="21" t="str">
        <f>INDEX(projects[Charge_Code],MATCH(TimeEntry2[[#This Row],[Project_ID]],projects[Project_ID],0))</f>
        <v>210035-65 MC VBB WP1: DO-nota West (25-050)</v>
      </c>
      <c r="G664" s="27">
        <f>ROUNDDOWN(TimeEntry2[[#This Row],[Timestamp]],0)</f>
        <v>44147</v>
      </c>
      <c r="H664" s="8">
        <v>4.5</v>
      </c>
      <c r="I664" s="8" t="str">
        <f t="shared" si="21"/>
        <v>Normal Time</v>
      </c>
      <c r="J664" s="8" t="s">
        <v>767</v>
      </c>
      <c r="K664" s="24" t="str">
        <f>INDEX(projects[job number],MATCH(TimeEntry2[[#This Row],[Project_ID]],projects[Project_ID],0))</f>
        <v>210035-65</v>
      </c>
      <c r="L664" s="8">
        <f>IF(TimeEntry2[[#This Row],[Date]]=0,"",WEEKDAY(G664,2))</f>
        <v>4</v>
      </c>
      <c r="M664" s="28">
        <f>YEAR(TimeEntry2[[#This Row],[WkEnd]])</f>
        <v>2020</v>
      </c>
      <c r="N664" s="28">
        <f>WEEKNUM(TimeEntry2[[#This Row],[WkEnd]])</f>
        <v>47</v>
      </c>
      <c r="O664" s="28" t="str">
        <f>TimeEntry2[[#This Row],[Year]]&amp;"-"&amp;TimeEntry2[[#This Row],[WkNo]]</f>
        <v>2020-47</v>
      </c>
    </row>
    <row r="665" spans="1:15" x14ac:dyDescent="0.25">
      <c r="A665" s="26">
        <f>MOD(IF(ROW()=2,  0.1,    IF(INDEX(TimeEntry2[WkEnd],ROW()-1)  =INDEX(TimeEntry2[WkEnd],ROW()-2),    INDEX(TimeEntry2[format],ROW()-2),    INDEX(TimeEntry2[format],ROW()-2)    +1)),2)</f>
        <v>0.10000000000000009</v>
      </c>
      <c r="B665" s="6">
        <v>44147.522129629629</v>
      </c>
      <c r="C665" s="20">
        <f>TimeEntry2[[#This Row],[Timestamp]]</f>
        <v>44147.522129629629</v>
      </c>
      <c r="D665" s="8" t="s">
        <v>200</v>
      </c>
      <c r="E665" s="7">
        <f>IF(TimeEntry2[[#This Row],[Date]]=0,#REF!,G665+(7-L665))</f>
        <v>44150</v>
      </c>
      <c r="F665" s="21" t="str">
        <f>INDEX(projects[Charge_Code],MATCH(TimeEntry2[[#This Row],[Project_ID]],projects[Project_ID],0))</f>
        <v>210035-65 MC VBB WP1: DO-nota West (25-050)</v>
      </c>
      <c r="G665" s="27">
        <f>ROUNDDOWN(TimeEntry2[[#This Row],[Timestamp]],0)</f>
        <v>44147</v>
      </c>
      <c r="H665" s="8">
        <v>3</v>
      </c>
      <c r="I665" s="8" t="str">
        <f t="shared" si="21"/>
        <v>Normal Time</v>
      </c>
      <c r="J665" s="8" t="s">
        <v>768</v>
      </c>
      <c r="K665" s="24" t="str">
        <f>INDEX(projects[job number],MATCH(TimeEntry2[[#This Row],[Project_ID]],projects[Project_ID],0))</f>
        <v>210035-65</v>
      </c>
      <c r="L665" s="8">
        <f>IF(TimeEntry2[[#This Row],[Date]]=0,"",WEEKDAY(G665,2))</f>
        <v>4</v>
      </c>
      <c r="M665" s="28">
        <f>YEAR(TimeEntry2[[#This Row],[WkEnd]])</f>
        <v>2020</v>
      </c>
      <c r="N665" s="28">
        <f>WEEKNUM(TimeEntry2[[#This Row],[WkEnd]])</f>
        <v>47</v>
      </c>
      <c r="O665" s="28" t="str">
        <f>TimeEntry2[[#This Row],[Year]]&amp;"-"&amp;TimeEntry2[[#This Row],[WkNo]]</f>
        <v>2020-47</v>
      </c>
    </row>
    <row r="666" spans="1:15" x14ac:dyDescent="0.25">
      <c r="A666" s="26">
        <f>MOD(IF(ROW()=2,  0.1,    IF(INDEX(TimeEntry2[WkEnd],ROW()-1)  =INDEX(TimeEntry2[WkEnd],ROW()-2),    INDEX(TimeEntry2[format],ROW()-2),    INDEX(TimeEntry2[format],ROW()-2)    +1)),2)</f>
        <v>0.10000000000000009</v>
      </c>
      <c r="B666" s="6">
        <v>44146.699548611112</v>
      </c>
      <c r="C666" s="20">
        <f>TimeEntry2[[#This Row],[Timestamp]]</f>
        <v>44146.699548611112</v>
      </c>
      <c r="D666" s="8" t="s">
        <v>24</v>
      </c>
      <c r="E666" s="7">
        <f>IF(TimeEntry2[[#This Row],[Date]]=0,#REF!,G666+(7-L666))</f>
        <v>44150</v>
      </c>
      <c r="F666" s="21" t="str">
        <f>INDEX(projects[Charge_Code],MATCH(TimeEntry2[[#This Row],[Project_ID]],projects[Project_ID],0))</f>
        <v>074097-30 LEADERSHIP &amp; MANAGEMENT CC124 (01-124)</v>
      </c>
      <c r="G666" s="27">
        <f>ROUNDDOWN(TimeEntry2[[#This Row],[Timestamp]],0)</f>
        <v>44146</v>
      </c>
      <c r="H666" s="8">
        <v>1</v>
      </c>
      <c r="I666" s="8" t="str">
        <f t="shared" si="21"/>
        <v>Normal Time</v>
      </c>
      <c r="J666" s="8" t="s">
        <v>769</v>
      </c>
      <c r="K666" s="24" t="str">
        <f>INDEX(projects[job number],MATCH(TimeEntry2[[#This Row],[Project_ID]],projects[Project_ID],0))</f>
        <v>074097-30</v>
      </c>
      <c r="L666" s="8">
        <f>IF(TimeEntry2[[#This Row],[Date]]=0,"",WEEKDAY(G666,2))</f>
        <v>3</v>
      </c>
      <c r="M666" s="28">
        <f>YEAR(TimeEntry2[[#This Row],[WkEnd]])</f>
        <v>2020</v>
      </c>
      <c r="N666" s="28">
        <f>WEEKNUM(TimeEntry2[[#This Row],[WkEnd]])</f>
        <v>47</v>
      </c>
      <c r="O666" s="28" t="str">
        <f>TimeEntry2[[#This Row],[Year]]&amp;"-"&amp;TimeEntry2[[#This Row],[WkNo]]</f>
        <v>2020-47</v>
      </c>
    </row>
    <row r="667" spans="1:15" x14ac:dyDescent="0.25">
      <c r="A667" s="26">
        <f>MOD(IF(ROW()=2,  0.1,    IF(INDEX(TimeEntry2[WkEnd],ROW()-1)  =INDEX(TimeEntry2[WkEnd],ROW()-2),    INDEX(TimeEntry2[format],ROW()-2),    INDEX(TimeEntry2[format],ROW()-2)    +1)),2)</f>
        <v>0.10000000000000009</v>
      </c>
      <c r="B667" s="6">
        <v>44146.699548611112</v>
      </c>
      <c r="C667" s="20">
        <f>TimeEntry2[[#This Row],[Timestamp]]</f>
        <v>44146.699548611112</v>
      </c>
      <c r="D667" s="8" t="s">
        <v>200</v>
      </c>
      <c r="E667" s="7">
        <f>IF(TimeEntry2[[#This Row],[Date]]=0,#REF!,G667+(7-L667))</f>
        <v>44150</v>
      </c>
      <c r="F667" s="21" t="str">
        <f>INDEX(projects[Charge_Code],MATCH(TimeEntry2[[#This Row],[Project_ID]],projects[Project_ID],0))</f>
        <v>210035-65 MC VBB WP1: DO-nota West (25-050)</v>
      </c>
      <c r="G667" s="27">
        <f>ROUNDDOWN(TimeEntry2[[#This Row],[Timestamp]],0)</f>
        <v>44146</v>
      </c>
      <c r="H667" s="8">
        <v>3.5</v>
      </c>
      <c r="I667" s="8" t="str">
        <f t="shared" si="21"/>
        <v>Normal Time</v>
      </c>
      <c r="J667" s="8" t="s">
        <v>770</v>
      </c>
      <c r="K667" s="24" t="str">
        <f>INDEX(projects[job number],MATCH(TimeEntry2[[#This Row],[Project_ID]],projects[Project_ID],0))</f>
        <v>210035-65</v>
      </c>
      <c r="L667" s="8">
        <f>IF(TimeEntry2[[#This Row],[Date]]=0,"",WEEKDAY(G667,2))</f>
        <v>3</v>
      </c>
      <c r="M667" s="28">
        <f>YEAR(TimeEntry2[[#This Row],[WkEnd]])</f>
        <v>2020</v>
      </c>
      <c r="N667" s="28">
        <f>WEEKNUM(TimeEntry2[[#This Row],[WkEnd]])</f>
        <v>47</v>
      </c>
      <c r="O667" s="28" t="str">
        <f>TimeEntry2[[#This Row],[Year]]&amp;"-"&amp;TimeEntry2[[#This Row],[WkNo]]</f>
        <v>2020-47</v>
      </c>
    </row>
    <row r="668" spans="1:15" x14ac:dyDescent="0.25">
      <c r="A668" s="26">
        <f>MOD(IF(ROW()=2,  0.1,    IF(INDEX(TimeEntry2[WkEnd],ROW()-1)  =INDEX(TimeEntry2[WkEnd],ROW()-2),    INDEX(TimeEntry2[format],ROW()-2),    INDEX(TimeEntry2[format],ROW()-2)    +1)),2)</f>
        <v>0.10000000000000009</v>
      </c>
      <c r="B668" s="6">
        <v>44146.501342592594</v>
      </c>
      <c r="C668" s="20">
        <f>TimeEntry2[[#This Row],[Timestamp]]</f>
        <v>44146.501342592594</v>
      </c>
      <c r="D668" s="8" t="s">
        <v>200</v>
      </c>
      <c r="E668" s="7">
        <f>IF(TimeEntry2[[#This Row],[Date]]=0,#REF!,G668+(7-L668))</f>
        <v>44150</v>
      </c>
      <c r="F668" s="21" t="str">
        <f>INDEX(projects[Charge_Code],MATCH(TimeEntry2[[#This Row],[Project_ID]],projects[Project_ID],0))</f>
        <v>210035-65 MC VBB WP1: DO-nota West (25-050)</v>
      </c>
      <c r="G668" s="27">
        <f>ROUNDDOWN(TimeEntry2[[#This Row],[Timestamp]],0)</f>
        <v>44146</v>
      </c>
      <c r="H668" s="8">
        <v>3</v>
      </c>
      <c r="I668" s="8" t="str">
        <f t="shared" si="21"/>
        <v>Normal Time</v>
      </c>
      <c r="J668" s="8" t="s">
        <v>771</v>
      </c>
      <c r="K668" s="24" t="str">
        <f>INDEX(projects[job number],MATCH(TimeEntry2[[#This Row],[Project_ID]],projects[Project_ID],0))</f>
        <v>210035-65</v>
      </c>
      <c r="L668" s="8">
        <f>IF(TimeEntry2[[#This Row],[Date]]=0,"",WEEKDAY(G668,2))</f>
        <v>3</v>
      </c>
      <c r="M668" s="28">
        <f>YEAR(TimeEntry2[[#This Row],[WkEnd]])</f>
        <v>2020</v>
      </c>
      <c r="N668" s="28">
        <f>WEEKNUM(TimeEntry2[[#This Row],[WkEnd]])</f>
        <v>47</v>
      </c>
      <c r="O668" s="28" t="str">
        <f>TimeEntry2[[#This Row],[Year]]&amp;"-"&amp;TimeEntry2[[#This Row],[WkNo]]</f>
        <v>2020-47</v>
      </c>
    </row>
    <row r="669" spans="1:15" x14ac:dyDescent="0.25">
      <c r="A669" s="26">
        <f>MOD(IF(ROW()=2,  0.1,    IF(INDEX(TimeEntry2[WkEnd],ROW()-1)  =INDEX(TimeEntry2[WkEnd],ROW()-2),    INDEX(TimeEntry2[format],ROW()-2),    INDEX(TimeEntry2[format],ROW()-2)    +1)),2)</f>
        <v>0.10000000000000009</v>
      </c>
      <c r="B669" s="6">
        <v>44145.669756944444</v>
      </c>
      <c r="C669" s="20">
        <f>TimeEntry2[[#This Row],[Timestamp]]</f>
        <v>44145.669756944444</v>
      </c>
      <c r="D669" s="8" t="s">
        <v>200</v>
      </c>
      <c r="E669" s="7">
        <f>IF(TimeEntry2[[#This Row],[Date]]=0,#REF!,G669+(7-L669))</f>
        <v>44150</v>
      </c>
      <c r="F669" s="21" t="str">
        <f>INDEX(projects[Charge_Code],MATCH(TimeEntry2[[#This Row],[Project_ID]],projects[Project_ID],0))</f>
        <v>210035-65 MC VBB WP1: DO-nota West (25-050)</v>
      </c>
      <c r="G669" s="27">
        <f>ROUNDDOWN(TimeEntry2[[#This Row],[Timestamp]],0)</f>
        <v>44145</v>
      </c>
      <c r="H669" s="8">
        <v>3.5</v>
      </c>
      <c r="I669" s="8" t="str">
        <f t="shared" si="21"/>
        <v>Normal Time</v>
      </c>
      <c r="J669" s="8" t="s">
        <v>772</v>
      </c>
      <c r="K669" s="24" t="str">
        <f>INDEX(projects[job number],MATCH(TimeEntry2[[#This Row],[Project_ID]],projects[Project_ID],0))</f>
        <v>210035-65</v>
      </c>
      <c r="L669" s="8">
        <f>IF(TimeEntry2[[#This Row],[Date]]=0,"",WEEKDAY(G669,2))</f>
        <v>2</v>
      </c>
      <c r="M669" s="28">
        <f>YEAR(TimeEntry2[[#This Row],[WkEnd]])</f>
        <v>2020</v>
      </c>
      <c r="N669" s="28">
        <f>WEEKNUM(TimeEntry2[[#This Row],[WkEnd]])</f>
        <v>47</v>
      </c>
      <c r="O669" s="28" t="str">
        <f>TimeEntry2[[#This Row],[Year]]&amp;"-"&amp;TimeEntry2[[#This Row],[WkNo]]</f>
        <v>2020-47</v>
      </c>
    </row>
    <row r="670" spans="1:15" x14ac:dyDescent="0.25">
      <c r="A670" s="26">
        <f>MOD(IF(ROW()=2,  0.1,    IF(INDEX(TimeEntry2[WkEnd],ROW()-1)  =INDEX(TimeEntry2[WkEnd],ROW()-2),    INDEX(TimeEntry2[format],ROW()-2),    INDEX(TimeEntry2[format],ROW()-2)    +1)),2)</f>
        <v>0.10000000000000009</v>
      </c>
      <c r="B670" s="6">
        <v>44145.506365740737</v>
      </c>
      <c r="C670" s="20">
        <f>TimeEntry2[[#This Row],[Timestamp]]</f>
        <v>44145.506365740737</v>
      </c>
      <c r="D670" s="8" t="s">
        <v>200</v>
      </c>
      <c r="E670" s="7">
        <f>IF(TimeEntry2[[#This Row],[Date]]=0,#REF!,G670+(7-L670))</f>
        <v>44150</v>
      </c>
      <c r="F670" s="21" t="str">
        <f>INDEX(projects[Charge_Code],MATCH(TimeEntry2[[#This Row],[Project_ID]],projects[Project_ID],0))</f>
        <v>210035-65 MC VBB WP1: DO-nota West (25-050)</v>
      </c>
      <c r="G670" s="27">
        <f>ROUNDDOWN(TimeEntry2[[#This Row],[Timestamp]],0)</f>
        <v>44145</v>
      </c>
      <c r="H670" s="8">
        <v>4</v>
      </c>
      <c r="I670" s="8" t="str">
        <f t="shared" si="21"/>
        <v>Normal Time</v>
      </c>
      <c r="J670" s="8" t="s">
        <v>773</v>
      </c>
      <c r="K670" s="24" t="str">
        <f>INDEX(projects[job number],MATCH(TimeEntry2[[#This Row],[Project_ID]],projects[Project_ID],0))</f>
        <v>210035-65</v>
      </c>
      <c r="L670" s="8">
        <f>IF(TimeEntry2[[#This Row],[Date]]=0,"",WEEKDAY(G670,2))</f>
        <v>2</v>
      </c>
      <c r="M670" s="28">
        <f>YEAR(TimeEntry2[[#This Row],[WkEnd]])</f>
        <v>2020</v>
      </c>
      <c r="N670" s="28">
        <f>WEEKNUM(TimeEntry2[[#This Row],[WkEnd]])</f>
        <v>47</v>
      </c>
      <c r="O670" s="28" t="str">
        <f>TimeEntry2[[#This Row],[Year]]&amp;"-"&amp;TimeEntry2[[#This Row],[WkNo]]</f>
        <v>2020-47</v>
      </c>
    </row>
    <row r="671" spans="1:15" x14ac:dyDescent="0.25">
      <c r="A671" s="26">
        <f>MOD(IF(ROW()=2,  0.1,    IF(INDEX(TimeEntry2[WkEnd],ROW()-1)  =INDEX(TimeEntry2[WkEnd],ROW()-2),    INDEX(TimeEntry2[format],ROW()-2),    INDEX(TimeEntry2[format],ROW()-2)    +1)),2)</f>
        <v>0.10000000000000009</v>
      </c>
      <c r="B671" s="6">
        <v>44144.500752314816</v>
      </c>
      <c r="C671" s="20">
        <f>TimeEntry2[[#This Row],[Timestamp]]</f>
        <v>44144.500752314816</v>
      </c>
      <c r="D671" s="8" t="s">
        <v>200</v>
      </c>
      <c r="E671" s="7">
        <f>IF(TimeEntry2[[#This Row],[Date]]=0,#REF!,G671+(7-L671))</f>
        <v>44150</v>
      </c>
      <c r="F671" s="21" t="str">
        <f>INDEX(projects[Charge_Code],MATCH(TimeEntry2[[#This Row],[Project_ID]],projects[Project_ID],0))</f>
        <v>210035-65 MC VBB WP1: DO-nota West (25-050)</v>
      </c>
      <c r="G671" s="27">
        <f>ROUNDDOWN(TimeEntry2[[#This Row],[Timestamp]],0)</f>
        <v>44144</v>
      </c>
      <c r="H671" s="8">
        <v>6.5</v>
      </c>
      <c r="I671" s="8" t="str">
        <f t="shared" si="21"/>
        <v>Normal Time</v>
      </c>
      <c r="J671" s="8" t="s">
        <v>774</v>
      </c>
      <c r="K671" s="24" t="str">
        <f>INDEX(projects[job number],MATCH(TimeEntry2[[#This Row],[Project_ID]],projects[Project_ID],0))</f>
        <v>210035-65</v>
      </c>
      <c r="L671" s="8">
        <f>IF(TimeEntry2[[#This Row],[Date]]=0,"",WEEKDAY(G671,2))</f>
        <v>1</v>
      </c>
      <c r="M671" s="28">
        <f>YEAR(TimeEntry2[[#This Row],[WkEnd]])</f>
        <v>2020</v>
      </c>
      <c r="N671" s="28">
        <f>WEEKNUM(TimeEntry2[[#This Row],[WkEnd]])</f>
        <v>47</v>
      </c>
      <c r="O671" s="28" t="str">
        <f>TimeEntry2[[#This Row],[Year]]&amp;"-"&amp;TimeEntry2[[#This Row],[WkNo]]</f>
        <v>2020-47</v>
      </c>
    </row>
    <row r="672" spans="1:15" x14ac:dyDescent="0.25">
      <c r="A672" s="26">
        <f>MOD(IF(ROW()=2,  0.1,    IF(INDEX(TimeEntry2[WkEnd],ROW()-1)  =INDEX(TimeEntry2[WkEnd],ROW()-2),    INDEX(TimeEntry2[format],ROW()-2),    INDEX(TimeEntry2[format],ROW()-2)    +1)),2)</f>
        <v>0.10000000000000009</v>
      </c>
      <c r="B672" s="6">
        <v>44144.500752314816</v>
      </c>
      <c r="C672" s="20">
        <f>TimeEntry2[[#This Row],[Timestamp]]</f>
        <v>44144.500752314816</v>
      </c>
      <c r="D672" s="8" t="s">
        <v>200</v>
      </c>
      <c r="E672" s="7">
        <f>IF(TimeEntry2[[#This Row],[Date]]=0,#REF!,G672+(7-L672))</f>
        <v>44150</v>
      </c>
      <c r="F672" s="21" t="str">
        <f>INDEX(projects[Charge_Code],MATCH(TimeEntry2[[#This Row],[Project_ID]],projects[Project_ID],0))</f>
        <v>210035-65 MC VBB WP1: DO-nota West (25-050)</v>
      </c>
      <c r="G672" s="27">
        <f>ROUNDDOWN(TimeEntry2[[#This Row],[Timestamp]],0)</f>
        <v>44144</v>
      </c>
      <c r="H672" s="8">
        <v>1</v>
      </c>
      <c r="I672" s="8" t="str">
        <f t="shared" si="21"/>
        <v>Normal Time</v>
      </c>
      <c r="J672" s="8" t="s">
        <v>775</v>
      </c>
      <c r="K672" s="24" t="str">
        <f>INDEX(projects[job number],MATCH(TimeEntry2[[#This Row],[Project_ID]],projects[Project_ID],0))</f>
        <v>210035-65</v>
      </c>
      <c r="L672" s="8">
        <f>IF(TimeEntry2[[#This Row],[Date]]=0,"",WEEKDAY(G672,2))</f>
        <v>1</v>
      </c>
      <c r="M672" s="28">
        <f>YEAR(TimeEntry2[[#This Row],[WkEnd]])</f>
        <v>2020</v>
      </c>
      <c r="N672" s="28">
        <f>WEEKNUM(TimeEntry2[[#This Row],[WkEnd]])</f>
        <v>47</v>
      </c>
      <c r="O672" s="28" t="str">
        <f>TimeEntry2[[#This Row],[Year]]&amp;"-"&amp;TimeEntry2[[#This Row],[WkNo]]</f>
        <v>2020-47</v>
      </c>
    </row>
    <row r="673" spans="1:15" x14ac:dyDescent="0.25">
      <c r="A673" s="26">
        <f>MOD(IF(ROW()=2,  0.1,    IF(INDEX(TimeEntry2[WkEnd],ROW()-1)  =INDEX(TimeEntry2[WkEnd],ROW()-2),    INDEX(TimeEntry2[format],ROW()-2),    INDEX(TimeEntry2[format],ROW()-2)    +1)),2)</f>
        <v>1.1000000000000001</v>
      </c>
      <c r="B673" s="6">
        <v>44141.667719907404</v>
      </c>
      <c r="C673" s="20">
        <f>TimeEntry2[[#This Row],[Timestamp]]</f>
        <v>44141.667719907404</v>
      </c>
      <c r="D673" s="8" t="s">
        <v>200</v>
      </c>
      <c r="E673" s="7">
        <f>IF(TimeEntry2[[#This Row],[Date]]=0,#REF!,G673+(7-L673))</f>
        <v>44143</v>
      </c>
      <c r="F673" s="21" t="str">
        <f>INDEX(projects[Charge_Code],MATCH(TimeEntry2[[#This Row],[Project_ID]],projects[Project_ID],0))</f>
        <v>210035-65 MC VBB WP1: DO-nota West (25-050)</v>
      </c>
      <c r="G673" s="27">
        <f>ROUNDDOWN(TimeEntry2[[#This Row],[Timestamp]],0)</f>
        <v>44141</v>
      </c>
      <c r="H673" s="8">
        <v>3.5</v>
      </c>
      <c r="I673" s="8" t="str">
        <f t="shared" si="21"/>
        <v>Normal Time</v>
      </c>
      <c r="J673" s="8" t="s">
        <v>776</v>
      </c>
      <c r="K673" s="24" t="str">
        <f>INDEX(projects[job number],MATCH(TimeEntry2[[#This Row],[Project_ID]],projects[Project_ID],0))</f>
        <v>210035-65</v>
      </c>
      <c r="L673" s="8">
        <f>IF(TimeEntry2[[#This Row],[Date]]=0,"",WEEKDAY(G673,2))</f>
        <v>5</v>
      </c>
      <c r="M673" s="28">
        <f>YEAR(TimeEntry2[[#This Row],[WkEnd]])</f>
        <v>2020</v>
      </c>
      <c r="N673" s="28">
        <f>WEEKNUM(TimeEntry2[[#This Row],[WkEnd]])</f>
        <v>46</v>
      </c>
      <c r="O673" s="28" t="str">
        <f>TimeEntry2[[#This Row],[Year]]&amp;"-"&amp;TimeEntry2[[#This Row],[WkNo]]</f>
        <v>2020-46</v>
      </c>
    </row>
    <row r="674" spans="1:15" x14ac:dyDescent="0.25">
      <c r="A674" s="26">
        <f>MOD(IF(ROW()=2,  0.1,    IF(INDEX(TimeEntry2[WkEnd],ROW()-1)  =INDEX(TimeEntry2[WkEnd],ROW()-2),    INDEX(TimeEntry2[format],ROW()-2),    INDEX(TimeEntry2[format],ROW()-2)    +1)),2)</f>
        <v>1.1000000000000001</v>
      </c>
      <c r="B674" s="6">
        <v>44141.667719907404</v>
      </c>
      <c r="C674" s="20">
        <f>TimeEntry2[[#This Row],[Timestamp]]</f>
        <v>44141.667719907404</v>
      </c>
      <c r="D674" s="8" t="s">
        <v>24</v>
      </c>
      <c r="E674" s="7">
        <f>IF(TimeEntry2[[#This Row],[Date]]=0,#REF!,G674+(7-L674))</f>
        <v>44143</v>
      </c>
      <c r="F674" s="21" t="str">
        <f>INDEX(projects[Charge_Code],MATCH(TimeEntry2[[#This Row],[Project_ID]],projects[Project_ID],0))</f>
        <v>074097-30 LEADERSHIP &amp; MANAGEMENT CC124 (01-124)</v>
      </c>
      <c r="G674" s="27">
        <f>ROUNDDOWN(TimeEntry2[[#This Row],[Timestamp]],0)</f>
        <v>44141</v>
      </c>
      <c r="H674" s="8">
        <v>1</v>
      </c>
      <c r="I674" s="8" t="str">
        <f t="shared" si="21"/>
        <v>Normal Time</v>
      </c>
      <c r="J674" s="8" t="s">
        <v>777</v>
      </c>
      <c r="K674" s="24" t="str">
        <f>INDEX(projects[job number],MATCH(TimeEntry2[[#This Row],[Project_ID]],projects[Project_ID],0))</f>
        <v>074097-30</v>
      </c>
      <c r="L674" s="8">
        <f>IF(TimeEntry2[[#This Row],[Date]]=0,"",WEEKDAY(G674,2))</f>
        <v>5</v>
      </c>
      <c r="M674" s="28">
        <f>YEAR(TimeEntry2[[#This Row],[WkEnd]])</f>
        <v>2020</v>
      </c>
      <c r="N674" s="28">
        <f>WEEKNUM(TimeEntry2[[#This Row],[WkEnd]])</f>
        <v>46</v>
      </c>
      <c r="O674" s="28" t="str">
        <f>TimeEntry2[[#This Row],[Year]]&amp;"-"&amp;TimeEntry2[[#This Row],[WkNo]]</f>
        <v>2020-46</v>
      </c>
    </row>
    <row r="675" spans="1:15" x14ac:dyDescent="0.25">
      <c r="A675" s="26">
        <f>MOD(IF(ROW()=2,  0.1,    IF(INDEX(TimeEntry2[WkEnd],ROW()-1)  =INDEX(TimeEntry2[WkEnd],ROW()-2),    INDEX(TimeEntry2[format],ROW()-2),    INDEX(TimeEntry2[format],ROW()-2)    +1)),2)</f>
        <v>1.1000000000000001</v>
      </c>
      <c r="B675" s="6">
        <v>44141.50136574074</v>
      </c>
      <c r="C675" s="20">
        <f>TimeEntry2[[#This Row],[Timestamp]]</f>
        <v>44141.50136574074</v>
      </c>
      <c r="D675" s="8" t="s">
        <v>24</v>
      </c>
      <c r="E675" s="7">
        <f>IF(TimeEntry2[[#This Row],[Date]]=0,#REF!,G675+(7-L675))</f>
        <v>44143</v>
      </c>
      <c r="F675" s="21" t="str">
        <f>INDEX(projects[Charge_Code],MATCH(TimeEntry2[[#This Row],[Project_ID]],projects[Project_ID],0))</f>
        <v>074097-30 LEADERSHIP &amp; MANAGEMENT CC124 (01-124)</v>
      </c>
      <c r="G675" s="27">
        <f>ROUNDDOWN(TimeEntry2[[#This Row],[Timestamp]],0)</f>
        <v>44141</v>
      </c>
      <c r="H675" s="8">
        <v>1.5</v>
      </c>
      <c r="I675" s="8" t="str">
        <f t="shared" si="21"/>
        <v>Normal Time</v>
      </c>
      <c r="J675" s="8" t="s">
        <v>778</v>
      </c>
      <c r="K675" s="24" t="str">
        <f>INDEX(projects[job number],MATCH(TimeEntry2[[#This Row],[Project_ID]],projects[Project_ID],0))</f>
        <v>074097-30</v>
      </c>
      <c r="L675" s="8">
        <f>IF(TimeEntry2[[#This Row],[Date]]=0,"",WEEKDAY(G675,2))</f>
        <v>5</v>
      </c>
      <c r="M675" s="28">
        <f>YEAR(TimeEntry2[[#This Row],[WkEnd]])</f>
        <v>2020</v>
      </c>
      <c r="N675" s="28">
        <f>WEEKNUM(TimeEntry2[[#This Row],[WkEnd]])</f>
        <v>46</v>
      </c>
      <c r="O675" s="28" t="str">
        <f>TimeEntry2[[#This Row],[Year]]&amp;"-"&amp;TimeEntry2[[#This Row],[WkNo]]</f>
        <v>2020-46</v>
      </c>
    </row>
    <row r="676" spans="1:15" x14ac:dyDescent="0.25">
      <c r="A676" s="26">
        <f>MOD(IF(ROW()=2,  0.1,    IF(INDEX(TimeEntry2[WkEnd],ROW()-1)  =INDEX(TimeEntry2[WkEnd],ROW()-2),    INDEX(TimeEntry2[format],ROW()-2),    INDEX(TimeEntry2[format],ROW()-2)    +1)),2)</f>
        <v>1.1000000000000001</v>
      </c>
      <c r="B676" s="6">
        <v>44141.50136574074</v>
      </c>
      <c r="C676" s="20">
        <f>TimeEntry2[[#This Row],[Timestamp]]</f>
        <v>44141.50136574074</v>
      </c>
      <c r="D676" s="8" t="s">
        <v>200</v>
      </c>
      <c r="E676" s="7">
        <f>IF(TimeEntry2[[#This Row],[Date]]=0,#REF!,G676+(7-L676))</f>
        <v>44143</v>
      </c>
      <c r="F676" s="21" t="str">
        <f>INDEX(projects[Charge_Code],MATCH(TimeEntry2[[#This Row],[Project_ID]],projects[Project_ID],0))</f>
        <v>210035-65 MC VBB WP1: DO-nota West (25-050)</v>
      </c>
      <c r="G676" s="27">
        <f>ROUNDDOWN(TimeEntry2[[#This Row],[Timestamp]],0)</f>
        <v>44141</v>
      </c>
      <c r="H676" s="8">
        <v>2</v>
      </c>
      <c r="I676" s="8" t="str">
        <f t="shared" si="21"/>
        <v>Normal Time</v>
      </c>
      <c r="J676" s="8" t="s">
        <v>779</v>
      </c>
      <c r="K676" s="24" t="str">
        <f>INDEX(projects[job number],MATCH(TimeEntry2[[#This Row],[Project_ID]],projects[Project_ID],0))</f>
        <v>210035-65</v>
      </c>
      <c r="L676" s="8">
        <f>IF(TimeEntry2[[#This Row],[Date]]=0,"",WEEKDAY(G676,2))</f>
        <v>5</v>
      </c>
      <c r="M676" s="28">
        <f>YEAR(TimeEntry2[[#This Row],[WkEnd]])</f>
        <v>2020</v>
      </c>
      <c r="N676" s="28">
        <f>WEEKNUM(TimeEntry2[[#This Row],[WkEnd]])</f>
        <v>46</v>
      </c>
      <c r="O676" s="28" t="str">
        <f>TimeEntry2[[#This Row],[Year]]&amp;"-"&amp;TimeEntry2[[#This Row],[WkNo]]</f>
        <v>2020-46</v>
      </c>
    </row>
    <row r="677" spans="1:15" x14ac:dyDescent="0.25">
      <c r="A677" s="26">
        <f>MOD(IF(ROW()=2,  0.1,    IF(INDEX(TimeEntry2[WkEnd],ROW()-1)  =INDEX(TimeEntry2[WkEnd],ROW()-2),    INDEX(TimeEntry2[format],ROW()-2),    INDEX(TimeEntry2[format],ROW()-2)    +1)),2)</f>
        <v>1.1000000000000001</v>
      </c>
      <c r="B677" s="6">
        <v>44140.667268518519</v>
      </c>
      <c r="C677" s="20">
        <f>TimeEntry2[[#This Row],[Timestamp]]</f>
        <v>44140.667268518519</v>
      </c>
      <c r="D677" s="8" t="s">
        <v>200</v>
      </c>
      <c r="E677" s="7">
        <f>IF(TimeEntry2[[#This Row],[Date]]=0,#REF!,G677+(7-L677))</f>
        <v>44143</v>
      </c>
      <c r="F677" s="21" t="str">
        <f>INDEX(projects[Charge_Code],MATCH(TimeEntry2[[#This Row],[Project_ID]],projects[Project_ID],0))</f>
        <v>210035-65 MC VBB WP1: DO-nota West (25-050)</v>
      </c>
      <c r="G677" s="27">
        <f>ROUNDDOWN(TimeEntry2[[#This Row],[Timestamp]],0)</f>
        <v>44140</v>
      </c>
      <c r="H677" s="8">
        <v>3.5</v>
      </c>
      <c r="I677" s="8" t="str">
        <f t="shared" si="21"/>
        <v>Normal Time</v>
      </c>
      <c r="J677" s="8" t="s">
        <v>780</v>
      </c>
      <c r="K677" s="24" t="str">
        <f>INDEX(projects[job number],MATCH(TimeEntry2[[#This Row],[Project_ID]],projects[Project_ID],0))</f>
        <v>210035-65</v>
      </c>
      <c r="L677" s="8">
        <f>IF(TimeEntry2[[#This Row],[Date]]=0,"",WEEKDAY(G677,2))</f>
        <v>4</v>
      </c>
      <c r="M677" s="28">
        <f>YEAR(TimeEntry2[[#This Row],[WkEnd]])</f>
        <v>2020</v>
      </c>
      <c r="N677" s="28">
        <f>WEEKNUM(TimeEntry2[[#This Row],[WkEnd]])</f>
        <v>46</v>
      </c>
      <c r="O677" s="28" t="str">
        <f>TimeEntry2[[#This Row],[Year]]&amp;"-"&amp;TimeEntry2[[#This Row],[WkNo]]</f>
        <v>2020-46</v>
      </c>
    </row>
    <row r="678" spans="1:15" x14ac:dyDescent="0.25">
      <c r="A678" s="26">
        <f>MOD(IF(ROW()=2,  0.1,    IF(INDEX(TimeEntry2[WkEnd],ROW()-1)  =INDEX(TimeEntry2[WkEnd],ROW()-2),    INDEX(TimeEntry2[format],ROW()-2),    INDEX(TimeEntry2[format],ROW()-2)    +1)),2)</f>
        <v>1.1000000000000001</v>
      </c>
      <c r="B678" s="6">
        <v>44140.500324074077</v>
      </c>
      <c r="C678" s="20">
        <f>TimeEntry2[[#This Row],[Timestamp]]</f>
        <v>44140.500324074077</v>
      </c>
      <c r="D678" s="8" t="s">
        <v>200</v>
      </c>
      <c r="E678" s="7">
        <f>IF(TimeEntry2[[#This Row],[Date]]=0,#REF!,G678+(7-L678))</f>
        <v>44143</v>
      </c>
      <c r="F678" s="21" t="str">
        <f>INDEX(projects[Charge_Code],MATCH(TimeEntry2[[#This Row],[Project_ID]],projects[Project_ID],0))</f>
        <v>210035-65 MC VBB WP1: DO-nota West (25-050)</v>
      </c>
      <c r="G678" s="27">
        <f>ROUNDDOWN(TimeEntry2[[#This Row],[Timestamp]],0)</f>
        <v>44140</v>
      </c>
      <c r="H678" s="8">
        <v>4</v>
      </c>
      <c r="I678" s="8" t="str">
        <f t="shared" si="21"/>
        <v>Normal Time</v>
      </c>
      <c r="J678" s="8" t="s">
        <v>781</v>
      </c>
      <c r="K678" s="24" t="str">
        <f>INDEX(projects[job number],MATCH(TimeEntry2[[#This Row],[Project_ID]],projects[Project_ID],0))</f>
        <v>210035-65</v>
      </c>
      <c r="L678" s="8">
        <f>IF(TimeEntry2[[#This Row],[Date]]=0,"",WEEKDAY(G678,2))</f>
        <v>4</v>
      </c>
      <c r="M678" s="28">
        <f>YEAR(TimeEntry2[[#This Row],[WkEnd]])</f>
        <v>2020</v>
      </c>
      <c r="N678" s="28">
        <f>WEEKNUM(TimeEntry2[[#This Row],[WkEnd]])</f>
        <v>46</v>
      </c>
      <c r="O678" s="28" t="str">
        <f>TimeEntry2[[#This Row],[Year]]&amp;"-"&amp;TimeEntry2[[#This Row],[WkNo]]</f>
        <v>2020-46</v>
      </c>
    </row>
    <row r="679" spans="1:15" x14ac:dyDescent="0.25">
      <c r="A679" s="26">
        <f>MOD(IF(ROW()=2,  0.1,    IF(INDEX(TimeEntry2[WkEnd],ROW()-1)  =INDEX(TimeEntry2[WkEnd],ROW()-2),    INDEX(TimeEntry2[format],ROW()-2),    INDEX(TimeEntry2[format],ROW()-2)    +1)),2)</f>
        <v>1.1000000000000001</v>
      </c>
      <c r="B679" s="6">
        <v>44139.686331018522</v>
      </c>
      <c r="C679" s="20">
        <f>TimeEntry2[[#This Row],[Timestamp]]</f>
        <v>44139.686331018522</v>
      </c>
      <c r="D679" s="8" t="s">
        <v>200</v>
      </c>
      <c r="E679" s="7">
        <f>IF(TimeEntry2[[#This Row],[Date]]=0,#REF!,G679+(7-L679))</f>
        <v>44143</v>
      </c>
      <c r="F679" s="21" t="str">
        <f>INDEX(projects[Charge_Code],MATCH(TimeEntry2[[#This Row],[Project_ID]],projects[Project_ID],0))</f>
        <v>210035-65 MC VBB WP1: DO-nota West (25-050)</v>
      </c>
      <c r="G679" s="27">
        <f>ROUNDDOWN(TimeEntry2[[#This Row],[Timestamp]],0)</f>
        <v>44139</v>
      </c>
      <c r="H679" s="8">
        <v>7.5</v>
      </c>
      <c r="I679" s="8" t="str">
        <f t="shared" si="21"/>
        <v>Normal Time</v>
      </c>
      <c r="J679" s="8" t="s">
        <v>782</v>
      </c>
      <c r="K679" s="24" t="str">
        <f>INDEX(projects[job number],MATCH(TimeEntry2[[#This Row],[Project_ID]],projects[Project_ID],0))</f>
        <v>210035-65</v>
      </c>
      <c r="L679" s="8">
        <f>IF(TimeEntry2[[#This Row],[Date]]=0,"",WEEKDAY(G679,2))</f>
        <v>3</v>
      </c>
      <c r="M679" s="28">
        <f>YEAR(TimeEntry2[[#This Row],[WkEnd]])</f>
        <v>2020</v>
      </c>
      <c r="N679" s="28">
        <f>WEEKNUM(TimeEntry2[[#This Row],[WkEnd]])</f>
        <v>46</v>
      </c>
      <c r="O679" s="28" t="str">
        <f>TimeEntry2[[#This Row],[Year]]&amp;"-"&amp;TimeEntry2[[#This Row],[WkNo]]</f>
        <v>2020-46</v>
      </c>
    </row>
    <row r="680" spans="1:15" x14ac:dyDescent="0.25">
      <c r="A680" s="26">
        <f>MOD(IF(ROW()=2,  0.1,    IF(INDEX(TimeEntry2[WkEnd],ROW()-1)  =INDEX(TimeEntry2[WkEnd],ROW()-2),    INDEX(TimeEntry2[format],ROW()-2),    INDEX(TimeEntry2[format],ROW()-2)    +1)),2)</f>
        <v>1.1000000000000001</v>
      </c>
      <c r="B680" s="6">
        <v>44138.686331018522</v>
      </c>
      <c r="C680" s="20">
        <f>TimeEntry2[[#This Row],[Timestamp]]</f>
        <v>44138.686331018522</v>
      </c>
      <c r="D680" s="8" t="s">
        <v>200</v>
      </c>
      <c r="E680" s="7">
        <f>IF(TimeEntry2[[#This Row],[Date]]=0,#REF!,G680+(7-L680))</f>
        <v>44143</v>
      </c>
      <c r="F680" s="21" t="str">
        <f>INDEX(projects[Charge_Code],MATCH(TimeEntry2[[#This Row],[Project_ID]],projects[Project_ID],0))</f>
        <v>210035-65 MC VBB WP1: DO-nota West (25-050)</v>
      </c>
      <c r="G680" s="27">
        <f>ROUNDDOWN(TimeEntry2[[#This Row],[Timestamp]],0)</f>
        <v>44138</v>
      </c>
      <c r="H680" s="8">
        <v>2.5</v>
      </c>
      <c r="I680" s="8" t="str">
        <f t="shared" si="21"/>
        <v>Normal Time</v>
      </c>
      <c r="J680" s="8" t="s">
        <v>783</v>
      </c>
      <c r="K680" s="24" t="str">
        <f>INDEX(projects[job number],MATCH(TimeEntry2[[#This Row],[Project_ID]],projects[Project_ID],0))</f>
        <v>210035-65</v>
      </c>
      <c r="L680" s="8">
        <f>IF(TimeEntry2[[#This Row],[Date]]=0,"",WEEKDAY(G680,2))</f>
        <v>2</v>
      </c>
      <c r="M680" s="28">
        <f>YEAR(TimeEntry2[[#This Row],[WkEnd]])</f>
        <v>2020</v>
      </c>
      <c r="N680" s="28">
        <f>WEEKNUM(TimeEntry2[[#This Row],[WkEnd]])</f>
        <v>46</v>
      </c>
      <c r="O680" s="28" t="str">
        <f>TimeEntry2[[#This Row],[Year]]&amp;"-"&amp;TimeEntry2[[#This Row],[WkNo]]</f>
        <v>2020-46</v>
      </c>
    </row>
    <row r="681" spans="1:15" x14ac:dyDescent="0.25">
      <c r="A681" s="26">
        <f>MOD(IF(ROW()=2,  0.1,    IF(INDEX(TimeEntry2[WkEnd],ROW()-1)  =INDEX(TimeEntry2[WkEnd],ROW()-2),    INDEX(TimeEntry2[format],ROW()-2),    INDEX(TimeEntry2[format],ROW()-2)    +1)),2)</f>
        <v>1.1000000000000001</v>
      </c>
      <c r="B681" s="6">
        <v>44138.686331018522</v>
      </c>
      <c r="C681" s="20">
        <f>TimeEntry2[[#This Row],[Timestamp]]</f>
        <v>44138.686331018522</v>
      </c>
      <c r="D681" s="8" t="s">
        <v>200</v>
      </c>
      <c r="E681" s="7">
        <f>IF(TimeEntry2[[#This Row],[Date]]=0,#REF!,G681+(7-L681))</f>
        <v>44143</v>
      </c>
      <c r="F681" s="21" t="str">
        <f>INDEX(projects[Charge_Code],MATCH(TimeEntry2[[#This Row],[Project_ID]],projects[Project_ID],0))</f>
        <v>210035-65 MC VBB WP1: DO-nota West (25-050)</v>
      </c>
      <c r="G681" s="27">
        <f>ROUNDDOWN(TimeEntry2[[#This Row],[Timestamp]],0)</f>
        <v>44138</v>
      </c>
      <c r="H681" s="8">
        <v>1</v>
      </c>
      <c r="I681" s="8" t="str">
        <f t="shared" si="21"/>
        <v>Normal Time</v>
      </c>
      <c r="J681" s="8" t="s">
        <v>784</v>
      </c>
      <c r="K681" s="24" t="str">
        <f>INDEX(projects[job number],MATCH(TimeEntry2[[#This Row],[Project_ID]],projects[Project_ID],0))</f>
        <v>210035-65</v>
      </c>
      <c r="L681" s="8">
        <f>IF(TimeEntry2[[#This Row],[Date]]=0,"",WEEKDAY(G681,2))</f>
        <v>2</v>
      </c>
      <c r="M681" s="28">
        <f>YEAR(TimeEntry2[[#This Row],[WkEnd]])</f>
        <v>2020</v>
      </c>
      <c r="N681" s="28">
        <f>WEEKNUM(TimeEntry2[[#This Row],[WkEnd]])</f>
        <v>46</v>
      </c>
      <c r="O681" s="28" t="str">
        <f>TimeEntry2[[#This Row],[Year]]&amp;"-"&amp;TimeEntry2[[#This Row],[WkNo]]</f>
        <v>2020-46</v>
      </c>
    </row>
    <row r="682" spans="1:15" x14ac:dyDescent="0.25">
      <c r="A682" s="26">
        <f>MOD(IF(ROW()=2,  0.1,    IF(INDEX(TimeEntry2[WkEnd],ROW()-1)  =INDEX(TimeEntry2[WkEnd],ROW()-2),    INDEX(TimeEntry2[format],ROW()-2),    INDEX(TimeEntry2[format],ROW()-2)    +1)),2)</f>
        <v>1.1000000000000001</v>
      </c>
      <c r="B682" s="6">
        <v>44138.541898148149</v>
      </c>
      <c r="C682" s="20">
        <f>TimeEntry2[[#This Row],[Timestamp]]</f>
        <v>44138.541898148149</v>
      </c>
      <c r="D682" s="8" t="s">
        <v>200</v>
      </c>
      <c r="E682" s="7">
        <f>IF(TimeEntry2[[#This Row],[Date]]=0,#REF!,G682+(7-L682))</f>
        <v>44143</v>
      </c>
      <c r="F682" s="21" t="str">
        <f>INDEX(projects[Charge_Code],MATCH(TimeEntry2[[#This Row],[Project_ID]],projects[Project_ID],0))</f>
        <v>210035-65 MC VBB WP1: DO-nota West (25-050)</v>
      </c>
      <c r="G682" s="27">
        <f>ROUNDDOWN(TimeEntry2[[#This Row],[Timestamp]],0)</f>
        <v>44138</v>
      </c>
      <c r="H682" s="8">
        <v>4</v>
      </c>
      <c r="I682" s="8" t="str">
        <f t="shared" si="21"/>
        <v>Normal Time</v>
      </c>
      <c r="J682" s="8" t="s">
        <v>785</v>
      </c>
      <c r="K682" s="24" t="str">
        <f>INDEX(projects[job number],MATCH(TimeEntry2[[#This Row],[Project_ID]],projects[Project_ID],0))</f>
        <v>210035-65</v>
      </c>
      <c r="L682" s="8">
        <f>IF(TimeEntry2[[#This Row],[Date]]=0,"",WEEKDAY(G682,2))</f>
        <v>2</v>
      </c>
      <c r="M682" s="28">
        <f>YEAR(TimeEntry2[[#This Row],[WkEnd]])</f>
        <v>2020</v>
      </c>
      <c r="N682" s="28">
        <f>WEEKNUM(TimeEntry2[[#This Row],[WkEnd]])</f>
        <v>46</v>
      </c>
      <c r="O682" s="28" t="str">
        <f>TimeEntry2[[#This Row],[Year]]&amp;"-"&amp;TimeEntry2[[#This Row],[WkNo]]</f>
        <v>2020-46</v>
      </c>
    </row>
    <row r="683" spans="1:15" x14ac:dyDescent="0.25">
      <c r="A683" s="26">
        <f>MOD(IF(ROW()=2,  0.1,    IF(INDEX(TimeEntry2[WkEnd],ROW()-1)  =INDEX(TimeEntry2[WkEnd],ROW()-2),    INDEX(TimeEntry2[format],ROW()-2),    INDEX(TimeEntry2[format],ROW()-2)    +1)),2)</f>
        <v>1.1000000000000001</v>
      </c>
      <c r="B683" s="6">
        <v>44137.667233796295</v>
      </c>
      <c r="C683" s="20">
        <f>TimeEntry2[[#This Row],[Timestamp]]</f>
        <v>44137.667233796295</v>
      </c>
      <c r="D683" s="8" t="s">
        <v>100</v>
      </c>
      <c r="E683" s="7">
        <f>IF(TimeEntry2[[#This Row],[Date]]=0,#REF!,G683+(7-L683))</f>
        <v>44143</v>
      </c>
      <c r="F683" s="21" t="str">
        <f>INDEX(projects[Charge_Code],MATCH(TimeEntry2[[#This Row],[Project_ID]],projects[Project_ID],0))</f>
        <v>HOLIDAY</v>
      </c>
      <c r="G683" s="27">
        <f>ROUNDDOWN(TimeEntry2[[#This Row],[Timestamp]],0)</f>
        <v>44137</v>
      </c>
      <c r="H683" s="8">
        <v>3.75</v>
      </c>
      <c r="I683" s="8" t="str">
        <f t="shared" si="21"/>
        <v>Normal Time</v>
      </c>
      <c r="J683" s="8"/>
      <c r="K683" s="24" t="str">
        <f>INDEX(projects[job number],MATCH(TimeEntry2[[#This Row],[Project_ID]],projects[Project_ID],0))</f>
        <v>HOLIDAY</v>
      </c>
      <c r="L683" s="8">
        <f>IF(TimeEntry2[[#This Row],[Date]]=0,"",WEEKDAY(G683,2))</f>
        <v>1</v>
      </c>
      <c r="M683" s="28">
        <f>YEAR(TimeEntry2[[#This Row],[WkEnd]])</f>
        <v>2020</v>
      </c>
      <c r="N683" s="28">
        <f>WEEKNUM(TimeEntry2[[#This Row],[WkEnd]])</f>
        <v>46</v>
      </c>
      <c r="O683" s="28" t="str">
        <f>TimeEntry2[[#This Row],[Year]]&amp;"-"&amp;TimeEntry2[[#This Row],[WkNo]]</f>
        <v>2020-46</v>
      </c>
    </row>
    <row r="684" spans="1:15" x14ac:dyDescent="0.25">
      <c r="A684" s="26">
        <f>MOD(IF(ROW()=2,  0.1,    IF(INDEX(TimeEntry2[WkEnd],ROW()-1)  =INDEX(TimeEntry2[WkEnd],ROW()-2),    INDEX(TimeEntry2[format],ROW()-2),    INDEX(TimeEntry2[format],ROW()-2)    +1)),2)</f>
        <v>1.1000000000000001</v>
      </c>
      <c r="B684" s="6">
        <v>44137.667233796295</v>
      </c>
      <c r="C684" s="20">
        <f>TimeEntry2[[#This Row],[Timestamp]]</f>
        <v>44137.667233796295</v>
      </c>
      <c r="D684" s="8" t="s">
        <v>200</v>
      </c>
      <c r="E684" s="7">
        <f>IF(TimeEntry2[[#This Row],[Date]]=0,#REF!,G684+(7-L684))</f>
        <v>44143</v>
      </c>
      <c r="F684" s="21" t="str">
        <f>INDEX(projects[Charge_Code],MATCH(TimeEntry2[[#This Row],[Project_ID]],projects[Project_ID],0))</f>
        <v>210035-65 MC VBB WP1: DO-nota West (25-050)</v>
      </c>
      <c r="G684" s="27">
        <f>ROUNDDOWN(TimeEntry2[[#This Row],[Timestamp]],0)</f>
        <v>44137</v>
      </c>
      <c r="H684" s="8">
        <v>3.75</v>
      </c>
      <c r="I684" s="8" t="str">
        <f t="shared" si="21"/>
        <v>Normal Time</v>
      </c>
      <c r="J684" s="8" t="s">
        <v>786</v>
      </c>
      <c r="K684" s="24" t="str">
        <f>INDEX(projects[job number],MATCH(TimeEntry2[[#This Row],[Project_ID]],projects[Project_ID],0))</f>
        <v>210035-65</v>
      </c>
      <c r="L684" s="8">
        <f>IF(TimeEntry2[[#This Row],[Date]]=0,"",WEEKDAY(G684,2))</f>
        <v>1</v>
      </c>
      <c r="M684" s="28">
        <f>YEAR(TimeEntry2[[#This Row],[WkEnd]])</f>
        <v>2020</v>
      </c>
      <c r="N684" s="28">
        <f>WEEKNUM(TimeEntry2[[#This Row],[WkEnd]])</f>
        <v>46</v>
      </c>
      <c r="O684" s="28" t="str">
        <f>TimeEntry2[[#This Row],[Year]]&amp;"-"&amp;TimeEntry2[[#This Row],[WkNo]]</f>
        <v>2020-46</v>
      </c>
    </row>
    <row r="685" spans="1:15" x14ac:dyDescent="0.25">
      <c r="A685" s="26">
        <f>MOD(IF(ROW()=2,  0.1,    IF(INDEX(TimeEntry2[WkEnd],ROW()-1)  =INDEX(TimeEntry2[WkEnd],ROW()-2),    INDEX(TimeEntry2[format],ROW()-2),    INDEX(TimeEntry2[format],ROW()-2)    +1)),2)</f>
        <v>0.10000000000000009</v>
      </c>
      <c r="B685" s="6">
        <v>44134.669259259259</v>
      </c>
      <c r="C685" s="20">
        <f>TimeEntry2[[#This Row],[Timestamp]]</f>
        <v>44134.669259259259</v>
      </c>
      <c r="D685" s="8" t="s">
        <v>200</v>
      </c>
      <c r="E685" s="7">
        <f>IF(TimeEntry2[[#This Row],[Date]]=0,#REF!,G685+(7-L685))</f>
        <v>44136</v>
      </c>
      <c r="F685" s="21" t="str">
        <f>INDEX(projects[Charge_Code],MATCH(TimeEntry2[[#This Row],[Project_ID]],projects[Project_ID],0))</f>
        <v>210035-65 MC VBB WP1: DO-nota West (25-050)</v>
      </c>
      <c r="G685" s="27">
        <f>ROUNDDOWN(TimeEntry2[[#This Row],[Timestamp]],0)</f>
        <v>44134</v>
      </c>
      <c r="H685" s="8">
        <v>5.5</v>
      </c>
      <c r="I685" s="8" t="str">
        <f t="shared" si="21"/>
        <v>Normal Time</v>
      </c>
      <c r="J685" s="8" t="s">
        <v>787</v>
      </c>
      <c r="K685" s="24" t="str">
        <f>INDEX(projects[job number],MATCH(TimeEntry2[[#This Row],[Project_ID]],projects[Project_ID],0))</f>
        <v>210035-65</v>
      </c>
      <c r="L685" s="8">
        <f>IF(TimeEntry2[[#This Row],[Date]]=0,"",WEEKDAY(G685,2))</f>
        <v>5</v>
      </c>
      <c r="M685" s="28">
        <f>YEAR(TimeEntry2[[#This Row],[WkEnd]])</f>
        <v>2020</v>
      </c>
      <c r="N685" s="28">
        <f>WEEKNUM(TimeEntry2[[#This Row],[WkEnd]])</f>
        <v>45</v>
      </c>
      <c r="O685" s="28" t="str">
        <f>TimeEntry2[[#This Row],[Year]]&amp;"-"&amp;TimeEntry2[[#This Row],[WkNo]]</f>
        <v>2020-45</v>
      </c>
    </row>
    <row r="686" spans="1:15" x14ac:dyDescent="0.25">
      <c r="A686" s="26">
        <f>MOD(IF(ROW()=2,  0.1,    IF(INDEX(TimeEntry2[WkEnd],ROW()-1)  =INDEX(TimeEntry2[WkEnd],ROW()-2),    INDEX(TimeEntry2[format],ROW()-2),    INDEX(TimeEntry2[format],ROW()-2)    +1)),2)</f>
        <v>0.10000000000000009</v>
      </c>
      <c r="B686" s="6">
        <v>44134.500706018516</v>
      </c>
      <c r="C686" s="20">
        <f>TimeEntry2[[#This Row],[Timestamp]]</f>
        <v>44134.500706018516</v>
      </c>
      <c r="D686" s="8" t="s">
        <v>24</v>
      </c>
      <c r="E686" s="7">
        <f>IF(TimeEntry2[[#This Row],[Date]]=0,#REF!,G686+(7-L686))</f>
        <v>44136</v>
      </c>
      <c r="F686" s="21" t="str">
        <f>INDEX(projects[Charge_Code],MATCH(TimeEntry2[[#This Row],[Project_ID]],projects[Project_ID],0))</f>
        <v>074097-30 LEADERSHIP &amp; MANAGEMENT CC124 (01-124)</v>
      </c>
      <c r="G686" s="27">
        <f>ROUNDDOWN(TimeEntry2[[#This Row],[Timestamp]],0)</f>
        <v>44134</v>
      </c>
      <c r="H686" s="8">
        <v>1</v>
      </c>
      <c r="I686" s="8" t="str">
        <f t="shared" si="21"/>
        <v>Normal Time</v>
      </c>
      <c r="J686" s="8" t="s">
        <v>758</v>
      </c>
      <c r="K686" s="24" t="str">
        <f>INDEX(projects[job number],MATCH(TimeEntry2[[#This Row],[Project_ID]],projects[Project_ID],0))</f>
        <v>074097-30</v>
      </c>
      <c r="L686" s="8">
        <f>IF(TimeEntry2[[#This Row],[Date]]=0,"",WEEKDAY(G686,2))</f>
        <v>5</v>
      </c>
      <c r="M686" s="28">
        <f>YEAR(TimeEntry2[[#This Row],[WkEnd]])</f>
        <v>2020</v>
      </c>
      <c r="N686" s="28">
        <f>WEEKNUM(TimeEntry2[[#This Row],[WkEnd]])</f>
        <v>45</v>
      </c>
      <c r="O686" s="28" t="str">
        <f>TimeEntry2[[#This Row],[Year]]&amp;"-"&amp;TimeEntry2[[#This Row],[WkNo]]</f>
        <v>2020-45</v>
      </c>
    </row>
    <row r="687" spans="1:15" x14ac:dyDescent="0.25">
      <c r="A687" s="26">
        <f>MOD(IF(ROW()=2,  0.1,    IF(INDEX(TimeEntry2[WkEnd],ROW()-1)  =INDEX(TimeEntry2[WkEnd],ROW()-2),    INDEX(TimeEntry2[format],ROW()-2),    INDEX(TimeEntry2[format],ROW()-2)    +1)),2)</f>
        <v>0.10000000000000009</v>
      </c>
      <c r="B687" s="6">
        <v>44134.500706018516</v>
      </c>
      <c r="C687" s="20">
        <f>TimeEntry2[[#This Row],[Timestamp]]</f>
        <v>44134.500706018516</v>
      </c>
      <c r="D687" s="8" t="s">
        <v>200</v>
      </c>
      <c r="E687" s="7">
        <f>IF(TimeEntry2[[#This Row],[Date]]=0,#REF!,G687+(7-L687))</f>
        <v>44136</v>
      </c>
      <c r="F687" s="21" t="str">
        <f>INDEX(projects[Charge_Code],MATCH(TimeEntry2[[#This Row],[Project_ID]],projects[Project_ID],0))</f>
        <v>210035-65 MC VBB WP1: DO-nota West (25-050)</v>
      </c>
      <c r="G687" s="27">
        <f>ROUNDDOWN(TimeEntry2[[#This Row],[Timestamp]],0)</f>
        <v>44134</v>
      </c>
      <c r="H687" s="8">
        <v>1</v>
      </c>
      <c r="I687" s="8" t="str">
        <f t="shared" si="21"/>
        <v>Normal Time</v>
      </c>
      <c r="J687" s="8" t="s">
        <v>788</v>
      </c>
      <c r="K687" s="24" t="str">
        <f>INDEX(projects[job number],MATCH(TimeEntry2[[#This Row],[Project_ID]],projects[Project_ID],0))</f>
        <v>210035-65</v>
      </c>
      <c r="L687" s="8">
        <f>IF(TimeEntry2[[#This Row],[Date]]=0,"",WEEKDAY(G687,2))</f>
        <v>5</v>
      </c>
      <c r="M687" s="28">
        <f>YEAR(TimeEntry2[[#This Row],[WkEnd]])</f>
        <v>2020</v>
      </c>
      <c r="N687" s="28">
        <f>WEEKNUM(TimeEntry2[[#This Row],[WkEnd]])</f>
        <v>45</v>
      </c>
      <c r="O687" s="28" t="str">
        <f>TimeEntry2[[#This Row],[Year]]&amp;"-"&amp;TimeEntry2[[#This Row],[WkNo]]</f>
        <v>2020-45</v>
      </c>
    </row>
    <row r="688" spans="1:15" x14ac:dyDescent="0.25">
      <c r="A688" s="26">
        <f>MOD(IF(ROW()=2,  0.1,    IF(INDEX(TimeEntry2[WkEnd],ROW()-1)  =INDEX(TimeEntry2[WkEnd],ROW()-2),    INDEX(TimeEntry2[format],ROW()-2),    INDEX(TimeEntry2[format],ROW()-2)    +1)),2)</f>
        <v>0.10000000000000009</v>
      </c>
      <c r="B688" s="6">
        <v>44133.667291666665</v>
      </c>
      <c r="C688" s="20">
        <f>TimeEntry2[[#This Row],[Timestamp]]</f>
        <v>44133.667291666665</v>
      </c>
      <c r="D688" s="8" t="s">
        <v>24</v>
      </c>
      <c r="E688" s="7">
        <f>IF(TimeEntry2[[#This Row],[Date]]=0,#REF!,G688+(7-L688))</f>
        <v>44136</v>
      </c>
      <c r="F688" s="21" t="str">
        <f>INDEX(projects[Charge_Code],MATCH(TimeEntry2[[#This Row],[Project_ID]],projects[Project_ID],0))</f>
        <v>074097-30 LEADERSHIP &amp; MANAGEMENT CC124 (01-124)</v>
      </c>
      <c r="G688" s="27">
        <f>ROUNDDOWN(TimeEntry2[[#This Row],[Timestamp]],0)</f>
        <v>44133</v>
      </c>
      <c r="H688" s="8">
        <v>1</v>
      </c>
      <c r="I688" s="8" t="str">
        <f t="shared" si="21"/>
        <v>Normal Time</v>
      </c>
      <c r="J688" s="8" t="s">
        <v>789</v>
      </c>
      <c r="K688" s="24" t="str">
        <f>INDEX(projects[job number],MATCH(TimeEntry2[[#This Row],[Project_ID]],projects[Project_ID],0))</f>
        <v>074097-30</v>
      </c>
      <c r="L688" s="8">
        <f>IF(TimeEntry2[[#This Row],[Date]]=0,"",WEEKDAY(G688,2))</f>
        <v>4</v>
      </c>
      <c r="M688" s="28">
        <f>YEAR(TimeEntry2[[#This Row],[WkEnd]])</f>
        <v>2020</v>
      </c>
      <c r="N688" s="28">
        <f>WEEKNUM(TimeEntry2[[#This Row],[WkEnd]])</f>
        <v>45</v>
      </c>
      <c r="O688" s="28" t="str">
        <f>TimeEntry2[[#This Row],[Year]]&amp;"-"&amp;TimeEntry2[[#This Row],[WkNo]]</f>
        <v>2020-45</v>
      </c>
    </row>
    <row r="689" spans="1:15" x14ac:dyDescent="0.25">
      <c r="A689" s="26">
        <f>MOD(IF(ROW()=2,  0.1,    IF(INDEX(TimeEntry2[WkEnd],ROW()-1)  =INDEX(TimeEntry2[WkEnd],ROW()-2),    INDEX(TimeEntry2[format],ROW()-2),    INDEX(TimeEntry2[format],ROW()-2)    +1)),2)</f>
        <v>0.10000000000000009</v>
      </c>
      <c r="B689" s="6">
        <v>44133.667291666665</v>
      </c>
      <c r="C689" s="20">
        <f>TimeEntry2[[#This Row],[Timestamp]]</f>
        <v>44133.667291666665</v>
      </c>
      <c r="D689" s="8" t="s">
        <v>200</v>
      </c>
      <c r="E689" s="7">
        <f>IF(TimeEntry2[[#This Row],[Date]]=0,#REF!,G689+(7-L689))</f>
        <v>44136</v>
      </c>
      <c r="F689" s="21" t="str">
        <f>INDEX(projects[Charge_Code],MATCH(TimeEntry2[[#This Row],[Project_ID]],projects[Project_ID],0))</f>
        <v>210035-65 MC VBB WP1: DO-nota West (25-050)</v>
      </c>
      <c r="G689" s="27">
        <f>ROUNDDOWN(TimeEntry2[[#This Row],[Timestamp]],0)</f>
        <v>44133</v>
      </c>
      <c r="H689" s="8">
        <v>2</v>
      </c>
      <c r="I689" s="8" t="str">
        <f t="shared" si="21"/>
        <v>Normal Time</v>
      </c>
      <c r="J689" s="8" t="s">
        <v>790</v>
      </c>
      <c r="K689" s="24" t="str">
        <f>INDEX(projects[job number],MATCH(TimeEntry2[[#This Row],[Project_ID]],projects[Project_ID],0))</f>
        <v>210035-65</v>
      </c>
      <c r="L689" s="8">
        <f>IF(TimeEntry2[[#This Row],[Date]]=0,"",WEEKDAY(G689,2))</f>
        <v>4</v>
      </c>
      <c r="M689" s="28">
        <f>YEAR(TimeEntry2[[#This Row],[WkEnd]])</f>
        <v>2020</v>
      </c>
      <c r="N689" s="28">
        <f>WEEKNUM(TimeEntry2[[#This Row],[WkEnd]])</f>
        <v>45</v>
      </c>
      <c r="O689" s="28" t="str">
        <f>TimeEntry2[[#This Row],[Year]]&amp;"-"&amp;TimeEntry2[[#This Row],[WkNo]]</f>
        <v>2020-45</v>
      </c>
    </row>
    <row r="690" spans="1:15" x14ac:dyDescent="0.25">
      <c r="A690" s="26">
        <f>MOD(IF(ROW()=2,  0.1,    IF(INDEX(TimeEntry2[WkEnd],ROW()-1)  =INDEX(TimeEntry2[WkEnd],ROW()-2),    INDEX(TimeEntry2[format],ROW()-2),    INDEX(TimeEntry2[format],ROW()-2)    +1)),2)</f>
        <v>0.10000000000000009</v>
      </c>
      <c r="B690" s="6">
        <v>44133.525277777779</v>
      </c>
      <c r="C690" s="20">
        <f>TimeEntry2[[#This Row],[Timestamp]]</f>
        <v>44133.525277777779</v>
      </c>
      <c r="D690" s="8" t="s">
        <v>200</v>
      </c>
      <c r="E690" s="7">
        <f>IF(TimeEntry2[[#This Row],[Date]]=0,#REF!,G690+(7-L690))</f>
        <v>44136</v>
      </c>
      <c r="F690" s="21" t="str">
        <f>INDEX(projects[Charge_Code],MATCH(TimeEntry2[[#This Row],[Project_ID]],projects[Project_ID],0))</f>
        <v>210035-65 MC VBB WP1: DO-nota West (25-050)</v>
      </c>
      <c r="G690" s="27">
        <f>ROUNDDOWN(TimeEntry2[[#This Row],[Timestamp]],0)</f>
        <v>44133</v>
      </c>
      <c r="H690" s="8">
        <v>4.5</v>
      </c>
      <c r="I690" s="8" t="str">
        <f t="shared" si="21"/>
        <v>Normal Time</v>
      </c>
      <c r="J690" s="8" t="s">
        <v>791</v>
      </c>
      <c r="K690" s="24" t="str">
        <f>INDEX(projects[job number],MATCH(TimeEntry2[[#This Row],[Project_ID]],projects[Project_ID],0))</f>
        <v>210035-65</v>
      </c>
      <c r="L690" s="8">
        <f>IF(TimeEntry2[[#This Row],[Date]]=0,"",WEEKDAY(G690,2))</f>
        <v>4</v>
      </c>
      <c r="M690" s="28">
        <f>YEAR(TimeEntry2[[#This Row],[WkEnd]])</f>
        <v>2020</v>
      </c>
      <c r="N690" s="28">
        <f>WEEKNUM(TimeEntry2[[#This Row],[WkEnd]])</f>
        <v>45</v>
      </c>
      <c r="O690" s="28" t="str">
        <f>TimeEntry2[[#This Row],[Year]]&amp;"-"&amp;TimeEntry2[[#This Row],[WkNo]]</f>
        <v>2020-45</v>
      </c>
    </row>
    <row r="691" spans="1:15" x14ac:dyDescent="0.25">
      <c r="A691" s="26">
        <f>MOD(IF(ROW()=2,  0.1,    IF(INDEX(TimeEntry2[WkEnd],ROW()-1)  =INDEX(TimeEntry2[WkEnd],ROW()-2),    INDEX(TimeEntry2[format],ROW()-2),    INDEX(TimeEntry2[format],ROW()-2)    +1)),2)</f>
        <v>0.10000000000000009</v>
      </c>
      <c r="B691" s="6">
        <v>44132.5003125</v>
      </c>
      <c r="C691" s="20">
        <f>TimeEntry2[[#This Row],[Timestamp]]</f>
        <v>44132.5003125</v>
      </c>
      <c r="D691" s="8" t="s">
        <v>200</v>
      </c>
      <c r="E691" s="7">
        <f>IF(TimeEntry2[[#This Row],[Date]]=0,#REF!,G691+(7-L691))</f>
        <v>44136</v>
      </c>
      <c r="F691" s="21" t="str">
        <f>INDEX(projects[Charge_Code],MATCH(TimeEntry2[[#This Row],[Project_ID]],projects[Project_ID],0))</f>
        <v>210035-65 MC VBB WP1: DO-nota West (25-050)</v>
      </c>
      <c r="G691" s="27">
        <f>ROUNDDOWN(TimeEntry2[[#This Row],[Timestamp]],0)</f>
        <v>44132</v>
      </c>
      <c r="H691" s="8">
        <v>7.5</v>
      </c>
      <c r="I691" s="8" t="str">
        <f t="shared" si="21"/>
        <v>Normal Time</v>
      </c>
      <c r="J691" s="8" t="s">
        <v>792</v>
      </c>
      <c r="K691" s="24" t="str">
        <f>INDEX(projects[job number],MATCH(TimeEntry2[[#This Row],[Project_ID]],projects[Project_ID],0))</f>
        <v>210035-65</v>
      </c>
      <c r="L691" s="8">
        <f>IF(TimeEntry2[[#This Row],[Date]]=0,"",WEEKDAY(G691,2))</f>
        <v>3</v>
      </c>
      <c r="M691" s="28">
        <f>YEAR(TimeEntry2[[#This Row],[WkEnd]])</f>
        <v>2020</v>
      </c>
      <c r="N691" s="28">
        <f>WEEKNUM(TimeEntry2[[#This Row],[WkEnd]])</f>
        <v>45</v>
      </c>
      <c r="O691" s="28" t="str">
        <f>TimeEntry2[[#This Row],[Year]]&amp;"-"&amp;TimeEntry2[[#This Row],[WkNo]]</f>
        <v>2020-45</v>
      </c>
    </row>
    <row r="692" spans="1:15" x14ac:dyDescent="0.25">
      <c r="A692" s="26">
        <f>MOD(IF(ROW()=2,  0.1,    IF(INDEX(TimeEntry2[WkEnd],ROW()-1)  =INDEX(TimeEntry2[WkEnd],ROW()-2),    INDEX(TimeEntry2[format],ROW()-2),    INDEX(TimeEntry2[format],ROW()-2)    +1)),2)</f>
        <v>0.10000000000000009</v>
      </c>
      <c r="B692" s="6">
        <v>44131.667222222219</v>
      </c>
      <c r="C692" s="20">
        <f>TimeEntry2[[#This Row],[Timestamp]]</f>
        <v>44131.667222222219</v>
      </c>
      <c r="D692" s="8" t="s">
        <v>200</v>
      </c>
      <c r="E692" s="7">
        <f>IF(TimeEntry2[[#This Row],[Date]]=0,#REF!,G692+(7-L692))</f>
        <v>44136</v>
      </c>
      <c r="F692" s="21" t="str">
        <f>INDEX(projects[Charge_Code],MATCH(TimeEntry2[[#This Row],[Project_ID]],projects[Project_ID],0))</f>
        <v>210035-65 MC VBB WP1: DO-nota West (25-050)</v>
      </c>
      <c r="G692" s="27">
        <f>ROUNDDOWN(TimeEntry2[[#This Row],[Timestamp]],0)</f>
        <v>44131</v>
      </c>
      <c r="H692" s="8">
        <v>2</v>
      </c>
      <c r="I692" s="8" t="str">
        <f t="shared" si="21"/>
        <v>Normal Time</v>
      </c>
      <c r="J692" s="8" t="s">
        <v>793</v>
      </c>
      <c r="K692" s="24" t="str">
        <f>INDEX(projects[job number],MATCH(TimeEntry2[[#This Row],[Project_ID]],projects[Project_ID],0))</f>
        <v>210035-65</v>
      </c>
      <c r="L692" s="8">
        <f>IF(TimeEntry2[[#This Row],[Date]]=0,"",WEEKDAY(G692,2))</f>
        <v>2</v>
      </c>
      <c r="M692" s="28">
        <f>YEAR(TimeEntry2[[#This Row],[WkEnd]])</f>
        <v>2020</v>
      </c>
      <c r="N692" s="28">
        <f>WEEKNUM(TimeEntry2[[#This Row],[WkEnd]])</f>
        <v>45</v>
      </c>
      <c r="O692" s="28" t="str">
        <f>TimeEntry2[[#This Row],[Year]]&amp;"-"&amp;TimeEntry2[[#This Row],[WkNo]]</f>
        <v>2020-45</v>
      </c>
    </row>
    <row r="693" spans="1:15" x14ac:dyDescent="0.25">
      <c r="A693" s="26">
        <f>MOD(IF(ROW()=2,  0.1,    IF(INDEX(TimeEntry2[WkEnd],ROW()-1)  =INDEX(TimeEntry2[WkEnd],ROW()-2),    INDEX(TimeEntry2[format],ROW()-2),    INDEX(TimeEntry2[format],ROW()-2)    +1)),2)</f>
        <v>0.10000000000000009</v>
      </c>
      <c r="B693" s="6">
        <v>44131.667222222219</v>
      </c>
      <c r="C693" s="20">
        <f>TimeEntry2[[#This Row],[Timestamp]]</f>
        <v>44131.667222222219</v>
      </c>
      <c r="D693" s="8" t="s">
        <v>200</v>
      </c>
      <c r="E693" s="7">
        <f>IF(TimeEntry2[[#This Row],[Date]]=0,#REF!,G693+(7-L693))</f>
        <v>44136</v>
      </c>
      <c r="F693" s="21" t="str">
        <f>INDEX(projects[Charge_Code],MATCH(TimeEntry2[[#This Row],[Project_ID]],projects[Project_ID],0))</f>
        <v>210035-65 MC VBB WP1: DO-nota West (25-050)</v>
      </c>
      <c r="G693" s="27">
        <f>ROUNDDOWN(TimeEntry2[[#This Row],[Timestamp]],0)</f>
        <v>44131</v>
      </c>
      <c r="H693" s="8">
        <v>1</v>
      </c>
      <c r="I693" s="8" t="str">
        <f t="shared" si="21"/>
        <v>Normal Time</v>
      </c>
      <c r="J693" s="8" t="s">
        <v>794</v>
      </c>
      <c r="K693" s="24" t="str">
        <f>INDEX(projects[job number],MATCH(TimeEntry2[[#This Row],[Project_ID]],projects[Project_ID],0))</f>
        <v>210035-65</v>
      </c>
      <c r="L693" s="8">
        <f>IF(TimeEntry2[[#This Row],[Date]]=0,"",WEEKDAY(G693,2))</f>
        <v>2</v>
      </c>
      <c r="M693" s="28">
        <f>YEAR(TimeEntry2[[#This Row],[WkEnd]])</f>
        <v>2020</v>
      </c>
      <c r="N693" s="28">
        <f>WEEKNUM(TimeEntry2[[#This Row],[WkEnd]])</f>
        <v>45</v>
      </c>
      <c r="O693" s="28" t="str">
        <f>TimeEntry2[[#This Row],[Year]]&amp;"-"&amp;TimeEntry2[[#This Row],[WkNo]]</f>
        <v>2020-45</v>
      </c>
    </row>
    <row r="694" spans="1:15" x14ac:dyDescent="0.25">
      <c r="A694" s="26">
        <f>MOD(IF(ROW()=2,  0.1,    IF(INDEX(TimeEntry2[WkEnd],ROW()-1)  =INDEX(TimeEntry2[WkEnd],ROW()-2),    INDEX(TimeEntry2[format],ROW()-2),    INDEX(TimeEntry2[format],ROW()-2)    +1)),2)</f>
        <v>0.10000000000000009</v>
      </c>
      <c r="B694" s="6">
        <v>44131.500462962962</v>
      </c>
      <c r="C694" s="20">
        <f>TimeEntry2[[#This Row],[Timestamp]]</f>
        <v>44131.500462962962</v>
      </c>
      <c r="D694" s="8" t="s">
        <v>200</v>
      </c>
      <c r="E694" s="7">
        <f>IF(TimeEntry2[[#This Row],[Date]]=0,#REF!,G694+(7-L694))</f>
        <v>44136</v>
      </c>
      <c r="F694" s="21" t="str">
        <f>INDEX(projects[Charge_Code],MATCH(TimeEntry2[[#This Row],[Project_ID]],projects[Project_ID],0))</f>
        <v>210035-65 MC VBB WP1: DO-nota West (25-050)</v>
      </c>
      <c r="G694" s="27">
        <f>ROUNDDOWN(TimeEntry2[[#This Row],[Timestamp]],0)</f>
        <v>44131</v>
      </c>
      <c r="H694" s="8">
        <v>1.5</v>
      </c>
      <c r="I694" s="8" t="str">
        <f t="shared" si="21"/>
        <v>Normal Time</v>
      </c>
      <c r="J694" s="8" t="s">
        <v>795</v>
      </c>
      <c r="K694" s="24" t="str">
        <f>INDEX(projects[job number],MATCH(TimeEntry2[[#This Row],[Project_ID]],projects[Project_ID],0))</f>
        <v>210035-65</v>
      </c>
      <c r="L694" s="8">
        <f>IF(TimeEntry2[[#This Row],[Date]]=0,"",WEEKDAY(G694,2))</f>
        <v>2</v>
      </c>
      <c r="M694" s="28">
        <f>YEAR(TimeEntry2[[#This Row],[WkEnd]])</f>
        <v>2020</v>
      </c>
      <c r="N694" s="28">
        <f>WEEKNUM(TimeEntry2[[#This Row],[WkEnd]])</f>
        <v>45</v>
      </c>
      <c r="O694" s="28" t="str">
        <f>TimeEntry2[[#This Row],[Year]]&amp;"-"&amp;TimeEntry2[[#This Row],[WkNo]]</f>
        <v>2020-45</v>
      </c>
    </row>
    <row r="695" spans="1:15" x14ac:dyDescent="0.25">
      <c r="A695" s="26">
        <f>MOD(IF(ROW()=2,  0.1,    IF(INDEX(TimeEntry2[WkEnd],ROW()-1)  =INDEX(TimeEntry2[WkEnd],ROW()-2),    INDEX(TimeEntry2[format],ROW()-2),    INDEX(TimeEntry2[format],ROW()-2)    +1)),2)</f>
        <v>0.10000000000000009</v>
      </c>
      <c r="B695" s="6">
        <v>44131.500462962962</v>
      </c>
      <c r="C695" s="20">
        <f>TimeEntry2[[#This Row],[Timestamp]]</f>
        <v>44131.500462962962</v>
      </c>
      <c r="D695" s="8" t="s">
        <v>200</v>
      </c>
      <c r="E695" s="7">
        <f>IF(TimeEntry2[[#This Row],[Date]]=0,#REF!,G695+(7-L695))</f>
        <v>44136</v>
      </c>
      <c r="F695" s="21" t="str">
        <f>INDEX(projects[Charge_Code],MATCH(TimeEntry2[[#This Row],[Project_ID]],projects[Project_ID],0))</f>
        <v>210035-65 MC VBB WP1: DO-nota West (25-050)</v>
      </c>
      <c r="G695" s="27">
        <f>ROUNDDOWN(TimeEntry2[[#This Row],[Timestamp]],0)</f>
        <v>44131</v>
      </c>
      <c r="H695" s="8">
        <v>3</v>
      </c>
      <c r="I695" s="8" t="str">
        <f t="shared" si="21"/>
        <v>Normal Time</v>
      </c>
      <c r="J695" s="8" t="s">
        <v>792</v>
      </c>
      <c r="K695" s="24" t="str">
        <f>INDEX(projects[job number],MATCH(TimeEntry2[[#This Row],[Project_ID]],projects[Project_ID],0))</f>
        <v>210035-65</v>
      </c>
      <c r="L695" s="8">
        <f>IF(TimeEntry2[[#This Row],[Date]]=0,"",WEEKDAY(G695,2))</f>
        <v>2</v>
      </c>
      <c r="M695" s="28">
        <f>YEAR(TimeEntry2[[#This Row],[WkEnd]])</f>
        <v>2020</v>
      </c>
      <c r="N695" s="28">
        <f>WEEKNUM(TimeEntry2[[#This Row],[WkEnd]])</f>
        <v>45</v>
      </c>
      <c r="O695" s="28" t="str">
        <f>TimeEntry2[[#This Row],[Year]]&amp;"-"&amp;TimeEntry2[[#This Row],[WkNo]]</f>
        <v>2020-45</v>
      </c>
    </row>
    <row r="696" spans="1:15" x14ac:dyDescent="0.25">
      <c r="A696" s="26">
        <f>MOD(IF(ROW()=2,  0.1,    IF(INDEX(TimeEntry2[WkEnd],ROW()-1)  =INDEX(TimeEntry2[WkEnd],ROW()-2),    INDEX(TimeEntry2[format],ROW()-2),    INDEX(TimeEntry2[format],ROW()-2)    +1)),2)</f>
        <v>0.10000000000000009</v>
      </c>
      <c r="B696" s="6">
        <v>44130.667060185187</v>
      </c>
      <c r="C696" s="20">
        <f>TimeEntry2[[#This Row],[Timestamp]]</f>
        <v>44130.667060185187</v>
      </c>
      <c r="D696" s="8" t="s">
        <v>200</v>
      </c>
      <c r="E696" s="7">
        <f>IF(TimeEntry2[[#This Row],[Date]]=0,#REF!,G696+(7-L696))</f>
        <v>44136</v>
      </c>
      <c r="F696" s="21" t="str">
        <f>INDEX(projects[Charge_Code],MATCH(TimeEntry2[[#This Row],[Project_ID]],projects[Project_ID],0))</f>
        <v>210035-65 MC VBB WP1: DO-nota West (25-050)</v>
      </c>
      <c r="G696" s="27">
        <f>ROUNDDOWN(TimeEntry2[[#This Row],[Timestamp]],0)</f>
        <v>44130</v>
      </c>
      <c r="H696" s="8">
        <v>6.5</v>
      </c>
      <c r="I696" s="8" t="str">
        <f t="shared" si="21"/>
        <v>Normal Time</v>
      </c>
      <c r="J696" s="8" t="s">
        <v>796</v>
      </c>
      <c r="K696" s="24" t="str">
        <f>INDEX(projects[job number],MATCH(TimeEntry2[[#This Row],[Project_ID]],projects[Project_ID],0))</f>
        <v>210035-65</v>
      </c>
      <c r="L696" s="8">
        <f>IF(TimeEntry2[[#This Row],[Date]]=0,"",WEEKDAY(G696,2))</f>
        <v>1</v>
      </c>
      <c r="M696" s="28">
        <f>YEAR(TimeEntry2[[#This Row],[WkEnd]])</f>
        <v>2020</v>
      </c>
      <c r="N696" s="28">
        <f>WEEKNUM(TimeEntry2[[#This Row],[WkEnd]])</f>
        <v>45</v>
      </c>
      <c r="O696" s="28" t="str">
        <f>TimeEntry2[[#This Row],[Year]]&amp;"-"&amp;TimeEntry2[[#This Row],[WkNo]]</f>
        <v>2020-45</v>
      </c>
    </row>
    <row r="697" spans="1:15" x14ac:dyDescent="0.25">
      <c r="A697" s="26">
        <f>MOD(IF(ROW()=2,  0.1,    IF(INDEX(TimeEntry2[WkEnd],ROW()-1)  =INDEX(TimeEntry2[WkEnd],ROW()-2),    INDEX(TimeEntry2[format],ROW()-2),    INDEX(TimeEntry2[format],ROW()-2)    +1)),2)</f>
        <v>0.10000000000000009</v>
      </c>
      <c r="B697" s="6">
        <v>44130.667060185187</v>
      </c>
      <c r="C697" s="20">
        <f>TimeEntry2[[#This Row],[Timestamp]]</f>
        <v>44130.667060185187</v>
      </c>
      <c r="D697" s="8" t="s">
        <v>200</v>
      </c>
      <c r="E697" s="7">
        <f>IF(TimeEntry2[[#This Row],[Date]]=0,#REF!,G697+(7-L697))</f>
        <v>44136</v>
      </c>
      <c r="F697" s="21" t="str">
        <f>INDEX(projects[Charge_Code],MATCH(TimeEntry2[[#This Row],[Project_ID]],projects[Project_ID],0))</f>
        <v>210035-65 MC VBB WP1: DO-nota West (25-050)</v>
      </c>
      <c r="G697" s="27">
        <f>ROUNDDOWN(TimeEntry2[[#This Row],[Timestamp]],0)</f>
        <v>44130</v>
      </c>
      <c r="H697" s="8">
        <v>1</v>
      </c>
      <c r="I697" s="8" t="str">
        <f t="shared" si="21"/>
        <v>Normal Time</v>
      </c>
      <c r="J697" s="8" t="s">
        <v>797</v>
      </c>
      <c r="K697" s="24" t="str">
        <f>INDEX(projects[job number],MATCH(TimeEntry2[[#This Row],[Project_ID]],projects[Project_ID],0))</f>
        <v>210035-65</v>
      </c>
      <c r="L697" s="8">
        <f>IF(TimeEntry2[[#This Row],[Date]]=0,"",WEEKDAY(G697,2))</f>
        <v>1</v>
      </c>
      <c r="M697" s="28">
        <f>YEAR(TimeEntry2[[#This Row],[WkEnd]])</f>
        <v>2020</v>
      </c>
      <c r="N697" s="28">
        <f>WEEKNUM(TimeEntry2[[#This Row],[WkEnd]])</f>
        <v>45</v>
      </c>
      <c r="O697" s="28" t="str">
        <f>TimeEntry2[[#This Row],[Year]]&amp;"-"&amp;TimeEntry2[[#This Row],[WkNo]]</f>
        <v>2020-45</v>
      </c>
    </row>
    <row r="698" spans="1:15" x14ac:dyDescent="0.25">
      <c r="A698" s="26">
        <f>MOD(IF(ROW()=2,  0.1,    IF(INDEX(TimeEntry2[WkEnd],ROW()-1)  =INDEX(TimeEntry2[WkEnd],ROW()-2),    INDEX(TimeEntry2[format],ROW()-2),    INDEX(TimeEntry2[format],ROW()-2)    +1)),2)</f>
        <v>0.10000000000000009</v>
      </c>
      <c r="B698" s="6">
        <v>44130.500555555554</v>
      </c>
      <c r="C698" s="20">
        <f>TimeEntry2[[#This Row],[Timestamp]]</f>
        <v>44130.500555555554</v>
      </c>
      <c r="D698" s="8" t="s">
        <v>150</v>
      </c>
      <c r="E698" s="7">
        <f>IF(TimeEntry2[[#This Row],[Date]]=0,#REF!,G698+(7-L698))</f>
        <v>44136</v>
      </c>
      <c r="F698" s="21" t="str">
        <f>INDEX(projects[Charge_Code],MATCH(TimeEntry2[[#This Row],[Project_ID]],projects[Project_ID],0))</f>
        <v>OTHERS</v>
      </c>
      <c r="G698" s="27">
        <f>ROUNDDOWN(TimeEntry2[[#This Row],[Timestamp]],0)</f>
        <v>44130</v>
      </c>
      <c r="H698" s="8">
        <v>0</v>
      </c>
      <c r="I698" s="8" t="str">
        <f t="shared" si="21"/>
        <v>Normal Time</v>
      </c>
      <c r="J698" s="8" t="s">
        <v>798</v>
      </c>
      <c r="K698" s="24" t="str">
        <f>INDEX(projects[job number],MATCH(TimeEntry2[[#This Row],[Project_ID]],projects[Project_ID],0))</f>
        <v>OTHERS</v>
      </c>
      <c r="L698" s="8">
        <f>IF(TimeEntry2[[#This Row],[Date]]=0,"",WEEKDAY(G698,2))</f>
        <v>1</v>
      </c>
      <c r="M698" s="28">
        <f>YEAR(TimeEntry2[[#This Row],[WkEnd]])</f>
        <v>2020</v>
      </c>
      <c r="N698" s="28">
        <f>WEEKNUM(TimeEntry2[[#This Row],[WkEnd]])</f>
        <v>45</v>
      </c>
      <c r="O698" s="28" t="str">
        <f>TimeEntry2[[#This Row],[Year]]&amp;"-"&amp;TimeEntry2[[#This Row],[WkNo]]</f>
        <v>2020-45</v>
      </c>
    </row>
    <row r="699" spans="1:15" x14ac:dyDescent="0.25">
      <c r="A699" s="26">
        <f>MOD(IF(ROW()=2,  0.1,    IF(INDEX(TimeEntry2[WkEnd],ROW()-1)  =INDEX(TimeEntry2[WkEnd],ROW()-2),    INDEX(TimeEntry2[format],ROW()-2),    INDEX(TimeEntry2[format],ROW()-2)    +1)),2)</f>
        <v>1.1000000000000001</v>
      </c>
      <c r="B699" s="6">
        <v>44127.500578703701</v>
      </c>
      <c r="C699" s="20">
        <f>TimeEntry2[[#This Row],[Timestamp]]</f>
        <v>44127.500578703701</v>
      </c>
      <c r="D699" s="8" t="s">
        <v>200</v>
      </c>
      <c r="E699" s="7">
        <f>IF(TimeEntry2[[#This Row],[Date]]=0,#REF!,G699+(7-L699))</f>
        <v>44129</v>
      </c>
      <c r="F699" s="21" t="str">
        <f>INDEX(projects[Charge_Code],MATCH(TimeEntry2[[#This Row],[Project_ID]],projects[Project_ID],0))</f>
        <v>210035-65 MC VBB WP1: DO-nota West (25-050)</v>
      </c>
      <c r="G699" s="27">
        <f>ROUNDDOWN(TimeEntry2[[#This Row],[Timestamp]],0)</f>
        <v>44127</v>
      </c>
      <c r="H699" s="8">
        <v>5.5</v>
      </c>
      <c r="I699" s="8" t="str">
        <f t="shared" si="21"/>
        <v>Normal Time</v>
      </c>
      <c r="J699" s="8" t="s">
        <v>799</v>
      </c>
      <c r="K699" s="24" t="str">
        <f>INDEX(projects[job number],MATCH(TimeEntry2[[#This Row],[Project_ID]],projects[Project_ID],0))</f>
        <v>210035-65</v>
      </c>
      <c r="L699" s="8">
        <f>IF(TimeEntry2[[#This Row],[Date]]=0,"",WEEKDAY(G699,2))</f>
        <v>5</v>
      </c>
      <c r="M699" s="28">
        <f>YEAR(TimeEntry2[[#This Row],[WkEnd]])</f>
        <v>2020</v>
      </c>
      <c r="N699" s="28">
        <f>WEEKNUM(TimeEntry2[[#This Row],[WkEnd]])</f>
        <v>44</v>
      </c>
      <c r="O699" s="28" t="str">
        <f>TimeEntry2[[#This Row],[Year]]&amp;"-"&amp;TimeEntry2[[#This Row],[WkNo]]</f>
        <v>2020-44</v>
      </c>
    </row>
    <row r="700" spans="1:15" x14ac:dyDescent="0.25">
      <c r="A700" s="26">
        <f>MOD(IF(ROW()=2,  0.1,    IF(INDEX(TimeEntry2[WkEnd],ROW()-1)  =INDEX(TimeEntry2[WkEnd],ROW()-2),    INDEX(TimeEntry2[format],ROW()-2),    INDEX(TimeEntry2[format],ROW()-2)    +1)),2)</f>
        <v>1.1000000000000001</v>
      </c>
      <c r="B700" s="6">
        <v>44127.500578703701</v>
      </c>
      <c r="C700" s="20">
        <f>TimeEntry2[[#This Row],[Timestamp]]</f>
        <v>44127.500578703701</v>
      </c>
      <c r="D700" s="8" t="s">
        <v>78</v>
      </c>
      <c r="E700" s="7">
        <f>IF(TimeEntry2[[#This Row],[Date]]=0,#REF!,G700+(7-L700))</f>
        <v>44129</v>
      </c>
      <c r="F700" s="21" t="str">
        <f>INDEX(projects[Charge_Code],MATCH(TimeEntry2[[#This Row],[Project_ID]],projects[Project_ID],0))</f>
        <v>255670-17 LOWER KINGS ROAD ASSESSMENT (01-382)</v>
      </c>
      <c r="G700" s="27">
        <f>ROUNDDOWN(TimeEntry2[[#This Row],[Timestamp]],0)</f>
        <v>44127</v>
      </c>
      <c r="H700" s="8">
        <v>1</v>
      </c>
      <c r="I700" s="8" t="str">
        <f t="shared" si="21"/>
        <v>Normal Time</v>
      </c>
      <c r="J700" s="8" t="s">
        <v>800</v>
      </c>
      <c r="K700" s="24" t="str">
        <f>INDEX(projects[job number],MATCH(TimeEntry2[[#This Row],[Project_ID]],projects[Project_ID],0))</f>
        <v>255670-17</v>
      </c>
      <c r="L700" s="8">
        <f>IF(TimeEntry2[[#This Row],[Date]]=0,"",WEEKDAY(G700,2))</f>
        <v>5</v>
      </c>
      <c r="M700" s="28">
        <f>YEAR(TimeEntry2[[#This Row],[WkEnd]])</f>
        <v>2020</v>
      </c>
      <c r="N700" s="28">
        <f>WEEKNUM(TimeEntry2[[#This Row],[WkEnd]])</f>
        <v>44</v>
      </c>
      <c r="O700" s="28" t="str">
        <f>TimeEntry2[[#This Row],[Year]]&amp;"-"&amp;TimeEntry2[[#This Row],[WkNo]]</f>
        <v>2020-44</v>
      </c>
    </row>
    <row r="701" spans="1:15" x14ac:dyDescent="0.25">
      <c r="A701" s="26">
        <f>MOD(IF(ROW()=2,  0.1,    IF(INDEX(TimeEntry2[WkEnd],ROW()-1)  =INDEX(TimeEntry2[WkEnd],ROW()-2),    INDEX(TimeEntry2[format],ROW()-2),    INDEX(TimeEntry2[format],ROW()-2)    +1)),2)</f>
        <v>1.1000000000000001</v>
      </c>
      <c r="B701" s="6">
        <v>44127.500578703701</v>
      </c>
      <c r="C701" s="20">
        <f>TimeEntry2[[#This Row],[Timestamp]]</f>
        <v>44127.500578703701</v>
      </c>
      <c r="D701" s="8" t="s">
        <v>24</v>
      </c>
      <c r="E701" s="7">
        <f>IF(TimeEntry2[[#This Row],[Date]]=0,#REF!,G701+(7-L701))</f>
        <v>44129</v>
      </c>
      <c r="F701" s="21" t="str">
        <f>INDEX(projects[Charge_Code],MATCH(TimeEntry2[[#This Row],[Project_ID]],projects[Project_ID],0))</f>
        <v>074097-30 LEADERSHIP &amp; MANAGEMENT CC124 (01-124)</v>
      </c>
      <c r="G701" s="27">
        <f>ROUNDDOWN(TimeEntry2[[#This Row],[Timestamp]],0)</f>
        <v>44127</v>
      </c>
      <c r="H701" s="8">
        <v>1</v>
      </c>
      <c r="I701" s="8" t="str">
        <f t="shared" si="21"/>
        <v>Normal Time</v>
      </c>
      <c r="J701" s="8" t="s">
        <v>801</v>
      </c>
      <c r="K701" s="24" t="str">
        <f>INDEX(projects[job number],MATCH(TimeEntry2[[#This Row],[Project_ID]],projects[Project_ID],0))</f>
        <v>074097-30</v>
      </c>
      <c r="L701" s="8">
        <f>IF(TimeEntry2[[#This Row],[Date]]=0,"",WEEKDAY(G701,2))</f>
        <v>5</v>
      </c>
      <c r="M701" s="28">
        <f>YEAR(TimeEntry2[[#This Row],[WkEnd]])</f>
        <v>2020</v>
      </c>
      <c r="N701" s="28">
        <f>WEEKNUM(TimeEntry2[[#This Row],[WkEnd]])</f>
        <v>44</v>
      </c>
      <c r="O701" s="28" t="str">
        <f>TimeEntry2[[#This Row],[Year]]&amp;"-"&amp;TimeEntry2[[#This Row],[WkNo]]</f>
        <v>2020-44</v>
      </c>
    </row>
    <row r="702" spans="1:15" x14ac:dyDescent="0.25">
      <c r="A702" s="26">
        <f>MOD(IF(ROW()=2,  0.1,    IF(INDEX(TimeEntry2[WkEnd],ROW()-1)  =INDEX(TimeEntry2[WkEnd],ROW()-2),    INDEX(TimeEntry2[format],ROW()-2),    INDEX(TimeEntry2[format],ROW()-2)    +1)),2)</f>
        <v>1.1000000000000001</v>
      </c>
      <c r="B702" s="6">
        <v>44126.668391203704</v>
      </c>
      <c r="C702" s="20">
        <f>TimeEntry2[[#This Row],[Timestamp]]</f>
        <v>44126.668391203704</v>
      </c>
      <c r="D702" s="8" t="s">
        <v>24</v>
      </c>
      <c r="E702" s="7">
        <f>IF(TimeEntry2[[#This Row],[Date]]=0,#REF!,G702+(7-L702))</f>
        <v>44129</v>
      </c>
      <c r="F702" s="21" t="str">
        <f>INDEX(projects[Charge_Code],MATCH(TimeEntry2[[#This Row],[Project_ID]],projects[Project_ID],0))</f>
        <v>074097-30 LEADERSHIP &amp; MANAGEMENT CC124 (01-124)</v>
      </c>
      <c r="G702" s="27">
        <f>ROUNDDOWN(TimeEntry2[[#This Row],[Timestamp]],0)</f>
        <v>44126</v>
      </c>
      <c r="H702" s="8">
        <v>1</v>
      </c>
      <c r="I702" s="8" t="str">
        <f t="shared" si="21"/>
        <v>Normal Time</v>
      </c>
      <c r="J702" s="8" t="s">
        <v>802</v>
      </c>
      <c r="K702" s="24" t="str">
        <f>INDEX(projects[job number],MATCH(TimeEntry2[[#This Row],[Project_ID]],projects[Project_ID],0))</f>
        <v>074097-30</v>
      </c>
      <c r="L702" s="8">
        <f>IF(TimeEntry2[[#This Row],[Date]]=0,"",WEEKDAY(G702,2))</f>
        <v>4</v>
      </c>
      <c r="M702" s="28">
        <f>YEAR(TimeEntry2[[#This Row],[WkEnd]])</f>
        <v>2020</v>
      </c>
      <c r="N702" s="28">
        <f>WEEKNUM(TimeEntry2[[#This Row],[WkEnd]])</f>
        <v>44</v>
      </c>
      <c r="O702" s="28" t="str">
        <f>TimeEntry2[[#This Row],[Year]]&amp;"-"&amp;TimeEntry2[[#This Row],[WkNo]]</f>
        <v>2020-44</v>
      </c>
    </row>
    <row r="703" spans="1:15" x14ac:dyDescent="0.25">
      <c r="A703" s="26">
        <f>MOD(IF(ROW()=2,  0.1,    IF(INDEX(TimeEntry2[WkEnd],ROW()-1)  =INDEX(TimeEntry2[WkEnd],ROW()-2),    INDEX(TimeEntry2[format],ROW()-2),    INDEX(TimeEntry2[format],ROW()-2)    +1)),2)</f>
        <v>1.1000000000000001</v>
      </c>
      <c r="B703" s="6">
        <v>44126.500428240739</v>
      </c>
      <c r="C703" s="20">
        <f>TimeEntry2[[#This Row],[Timestamp]]</f>
        <v>44126.500428240739</v>
      </c>
      <c r="D703" s="8" t="s">
        <v>200</v>
      </c>
      <c r="E703" s="7">
        <f>IF(TimeEntry2[[#This Row],[Date]]=0,#REF!,G703+(7-L703))</f>
        <v>44129</v>
      </c>
      <c r="F703" s="21" t="str">
        <f>INDEX(projects[Charge_Code],MATCH(TimeEntry2[[#This Row],[Project_ID]],projects[Project_ID],0))</f>
        <v>210035-65 MC VBB WP1: DO-nota West (25-050)</v>
      </c>
      <c r="G703" s="27">
        <f>ROUNDDOWN(TimeEntry2[[#This Row],[Timestamp]],0)</f>
        <v>44126</v>
      </c>
      <c r="H703" s="8">
        <v>5.5</v>
      </c>
      <c r="I703" s="8" t="str">
        <f t="shared" ref="I703:I766" si="22">"Normal Time"</f>
        <v>Normal Time</v>
      </c>
      <c r="J703" s="8" t="s">
        <v>803</v>
      </c>
      <c r="K703" s="24" t="str">
        <f>INDEX(projects[job number],MATCH(TimeEntry2[[#This Row],[Project_ID]],projects[Project_ID],0))</f>
        <v>210035-65</v>
      </c>
      <c r="L703" s="8">
        <f>IF(TimeEntry2[[#This Row],[Date]]=0,"",WEEKDAY(G703,2))</f>
        <v>4</v>
      </c>
      <c r="M703" s="28">
        <f>YEAR(TimeEntry2[[#This Row],[WkEnd]])</f>
        <v>2020</v>
      </c>
      <c r="N703" s="28">
        <f>WEEKNUM(TimeEntry2[[#This Row],[WkEnd]])</f>
        <v>44</v>
      </c>
      <c r="O703" s="28" t="str">
        <f>TimeEntry2[[#This Row],[Year]]&amp;"-"&amp;TimeEntry2[[#This Row],[WkNo]]</f>
        <v>2020-44</v>
      </c>
    </row>
    <row r="704" spans="1:15" x14ac:dyDescent="0.25">
      <c r="A704" s="26">
        <f>MOD(IF(ROW()=2,  0.1,    IF(INDEX(TimeEntry2[WkEnd],ROW()-1)  =INDEX(TimeEntry2[WkEnd],ROW()-2),    INDEX(TimeEntry2[format],ROW()-2),    INDEX(TimeEntry2[format],ROW()-2)    +1)),2)</f>
        <v>1.1000000000000001</v>
      </c>
      <c r="B704" s="6">
        <v>44125.671481481484</v>
      </c>
      <c r="C704" s="20">
        <f>TimeEntry2[[#This Row],[Timestamp]]</f>
        <v>44125.671481481484</v>
      </c>
      <c r="D704" s="8" t="s">
        <v>200</v>
      </c>
      <c r="E704" s="7">
        <f>IF(TimeEntry2[[#This Row],[Date]]=0,#REF!,G704+(7-L704))</f>
        <v>44129</v>
      </c>
      <c r="F704" s="21" t="str">
        <f>INDEX(projects[Charge_Code],MATCH(TimeEntry2[[#This Row],[Project_ID]],projects[Project_ID],0))</f>
        <v>210035-65 MC VBB WP1: DO-nota West (25-050)</v>
      </c>
      <c r="G704" s="27">
        <f>ROUNDDOWN(TimeEntry2[[#This Row],[Timestamp]],0)</f>
        <v>44125</v>
      </c>
      <c r="H704" s="8">
        <v>1</v>
      </c>
      <c r="I704" s="8" t="str">
        <f t="shared" si="22"/>
        <v>Normal Time</v>
      </c>
      <c r="J704" s="8" t="s">
        <v>804</v>
      </c>
      <c r="K704" s="24" t="str">
        <f>INDEX(projects[job number],MATCH(TimeEntry2[[#This Row],[Project_ID]],projects[Project_ID],0))</f>
        <v>210035-65</v>
      </c>
      <c r="L704" s="8">
        <f>IF(TimeEntry2[[#This Row],[Date]]=0,"",WEEKDAY(G704,2))</f>
        <v>3</v>
      </c>
      <c r="M704" s="28">
        <f>YEAR(TimeEntry2[[#This Row],[WkEnd]])</f>
        <v>2020</v>
      </c>
      <c r="N704" s="28">
        <f>WEEKNUM(TimeEntry2[[#This Row],[WkEnd]])</f>
        <v>44</v>
      </c>
      <c r="O704" s="28" t="str">
        <f>TimeEntry2[[#This Row],[Year]]&amp;"-"&amp;TimeEntry2[[#This Row],[WkNo]]</f>
        <v>2020-44</v>
      </c>
    </row>
    <row r="705" spans="1:15" x14ac:dyDescent="0.25">
      <c r="A705" s="26">
        <f>MOD(IF(ROW()=2,  0.1,    IF(INDEX(TimeEntry2[WkEnd],ROW()-1)  =INDEX(TimeEntry2[WkEnd],ROW()-2),    INDEX(TimeEntry2[format],ROW()-2),    INDEX(TimeEntry2[format],ROW()-2)    +1)),2)</f>
        <v>1.1000000000000001</v>
      </c>
      <c r="B705" s="6">
        <v>44125.500578703701</v>
      </c>
      <c r="C705" s="20">
        <f>TimeEntry2[[#This Row],[Timestamp]]</f>
        <v>44125.500578703701</v>
      </c>
      <c r="D705" s="8" t="s">
        <v>200</v>
      </c>
      <c r="E705" s="7">
        <f>IF(TimeEntry2[[#This Row],[Date]]=0,#REF!,G705+(7-L705))</f>
        <v>44129</v>
      </c>
      <c r="F705" s="21" t="str">
        <f>INDEX(projects[Charge_Code],MATCH(TimeEntry2[[#This Row],[Project_ID]],projects[Project_ID],0))</f>
        <v>210035-65 MC VBB WP1: DO-nota West (25-050)</v>
      </c>
      <c r="G705" s="27">
        <f>ROUNDDOWN(TimeEntry2[[#This Row],[Timestamp]],0)</f>
        <v>44125</v>
      </c>
      <c r="H705" s="8">
        <v>5.5</v>
      </c>
      <c r="I705" s="8" t="str">
        <f t="shared" si="22"/>
        <v>Normal Time</v>
      </c>
      <c r="J705" s="8" t="s">
        <v>805</v>
      </c>
      <c r="K705" s="24" t="str">
        <f>INDEX(projects[job number],MATCH(TimeEntry2[[#This Row],[Project_ID]],projects[Project_ID],0))</f>
        <v>210035-65</v>
      </c>
      <c r="L705" s="8">
        <f>IF(TimeEntry2[[#This Row],[Date]]=0,"",WEEKDAY(G705,2))</f>
        <v>3</v>
      </c>
      <c r="M705" s="28">
        <f>YEAR(TimeEntry2[[#This Row],[WkEnd]])</f>
        <v>2020</v>
      </c>
      <c r="N705" s="28">
        <f>WEEKNUM(TimeEntry2[[#This Row],[WkEnd]])</f>
        <v>44</v>
      </c>
      <c r="O705" s="28" t="str">
        <f>TimeEntry2[[#This Row],[Year]]&amp;"-"&amp;TimeEntry2[[#This Row],[WkNo]]</f>
        <v>2020-44</v>
      </c>
    </row>
    <row r="706" spans="1:15" x14ac:dyDescent="0.25">
      <c r="A706" s="26">
        <f>MOD(IF(ROW()=2,  0.1,    IF(INDEX(TimeEntry2[WkEnd],ROW()-1)  =INDEX(TimeEntry2[WkEnd],ROW()-2),    INDEX(TimeEntry2[format],ROW()-2),    INDEX(TimeEntry2[format],ROW()-2)    +1)),2)</f>
        <v>1.1000000000000001</v>
      </c>
      <c r="B706" s="6">
        <v>44125.500578703701</v>
      </c>
      <c r="C706" s="20">
        <f>TimeEntry2[[#This Row],[Timestamp]]</f>
        <v>44125.500578703701</v>
      </c>
      <c r="D706" s="8" t="s">
        <v>200</v>
      </c>
      <c r="E706" s="7">
        <f>IF(TimeEntry2[[#This Row],[Date]]=0,#REF!,G706+(7-L706))</f>
        <v>44129</v>
      </c>
      <c r="F706" s="21" t="str">
        <f>INDEX(projects[Charge_Code],MATCH(TimeEntry2[[#This Row],[Project_ID]],projects[Project_ID],0))</f>
        <v>210035-65 MC VBB WP1: DO-nota West (25-050)</v>
      </c>
      <c r="G706" s="27">
        <f>ROUNDDOWN(TimeEntry2[[#This Row],[Timestamp]],0)</f>
        <v>44125</v>
      </c>
      <c r="H706" s="8">
        <v>2</v>
      </c>
      <c r="I706" s="8" t="str">
        <f t="shared" si="22"/>
        <v>Normal Time</v>
      </c>
      <c r="J706" s="8" t="s">
        <v>806</v>
      </c>
      <c r="K706" s="24" t="str">
        <f>INDEX(projects[job number],MATCH(TimeEntry2[[#This Row],[Project_ID]],projects[Project_ID],0))</f>
        <v>210035-65</v>
      </c>
      <c r="L706" s="8">
        <f>IF(TimeEntry2[[#This Row],[Date]]=0,"",WEEKDAY(G706,2))</f>
        <v>3</v>
      </c>
      <c r="M706" s="28">
        <f>YEAR(TimeEntry2[[#This Row],[WkEnd]])</f>
        <v>2020</v>
      </c>
      <c r="N706" s="28">
        <f>WEEKNUM(TimeEntry2[[#This Row],[WkEnd]])</f>
        <v>44</v>
      </c>
      <c r="O706" s="28" t="str">
        <f>TimeEntry2[[#This Row],[Year]]&amp;"-"&amp;TimeEntry2[[#This Row],[WkNo]]</f>
        <v>2020-44</v>
      </c>
    </row>
    <row r="707" spans="1:15" x14ac:dyDescent="0.25">
      <c r="A707" s="26">
        <f>MOD(IF(ROW()=2,  0.1,    IF(INDEX(TimeEntry2[WkEnd],ROW()-1)  =INDEX(TimeEntry2[WkEnd],ROW()-2),    INDEX(TimeEntry2[format],ROW()-2),    INDEX(TimeEntry2[format],ROW()-2)    +1)),2)</f>
        <v>1.1000000000000001</v>
      </c>
      <c r="B707" s="6">
        <v>44124.508252314816</v>
      </c>
      <c r="C707" s="20">
        <f>TimeEntry2[[#This Row],[Timestamp]]</f>
        <v>44124.508252314816</v>
      </c>
      <c r="D707" s="8" t="s">
        <v>200</v>
      </c>
      <c r="E707" s="7">
        <f>IF(TimeEntry2[[#This Row],[Date]]=0,#REF!,G707+(7-L707))</f>
        <v>44129</v>
      </c>
      <c r="F707" s="21" t="str">
        <f>INDEX(projects[Charge_Code],MATCH(TimeEntry2[[#This Row],[Project_ID]],projects[Project_ID],0))</f>
        <v>210035-65 MC VBB WP1: DO-nota West (25-050)</v>
      </c>
      <c r="G707" s="27">
        <f>ROUNDDOWN(TimeEntry2[[#This Row],[Timestamp]],0)</f>
        <v>44124</v>
      </c>
      <c r="H707" s="8">
        <v>2</v>
      </c>
      <c r="I707" s="8" t="str">
        <f t="shared" si="22"/>
        <v>Normal Time</v>
      </c>
      <c r="J707" s="8" t="s">
        <v>796</v>
      </c>
      <c r="K707" s="24" t="str">
        <f>INDEX(projects[job number],MATCH(TimeEntry2[[#This Row],[Project_ID]],projects[Project_ID],0))</f>
        <v>210035-65</v>
      </c>
      <c r="L707" s="8">
        <f>IF(TimeEntry2[[#This Row],[Date]]=0,"",WEEKDAY(G707,2))</f>
        <v>2</v>
      </c>
      <c r="M707" s="28">
        <f>YEAR(TimeEntry2[[#This Row],[WkEnd]])</f>
        <v>2020</v>
      </c>
      <c r="N707" s="28">
        <f>WEEKNUM(TimeEntry2[[#This Row],[WkEnd]])</f>
        <v>44</v>
      </c>
      <c r="O707" s="28" t="str">
        <f>TimeEntry2[[#This Row],[Year]]&amp;"-"&amp;TimeEntry2[[#This Row],[WkNo]]</f>
        <v>2020-44</v>
      </c>
    </row>
    <row r="708" spans="1:15" x14ac:dyDescent="0.25">
      <c r="A708" s="26">
        <f>MOD(IF(ROW()=2,  0.1,    IF(INDEX(TimeEntry2[WkEnd],ROW()-1)  =INDEX(TimeEntry2[WkEnd],ROW()-2),    INDEX(TimeEntry2[format],ROW()-2),    INDEX(TimeEntry2[format],ROW()-2)    +1)),2)</f>
        <v>1.1000000000000001</v>
      </c>
      <c r="B708" s="6">
        <v>44124.508252314816</v>
      </c>
      <c r="C708" s="20">
        <f>TimeEntry2[[#This Row],[Timestamp]]</f>
        <v>44124.508252314816</v>
      </c>
      <c r="D708" s="8" t="s">
        <v>200</v>
      </c>
      <c r="E708" s="7">
        <f>IF(TimeEntry2[[#This Row],[Date]]=0,#REF!,G708+(7-L708))</f>
        <v>44129</v>
      </c>
      <c r="F708" s="21" t="str">
        <f>INDEX(projects[Charge_Code],MATCH(TimeEntry2[[#This Row],[Project_ID]],projects[Project_ID],0))</f>
        <v>210035-65 MC VBB WP1: DO-nota West (25-050)</v>
      </c>
      <c r="G708" s="27">
        <f>ROUNDDOWN(TimeEntry2[[#This Row],[Timestamp]],0)</f>
        <v>44124</v>
      </c>
      <c r="H708" s="8">
        <v>5.5</v>
      </c>
      <c r="I708" s="8" t="str">
        <f t="shared" si="22"/>
        <v>Normal Time</v>
      </c>
      <c r="J708" s="8" t="s">
        <v>805</v>
      </c>
      <c r="K708" s="24" t="str">
        <f>INDEX(projects[job number],MATCH(TimeEntry2[[#This Row],[Project_ID]],projects[Project_ID],0))</f>
        <v>210035-65</v>
      </c>
      <c r="L708" s="8">
        <f>IF(TimeEntry2[[#This Row],[Date]]=0,"",WEEKDAY(G708,2))</f>
        <v>2</v>
      </c>
      <c r="M708" s="28">
        <f>YEAR(TimeEntry2[[#This Row],[WkEnd]])</f>
        <v>2020</v>
      </c>
      <c r="N708" s="28">
        <f>WEEKNUM(TimeEntry2[[#This Row],[WkEnd]])</f>
        <v>44</v>
      </c>
      <c r="O708" s="28" t="str">
        <f>TimeEntry2[[#This Row],[Year]]&amp;"-"&amp;TimeEntry2[[#This Row],[WkNo]]</f>
        <v>2020-44</v>
      </c>
    </row>
    <row r="709" spans="1:15" x14ac:dyDescent="0.25">
      <c r="A709" s="26">
        <f>MOD(IF(ROW()=2,  0.1,    IF(INDEX(TimeEntry2[WkEnd],ROW()-1)  =INDEX(TimeEntry2[WkEnd],ROW()-2),    INDEX(TimeEntry2[format],ROW()-2),    INDEX(TimeEntry2[format],ROW()-2)    +1)),2)</f>
        <v>1.1000000000000001</v>
      </c>
      <c r="B709" s="6">
        <v>44123.501180555555</v>
      </c>
      <c r="C709" s="20">
        <f>TimeEntry2[[#This Row],[Timestamp]]</f>
        <v>44123.501180555555</v>
      </c>
      <c r="D709" s="8" t="s">
        <v>200</v>
      </c>
      <c r="E709" s="7">
        <f>IF(TimeEntry2[[#This Row],[Date]]=0,#REF!,G709+(7-L709))</f>
        <v>44129</v>
      </c>
      <c r="F709" s="21" t="str">
        <f>INDEX(projects[Charge_Code],MATCH(TimeEntry2[[#This Row],[Project_ID]],projects[Project_ID],0))</f>
        <v>210035-65 MC VBB WP1: DO-nota West (25-050)</v>
      </c>
      <c r="G709" s="27">
        <f>ROUNDDOWN(TimeEntry2[[#This Row],[Timestamp]],0)</f>
        <v>44123</v>
      </c>
      <c r="H709" s="8">
        <v>5</v>
      </c>
      <c r="I709" s="8" t="str">
        <f t="shared" si="22"/>
        <v>Normal Time</v>
      </c>
      <c r="J709" s="8" t="s">
        <v>807</v>
      </c>
      <c r="K709" s="24" t="str">
        <f>INDEX(projects[job number],MATCH(TimeEntry2[[#This Row],[Project_ID]],projects[Project_ID],0))</f>
        <v>210035-65</v>
      </c>
      <c r="L709" s="8">
        <f>IF(TimeEntry2[[#This Row],[Date]]=0,"",WEEKDAY(G709,2))</f>
        <v>1</v>
      </c>
      <c r="M709" s="28">
        <f>YEAR(TimeEntry2[[#This Row],[WkEnd]])</f>
        <v>2020</v>
      </c>
      <c r="N709" s="28">
        <f>WEEKNUM(TimeEntry2[[#This Row],[WkEnd]])</f>
        <v>44</v>
      </c>
      <c r="O709" s="28" t="str">
        <f>TimeEntry2[[#This Row],[Year]]&amp;"-"&amp;TimeEntry2[[#This Row],[WkNo]]</f>
        <v>2020-44</v>
      </c>
    </row>
    <row r="710" spans="1:15" x14ac:dyDescent="0.25">
      <c r="A710" s="26">
        <f>MOD(IF(ROW()=2,  0.1,    IF(INDEX(TimeEntry2[WkEnd],ROW()-1)  =INDEX(TimeEntry2[WkEnd],ROW()-2),    INDEX(TimeEntry2[format],ROW()-2),    INDEX(TimeEntry2[format],ROW()-2)    +1)),2)</f>
        <v>1.1000000000000001</v>
      </c>
      <c r="B710" s="6">
        <v>44123.501180555555</v>
      </c>
      <c r="C710" s="20">
        <f>TimeEntry2[[#This Row],[Timestamp]]</f>
        <v>44123.501180555555</v>
      </c>
      <c r="D710" s="8" t="s">
        <v>200</v>
      </c>
      <c r="E710" s="7">
        <f>IF(TimeEntry2[[#This Row],[Date]]=0,#REF!,G710+(7-L710))</f>
        <v>44129</v>
      </c>
      <c r="F710" s="21" t="str">
        <f>INDEX(projects[Charge_Code],MATCH(TimeEntry2[[#This Row],[Project_ID]],projects[Project_ID],0))</f>
        <v>210035-65 MC VBB WP1: DO-nota West (25-050)</v>
      </c>
      <c r="G710" s="27">
        <f>ROUNDDOWN(TimeEntry2[[#This Row],[Timestamp]],0)</f>
        <v>44123</v>
      </c>
      <c r="H710" s="8">
        <v>2.5</v>
      </c>
      <c r="I710" s="8" t="str">
        <f t="shared" si="22"/>
        <v>Normal Time</v>
      </c>
      <c r="J710" s="8" t="s">
        <v>808</v>
      </c>
      <c r="K710" s="24" t="str">
        <f>INDEX(projects[job number],MATCH(TimeEntry2[[#This Row],[Project_ID]],projects[Project_ID],0))</f>
        <v>210035-65</v>
      </c>
      <c r="L710" s="8">
        <f>IF(TimeEntry2[[#This Row],[Date]]=0,"",WEEKDAY(G710,2))</f>
        <v>1</v>
      </c>
      <c r="M710" s="28">
        <f>YEAR(TimeEntry2[[#This Row],[WkEnd]])</f>
        <v>2020</v>
      </c>
      <c r="N710" s="28">
        <f>WEEKNUM(TimeEntry2[[#This Row],[WkEnd]])</f>
        <v>44</v>
      </c>
      <c r="O710" s="28" t="str">
        <f>TimeEntry2[[#This Row],[Year]]&amp;"-"&amp;TimeEntry2[[#This Row],[WkNo]]</f>
        <v>2020-44</v>
      </c>
    </row>
    <row r="711" spans="1:15" x14ac:dyDescent="0.25">
      <c r="A711" s="26">
        <f>MOD(IF(ROW()=2,  0.1,    IF(INDEX(TimeEntry2[WkEnd],ROW()-1)  =INDEX(TimeEntry2[WkEnd],ROW()-2),    INDEX(TimeEntry2[format],ROW()-2),    INDEX(TimeEntry2[format],ROW()-2)    +1)),2)</f>
        <v>0.10000000000000009</v>
      </c>
      <c r="B711" s="6">
        <v>44120.669525462959</v>
      </c>
      <c r="C711" s="20">
        <f>TimeEntry2[[#This Row],[Timestamp]]</f>
        <v>44120.669525462959</v>
      </c>
      <c r="D711" s="8" t="s">
        <v>200</v>
      </c>
      <c r="E711" s="7">
        <f>IF(TimeEntry2[[#This Row],[Date]]=0,#REF!,G711+(7-L711))</f>
        <v>44122</v>
      </c>
      <c r="F711" s="21" t="str">
        <f>INDEX(projects[Charge_Code],MATCH(TimeEntry2[[#This Row],[Project_ID]],projects[Project_ID],0))</f>
        <v>210035-65 MC VBB WP1: DO-nota West (25-050)</v>
      </c>
      <c r="G711" s="27">
        <f>ROUNDDOWN(TimeEntry2[[#This Row],[Timestamp]],0)</f>
        <v>44120</v>
      </c>
      <c r="H711" s="8">
        <v>4</v>
      </c>
      <c r="I711" s="8" t="str">
        <f t="shared" si="22"/>
        <v>Normal Time</v>
      </c>
      <c r="J711" s="8" t="s">
        <v>809</v>
      </c>
      <c r="K711" s="24" t="str">
        <f>INDEX(projects[job number],MATCH(TimeEntry2[[#This Row],[Project_ID]],projects[Project_ID],0))</f>
        <v>210035-65</v>
      </c>
      <c r="L711" s="8">
        <f>IF(TimeEntry2[[#This Row],[Date]]=0,"",WEEKDAY(G711,2))</f>
        <v>5</v>
      </c>
      <c r="M711" s="28">
        <f>YEAR(TimeEntry2[[#This Row],[WkEnd]])</f>
        <v>2020</v>
      </c>
      <c r="N711" s="28">
        <f>WEEKNUM(TimeEntry2[[#This Row],[WkEnd]])</f>
        <v>43</v>
      </c>
      <c r="O711" s="28" t="str">
        <f>TimeEntry2[[#This Row],[Year]]&amp;"-"&amp;TimeEntry2[[#This Row],[WkNo]]</f>
        <v>2020-43</v>
      </c>
    </row>
    <row r="712" spans="1:15" x14ac:dyDescent="0.25">
      <c r="A712" s="26">
        <f>MOD(IF(ROW()=2,  0.1,    IF(INDEX(TimeEntry2[WkEnd],ROW()-1)  =INDEX(TimeEntry2[WkEnd],ROW()-2),    INDEX(TimeEntry2[format],ROW()-2),    INDEX(TimeEntry2[format],ROW()-2)    +1)),2)</f>
        <v>0.10000000000000009</v>
      </c>
      <c r="B712" s="6">
        <v>44120.500648148147</v>
      </c>
      <c r="C712" s="20">
        <f>TimeEntry2[[#This Row],[Timestamp]]</f>
        <v>44120.500648148147</v>
      </c>
      <c r="D712" s="8" t="s">
        <v>24</v>
      </c>
      <c r="E712" s="7">
        <f>IF(TimeEntry2[[#This Row],[Date]]=0,#REF!,G712+(7-L712))</f>
        <v>44122</v>
      </c>
      <c r="F712" s="21" t="str">
        <f>INDEX(projects[Charge_Code],MATCH(TimeEntry2[[#This Row],[Project_ID]],projects[Project_ID],0))</f>
        <v>074097-30 LEADERSHIP &amp; MANAGEMENT CC124 (01-124)</v>
      </c>
      <c r="G712" s="27">
        <f>ROUNDDOWN(TimeEntry2[[#This Row],[Timestamp]],0)</f>
        <v>44120</v>
      </c>
      <c r="H712" s="8">
        <v>0</v>
      </c>
      <c r="I712" s="8" t="str">
        <f t="shared" si="22"/>
        <v>Normal Time</v>
      </c>
      <c r="J712" s="8" t="s">
        <v>810</v>
      </c>
      <c r="K712" s="24" t="str">
        <f>INDEX(projects[job number],MATCH(TimeEntry2[[#This Row],[Project_ID]],projects[Project_ID],0))</f>
        <v>074097-30</v>
      </c>
      <c r="L712" s="8">
        <f>IF(TimeEntry2[[#This Row],[Date]]=0,"",WEEKDAY(G712,2))</f>
        <v>5</v>
      </c>
      <c r="M712" s="28">
        <f>YEAR(TimeEntry2[[#This Row],[WkEnd]])</f>
        <v>2020</v>
      </c>
      <c r="N712" s="28">
        <f>WEEKNUM(TimeEntry2[[#This Row],[WkEnd]])</f>
        <v>43</v>
      </c>
      <c r="O712" s="28" t="str">
        <f>TimeEntry2[[#This Row],[Year]]&amp;"-"&amp;TimeEntry2[[#This Row],[WkNo]]</f>
        <v>2020-43</v>
      </c>
    </row>
    <row r="713" spans="1:15" x14ac:dyDescent="0.25">
      <c r="A713" s="26">
        <f>MOD(IF(ROW()=2,  0.1,    IF(INDEX(TimeEntry2[WkEnd],ROW()-1)  =INDEX(TimeEntry2[WkEnd],ROW()-2),    INDEX(TimeEntry2[format],ROW()-2),    INDEX(TimeEntry2[format],ROW()-2)    +1)),2)</f>
        <v>0.10000000000000009</v>
      </c>
      <c r="B713" s="6">
        <v>44120.500648148147</v>
      </c>
      <c r="C713" s="20">
        <f>TimeEntry2[[#This Row],[Timestamp]]</f>
        <v>44120.500648148147</v>
      </c>
      <c r="D713" s="8" t="s">
        <v>200</v>
      </c>
      <c r="E713" s="7">
        <f>IF(TimeEntry2[[#This Row],[Date]]=0,#REF!,G713+(7-L713))</f>
        <v>44122</v>
      </c>
      <c r="F713" s="21" t="str">
        <f>INDEX(projects[Charge_Code],MATCH(TimeEntry2[[#This Row],[Project_ID]],projects[Project_ID],0))</f>
        <v>210035-65 MC VBB WP1: DO-nota West (25-050)</v>
      </c>
      <c r="G713" s="27">
        <f>ROUNDDOWN(TimeEntry2[[#This Row],[Timestamp]],0)</f>
        <v>44120</v>
      </c>
      <c r="H713" s="8">
        <v>3.5</v>
      </c>
      <c r="I713" s="8" t="str">
        <f t="shared" si="22"/>
        <v>Normal Time</v>
      </c>
      <c r="J713" s="8" t="s">
        <v>811</v>
      </c>
      <c r="K713" s="24" t="str">
        <f>INDEX(projects[job number],MATCH(TimeEntry2[[#This Row],[Project_ID]],projects[Project_ID],0))</f>
        <v>210035-65</v>
      </c>
      <c r="L713" s="8">
        <f>IF(TimeEntry2[[#This Row],[Date]]=0,"",WEEKDAY(G713,2))</f>
        <v>5</v>
      </c>
      <c r="M713" s="28">
        <f>YEAR(TimeEntry2[[#This Row],[WkEnd]])</f>
        <v>2020</v>
      </c>
      <c r="N713" s="28">
        <f>WEEKNUM(TimeEntry2[[#This Row],[WkEnd]])</f>
        <v>43</v>
      </c>
      <c r="O713" s="28" t="str">
        <f>TimeEntry2[[#This Row],[Year]]&amp;"-"&amp;TimeEntry2[[#This Row],[WkNo]]</f>
        <v>2020-43</v>
      </c>
    </row>
    <row r="714" spans="1:15" x14ac:dyDescent="0.25">
      <c r="A714" s="26">
        <f>MOD(IF(ROW()=2,  0.1,    IF(INDEX(TimeEntry2[WkEnd],ROW()-1)  =INDEX(TimeEntry2[WkEnd],ROW()-2),    INDEX(TimeEntry2[format],ROW()-2),    INDEX(TimeEntry2[format],ROW()-2)    +1)),2)</f>
        <v>0.10000000000000009</v>
      </c>
      <c r="B714" s="6">
        <v>44119.667025462964</v>
      </c>
      <c r="C714" s="20">
        <f>TimeEntry2[[#This Row],[Timestamp]]</f>
        <v>44119.667025462964</v>
      </c>
      <c r="D714" s="8" t="s">
        <v>200</v>
      </c>
      <c r="E714" s="7">
        <f>IF(TimeEntry2[[#This Row],[Date]]=0,#REF!,G714+(7-L714))</f>
        <v>44122</v>
      </c>
      <c r="F714" s="21" t="str">
        <f>INDEX(projects[Charge_Code],MATCH(TimeEntry2[[#This Row],[Project_ID]],projects[Project_ID],0))</f>
        <v>210035-65 MC VBB WP1: DO-nota West (25-050)</v>
      </c>
      <c r="G714" s="27">
        <f>ROUNDDOWN(TimeEntry2[[#This Row],[Timestamp]],0)</f>
        <v>44119</v>
      </c>
      <c r="H714" s="8">
        <v>4.5</v>
      </c>
      <c r="I714" s="8" t="str">
        <f t="shared" si="22"/>
        <v>Normal Time</v>
      </c>
      <c r="J714" s="8" t="s">
        <v>812</v>
      </c>
      <c r="K714" s="24" t="str">
        <f>INDEX(projects[job number],MATCH(TimeEntry2[[#This Row],[Project_ID]],projects[Project_ID],0))</f>
        <v>210035-65</v>
      </c>
      <c r="L714" s="8">
        <f>IF(TimeEntry2[[#This Row],[Date]]=0,"",WEEKDAY(G714,2))</f>
        <v>4</v>
      </c>
      <c r="M714" s="28">
        <f>YEAR(TimeEntry2[[#This Row],[WkEnd]])</f>
        <v>2020</v>
      </c>
      <c r="N714" s="28">
        <f>WEEKNUM(TimeEntry2[[#This Row],[WkEnd]])</f>
        <v>43</v>
      </c>
      <c r="O714" s="28" t="str">
        <f>TimeEntry2[[#This Row],[Year]]&amp;"-"&amp;TimeEntry2[[#This Row],[WkNo]]</f>
        <v>2020-43</v>
      </c>
    </row>
    <row r="715" spans="1:15" x14ac:dyDescent="0.25">
      <c r="A715" s="26">
        <f>MOD(IF(ROW()=2,  0.1,    IF(INDEX(TimeEntry2[WkEnd],ROW()-1)  =INDEX(TimeEntry2[WkEnd],ROW()-2),    INDEX(TimeEntry2[format],ROW()-2),    INDEX(TimeEntry2[format],ROW()-2)    +1)),2)</f>
        <v>0.10000000000000009</v>
      </c>
      <c r="B715" s="6">
        <v>44119.507719907408</v>
      </c>
      <c r="C715" s="20">
        <f>TimeEntry2[[#This Row],[Timestamp]]</f>
        <v>44119.507719907408</v>
      </c>
      <c r="D715" s="8" t="s">
        <v>200</v>
      </c>
      <c r="E715" s="7">
        <f>IF(TimeEntry2[[#This Row],[Date]]=0,#REF!,G715+(7-L715))</f>
        <v>44122</v>
      </c>
      <c r="F715" s="21" t="str">
        <f>INDEX(projects[Charge_Code],MATCH(TimeEntry2[[#This Row],[Project_ID]],projects[Project_ID],0))</f>
        <v>210035-65 MC VBB WP1: DO-nota West (25-050)</v>
      </c>
      <c r="G715" s="27">
        <f>ROUNDDOWN(TimeEntry2[[#This Row],[Timestamp]],0)</f>
        <v>44119</v>
      </c>
      <c r="H715" s="8">
        <v>3</v>
      </c>
      <c r="I715" s="8" t="str">
        <f t="shared" si="22"/>
        <v>Normal Time</v>
      </c>
      <c r="J715" s="8" t="s">
        <v>813</v>
      </c>
      <c r="K715" s="24" t="str">
        <f>INDEX(projects[job number],MATCH(TimeEntry2[[#This Row],[Project_ID]],projects[Project_ID],0))</f>
        <v>210035-65</v>
      </c>
      <c r="L715" s="8">
        <f>IF(TimeEntry2[[#This Row],[Date]]=0,"",WEEKDAY(G715,2))</f>
        <v>4</v>
      </c>
      <c r="M715" s="28">
        <f>YEAR(TimeEntry2[[#This Row],[WkEnd]])</f>
        <v>2020</v>
      </c>
      <c r="N715" s="28">
        <f>WEEKNUM(TimeEntry2[[#This Row],[WkEnd]])</f>
        <v>43</v>
      </c>
      <c r="O715" s="28" t="str">
        <f>TimeEntry2[[#This Row],[Year]]&amp;"-"&amp;TimeEntry2[[#This Row],[WkNo]]</f>
        <v>2020-43</v>
      </c>
    </row>
    <row r="716" spans="1:15" x14ac:dyDescent="0.25">
      <c r="A716" s="26">
        <f>MOD(IF(ROW()=2,  0.1,    IF(INDEX(TimeEntry2[WkEnd],ROW()-1)  =INDEX(TimeEntry2[WkEnd],ROW()-2),    INDEX(TimeEntry2[format],ROW()-2),    INDEX(TimeEntry2[format],ROW()-2)    +1)),2)</f>
        <v>0.10000000000000009</v>
      </c>
      <c r="B716" s="6">
        <v>44119.507719907408</v>
      </c>
      <c r="C716" s="20">
        <f>TimeEntry2[[#This Row],[Timestamp]]</f>
        <v>44119.507719907408</v>
      </c>
      <c r="D716" s="8" t="s">
        <v>200</v>
      </c>
      <c r="E716" s="7">
        <f>IF(TimeEntry2[[#This Row],[Date]]=0,#REF!,G716+(7-L716))</f>
        <v>44122</v>
      </c>
      <c r="F716" s="21" t="str">
        <f>INDEX(projects[Charge_Code],MATCH(TimeEntry2[[#This Row],[Project_ID]],projects[Project_ID],0))</f>
        <v>210035-65 MC VBB WP1: DO-nota West (25-050)</v>
      </c>
      <c r="G716" s="27">
        <f>ROUNDDOWN(TimeEntry2[[#This Row],[Timestamp]],0)</f>
        <v>44119</v>
      </c>
      <c r="H716" s="8">
        <v>5.5</v>
      </c>
      <c r="I716" s="8" t="str">
        <f t="shared" si="22"/>
        <v>Normal Time</v>
      </c>
      <c r="J716" s="8" t="s">
        <v>814</v>
      </c>
      <c r="K716" s="24" t="str">
        <f>INDEX(projects[job number],MATCH(TimeEntry2[[#This Row],[Project_ID]],projects[Project_ID],0))</f>
        <v>210035-65</v>
      </c>
      <c r="L716" s="8">
        <f>IF(TimeEntry2[[#This Row],[Date]]=0,"",WEEKDAY(G716,2))</f>
        <v>4</v>
      </c>
      <c r="M716" s="28">
        <f>YEAR(TimeEntry2[[#This Row],[WkEnd]])</f>
        <v>2020</v>
      </c>
      <c r="N716" s="28">
        <f>WEEKNUM(TimeEntry2[[#This Row],[WkEnd]])</f>
        <v>43</v>
      </c>
      <c r="O716" s="28" t="str">
        <f>TimeEntry2[[#This Row],[Year]]&amp;"-"&amp;TimeEntry2[[#This Row],[WkNo]]</f>
        <v>2020-43</v>
      </c>
    </row>
    <row r="717" spans="1:15" x14ac:dyDescent="0.25">
      <c r="A717" s="26">
        <f>MOD(IF(ROW()=2,  0.1,    IF(INDEX(TimeEntry2[WkEnd],ROW()-1)  =INDEX(TimeEntry2[WkEnd],ROW()-2),    INDEX(TimeEntry2[format],ROW()-2),    INDEX(TimeEntry2[format],ROW()-2)    +1)),2)</f>
        <v>0.10000000000000009</v>
      </c>
      <c r="B717" s="6">
        <v>44118.501157407409</v>
      </c>
      <c r="C717" s="20">
        <f>TimeEntry2[[#This Row],[Timestamp]]</f>
        <v>44118.501157407409</v>
      </c>
      <c r="D717" s="8" t="s">
        <v>200</v>
      </c>
      <c r="E717" s="7">
        <f>IF(TimeEntry2[[#This Row],[Date]]=0,#REF!,G717+(7-L717))</f>
        <v>44122</v>
      </c>
      <c r="F717" s="21" t="str">
        <f>INDEX(projects[Charge_Code],MATCH(TimeEntry2[[#This Row],[Project_ID]],projects[Project_ID],0))</f>
        <v>210035-65 MC VBB WP1: DO-nota West (25-050)</v>
      </c>
      <c r="G717" s="27">
        <f>ROUNDDOWN(TimeEntry2[[#This Row],[Timestamp]],0)</f>
        <v>44118</v>
      </c>
      <c r="H717" s="8">
        <v>2</v>
      </c>
      <c r="I717" s="8" t="str">
        <f t="shared" si="22"/>
        <v>Normal Time</v>
      </c>
      <c r="J717" s="8" t="s">
        <v>815</v>
      </c>
      <c r="K717" s="24" t="str">
        <f>INDEX(projects[job number],MATCH(TimeEntry2[[#This Row],[Project_ID]],projects[Project_ID],0))</f>
        <v>210035-65</v>
      </c>
      <c r="L717" s="8">
        <f>IF(TimeEntry2[[#This Row],[Date]]=0,"",WEEKDAY(G717,2))</f>
        <v>3</v>
      </c>
      <c r="M717" s="28">
        <f>YEAR(TimeEntry2[[#This Row],[WkEnd]])</f>
        <v>2020</v>
      </c>
      <c r="N717" s="28">
        <f>WEEKNUM(TimeEntry2[[#This Row],[WkEnd]])</f>
        <v>43</v>
      </c>
      <c r="O717" s="28" t="str">
        <f>TimeEntry2[[#This Row],[Year]]&amp;"-"&amp;TimeEntry2[[#This Row],[WkNo]]</f>
        <v>2020-43</v>
      </c>
    </row>
    <row r="718" spans="1:15" x14ac:dyDescent="0.25">
      <c r="A718" s="26">
        <f>MOD(IF(ROW()=2,  0.1,    IF(INDEX(TimeEntry2[WkEnd],ROW()-1)  =INDEX(TimeEntry2[WkEnd],ROW()-2),    INDEX(TimeEntry2[format],ROW()-2),    INDEX(TimeEntry2[format],ROW()-2)    +1)),2)</f>
        <v>0.10000000000000009</v>
      </c>
      <c r="B718" s="6">
        <v>44118.501157407409</v>
      </c>
      <c r="C718" s="20">
        <f>TimeEntry2[[#This Row],[Timestamp]]</f>
        <v>44118.501157407409</v>
      </c>
      <c r="D718" s="8" t="s">
        <v>200</v>
      </c>
      <c r="E718" s="7">
        <f>IF(TimeEntry2[[#This Row],[Date]]=0,#REF!,G718+(7-L718))</f>
        <v>44122</v>
      </c>
      <c r="F718" s="21" t="str">
        <f>INDEX(projects[Charge_Code],MATCH(TimeEntry2[[#This Row],[Project_ID]],projects[Project_ID],0))</f>
        <v>210035-65 MC VBB WP1: DO-nota West (25-050)</v>
      </c>
      <c r="G718" s="27">
        <f>ROUNDDOWN(TimeEntry2[[#This Row],[Timestamp]],0)</f>
        <v>44118</v>
      </c>
      <c r="H718" s="8">
        <v>3</v>
      </c>
      <c r="I718" s="8" t="str">
        <f t="shared" si="22"/>
        <v>Normal Time</v>
      </c>
      <c r="J718" s="8" t="s">
        <v>816</v>
      </c>
      <c r="K718" s="24" t="str">
        <f>INDEX(projects[job number],MATCH(TimeEntry2[[#This Row],[Project_ID]],projects[Project_ID],0))</f>
        <v>210035-65</v>
      </c>
      <c r="L718" s="8">
        <f>IF(TimeEntry2[[#This Row],[Date]]=0,"",WEEKDAY(G718,2))</f>
        <v>3</v>
      </c>
      <c r="M718" s="28">
        <f>YEAR(TimeEntry2[[#This Row],[WkEnd]])</f>
        <v>2020</v>
      </c>
      <c r="N718" s="28">
        <f>WEEKNUM(TimeEntry2[[#This Row],[WkEnd]])</f>
        <v>43</v>
      </c>
      <c r="O718" s="28" t="str">
        <f>TimeEntry2[[#This Row],[Year]]&amp;"-"&amp;TimeEntry2[[#This Row],[WkNo]]</f>
        <v>2020-43</v>
      </c>
    </row>
    <row r="719" spans="1:15" x14ac:dyDescent="0.25">
      <c r="A719" s="26">
        <f>MOD(IF(ROW()=2,  0.1,    IF(INDEX(TimeEntry2[WkEnd],ROW()-1)  =INDEX(TimeEntry2[WkEnd],ROW()-2),    INDEX(TimeEntry2[format],ROW()-2),    INDEX(TimeEntry2[format],ROW()-2)    +1)),2)</f>
        <v>0.10000000000000009</v>
      </c>
      <c r="B719" s="6">
        <v>44117.667199074072</v>
      </c>
      <c r="C719" s="20">
        <f>TimeEntry2[[#This Row],[Timestamp]]</f>
        <v>44117.667199074072</v>
      </c>
      <c r="D719" s="8" t="s">
        <v>200</v>
      </c>
      <c r="E719" s="7">
        <f>IF(TimeEntry2[[#This Row],[Date]]=0,#REF!,G719+(7-L719))</f>
        <v>44122</v>
      </c>
      <c r="F719" s="21" t="str">
        <f>INDEX(projects[Charge_Code],MATCH(TimeEntry2[[#This Row],[Project_ID]],projects[Project_ID],0))</f>
        <v>210035-65 MC VBB WP1: DO-nota West (25-050)</v>
      </c>
      <c r="G719" s="27">
        <f>ROUNDDOWN(TimeEntry2[[#This Row],[Timestamp]],0)</f>
        <v>44117</v>
      </c>
      <c r="H719" s="8">
        <v>1</v>
      </c>
      <c r="I719" s="8" t="str">
        <f t="shared" si="22"/>
        <v>Normal Time</v>
      </c>
      <c r="J719" s="8" t="s">
        <v>784</v>
      </c>
      <c r="K719" s="24" t="str">
        <f>INDEX(projects[job number],MATCH(TimeEntry2[[#This Row],[Project_ID]],projects[Project_ID],0))</f>
        <v>210035-65</v>
      </c>
      <c r="L719" s="8">
        <f>IF(TimeEntry2[[#This Row],[Date]]=0,"",WEEKDAY(G719,2))</f>
        <v>2</v>
      </c>
      <c r="M719" s="28">
        <f>YEAR(TimeEntry2[[#This Row],[WkEnd]])</f>
        <v>2020</v>
      </c>
      <c r="N719" s="28">
        <f>WEEKNUM(TimeEntry2[[#This Row],[WkEnd]])</f>
        <v>43</v>
      </c>
      <c r="O719" s="28" t="str">
        <f>TimeEntry2[[#This Row],[Year]]&amp;"-"&amp;TimeEntry2[[#This Row],[WkNo]]</f>
        <v>2020-43</v>
      </c>
    </row>
    <row r="720" spans="1:15" x14ac:dyDescent="0.25">
      <c r="A720" s="26">
        <f>MOD(IF(ROW()=2,  0.1,    IF(INDEX(TimeEntry2[WkEnd],ROW()-1)  =INDEX(TimeEntry2[WkEnd],ROW()-2),    INDEX(TimeEntry2[format],ROW()-2),    INDEX(TimeEntry2[format],ROW()-2)    +1)),2)</f>
        <v>0.10000000000000009</v>
      </c>
      <c r="B720" s="6">
        <v>44117.667199074072</v>
      </c>
      <c r="C720" s="20">
        <f>TimeEntry2[[#This Row],[Timestamp]]</f>
        <v>44117.667199074072</v>
      </c>
      <c r="D720" s="8" t="s">
        <v>200</v>
      </c>
      <c r="E720" s="7">
        <f>IF(TimeEntry2[[#This Row],[Date]]=0,#REF!,G720+(7-L720))</f>
        <v>44122</v>
      </c>
      <c r="F720" s="21" t="str">
        <f>INDEX(projects[Charge_Code],MATCH(TimeEntry2[[#This Row],[Project_ID]],projects[Project_ID],0))</f>
        <v>210035-65 MC VBB WP1: DO-nota West (25-050)</v>
      </c>
      <c r="G720" s="27">
        <f>ROUNDDOWN(TimeEntry2[[#This Row],[Timestamp]],0)</f>
        <v>44117</v>
      </c>
      <c r="H720" s="8">
        <v>3.5</v>
      </c>
      <c r="I720" s="8" t="str">
        <f t="shared" si="22"/>
        <v>Normal Time</v>
      </c>
      <c r="J720" s="8" t="s">
        <v>817</v>
      </c>
      <c r="K720" s="24" t="str">
        <f>INDEX(projects[job number],MATCH(TimeEntry2[[#This Row],[Project_ID]],projects[Project_ID],0))</f>
        <v>210035-65</v>
      </c>
      <c r="L720" s="8">
        <f>IF(TimeEntry2[[#This Row],[Date]]=0,"",WEEKDAY(G720,2))</f>
        <v>2</v>
      </c>
      <c r="M720" s="28">
        <f>YEAR(TimeEntry2[[#This Row],[WkEnd]])</f>
        <v>2020</v>
      </c>
      <c r="N720" s="28">
        <f>WEEKNUM(TimeEntry2[[#This Row],[WkEnd]])</f>
        <v>43</v>
      </c>
      <c r="O720" s="28" t="str">
        <f>TimeEntry2[[#This Row],[Year]]&amp;"-"&amp;TimeEntry2[[#This Row],[WkNo]]</f>
        <v>2020-43</v>
      </c>
    </row>
    <row r="721" spans="1:15" x14ac:dyDescent="0.25">
      <c r="A721" s="26">
        <f>MOD(IF(ROW()=2,  0.1,    IF(INDEX(TimeEntry2[WkEnd],ROW()-1)  =INDEX(TimeEntry2[WkEnd],ROW()-2),    INDEX(TimeEntry2[format],ROW()-2),    INDEX(TimeEntry2[format],ROW()-2)    +1)),2)</f>
        <v>0.10000000000000009</v>
      </c>
      <c r="B721" s="6">
        <v>44117.500590277778</v>
      </c>
      <c r="C721" s="20">
        <f>TimeEntry2[[#This Row],[Timestamp]]</f>
        <v>44117.500590277778</v>
      </c>
      <c r="D721" s="8" t="s">
        <v>200</v>
      </c>
      <c r="E721" s="7">
        <f>IF(TimeEntry2[[#This Row],[Date]]=0,#REF!,G721+(7-L721))</f>
        <v>44122</v>
      </c>
      <c r="F721" s="21" t="str">
        <f>INDEX(projects[Charge_Code],MATCH(TimeEntry2[[#This Row],[Project_ID]],projects[Project_ID],0))</f>
        <v>210035-65 MC VBB WP1: DO-nota West (25-050)</v>
      </c>
      <c r="G721" s="27">
        <f>ROUNDDOWN(TimeEntry2[[#This Row],[Timestamp]],0)</f>
        <v>44117</v>
      </c>
      <c r="H721" s="8">
        <v>3.5</v>
      </c>
      <c r="I721" s="8" t="str">
        <f t="shared" si="22"/>
        <v>Normal Time</v>
      </c>
      <c r="J721" s="8" t="s">
        <v>818</v>
      </c>
      <c r="K721" s="24" t="str">
        <f>INDEX(projects[job number],MATCH(TimeEntry2[[#This Row],[Project_ID]],projects[Project_ID],0))</f>
        <v>210035-65</v>
      </c>
      <c r="L721" s="8">
        <f>IF(TimeEntry2[[#This Row],[Date]]=0,"",WEEKDAY(G721,2))</f>
        <v>2</v>
      </c>
      <c r="M721" s="28">
        <f>YEAR(TimeEntry2[[#This Row],[WkEnd]])</f>
        <v>2020</v>
      </c>
      <c r="N721" s="28">
        <f>WEEKNUM(TimeEntry2[[#This Row],[WkEnd]])</f>
        <v>43</v>
      </c>
      <c r="O721" s="28" t="str">
        <f>TimeEntry2[[#This Row],[Year]]&amp;"-"&amp;TimeEntry2[[#This Row],[WkNo]]</f>
        <v>2020-43</v>
      </c>
    </row>
    <row r="722" spans="1:15" x14ac:dyDescent="0.25">
      <c r="A722" s="26">
        <f>MOD(IF(ROW()=2,  0.1,    IF(INDEX(TimeEntry2[WkEnd],ROW()-1)  =INDEX(TimeEntry2[WkEnd],ROW()-2),    INDEX(TimeEntry2[format],ROW()-2),    INDEX(TimeEntry2[format],ROW()-2)    +1)),2)</f>
        <v>0.10000000000000009</v>
      </c>
      <c r="B722" s="6">
        <v>44116.681018518517</v>
      </c>
      <c r="C722" s="20">
        <f>TimeEntry2[[#This Row],[Timestamp]]</f>
        <v>44116.681018518517</v>
      </c>
      <c r="D722" s="8" t="s">
        <v>200</v>
      </c>
      <c r="E722" s="7">
        <f>IF(TimeEntry2[[#This Row],[Date]]=0,#REF!,G722+(7-L722))</f>
        <v>44122</v>
      </c>
      <c r="F722" s="21" t="str">
        <f>INDEX(projects[Charge_Code],MATCH(TimeEntry2[[#This Row],[Project_ID]],projects[Project_ID],0))</f>
        <v>210035-65 MC VBB WP1: DO-nota West (25-050)</v>
      </c>
      <c r="G722" s="27">
        <f>ROUNDDOWN(TimeEntry2[[#This Row],[Timestamp]],0)</f>
        <v>44116</v>
      </c>
      <c r="H722" s="8">
        <v>2</v>
      </c>
      <c r="I722" s="8" t="str">
        <f t="shared" si="22"/>
        <v>Normal Time</v>
      </c>
      <c r="J722" s="8" t="s">
        <v>819</v>
      </c>
      <c r="K722" s="24" t="str">
        <f>INDEX(projects[job number],MATCH(TimeEntry2[[#This Row],[Project_ID]],projects[Project_ID],0))</f>
        <v>210035-65</v>
      </c>
      <c r="L722" s="8">
        <f>IF(TimeEntry2[[#This Row],[Date]]=0,"",WEEKDAY(G722,2))</f>
        <v>1</v>
      </c>
      <c r="M722" s="28">
        <f>YEAR(TimeEntry2[[#This Row],[WkEnd]])</f>
        <v>2020</v>
      </c>
      <c r="N722" s="28">
        <f>WEEKNUM(TimeEntry2[[#This Row],[WkEnd]])</f>
        <v>43</v>
      </c>
      <c r="O722" s="28" t="str">
        <f>TimeEntry2[[#This Row],[Year]]&amp;"-"&amp;TimeEntry2[[#This Row],[WkNo]]</f>
        <v>2020-43</v>
      </c>
    </row>
    <row r="723" spans="1:15" x14ac:dyDescent="0.25">
      <c r="A723" s="26">
        <f>MOD(IF(ROW()=2,  0.1,    IF(INDEX(TimeEntry2[WkEnd],ROW()-1)  =INDEX(TimeEntry2[WkEnd],ROW()-2),    INDEX(TimeEntry2[format],ROW()-2),    INDEX(TimeEntry2[format],ROW()-2)    +1)),2)</f>
        <v>0.10000000000000009</v>
      </c>
      <c r="B723" s="6">
        <v>44116.50199074074</v>
      </c>
      <c r="C723" s="20">
        <f>TimeEntry2[[#This Row],[Timestamp]]</f>
        <v>44116.50199074074</v>
      </c>
      <c r="D723" s="8" t="s">
        <v>200</v>
      </c>
      <c r="E723" s="7">
        <f>IF(TimeEntry2[[#This Row],[Date]]=0,#REF!,G723+(7-L723))</f>
        <v>44122</v>
      </c>
      <c r="F723" s="21" t="str">
        <f>INDEX(projects[Charge_Code],MATCH(TimeEntry2[[#This Row],[Project_ID]],projects[Project_ID],0))</f>
        <v>210035-65 MC VBB WP1: DO-nota West (25-050)</v>
      </c>
      <c r="G723" s="27">
        <f>ROUNDDOWN(TimeEntry2[[#This Row],[Timestamp]],0)</f>
        <v>44116</v>
      </c>
      <c r="H723" s="8">
        <v>2</v>
      </c>
      <c r="I723" s="8" t="str">
        <f t="shared" si="22"/>
        <v>Normal Time</v>
      </c>
      <c r="J723" s="8" t="s">
        <v>820</v>
      </c>
      <c r="K723" s="24" t="str">
        <f>INDEX(projects[job number],MATCH(TimeEntry2[[#This Row],[Project_ID]],projects[Project_ID],0))</f>
        <v>210035-65</v>
      </c>
      <c r="L723" s="8">
        <f>IF(TimeEntry2[[#This Row],[Date]]=0,"",WEEKDAY(G723,2))</f>
        <v>1</v>
      </c>
      <c r="M723" s="28">
        <f>YEAR(TimeEntry2[[#This Row],[WkEnd]])</f>
        <v>2020</v>
      </c>
      <c r="N723" s="28">
        <f>WEEKNUM(TimeEntry2[[#This Row],[WkEnd]])</f>
        <v>43</v>
      </c>
      <c r="O723" s="28" t="str">
        <f>TimeEntry2[[#This Row],[Year]]&amp;"-"&amp;TimeEntry2[[#This Row],[WkNo]]</f>
        <v>2020-43</v>
      </c>
    </row>
    <row r="724" spans="1:15" x14ac:dyDescent="0.25">
      <c r="A724" s="26">
        <f>MOD(IF(ROW()=2,  0.1,    IF(INDEX(TimeEntry2[WkEnd],ROW()-1)  =INDEX(TimeEntry2[WkEnd],ROW()-2),    INDEX(TimeEntry2[format],ROW()-2),    INDEX(TimeEntry2[format],ROW()-2)    +1)),2)</f>
        <v>1.1000000000000001</v>
      </c>
      <c r="B724" s="6">
        <v>44113.667025462964</v>
      </c>
      <c r="C724" s="20">
        <f>TimeEntry2[[#This Row],[Timestamp]]</f>
        <v>44113.667025462964</v>
      </c>
      <c r="D724" s="8" t="s">
        <v>200</v>
      </c>
      <c r="E724" s="7">
        <f>IF(TimeEntry2[[#This Row],[Date]]=0,#REF!,G724+(7-L724))</f>
        <v>44115</v>
      </c>
      <c r="F724" s="21" t="str">
        <f>INDEX(projects[Charge_Code],MATCH(TimeEntry2[[#This Row],[Project_ID]],projects[Project_ID],0))</f>
        <v>210035-65 MC VBB WP1: DO-nota West (25-050)</v>
      </c>
      <c r="G724" s="27">
        <f>ROUNDDOWN(TimeEntry2[[#This Row],[Timestamp]],0)</f>
        <v>44113</v>
      </c>
      <c r="H724" s="8">
        <v>5</v>
      </c>
      <c r="I724" s="8" t="str">
        <f t="shared" si="22"/>
        <v>Normal Time</v>
      </c>
      <c r="J724" s="8" t="s">
        <v>821</v>
      </c>
      <c r="K724" s="24" t="str">
        <f>INDEX(projects[job number],MATCH(TimeEntry2[[#This Row],[Project_ID]],projects[Project_ID],0))</f>
        <v>210035-65</v>
      </c>
      <c r="L724" s="8">
        <f>IF(TimeEntry2[[#This Row],[Date]]=0,"",WEEKDAY(G724,2))</f>
        <v>5</v>
      </c>
      <c r="M724" s="28">
        <f>YEAR(TimeEntry2[[#This Row],[WkEnd]])</f>
        <v>2020</v>
      </c>
      <c r="N724" s="28">
        <f>WEEKNUM(TimeEntry2[[#This Row],[WkEnd]])</f>
        <v>42</v>
      </c>
      <c r="O724" s="28" t="str">
        <f>TimeEntry2[[#This Row],[Year]]&amp;"-"&amp;TimeEntry2[[#This Row],[WkNo]]</f>
        <v>2020-42</v>
      </c>
    </row>
    <row r="725" spans="1:15" x14ac:dyDescent="0.25">
      <c r="A725" s="26">
        <f>MOD(IF(ROW()=2,  0.1,    IF(INDEX(TimeEntry2[WkEnd],ROW()-1)  =INDEX(TimeEntry2[WkEnd],ROW()-2),    INDEX(TimeEntry2[format],ROW()-2),    INDEX(TimeEntry2[format],ROW()-2)    +1)),2)</f>
        <v>1.1000000000000001</v>
      </c>
      <c r="B725" s="6">
        <v>44113.504895833335</v>
      </c>
      <c r="C725" s="20">
        <f>TimeEntry2[[#This Row],[Timestamp]]</f>
        <v>44113.504895833335</v>
      </c>
      <c r="D725" s="8" t="s">
        <v>24</v>
      </c>
      <c r="E725" s="7">
        <f>IF(TimeEntry2[[#This Row],[Date]]=0,#REF!,G725+(7-L725))</f>
        <v>44115</v>
      </c>
      <c r="F725" s="21" t="str">
        <f>INDEX(projects[Charge_Code],MATCH(TimeEntry2[[#This Row],[Project_ID]],projects[Project_ID],0))</f>
        <v>074097-30 LEADERSHIP &amp; MANAGEMENT CC124 (01-124)</v>
      </c>
      <c r="G725" s="27">
        <f>ROUNDDOWN(TimeEntry2[[#This Row],[Timestamp]],0)</f>
        <v>44113</v>
      </c>
      <c r="H725" s="8">
        <v>1</v>
      </c>
      <c r="I725" s="8" t="str">
        <f t="shared" si="22"/>
        <v>Normal Time</v>
      </c>
      <c r="J725" s="8" t="s">
        <v>801</v>
      </c>
      <c r="K725" s="24" t="str">
        <f>INDEX(projects[job number],MATCH(TimeEntry2[[#This Row],[Project_ID]],projects[Project_ID],0))</f>
        <v>074097-30</v>
      </c>
      <c r="L725" s="8">
        <f>IF(TimeEntry2[[#This Row],[Date]]=0,"",WEEKDAY(G725,2))</f>
        <v>5</v>
      </c>
      <c r="M725" s="28">
        <f>YEAR(TimeEntry2[[#This Row],[WkEnd]])</f>
        <v>2020</v>
      </c>
      <c r="N725" s="28">
        <f>WEEKNUM(TimeEntry2[[#This Row],[WkEnd]])</f>
        <v>42</v>
      </c>
      <c r="O725" s="28" t="str">
        <f>TimeEntry2[[#This Row],[Year]]&amp;"-"&amp;TimeEntry2[[#This Row],[WkNo]]</f>
        <v>2020-42</v>
      </c>
    </row>
    <row r="726" spans="1:15" x14ac:dyDescent="0.25">
      <c r="A726" s="26">
        <f>MOD(IF(ROW()=2,  0.1,    IF(INDEX(TimeEntry2[WkEnd],ROW()-1)  =INDEX(TimeEntry2[WkEnd],ROW()-2),    INDEX(TimeEntry2[format],ROW()-2),    INDEX(TimeEntry2[format],ROW()-2)    +1)),2)</f>
        <v>1.1000000000000001</v>
      </c>
      <c r="B726" s="6">
        <v>44113.504895833335</v>
      </c>
      <c r="C726" s="20">
        <f>TimeEntry2[[#This Row],[Timestamp]]</f>
        <v>44113.504895833335</v>
      </c>
      <c r="D726" s="8" t="s">
        <v>24</v>
      </c>
      <c r="E726" s="7">
        <f>IF(TimeEntry2[[#This Row],[Date]]=0,#REF!,G726+(7-L726))</f>
        <v>44115</v>
      </c>
      <c r="F726" s="21" t="str">
        <f>INDEX(projects[Charge_Code],MATCH(TimeEntry2[[#This Row],[Project_ID]],projects[Project_ID],0))</f>
        <v>074097-30 LEADERSHIP &amp; MANAGEMENT CC124 (01-124)</v>
      </c>
      <c r="G726" s="27">
        <f>ROUNDDOWN(TimeEntry2[[#This Row],[Timestamp]],0)</f>
        <v>44113</v>
      </c>
      <c r="H726" s="8">
        <v>1.5</v>
      </c>
      <c r="I726" s="8" t="str">
        <f t="shared" si="22"/>
        <v>Normal Time</v>
      </c>
      <c r="J726" s="8" t="s">
        <v>778</v>
      </c>
      <c r="K726" s="24" t="str">
        <f>INDEX(projects[job number],MATCH(TimeEntry2[[#This Row],[Project_ID]],projects[Project_ID],0))</f>
        <v>074097-30</v>
      </c>
      <c r="L726" s="8">
        <f>IF(TimeEntry2[[#This Row],[Date]]=0,"",WEEKDAY(G726,2))</f>
        <v>5</v>
      </c>
      <c r="M726" s="28">
        <f>YEAR(TimeEntry2[[#This Row],[WkEnd]])</f>
        <v>2020</v>
      </c>
      <c r="N726" s="28">
        <f>WEEKNUM(TimeEntry2[[#This Row],[WkEnd]])</f>
        <v>42</v>
      </c>
      <c r="O726" s="28" t="str">
        <f>TimeEntry2[[#This Row],[Year]]&amp;"-"&amp;TimeEntry2[[#This Row],[WkNo]]</f>
        <v>2020-42</v>
      </c>
    </row>
    <row r="727" spans="1:15" x14ac:dyDescent="0.25">
      <c r="A727" s="26">
        <f>MOD(IF(ROW()=2,  0.1,    IF(INDEX(TimeEntry2[WkEnd],ROW()-1)  =INDEX(TimeEntry2[WkEnd],ROW()-2),    INDEX(TimeEntry2[format],ROW()-2),    INDEX(TimeEntry2[format],ROW()-2)    +1)),2)</f>
        <v>1.1000000000000001</v>
      </c>
      <c r="B727" s="6">
        <v>44112.559513888889</v>
      </c>
      <c r="C727" s="20">
        <f>TimeEntry2[[#This Row],[Timestamp]]</f>
        <v>44112.559513888889</v>
      </c>
      <c r="D727" s="8" t="s">
        <v>200</v>
      </c>
      <c r="E727" s="7">
        <f>IF(TimeEntry2[[#This Row],[Date]]=0,#REF!,G727+(7-L727))</f>
        <v>44115</v>
      </c>
      <c r="F727" s="21" t="str">
        <f>INDEX(projects[Charge_Code],MATCH(TimeEntry2[[#This Row],[Project_ID]],projects[Project_ID],0))</f>
        <v>210035-65 MC VBB WP1: DO-nota West (25-050)</v>
      </c>
      <c r="G727" s="27">
        <f>ROUNDDOWN(TimeEntry2[[#This Row],[Timestamp]],0)</f>
        <v>44112</v>
      </c>
      <c r="H727" s="8">
        <v>2</v>
      </c>
      <c r="I727" s="8" t="str">
        <f t="shared" si="22"/>
        <v>Normal Time</v>
      </c>
      <c r="J727" s="8" t="s">
        <v>822</v>
      </c>
      <c r="K727" s="24" t="str">
        <f>INDEX(projects[job number],MATCH(TimeEntry2[[#This Row],[Project_ID]],projects[Project_ID],0))</f>
        <v>210035-65</v>
      </c>
      <c r="L727" s="8">
        <f>IF(TimeEntry2[[#This Row],[Date]]=0,"",WEEKDAY(G727,2))</f>
        <v>4</v>
      </c>
      <c r="M727" s="28">
        <f>YEAR(TimeEntry2[[#This Row],[WkEnd]])</f>
        <v>2020</v>
      </c>
      <c r="N727" s="28">
        <f>WEEKNUM(TimeEntry2[[#This Row],[WkEnd]])</f>
        <v>42</v>
      </c>
      <c r="O727" s="28" t="str">
        <f>TimeEntry2[[#This Row],[Year]]&amp;"-"&amp;TimeEntry2[[#This Row],[WkNo]]</f>
        <v>2020-42</v>
      </c>
    </row>
    <row r="728" spans="1:15" x14ac:dyDescent="0.25">
      <c r="A728" s="26">
        <f>MOD(IF(ROW()=2,  0.1,    IF(INDEX(TimeEntry2[WkEnd],ROW()-1)  =INDEX(TimeEntry2[WkEnd],ROW()-2),    INDEX(TimeEntry2[format],ROW()-2),    INDEX(TimeEntry2[format],ROW()-2)    +1)),2)</f>
        <v>1.1000000000000001</v>
      </c>
      <c r="B728" s="6">
        <v>44112.559513888889</v>
      </c>
      <c r="C728" s="20">
        <f>TimeEntry2[[#This Row],[Timestamp]]</f>
        <v>44112.559513888889</v>
      </c>
      <c r="D728" s="8" t="s">
        <v>200</v>
      </c>
      <c r="E728" s="7">
        <f>IF(TimeEntry2[[#This Row],[Date]]=0,#REF!,G728+(7-L728))</f>
        <v>44115</v>
      </c>
      <c r="F728" s="21" t="str">
        <f>INDEX(projects[Charge_Code],MATCH(TimeEntry2[[#This Row],[Project_ID]],projects[Project_ID],0))</f>
        <v>210035-65 MC VBB WP1: DO-nota West (25-050)</v>
      </c>
      <c r="G728" s="27">
        <f>ROUNDDOWN(TimeEntry2[[#This Row],[Timestamp]],0)</f>
        <v>44112</v>
      </c>
      <c r="H728" s="8">
        <v>5.5</v>
      </c>
      <c r="I728" s="8" t="str">
        <f t="shared" si="22"/>
        <v>Normal Time</v>
      </c>
      <c r="J728" s="8" t="s">
        <v>823</v>
      </c>
      <c r="K728" s="24" t="str">
        <f>INDEX(projects[job number],MATCH(TimeEntry2[[#This Row],[Project_ID]],projects[Project_ID],0))</f>
        <v>210035-65</v>
      </c>
      <c r="L728" s="8">
        <f>IF(TimeEntry2[[#This Row],[Date]]=0,"",WEEKDAY(G728,2))</f>
        <v>4</v>
      </c>
      <c r="M728" s="28">
        <f>YEAR(TimeEntry2[[#This Row],[WkEnd]])</f>
        <v>2020</v>
      </c>
      <c r="N728" s="28">
        <f>WEEKNUM(TimeEntry2[[#This Row],[WkEnd]])</f>
        <v>42</v>
      </c>
      <c r="O728" s="28" t="str">
        <f>TimeEntry2[[#This Row],[Year]]&amp;"-"&amp;TimeEntry2[[#This Row],[WkNo]]</f>
        <v>2020-42</v>
      </c>
    </row>
    <row r="729" spans="1:15" x14ac:dyDescent="0.25">
      <c r="A729" s="26">
        <f>MOD(IF(ROW()=2,  0.1,    IF(INDEX(TimeEntry2[WkEnd],ROW()-1)  =INDEX(TimeEntry2[WkEnd],ROW()-2),    INDEX(TimeEntry2[format],ROW()-2),    INDEX(TimeEntry2[format],ROW()-2)    +1)),2)</f>
        <v>1.1000000000000001</v>
      </c>
      <c r="B729" s="6">
        <v>44111.667094907411</v>
      </c>
      <c r="C729" s="20">
        <f>TimeEntry2[[#This Row],[Timestamp]]</f>
        <v>44111.667094907411</v>
      </c>
      <c r="D729" s="8" t="s">
        <v>200</v>
      </c>
      <c r="E729" s="7">
        <f>IF(TimeEntry2[[#This Row],[Date]]=0,#REF!,G729+(7-L729))</f>
        <v>44115</v>
      </c>
      <c r="F729" s="21" t="str">
        <f>INDEX(projects[Charge_Code],MATCH(TimeEntry2[[#This Row],[Project_ID]],projects[Project_ID],0))</f>
        <v>210035-65 MC VBB WP1: DO-nota West (25-050)</v>
      </c>
      <c r="G729" s="27">
        <f>ROUNDDOWN(TimeEntry2[[#This Row],[Timestamp]],0)</f>
        <v>44111</v>
      </c>
      <c r="H729" s="8">
        <v>4</v>
      </c>
      <c r="I729" s="8" t="str">
        <f t="shared" si="22"/>
        <v>Normal Time</v>
      </c>
      <c r="J729" s="8" t="s">
        <v>824</v>
      </c>
      <c r="K729" s="24" t="str">
        <f>INDEX(projects[job number],MATCH(TimeEntry2[[#This Row],[Project_ID]],projects[Project_ID],0))</f>
        <v>210035-65</v>
      </c>
      <c r="L729" s="8">
        <f>IF(TimeEntry2[[#This Row],[Date]]=0,"",WEEKDAY(G729,2))</f>
        <v>3</v>
      </c>
      <c r="M729" s="28">
        <f>YEAR(TimeEntry2[[#This Row],[WkEnd]])</f>
        <v>2020</v>
      </c>
      <c r="N729" s="28">
        <f>WEEKNUM(TimeEntry2[[#This Row],[WkEnd]])</f>
        <v>42</v>
      </c>
      <c r="O729" s="28" t="str">
        <f>TimeEntry2[[#This Row],[Year]]&amp;"-"&amp;TimeEntry2[[#This Row],[WkNo]]</f>
        <v>2020-42</v>
      </c>
    </row>
    <row r="730" spans="1:15" x14ac:dyDescent="0.25">
      <c r="A730" s="26">
        <f>MOD(IF(ROW()=2,  0.1,    IF(INDEX(TimeEntry2[WkEnd],ROW()-1)  =INDEX(TimeEntry2[WkEnd],ROW()-2),    INDEX(TimeEntry2[format],ROW()-2),    INDEX(TimeEntry2[format],ROW()-2)    +1)),2)</f>
        <v>1.1000000000000001</v>
      </c>
      <c r="B730" s="6">
        <v>44111.51489583333</v>
      </c>
      <c r="C730" s="20">
        <f>TimeEntry2[[#This Row],[Timestamp]]</f>
        <v>44111.51489583333</v>
      </c>
      <c r="D730" s="8" t="s">
        <v>200</v>
      </c>
      <c r="E730" s="7">
        <f>IF(TimeEntry2[[#This Row],[Date]]=0,#REF!,G730+(7-L730))</f>
        <v>44115</v>
      </c>
      <c r="F730" s="21" t="str">
        <f>INDEX(projects[Charge_Code],MATCH(TimeEntry2[[#This Row],[Project_ID]],projects[Project_ID],0))</f>
        <v>210035-65 MC VBB WP1: DO-nota West (25-050)</v>
      </c>
      <c r="G730" s="27">
        <f>ROUNDDOWN(TimeEntry2[[#This Row],[Timestamp]],0)</f>
        <v>44111</v>
      </c>
      <c r="H730" s="8">
        <v>1.5</v>
      </c>
      <c r="I730" s="8" t="str">
        <f t="shared" si="22"/>
        <v>Normal Time</v>
      </c>
      <c r="J730" s="8" t="s">
        <v>824</v>
      </c>
      <c r="K730" s="24" t="str">
        <f>INDEX(projects[job number],MATCH(TimeEntry2[[#This Row],[Project_ID]],projects[Project_ID],0))</f>
        <v>210035-65</v>
      </c>
      <c r="L730" s="8">
        <f>IF(TimeEntry2[[#This Row],[Date]]=0,"",WEEKDAY(G730,2))</f>
        <v>3</v>
      </c>
      <c r="M730" s="28">
        <f>YEAR(TimeEntry2[[#This Row],[WkEnd]])</f>
        <v>2020</v>
      </c>
      <c r="N730" s="28">
        <f>WEEKNUM(TimeEntry2[[#This Row],[WkEnd]])</f>
        <v>42</v>
      </c>
      <c r="O730" s="28" t="str">
        <f>TimeEntry2[[#This Row],[Year]]&amp;"-"&amp;TimeEntry2[[#This Row],[WkNo]]</f>
        <v>2020-42</v>
      </c>
    </row>
    <row r="731" spans="1:15" x14ac:dyDescent="0.25">
      <c r="A731" s="26">
        <f>MOD(IF(ROW()=2,  0.1,    IF(INDEX(TimeEntry2[WkEnd],ROW()-1)  =INDEX(TimeEntry2[WkEnd],ROW()-2),    INDEX(TimeEntry2[format],ROW()-2),    INDEX(TimeEntry2[format],ROW()-2)    +1)),2)</f>
        <v>1.1000000000000001</v>
      </c>
      <c r="B731" s="6">
        <v>44111.51489583333</v>
      </c>
      <c r="C731" s="20">
        <f>TimeEntry2[[#This Row],[Timestamp]]</f>
        <v>44111.51489583333</v>
      </c>
      <c r="D731" s="8" t="s">
        <v>200</v>
      </c>
      <c r="E731" s="7">
        <f>IF(TimeEntry2[[#This Row],[Date]]=0,#REF!,G731+(7-L731))</f>
        <v>44115</v>
      </c>
      <c r="F731" s="21" t="str">
        <f>INDEX(projects[Charge_Code],MATCH(TimeEntry2[[#This Row],[Project_ID]],projects[Project_ID],0))</f>
        <v>210035-65 MC VBB WP1: DO-nota West (25-050)</v>
      </c>
      <c r="G731" s="27">
        <f>ROUNDDOWN(TimeEntry2[[#This Row],[Timestamp]],0)</f>
        <v>44111</v>
      </c>
      <c r="H731" s="8">
        <v>2</v>
      </c>
      <c r="I731" s="8" t="str">
        <f t="shared" si="22"/>
        <v>Normal Time</v>
      </c>
      <c r="J731" s="8" t="s">
        <v>825</v>
      </c>
      <c r="K731" s="24" t="str">
        <f>INDEX(projects[job number],MATCH(TimeEntry2[[#This Row],[Project_ID]],projects[Project_ID],0))</f>
        <v>210035-65</v>
      </c>
      <c r="L731" s="8">
        <f>IF(TimeEntry2[[#This Row],[Date]]=0,"",WEEKDAY(G731,2))</f>
        <v>3</v>
      </c>
      <c r="M731" s="28">
        <f>YEAR(TimeEntry2[[#This Row],[WkEnd]])</f>
        <v>2020</v>
      </c>
      <c r="N731" s="28">
        <f>WEEKNUM(TimeEntry2[[#This Row],[WkEnd]])</f>
        <v>42</v>
      </c>
      <c r="O731" s="28" t="str">
        <f>TimeEntry2[[#This Row],[Year]]&amp;"-"&amp;TimeEntry2[[#This Row],[WkNo]]</f>
        <v>2020-42</v>
      </c>
    </row>
    <row r="732" spans="1:15" x14ac:dyDescent="0.25">
      <c r="A732" s="26">
        <f>MOD(IF(ROW()=2,  0.1,    IF(INDEX(TimeEntry2[WkEnd],ROW()-1)  =INDEX(TimeEntry2[WkEnd],ROW()-2),    INDEX(TimeEntry2[format],ROW()-2),    INDEX(TimeEntry2[format],ROW()-2)    +1)),2)</f>
        <v>1.1000000000000001</v>
      </c>
      <c r="B732" s="6">
        <v>44110.688402777778</v>
      </c>
      <c r="C732" s="20">
        <f>TimeEntry2[[#This Row],[Timestamp]]</f>
        <v>44110.688402777778</v>
      </c>
      <c r="D732" s="8" t="s">
        <v>200</v>
      </c>
      <c r="E732" s="7">
        <f>IF(TimeEntry2[[#This Row],[Date]]=0,#REF!,G732+(7-L732))</f>
        <v>44115</v>
      </c>
      <c r="F732" s="21" t="str">
        <f>INDEX(projects[Charge_Code],MATCH(TimeEntry2[[#This Row],[Project_ID]],projects[Project_ID],0))</f>
        <v>210035-65 MC VBB WP1: DO-nota West (25-050)</v>
      </c>
      <c r="G732" s="27">
        <f>ROUNDDOWN(TimeEntry2[[#This Row],[Timestamp]],0)</f>
        <v>44110</v>
      </c>
      <c r="H732" s="8">
        <v>4</v>
      </c>
      <c r="I732" s="8" t="str">
        <f t="shared" si="22"/>
        <v>Normal Time</v>
      </c>
      <c r="J732" s="8" t="s">
        <v>826</v>
      </c>
      <c r="K732" s="24" t="str">
        <f>INDEX(projects[job number],MATCH(TimeEntry2[[#This Row],[Project_ID]],projects[Project_ID],0))</f>
        <v>210035-65</v>
      </c>
      <c r="L732" s="8">
        <f>IF(TimeEntry2[[#This Row],[Date]]=0,"",WEEKDAY(G732,2))</f>
        <v>2</v>
      </c>
      <c r="M732" s="28">
        <f>YEAR(TimeEntry2[[#This Row],[WkEnd]])</f>
        <v>2020</v>
      </c>
      <c r="N732" s="28">
        <f>WEEKNUM(TimeEntry2[[#This Row],[WkEnd]])</f>
        <v>42</v>
      </c>
      <c r="O732" s="28" t="str">
        <f>TimeEntry2[[#This Row],[Year]]&amp;"-"&amp;TimeEntry2[[#This Row],[WkNo]]</f>
        <v>2020-42</v>
      </c>
    </row>
    <row r="733" spans="1:15" x14ac:dyDescent="0.25">
      <c r="A733" s="26">
        <f>MOD(IF(ROW()=2,  0.1,    IF(INDEX(TimeEntry2[WkEnd],ROW()-1)  =INDEX(TimeEntry2[WkEnd],ROW()-2),    INDEX(TimeEntry2[format],ROW()-2),    INDEX(TimeEntry2[format],ROW()-2)    +1)),2)</f>
        <v>1.1000000000000001</v>
      </c>
      <c r="B733" s="6">
        <v>44110.516932870371</v>
      </c>
      <c r="C733" s="20">
        <f>TimeEntry2[[#This Row],[Timestamp]]</f>
        <v>44110.516932870371</v>
      </c>
      <c r="D733" s="8" t="s">
        <v>200</v>
      </c>
      <c r="E733" s="7">
        <f>IF(TimeEntry2[[#This Row],[Date]]=0,#REF!,G733+(7-L733))</f>
        <v>44115</v>
      </c>
      <c r="F733" s="21" t="str">
        <f>INDEX(projects[Charge_Code],MATCH(TimeEntry2[[#This Row],[Project_ID]],projects[Project_ID],0))</f>
        <v>210035-65 MC VBB WP1: DO-nota West (25-050)</v>
      </c>
      <c r="G733" s="27">
        <f>ROUNDDOWN(TimeEntry2[[#This Row],[Timestamp]],0)</f>
        <v>44110</v>
      </c>
      <c r="H733" s="8">
        <v>1.5</v>
      </c>
      <c r="I733" s="8" t="str">
        <f t="shared" si="22"/>
        <v>Normal Time</v>
      </c>
      <c r="J733" s="8" t="s">
        <v>827</v>
      </c>
      <c r="K733" s="24" t="str">
        <f>INDEX(projects[job number],MATCH(TimeEntry2[[#This Row],[Project_ID]],projects[Project_ID],0))</f>
        <v>210035-65</v>
      </c>
      <c r="L733" s="8">
        <f>IF(TimeEntry2[[#This Row],[Date]]=0,"",WEEKDAY(G733,2))</f>
        <v>2</v>
      </c>
      <c r="M733" s="28">
        <f>YEAR(TimeEntry2[[#This Row],[WkEnd]])</f>
        <v>2020</v>
      </c>
      <c r="N733" s="28">
        <f>WEEKNUM(TimeEntry2[[#This Row],[WkEnd]])</f>
        <v>42</v>
      </c>
      <c r="O733" s="28" t="str">
        <f>TimeEntry2[[#This Row],[Year]]&amp;"-"&amp;TimeEntry2[[#This Row],[WkNo]]</f>
        <v>2020-42</v>
      </c>
    </row>
    <row r="734" spans="1:15" x14ac:dyDescent="0.25">
      <c r="A734" s="26">
        <f>MOD(IF(ROW()=2,  0.1,    IF(INDEX(TimeEntry2[WkEnd],ROW()-1)  =INDEX(TimeEntry2[WkEnd],ROW()-2),    INDEX(TimeEntry2[format],ROW()-2),    INDEX(TimeEntry2[format],ROW()-2)    +1)),2)</f>
        <v>1.1000000000000001</v>
      </c>
      <c r="B734" s="6">
        <v>44110.516932870371</v>
      </c>
      <c r="C734" s="20">
        <f>TimeEntry2[[#This Row],[Timestamp]]</f>
        <v>44110.516932870371</v>
      </c>
      <c r="D734" s="8" t="s">
        <v>173</v>
      </c>
      <c r="E734" s="7">
        <f>IF(TimeEntry2[[#This Row],[Date]]=0,#REF!,G734+(7-L734))</f>
        <v>44115</v>
      </c>
      <c r="F734" s="21" t="str">
        <f>INDEX(projects[Charge_Code],MATCH(TimeEntry2[[#This Row],[Project_ID]],projects[Project_ID],0))</f>
        <v>TRAINING (In-house training)</v>
      </c>
      <c r="G734" s="27">
        <f>ROUNDDOWN(TimeEntry2[[#This Row],[Timestamp]],0)</f>
        <v>44110</v>
      </c>
      <c r="H734" s="8">
        <v>2</v>
      </c>
      <c r="I734" s="8" t="str">
        <f t="shared" si="22"/>
        <v>Normal Time</v>
      </c>
      <c r="J734" s="8" t="s">
        <v>828</v>
      </c>
      <c r="K734" s="24">
        <f>INDEX(projects[job number],MATCH(TimeEntry2[[#This Row],[Project_ID]],projects[Project_ID],0))</f>
        <v>0</v>
      </c>
      <c r="L734" s="8">
        <f>IF(TimeEntry2[[#This Row],[Date]]=0,"",WEEKDAY(G734,2))</f>
        <v>2</v>
      </c>
      <c r="M734" s="28">
        <f>YEAR(TimeEntry2[[#This Row],[WkEnd]])</f>
        <v>2020</v>
      </c>
      <c r="N734" s="28">
        <f>WEEKNUM(TimeEntry2[[#This Row],[WkEnd]])</f>
        <v>42</v>
      </c>
      <c r="O734" s="28" t="str">
        <f>TimeEntry2[[#This Row],[Year]]&amp;"-"&amp;TimeEntry2[[#This Row],[WkNo]]</f>
        <v>2020-42</v>
      </c>
    </row>
    <row r="735" spans="1:15" x14ac:dyDescent="0.25">
      <c r="A735" s="26">
        <f>MOD(IF(ROW()=2,  0.1,    IF(INDEX(TimeEntry2[WkEnd],ROW()-1)  =INDEX(TimeEntry2[WkEnd],ROW()-2),    INDEX(TimeEntry2[format],ROW()-2),    INDEX(TimeEntry2[format],ROW()-2)    +1)),2)</f>
        <v>1.1000000000000001</v>
      </c>
      <c r="B735" s="6">
        <v>44109.676030092596</v>
      </c>
      <c r="C735" s="20">
        <f>TimeEntry2[[#This Row],[Timestamp]]</f>
        <v>44109.676030092596</v>
      </c>
      <c r="D735" s="8" t="s">
        <v>200</v>
      </c>
      <c r="E735" s="7">
        <f>IF(TimeEntry2[[#This Row],[Date]]=0,#REF!,G735+(7-L735))</f>
        <v>44115</v>
      </c>
      <c r="F735" s="21" t="str">
        <f>INDEX(projects[Charge_Code],MATCH(TimeEntry2[[#This Row],[Project_ID]],projects[Project_ID],0))</f>
        <v>210035-65 MC VBB WP1: DO-nota West (25-050)</v>
      </c>
      <c r="G735" s="27">
        <f>ROUNDDOWN(TimeEntry2[[#This Row],[Timestamp]],0)</f>
        <v>44109</v>
      </c>
      <c r="H735" s="8">
        <v>1.5</v>
      </c>
      <c r="I735" s="8" t="str">
        <f t="shared" si="22"/>
        <v>Normal Time</v>
      </c>
      <c r="J735" s="8" t="s">
        <v>829</v>
      </c>
      <c r="K735" s="24" t="str">
        <f>INDEX(projects[job number],MATCH(TimeEntry2[[#This Row],[Project_ID]],projects[Project_ID],0))</f>
        <v>210035-65</v>
      </c>
      <c r="L735" s="8">
        <f>IF(TimeEntry2[[#This Row],[Date]]=0,"",WEEKDAY(G735,2))</f>
        <v>1</v>
      </c>
      <c r="M735" s="28">
        <f>YEAR(TimeEntry2[[#This Row],[WkEnd]])</f>
        <v>2020</v>
      </c>
      <c r="N735" s="28">
        <f>WEEKNUM(TimeEntry2[[#This Row],[WkEnd]])</f>
        <v>42</v>
      </c>
      <c r="O735" s="28" t="str">
        <f>TimeEntry2[[#This Row],[Year]]&amp;"-"&amp;TimeEntry2[[#This Row],[WkNo]]</f>
        <v>2020-42</v>
      </c>
    </row>
    <row r="736" spans="1:15" x14ac:dyDescent="0.25">
      <c r="A736" s="26">
        <f>MOD(IF(ROW()=2,  0.1,    IF(INDEX(TimeEntry2[WkEnd],ROW()-1)  =INDEX(TimeEntry2[WkEnd],ROW()-2),    INDEX(TimeEntry2[format],ROW()-2),    INDEX(TimeEntry2[format],ROW()-2)    +1)),2)</f>
        <v>1.1000000000000001</v>
      </c>
      <c r="B736" s="6">
        <v>44109.676030092596</v>
      </c>
      <c r="C736" s="20">
        <f>TimeEntry2[[#This Row],[Timestamp]]</f>
        <v>44109.676030092596</v>
      </c>
      <c r="D736" s="8" t="s">
        <v>200</v>
      </c>
      <c r="E736" s="7">
        <f>IF(TimeEntry2[[#This Row],[Date]]=0,#REF!,G736+(7-L736))</f>
        <v>44115</v>
      </c>
      <c r="F736" s="21" t="str">
        <f>INDEX(projects[Charge_Code],MATCH(TimeEntry2[[#This Row],[Project_ID]],projects[Project_ID],0))</f>
        <v>210035-65 MC VBB WP1: DO-nota West (25-050)</v>
      </c>
      <c r="G736" s="27">
        <f>ROUNDDOWN(TimeEntry2[[#This Row],[Timestamp]],0)</f>
        <v>44109</v>
      </c>
      <c r="H736" s="8">
        <v>6</v>
      </c>
      <c r="I736" s="8" t="str">
        <f t="shared" si="22"/>
        <v>Normal Time</v>
      </c>
      <c r="J736" s="8" t="s">
        <v>830</v>
      </c>
      <c r="K736" s="24" t="str">
        <f>INDEX(projects[job number],MATCH(TimeEntry2[[#This Row],[Project_ID]],projects[Project_ID],0))</f>
        <v>210035-65</v>
      </c>
      <c r="L736" s="8">
        <f>IF(TimeEntry2[[#This Row],[Date]]=0,"",WEEKDAY(G736,2))</f>
        <v>1</v>
      </c>
      <c r="M736" s="28">
        <f>YEAR(TimeEntry2[[#This Row],[WkEnd]])</f>
        <v>2020</v>
      </c>
      <c r="N736" s="28">
        <f>WEEKNUM(TimeEntry2[[#This Row],[WkEnd]])</f>
        <v>42</v>
      </c>
      <c r="O736" s="28" t="str">
        <f>TimeEntry2[[#This Row],[Year]]&amp;"-"&amp;TimeEntry2[[#This Row],[WkNo]]</f>
        <v>2020-42</v>
      </c>
    </row>
    <row r="737" spans="1:15" x14ac:dyDescent="0.25">
      <c r="A737" s="26">
        <f>MOD(IF(ROW()=2,  0.1,    IF(INDEX(TimeEntry2[WkEnd],ROW()-1)  =INDEX(TimeEntry2[WkEnd],ROW()-2),    INDEX(TimeEntry2[format],ROW()-2),    INDEX(TimeEntry2[format],ROW()-2)    +1)),2)</f>
        <v>0.10000000000000009</v>
      </c>
      <c r="B737" s="6">
        <v>44106.667013888888</v>
      </c>
      <c r="C737" s="20">
        <f>TimeEntry2[[#This Row],[Timestamp]]</f>
        <v>44106.667013888888</v>
      </c>
      <c r="D737" s="8" t="s">
        <v>200</v>
      </c>
      <c r="E737" s="7">
        <f>IF(TimeEntry2[[#This Row],[Date]]=0,#REF!,G737+(7-L737))</f>
        <v>44108</v>
      </c>
      <c r="F737" s="21" t="str">
        <f>INDEX(projects[Charge_Code],MATCH(TimeEntry2[[#This Row],[Project_ID]],projects[Project_ID],0))</f>
        <v>210035-65 MC VBB WP1: DO-nota West (25-050)</v>
      </c>
      <c r="G737" s="27">
        <f>ROUNDDOWN(TimeEntry2[[#This Row],[Timestamp]],0)</f>
        <v>44106</v>
      </c>
      <c r="H737" s="8">
        <v>3</v>
      </c>
      <c r="I737" s="8" t="str">
        <f t="shared" si="22"/>
        <v>Normal Time</v>
      </c>
      <c r="J737" s="8" t="s">
        <v>831</v>
      </c>
      <c r="K737" s="24" t="str">
        <f>INDEX(projects[job number],MATCH(TimeEntry2[[#This Row],[Project_ID]],projects[Project_ID],0))</f>
        <v>210035-65</v>
      </c>
      <c r="L737" s="8">
        <f>IF(TimeEntry2[[#This Row],[Date]]=0,"",WEEKDAY(G737,2))</f>
        <v>5</v>
      </c>
      <c r="M737" s="28">
        <f>YEAR(TimeEntry2[[#This Row],[WkEnd]])</f>
        <v>2020</v>
      </c>
      <c r="N737" s="28">
        <f>WEEKNUM(TimeEntry2[[#This Row],[WkEnd]])</f>
        <v>41</v>
      </c>
      <c r="O737" s="28" t="str">
        <f>TimeEntry2[[#This Row],[Year]]&amp;"-"&amp;TimeEntry2[[#This Row],[WkNo]]</f>
        <v>2020-41</v>
      </c>
    </row>
    <row r="738" spans="1:15" x14ac:dyDescent="0.25">
      <c r="A738" s="26">
        <f>MOD(IF(ROW()=2,  0.1,    IF(INDEX(TimeEntry2[WkEnd],ROW()-1)  =INDEX(TimeEntry2[WkEnd],ROW()-2),    INDEX(TimeEntry2[format],ROW()-2),    INDEX(TimeEntry2[format],ROW()-2)    +1)),2)</f>
        <v>0.10000000000000009</v>
      </c>
      <c r="B738" s="6">
        <v>44106.510613425926</v>
      </c>
      <c r="C738" s="20">
        <f>TimeEntry2[[#This Row],[Timestamp]]</f>
        <v>44106.510613425926</v>
      </c>
      <c r="D738" s="8" t="s">
        <v>200</v>
      </c>
      <c r="E738" s="7">
        <f>IF(TimeEntry2[[#This Row],[Date]]=0,#REF!,G738+(7-L738))</f>
        <v>44108</v>
      </c>
      <c r="F738" s="21" t="str">
        <f>INDEX(projects[Charge_Code],MATCH(TimeEntry2[[#This Row],[Project_ID]],projects[Project_ID],0))</f>
        <v>210035-65 MC VBB WP1: DO-nota West (25-050)</v>
      </c>
      <c r="G738" s="27">
        <f>ROUNDDOWN(TimeEntry2[[#This Row],[Timestamp]],0)</f>
        <v>44106</v>
      </c>
      <c r="H738" s="8">
        <v>4.5</v>
      </c>
      <c r="I738" s="8" t="str">
        <f t="shared" si="22"/>
        <v>Normal Time</v>
      </c>
      <c r="J738" s="8" t="s">
        <v>832</v>
      </c>
      <c r="K738" s="24" t="str">
        <f>INDEX(projects[job number],MATCH(TimeEntry2[[#This Row],[Project_ID]],projects[Project_ID],0))</f>
        <v>210035-65</v>
      </c>
      <c r="L738" s="8">
        <f>IF(TimeEntry2[[#This Row],[Date]]=0,"",WEEKDAY(G738,2))</f>
        <v>5</v>
      </c>
      <c r="M738" s="28">
        <f>YEAR(TimeEntry2[[#This Row],[WkEnd]])</f>
        <v>2020</v>
      </c>
      <c r="N738" s="28">
        <f>WEEKNUM(TimeEntry2[[#This Row],[WkEnd]])</f>
        <v>41</v>
      </c>
      <c r="O738" s="28" t="str">
        <f>TimeEntry2[[#This Row],[Year]]&amp;"-"&amp;TimeEntry2[[#This Row],[WkNo]]</f>
        <v>2020-41</v>
      </c>
    </row>
    <row r="739" spans="1:15" x14ac:dyDescent="0.25">
      <c r="A739" s="26">
        <f>MOD(IF(ROW()=2,  0.1,    IF(INDEX(TimeEntry2[WkEnd],ROW()-1)  =INDEX(TimeEntry2[WkEnd],ROW()-2),    INDEX(TimeEntry2[format],ROW()-2),    INDEX(TimeEntry2[format],ROW()-2)    +1)),2)</f>
        <v>0.10000000000000009</v>
      </c>
      <c r="B739" s="6">
        <v>44105.667986111112</v>
      </c>
      <c r="C739" s="20">
        <f>TimeEntry2[[#This Row],[Timestamp]]</f>
        <v>44105.667986111112</v>
      </c>
      <c r="D739" s="8" t="s">
        <v>200</v>
      </c>
      <c r="E739" s="7">
        <f>IF(TimeEntry2[[#This Row],[Date]]=0,#REF!,G739+(7-L739))</f>
        <v>44108</v>
      </c>
      <c r="F739" s="21" t="str">
        <f>INDEX(projects[Charge_Code],MATCH(TimeEntry2[[#This Row],[Project_ID]],projects[Project_ID],0))</f>
        <v>210035-65 MC VBB WP1: DO-nota West (25-050)</v>
      </c>
      <c r="G739" s="27">
        <f>ROUNDDOWN(TimeEntry2[[#This Row],[Timestamp]],0)</f>
        <v>44105</v>
      </c>
      <c r="H739" s="8">
        <v>7.5</v>
      </c>
      <c r="I739" s="8" t="str">
        <f t="shared" si="22"/>
        <v>Normal Time</v>
      </c>
      <c r="J739" s="8" t="s">
        <v>833</v>
      </c>
      <c r="K739" s="24" t="str">
        <f>INDEX(projects[job number],MATCH(TimeEntry2[[#This Row],[Project_ID]],projects[Project_ID],0))</f>
        <v>210035-65</v>
      </c>
      <c r="L739" s="8">
        <f>IF(TimeEntry2[[#This Row],[Date]]=0,"",WEEKDAY(G739,2))</f>
        <v>4</v>
      </c>
      <c r="M739" s="28">
        <f>YEAR(TimeEntry2[[#This Row],[WkEnd]])</f>
        <v>2020</v>
      </c>
      <c r="N739" s="28">
        <f>WEEKNUM(TimeEntry2[[#This Row],[WkEnd]])</f>
        <v>41</v>
      </c>
      <c r="O739" s="28" t="str">
        <f>TimeEntry2[[#This Row],[Year]]&amp;"-"&amp;TimeEntry2[[#This Row],[WkNo]]</f>
        <v>2020-41</v>
      </c>
    </row>
    <row r="740" spans="1:15" x14ac:dyDescent="0.25">
      <c r="A740" s="26">
        <f>MOD(IF(ROW()=2,  0.1,    IF(INDEX(TimeEntry2[WkEnd],ROW()-1)  =INDEX(TimeEntry2[WkEnd],ROW()-2),    INDEX(TimeEntry2[format],ROW()-2),    INDEX(TimeEntry2[format],ROW()-2)    +1)),2)</f>
        <v>0.10000000000000009</v>
      </c>
      <c r="B740" s="6">
        <v>44105.53943287037</v>
      </c>
      <c r="C740" s="20">
        <f>TimeEntry2[[#This Row],[Timestamp]]</f>
        <v>44105.53943287037</v>
      </c>
      <c r="D740" s="8" t="s">
        <v>200</v>
      </c>
      <c r="E740" s="7">
        <f>IF(TimeEntry2[[#This Row],[Date]]=0,#REF!,G740+(7-L740))</f>
        <v>44108</v>
      </c>
      <c r="F740" s="21" t="str">
        <f>INDEX(projects[Charge_Code],MATCH(TimeEntry2[[#This Row],[Project_ID]],projects[Project_ID],0))</f>
        <v>210035-65 MC VBB WP1: DO-nota West (25-050)</v>
      </c>
      <c r="G740" s="27">
        <f>ROUNDDOWN(TimeEntry2[[#This Row],[Timestamp]],0)</f>
        <v>44105</v>
      </c>
      <c r="H740" s="8">
        <v>0</v>
      </c>
      <c r="I740" s="8" t="str">
        <f t="shared" si="22"/>
        <v>Normal Time</v>
      </c>
      <c r="J740" s="8" t="s">
        <v>834</v>
      </c>
      <c r="K740" s="24" t="str">
        <f>INDEX(projects[job number],MATCH(TimeEntry2[[#This Row],[Project_ID]],projects[Project_ID],0))</f>
        <v>210035-65</v>
      </c>
      <c r="L740" s="8">
        <f>IF(TimeEntry2[[#This Row],[Date]]=0,"",WEEKDAY(G740,2))</f>
        <v>4</v>
      </c>
      <c r="M740" s="28">
        <f>YEAR(TimeEntry2[[#This Row],[WkEnd]])</f>
        <v>2020</v>
      </c>
      <c r="N740" s="28">
        <f>WEEKNUM(TimeEntry2[[#This Row],[WkEnd]])</f>
        <v>41</v>
      </c>
      <c r="O740" s="28" t="str">
        <f>TimeEntry2[[#This Row],[Year]]&amp;"-"&amp;TimeEntry2[[#This Row],[WkNo]]</f>
        <v>2020-41</v>
      </c>
    </row>
    <row r="741" spans="1:15" x14ac:dyDescent="0.25">
      <c r="A741" s="26">
        <f>MOD(IF(ROW()=2,  0.1,    IF(INDEX(TimeEntry2[WkEnd],ROW()-1)  =INDEX(TimeEntry2[WkEnd],ROW()-2),    INDEX(TimeEntry2[format],ROW()-2),    INDEX(TimeEntry2[format],ROW()-2)    +1)),2)</f>
        <v>0.10000000000000009</v>
      </c>
      <c r="B741" s="6">
        <v>44104.667974537035</v>
      </c>
      <c r="C741" s="20">
        <f>TimeEntry2[[#This Row],[Timestamp]]</f>
        <v>44104.667974537035</v>
      </c>
      <c r="D741" s="8" t="s">
        <v>200</v>
      </c>
      <c r="E741" s="7">
        <f>IF(TimeEntry2[[#This Row],[Date]]=0,#REF!,G741+(7-L741))</f>
        <v>44108</v>
      </c>
      <c r="F741" s="21" t="str">
        <f>INDEX(projects[Charge_Code],MATCH(TimeEntry2[[#This Row],[Project_ID]],projects[Project_ID],0))</f>
        <v>210035-65 MC VBB WP1: DO-nota West (25-050)</v>
      </c>
      <c r="G741" s="27">
        <f>ROUNDDOWN(TimeEntry2[[#This Row],[Timestamp]],0)</f>
        <v>44104</v>
      </c>
      <c r="H741" s="8">
        <v>0</v>
      </c>
      <c r="I741" s="8" t="str">
        <f t="shared" si="22"/>
        <v>Normal Time</v>
      </c>
      <c r="J741" s="8" t="s">
        <v>835</v>
      </c>
      <c r="K741" s="24" t="str">
        <f>INDEX(projects[job number],MATCH(TimeEntry2[[#This Row],[Project_ID]],projects[Project_ID],0))</f>
        <v>210035-65</v>
      </c>
      <c r="L741" s="8">
        <f>IF(TimeEntry2[[#This Row],[Date]]=0,"",WEEKDAY(G741,2))</f>
        <v>3</v>
      </c>
      <c r="M741" s="28">
        <f>YEAR(TimeEntry2[[#This Row],[WkEnd]])</f>
        <v>2020</v>
      </c>
      <c r="N741" s="28">
        <f>WEEKNUM(TimeEntry2[[#This Row],[WkEnd]])</f>
        <v>41</v>
      </c>
      <c r="O741" s="28" t="str">
        <f>TimeEntry2[[#This Row],[Year]]&amp;"-"&amp;TimeEntry2[[#This Row],[WkNo]]</f>
        <v>2020-41</v>
      </c>
    </row>
    <row r="742" spans="1:15" x14ac:dyDescent="0.25">
      <c r="A742" s="26">
        <f>MOD(IF(ROW()=2,  0.1,    IF(INDEX(TimeEntry2[WkEnd],ROW()-1)  =INDEX(TimeEntry2[WkEnd],ROW()-2),    INDEX(TimeEntry2[format],ROW()-2),    INDEX(TimeEntry2[format],ROW()-2)    +1)),2)</f>
        <v>0.10000000000000009</v>
      </c>
      <c r="B742" s="6">
        <v>44104.502071759256</v>
      </c>
      <c r="C742" s="20">
        <f>TimeEntry2[[#This Row],[Timestamp]]</f>
        <v>44104.502071759256</v>
      </c>
      <c r="D742" s="8" t="s">
        <v>200</v>
      </c>
      <c r="E742" s="7">
        <f>IF(TimeEntry2[[#This Row],[Date]]=0,#REF!,G742+(7-L742))</f>
        <v>44108</v>
      </c>
      <c r="F742" s="21" t="str">
        <f>INDEX(projects[Charge_Code],MATCH(TimeEntry2[[#This Row],[Project_ID]],projects[Project_ID],0))</f>
        <v>210035-65 MC VBB WP1: DO-nota West (25-050)</v>
      </c>
      <c r="G742" s="27">
        <f>ROUNDDOWN(TimeEntry2[[#This Row],[Timestamp]],0)</f>
        <v>44104</v>
      </c>
      <c r="H742" s="8">
        <v>7.5</v>
      </c>
      <c r="I742" s="8" t="str">
        <f t="shared" si="22"/>
        <v>Normal Time</v>
      </c>
      <c r="J742" s="8" t="s">
        <v>836</v>
      </c>
      <c r="K742" s="24" t="str">
        <f>INDEX(projects[job number],MATCH(TimeEntry2[[#This Row],[Project_ID]],projects[Project_ID],0))</f>
        <v>210035-65</v>
      </c>
      <c r="L742" s="8">
        <f>IF(TimeEntry2[[#This Row],[Date]]=0,"",WEEKDAY(G742,2))</f>
        <v>3</v>
      </c>
      <c r="M742" s="28">
        <f>YEAR(TimeEntry2[[#This Row],[WkEnd]])</f>
        <v>2020</v>
      </c>
      <c r="N742" s="28">
        <f>WEEKNUM(TimeEntry2[[#This Row],[WkEnd]])</f>
        <v>41</v>
      </c>
      <c r="O742" s="28" t="str">
        <f>TimeEntry2[[#This Row],[Year]]&amp;"-"&amp;TimeEntry2[[#This Row],[WkNo]]</f>
        <v>2020-41</v>
      </c>
    </row>
    <row r="743" spans="1:15" x14ac:dyDescent="0.25">
      <c r="A743" s="26">
        <f>MOD(IF(ROW()=2,  0.1,    IF(INDEX(TimeEntry2[WkEnd],ROW()-1)  =INDEX(TimeEntry2[WkEnd],ROW()-2),    INDEX(TimeEntry2[format],ROW()-2),    INDEX(TimeEntry2[format],ROW()-2)    +1)),2)</f>
        <v>0.10000000000000009</v>
      </c>
      <c r="B743" s="6">
        <v>44103.67359953704</v>
      </c>
      <c r="C743" s="20">
        <f>TimeEntry2[[#This Row],[Timestamp]]</f>
        <v>44103.67359953704</v>
      </c>
      <c r="D743" s="8" t="s">
        <v>200</v>
      </c>
      <c r="E743" s="7">
        <f>IF(TimeEntry2[[#This Row],[Date]]=0,#REF!,G743+(7-L743))</f>
        <v>44108</v>
      </c>
      <c r="F743" s="21" t="str">
        <f>INDEX(projects[Charge_Code],MATCH(TimeEntry2[[#This Row],[Project_ID]],projects[Project_ID],0))</f>
        <v>210035-65 MC VBB WP1: DO-nota West (25-050)</v>
      </c>
      <c r="G743" s="27">
        <f>ROUNDDOWN(TimeEntry2[[#This Row],[Timestamp]],0)</f>
        <v>44103</v>
      </c>
      <c r="H743" s="8">
        <v>7.5</v>
      </c>
      <c r="I743" s="8" t="str">
        <f t="shared" si="22"/>
        <v>Normal Time</v>
      </c>
      <c r="J743" s="8" t="s">
        <v>837</v>
      </c>
      <c r="K743" s="24" t="str">
        <f>INDEX(projects[job number],MATCH(TimeEntry2[[#This Row],[Project_ID]],projects[Project_ID],0))</f>
        <v>210035-65</v>
      </c>
      <c r="L743" s="8">
        <f>IF(TimeEntry2[[#This Row],[Date]]=0,"",WEEKDAY(G743,2))</f>
        <v>2</v>
      </c>
      <c r="M743" s="28">
        <f>YEAR(TimeEntry2[[#This Row],[WkEnd]])</f>
        <v>2020</v>
      </c>
      <c r="N743" s="28">
        <f>WEEKNUM(TimeEntry2[[#This Row],[WkEnd]])</f>
        <v>41</v>
      </c>
      <c r="O743" s="28" t="str">
        <f>TimeEntry2[[#This Row],[Year]]&amp;"-"&amp;TimeEntry2[[#This Row],[WkNo]]</f>
        <v>2020-41</v>
      </c>
    </row>
    <row r="744" spans="1:15" x14ac:dyDescent="0.25">
      <c r="A744" s="26">
        <f>MOD(IF(ROW()=2,  0.1,    IF(INDEX(TimeEntry2[WkEnd],ROW()-1)  =INDEX(TimeEntry2[WkEnd],ROW()-2),    INDEX(TimeEntry2[format],ROW()-2),    INDEX(TimeEntry2[format],ROW()-2)    +1)),2)</f>
        <v>0.10000000000000009</v>
      </c>
      <c r="B744" s="6">
        <v>44103.503020833334</v>
      </c>
      <c r="C744" s="20">
        <f>TimeEntry2[[#This Row],[Timestamp]]</f>
        <v>44103.503020833334</v>
      </c>
      <c r="D744" s="8" t="s">
        <v>200</v>
      </c>
      <c r="E744" s="7">
        <f>IF(TimeEntry2[[#This Row],[Date]]=0,#REF!,G744+(7-L744))</f>
        <v>44108</v>
      </c>
      <c r="F744" s="21" t="str">
        <f>INDEX(projects[Charge_Code],MATCH(TimeEntry2[[#This Row],[Project_ID]],projects[Project_ID],0))</f>
        <v>210035-65 MC VBB WP1: DO-nota West (25-050)</v>
      </c>
      <c r="G744" s="27">
        <f>ROUNDDOWN(TimeEntry2[[#This Row],[Timestamp]],0)</f>
        <v>44103</v>
      </c>
      <c r="H744" s="8">
        <v>0</v>
      </c>
      <c r="I744" s="8" t="str">
        <f t="shared" si="22"/>
        <v>Normal Time</v>
      </c>
      <c r="J744" s="8" t="s">
        <v>838</v>
      </c>
      <c r="K744" s="24" t="str">
        <f>INDEX(projects[job number],MATCH(TimeEntry2[[#This Row],[Project_ID]],projects[Project_ID],0))</f>
        <v>210035-65</v>
      </c>
      <c r="L744" s="8">
        <f>IF(TimeEntry2[[#This Row],[Date]]=0,"",WEEKDAY(G744,2))</f>
        <v>2</v>
      </c>
      <c r="M744" s="28">
        <f>YEAR(TimeEntry2[[#This Row],[WkEnd]])</f>
        <v>2020</v>
      </c>
      <c r="N744" s="28">
        <f>WEEKNUM(TimeEntry2[[#This Row],[WkEnd]])</f>
        <v>41</v>
      </c>
      <c r="O744" s="28" t="str">
        <f>TimeEntry2[[#This Row],[Year]]&amp;"-"&amp;TimeEntry2[[#This Row],[WkNo]]</f>
        <v>2020-41</v>
      </c>
    </row>
    <row r="745" spans="1:15" x14ac:dyDescent="0.25">
      <c r="A745" s="26">
        <f>MOD(IF(ROW()=2,  0.1,    IF(INDEX(TimeEntry2[WkEnd],ROW()-1)  =INDEX(TimeEntry2[WkEnd],ROW()-2),    INDEX(TimeEntry2[format],ROW()-2),    INDEX(TimeEntry2[format],ROW()-2)    +1)),2)</f>
        <v>0.10000000000000009</v>
      </c>
      <c r="B745" s="6">
        <v>44102.667546296296</v>
      </c>
      <c r="C745" s="20">
        <f>TimeEntry2[[#This Row],[Timestamp]]</f>
        <v>44102.667546296296</v>
      </c>
      <c r="D745" s="8" t="s">
        <v>200</v>
      </c>
      <c r="E745" s="7">
        <f>IF(TimeEntry2[[#This Row],[Date]]=0,#REF!,G745+(7-L745))</f>
        <v>44108</v>
      </c>
      <c r="F745" s="21" t="str">
        <f>INDEX(projects[Charge_Code],MATCH(TimeEntry2[[#This Row],[Project_ID]],projects[Project_ID],0))</f>
        <v>210035-65 MC VBB WP1: DO-nota West (25-050)</v>
      </c>
      <c r="G745" s="27">
        <f>ROUNDDOWN(TimeEntry2[[#This Row],[Timestamp]],0)</f>
        <v>44102</v>
      </c>
      <c r="H745" s="8">
        <v>3</v>
      </c>
      <c r="I745" s="8" t="str">
        <f t="shared" si="22"/>
        <v>Normal Time</v>
      </c>
      <c r="J745" s="8" t="s">
        <v>839</v>
      </c>
      <c r="K745" s="24" t="str">
        <f>INDEX(projects[job number],MATCH(TimeEntry2[[#This Row],[Project_ID]],projects[Project_ID],0))</f>
        <v>210035-65</v>
      </c>
      <c r="L745" s="8">
        <f>IF(TimeEntry2[[#This Row],[Date]]=0,"",WEEKDAY(G745,2))</f>
        <v>1</v>
      </c>
      <c r="M745" s="28">
        <f>YEAR(TimeEntry2[[#This Row],[WkEnd]])</f>
        <v>2020</v>
      </c>
      <c r="N745" s="28">
        <f>WEEKNUM(TimeEntry2[[#This Row],[WkEnd]])</f>
        <v>41</v>
      </c>
      <c r="O745" s="28" t="str">
        <f>TimeEntry2[[#This Row],[Year]]&amp;"-"&amp;TimeEntry2[[#This Row],[WkNo]]</f>
        <v>2020-41</v>
      </c>
    </row>
    <row r="746" spans="1:15" x14ac:dyDescent="0.25">
      <c r="A746" s="26">
        <f>MOD(IF(ROW()=2,  0.1,    IF(INDEX(TimeEntry2[WkEnd],ROW()-1)  =INDEX(TimeEntry2[WkEnd],ROW()-2),    INDEX(TimeEntry2[format],ROW()-2),    INDEX(TimeEntry2[format],ROW()-2)    +1)),2)</f>
        <v>0.10000000000000009</v>
      </c>
      <c r="B746" s="6">
        <v>44102.500347222223</v>
      </c>
      <c r="C746" s="20">
        <f>TimeEntry2[[#This Row],[Timestamp]]</f>
        <v>44102.500347222223</v>
      </c>
      <c r="D746" s="8" t="s">
        <v>200</v>
      </c>
      <c r="E746" s="7">
        <f>IF(TimeEntry2[[#This Row],[Date]]=0,#REF!,G746+(7-L746))</f>
        <v>44108</v>
      </c>
      <c r="F746" s="21" t="str">
        <f>INDEX(projects[Charge_Code],MATCH(TimeEntry2[[#This Row],[Project_ID]],projects[Project_ID],0))</f>
        <v>210035-65 MC VBB WP1: DO-nota West (25-050)</v>
      </c>
      <c r="G746" s="27">
        <f>ROUNDDOWN(TimeEntry2[[#This Row],[Timestamp]],0)</f>
        <v>44102</v>
      </c>
      <c r="H746" s="8">
        <v>4.5</v>
      </c>
      <c r="I746" s="8" t="str">
        <f t="shared" si="22"/>
        <v>Normal Time</v>
      </c>
      <c r="J746" s="8" t="s">
        <v>840</v>
      </c>
      <c r="K746" s="24" t="str">
        <f>INDEX(projects[job number],MATCH(TimeEntry2[[#This Row],[Project_ID]],projects[Project_ID],0))</f>
        <v>210035-65</v>
      </c>
      <c r="L746" s="8">
        <f>IF(TimeEntry2[[#This Row],[Date]]=0,"",WEEKDAY(G746,2))</f>
        <v>1</v>
      </c>
      <c r="M746" s="28">
        <f>YEAR(TimeEntry2[[#This Row],[WkEnd]])</f>
        <v>2020</v>
      </c>
      <c r="N746" s="28">
        <f>WEEKNUM(TimeEntry2[[#This Row],[WkEnd]])</f>
        <v>41</v>
      </c>
      <c r="O746" s="28" t="str">
        <f>TimeEntry2[[#This Row],[Year]]&amp;"-"&amp;TimeEntry2[[#This Row],[WkNo]]</f>
        <v>2020-41</v>
      </c>
    </row>
    <row r="747" spans="1:15" x14ac:dyDescent="0.25">
      <c r="A747" s="26">
        <f>MOD(IF(ROW()=2,  0.1,    IF(INDEX(TimeEntry2[WkEnd],ROW()-1)  =INDEX(TimeEntry2[WkEnd],ROW()-2),    INDEX(TimeEntry2[format],ROW()-2),    INDEX(TimeEntry2[format],ROW()-2)    +1)),2)</f>
        <v>1.1000000000000001</v>
      </c>
      <c r="B747" s="6">
        <v>44099.703553240739</v>
      </c>
      <c r="C747" s="20">
        <f>TimeEntry2[[#This Row],[Timestamp]]</f>
        <v>44099.703553240739</v>
      </c>
      <c r="D747" s="8" t="s">
        <v>200</v>
      </c>
      <c r="E747" s="7">
        <f>IF(TimeEntry2[[#This Row],[Date]]=0,#REF!,G747+(7-L747))</f>
        <v>44101</v>
      </c>
      <c r="F747" s="21" t="str">
        <f>INDEX(projects[Charge_Code],MATCH(TimeEntry2[[#This Row],[Project_ID]],projects[Project_ID],0))</f>
        <v>210035-65 MC VBB WP1: DO-nota West (25-050)</v>
      </c>
      <c r="G747" s="27">
        <f>ROUNDDOWN(TimeEntry2[[#This Row],[Timestamp]],0)</f>
        <v>44099</v>
      </c>
      <c r="H747" s="8">
        <v>7.5</v>
      </c>
      <c r="I747" s="8" t="str">
        <f t="shared" si="22"/>
        <v>Normal Time</v>
      </c>
      <c r="J747" s="8" t="s">
        <v>841</v>
      </c>
      <c r="K747" s="24" t="str">
        <f>INDEX(projects[job number],MATCH(TimeEntry2[[#This Row],[Project_ID]],projects[Project_ID],0))</f>
        <v>210035-65</v>
      </c>
      <c r="L747" s="8">
        <f>IF(TimeEntry2[[#This Row],[Date]]=0,"",WEEKDAY(G747,2))</f>
        <v>5</v>
      </c>
      <c r="M747" s="28">
        <f>YEAR(TimeEntry2[[#This Row],[WkEnd]])</f>
        <v>2020</v>
      </c>
      <c r="N747" s="28">
        <f>WEEKNUM(TimeEntry2[[#This Row],[WkEnd]])</f>
        <v>40</v>
      </c>
      <c r="O747" s="28" t="str">
        <f>TimeEntry2[[#This Row],[Year]]&amp;"-"&amp;TimeEntry2[[#This Row],[WkNo]]</f>
        <v>2020-40</v>
      </c>
    </row>
    <row r="748" spans="1:15" x14ac:dyDescent="0.25">
      <c r="A748" s="26">
        <f>MOD(IF(ROW()=2,  0.1,    IF(INDEX(TimeEntry2[WkEnd],ROW()-1)  =INDEX(TimeEntry2[WkEnd],ROW()-2),    INDEX(TimeEntry2[format],ROW()-2),    INDEX(TimeEntry2[format],ROW()-2)    +1)),2)</f>
        <v>1.1000000000000001</v>
      </c>
      <c r="B748" s="6">
        <v>44099.551122685189</v>
      </c>
      <c r="C748" s="20">
        <f>TimeEntry2[[#This Row],[Timestamp]]</f>
        <v>44099.551122685189</v>
      </c>
      <c r="D748" s="8" t="s">
        <v>200</v>
      </c>
      <c r="E748" s="7">
        <f>IF(TimeEntry2[[#This Row],[Date]]=0,#REF!,G748+(7-L748))</f>
        <v>44101</v>
      </c>
      <c r="F748" s="21" t="str">
        <f>INDEX(projects[Charge_Code],MATCH(TimeEntry2[[#This Row],[Project_ID]],projects[Project_ID],0))</f>
        <v>210035-65 MC VBB WP1: DO-nota West (25-050)</v>
      </c>
      <c r="G748" s="27">
        <f>ROUNDDOWN(TimeEntry2[[#This Row],[Timestamp]],0)</f>
        <v>44099</v>
      </c>
      <c r="H748" s="8">
        <v>0</v>
      </c>
      <c r="I748" s="8" t="str">
        <f t="shared" si="22"/>
        <v>Normal Time</v>
      </c>
      <c r="J748" s="8" t="s">
        <v>842</v>
      </c>
      <c r="K748" s="24" t="str">
        <f>INDEX(projects[job number],MATCH(TimeEntry2[[#This Row],[Project_ID]],projects[Project_ID],0))</f>
        <v>210035-65</v>
      </c>
      <c r="L748" s="8">
        <f>IF(TimeEntry2[[#This Row],[Date]]=0,"",WEEKDAY(G748,2))</f>
        <v>5</v>
      </c>
      <c r="M748" s="28">
        <f>YEAR(TimeEntry2[[#This Row],[WkEnd]])</f>
        <v>2020</v>
      </c>
      <c r="N748" s="28">
        <f>WEEKNUM(TimeEntry2[[#This Row],[WkEnd]])</f>
        <v>40</v>
      </c>
      <c r="O748" s="28" t="str">
        <f>TimeEntry2[[#This Row],[Year]]&amp;"-"&amp;TimeEntry2[[#This Row],[WkNo]]</f>
        <v>2020-40</v>
      </c>
    </row>
    <row r="749" spans="1:15" x14ac:dyDescent="0.25">
      <c r="A749" s="26">
        <f>MOD(IF(ROW()=2,  0.1,    IF(INDEX(TimeEntry2[WkEnd],ROW()-1)  =INDEX(TimeEntry2[WkEnd],ROW()-2),    INDEX(TimeEntry2[format],ROW()-2),    INDEX(TimeEntry2[format],ROW()-2)    +1)),2)</f>
        <v>1.1000000000000001</v>
      </c>
      <c r="B749" s="6">
        <v>44099.551122685189</v>
      </c>
      <c r="C749" s="20">
        <f>TimeEntry2[[#This Row],[Timestamp]]</f>
        <v>44099.551122685189</v>
      </c>
      <c r="D749" s="8" t="s">
        <v>200</v>
      </c>
      <c r="E749" s="7">
        <f>IF(TimeEntry2[[#This Row],[Date]]=0,#REF!,G749+(7-L749))</f>
        <v>44101</v>
      </c>
      <c r="F749" s="21" t="str">
        <f>INDEX(projects[Charge_Code],MATCH(TimeEntry2[[#This Row],[Project_ID]],projects[Project_ID],0))</f>
        <v>210035-65 MC VBB WP1: DO-nota West (25-050)</v>
      </c>
      <c r="G749" s="27">
        <f>ROUNDDOWN(TimeEntry2[[#This Row],[Timestamp]],0)</f>
        <v>44099</v>
      </c>
      <c r="H749" s="8">
        <v>0</v>
      </c>
      <c r="I749" s="8" t="str">
        <f t="shared" si="22"/>
        <v>Normal Time</v>
      </c>
      <c r="J749" s="8" t="s">
        <v>843</v>
      </c>
      <c r="K749" s="24" t="str">
        <f>INDEX(projects[job number],MATCH(TimeEntry2[[#This Row],[Project_ID]],projects[Project_ID],0))</f>
        <v>210035-65</v>
      </c>
      <c r="L749" s="8">
        <f>IF(TimeEntry2[[#This Row],[Date]]=0,"",WEEKDAY(G749,2))</f>
        <v>5</v>
      </c>
      <c r="M749" s="28">
        <f>YEAR(TimeEntry2[[#This Row],[WkEnd]])</f>
        <v>2020</v>
      </c>
      <c r="N749" s="28">
        <f>WEEKNUM(TimeEntry2[[#This Row],[WkEnd]])</f>
        <v>40</v>
      </c>
      <c r="O749" s="28" t="str">
        <f>TimeEntry2[[#This Row],[Year]]&amp;"-"&amp;TimeEntry2[[#This Row],[WkNo]]</f>
        <v>2020-40</v>
      </c>
    </row>
    <row r="750" spans="1:15" x14ac:dyDescent="0.25">
      <c r="A750" s="26">
        <f>MOD(IF(ROW()=2,  0.1,    IF(INDEX(TimeEntry2[WkEnd],ROW()-1)  =INDEX(TimeEntry2[WkEnd],ROW()-2),    INDEX(TimeEntry2[format],ROW()-2),    INDEX(TimeEntry2[format],ROW()-2)    +1)),2)</f>
        <v>1.1000000000000001</v>
      </c>
      <c r="B750" s="6">
        <v>44098.667025462964</v>
      </c>
      <c r="C750" s="20">
        <f>TimeEntry2[[#This Row],[Timestamp]]</f>
        <v>44098.667025462964</v>
      </c>
      <c r="D750" s="8" t="s">
        <v>200</v>
      </c>
      <c r="E750" s="7">
        <f>IF(TimeEntry2[[#This Row],[Date]]=0,#REF!,G750+(7-L750))</f>
        <v>44101</v>
      </c>
      <c r="F750" s="21" t="str">
        <f>INDEX(projects[Charge_Code],MATCH(TimeEntry2[[#This Row],[Project_ID]],projects[Project_ID],0))</f>
        <v>210035-65 MC VBB WP1: DO-nota West (25-050)</v>
      </c>
      <c r="G750" s="27">
        <f>ROUNDDOWN(TimeEntry2[[#This Row],[Timestamp]],0)</f>
        <v>44098</v>
      </c>
      <c r="H750" s="8">
        <v>5.5</v>
      </c>
      <c r="I750" s="8" t="str">
        <f t="shared" si="22"/>
        <v>Normal Time</v>
      </c>
      <c r="J750" s="8" t="s">
        <v>844</v>
      </c>
      <c r="K750" s="24" t="str">
        <f>INDEX(projects[job number],MATCH(TimeEntry2[[#This Row],[Project_ID]],projects[Project_ID],0))</f>
        <v>210035-65</v>
      </c>
      <c r="L750" s="8">
        <f>IF(TimeEntry2[[#This Row],[Date]]=0,"",WEEKDAY(G750,2))</f>
        <v>4</v>
      </c>
      <c r="M750" s="28">
        <f>YEAR(TimeEntry2[[#This Row],[WkEnd]])</f>
        <v>2020</v>
      </c>
      <c r="N750" s="28">
        <f>WEEKNUM(TimeEntry2[[#This Row],[WkEnd]])</f>
        <v>40</v>
      </c>
      <c r="O750" s="28" t="str">
        <f>TimeEntry2[[#This Row],[Year]]&amp;"-"&amp;TimeEntry2[[#This Row],[WkNo]]</f>
        <v>2020-40</v>
      </c>
    </row>
    <row r="751" spans="1:15" x14ac:dyDescent="0.25">
      <c r="A751" s="26">
        <f>MOD(IF(ROW()=2,  0.1,    IF(INDEX(TimeEntry2[WkEnd],ROW()-1)  =INDEX(TimeEntry2[WkEnd],ROW()-2),    INDEX(TimeEntry2[format],ROW()-2),    INDEX(TimeEntry2[format],ROW()-2)    +1)),2)</f>
        <v>1.1000000000000001</v>
      </c>
      <c r="B751" s="6">
        <v>44098.501018518517</v>
      </c>
      <c r="C751" s="20">
        <f>TimeEntry2[[#This Row],[Timestamp]]</f>
        <v>44098.501018518517</v>
      </c>
      <c r="D751" s="8" t="s">
        <v>173</v>
      </c>
      <c r="E751" s="7">
        <f>IF(TimeEntry2[[#This Row],[Date]]=0,#REF!,G751+(7-L751))</f>
        <v>44101</v>
      </c>
      <c r="F751" s="21" t="str">
        <f>INDEX(projects[Charge_Code],MATCH(TimeEntry2[[#This Row],[Project_ID]],projects[Project_ID],0))</f>
        <v>TRAINING (In-house training)</v>
      </c>
      <c r="G751" s="27">
        <f>ROUNDDOWN(TimeEntry2[[#This Row],[Timestamp]],0)</f>
        <v>44098</v>
      </c>
      <c r="H751" s="8">
        <v>2</v>
      </c>
      <c r="I751" s="8" t="str">
        <f t="shared" si="22"/>
        <v>Normal Time</v>
      </c>
      <c r="J751" s="8" t="s">
        <v>845</v>
      </c>
      <c r="K751" s="24">
        <f>INDEX(projects[job number],MATCH(TimeEntry2[[#This Row],[Project_ID]],projects[Project_ID],0))</f>
        <v>0</v>
      </c>
      <c r="L751" s="8">
        <f>IF(TimeEntry2[[#This Row],[Date]]=0,"",WEEKDAY(G751,2))</f>
        <v>4</v>
      </c>
      <c r="M751" s="28">
        <f>YEAR(TimeEntry2[[#This Row],[WkEnd]])</f>
        <v>2020</v>
      </c>
      <c r="N751" s="28">
        <f>WEEKNUM(TimeEntry2[[#This Row],[WkEnd]])</f>
        <v>40</v>
      </c>
      <c r="O751" s="28" t="str">
        <f>TimeEntry2[[#This Row],[Year]]&amp;"-"&amp;TimeEntry2[[#This Row],[WkNo]]</f>
        <v>2020-40</v>
      </c>
    </row>
    <row r="752" spans="1:15" x14ac:dyDescent="0.25">
      <c r="A752" s="26">
        <f>MOD(IF(ROW()=2,  0.1,    IF(INDEX(TimeEntry2[WkEnd],ROW()-1)  =INDEX(TimeEntry2[WkEnd],ROW()-2),    INDEX(TimeEntry2[format],ROW()-2),    INDEX(TimeEntry2[format],ROW()-2)    +1)),2)</f>
        <v>1.1000000000000001</v>
      </c>
      <c r="B752" s="6">
        <v>44097.667326388888</v>
      </c>
      <c r="C752" s="20">
        <f>TimeEntry2[[#This Row],[Timestamp]]</f>
        <v>44097.667326388888</v>
      </c>
      <c r="D752" s="8" t="s">
        <v>200</v>
      </c>
      <c r="E752" s="7">
        <f>IF(TimeEntry2[[#This Row],[Date]]=0,#REF!,G752+(7-L752))</f>
        <v>44101</v>
      </c>
      <c r="F752" s="21" t="str">
        <f>INDEX(projects[Charge_Code],MATCH(TimeEntry2[[#This Row],[Project_ID]],projects[Project_ID],0))</f>
        <v>210035-65 MC VBB WP1: DO-nota West (25-050)</v>
      </c>
      <c r="G752" s="27">
        <f>ROUNDDOWN(TimeEntry2[[#This Row],[Timestamp]],0)</f>
        <v>44097</v>
      </c>
      <c r="H752" s="8">
        <v>3.5</v>
      </c>
      <c r="I752" s="8" t="str">
        <f t="shared" si="22"/>
        <v>Normal Time</v>
      </c>
      <c r="J752" s="8" t="s">
        <v>846</v>
      </c>
      <c r="K752" s="24" t="str">
        <f>INDEX(projects[job number],MATCH(TimeEntry2[[#This Row],[Project_ID]],projects[Project_ID],0))</f>
        <v>210035-65</v>
      </c>
      <c r="L752" s="8">
        <f>IF(TimeEntry2[[#This Row],[Date]]=0,"",WEEKDAY(G752,2))</f>
        <v>3</v>
      </c>
      <c r="M752" s="28">
        <f>YEAR(TimeEntry2[[#This Row],[WkEnd]])</f>
        <v>2020</v>
      </c>
      <c r="N752" s="28">
        <f>WEEKNUM(TimeEntry2[[#This Row],[WkEnd]])</f>
        <v>40</v>
      </c>
      <c r="O752" s="28" t="str">
        <f>TimeEntry2[[#This Row],[Year]]&amp;"-"&amp;TimeEntry2[[#This Row],[WkNo]]</f>
        <v>2020-40</v>
      </c>
    </row>
    <row r="753" spans="1:15" x14ac:dyDescent="0.25">
      <c r="A753" s="26">
        <f>MOD(IF(ROW()=2,  0.1,    IF(INDEX(TimeEntry2[WkEnd],ROW()-1)  =INDEX(TimeEntry2[WkEnd],ROW()-2),    INDEX(TimeEntry2[format],ROW()-2),    INDEX(TimeEntry2[format],ROW()-2)    +1)),2)</f>
        <v>1.1000000000000001</v>
      </c>
      <c r="B753" s="6">
        <v>44097.500543981485</v>
      </c>
      <c r="C753" s="20">
        <f>TimeEntry2[[#This Row],[Timestamp]]</f>
        <v>44097.500543981485</v>
      </c>
      <c r="D753" s="8" t="s">
        <v>200</v>
      </c>
      <c r="E753" s="7">
        <f>IF(TimeEntry2[[#This Row],[Date]]=0,#REF!,G753+(7-L753))</f>
        <v>44101</v>
      </c>
      <c r="F753" s="21" t="str">
        <f>INDEX(projects[Charge_Code],MATCH(TimeEntry2[[#This Row],[Project_ID]],projects[Project_ID],0))</f>
        <v>210035-65 MC VBB WP1: DO-nota West (25-050)</v>
      </c>
      <c r="G753" s="27">
        <f>ROUNDDOWN(TimeEntry2[[#This Row],[Timestamp]],0)</f>
        <v>44097</v>
      </c>
      <c r="H753" s="8">
        <v>4</v>
      </c>
      <c r="I753" s="8" t="str">
        <f t="shared" si="22"/>
        <v>Normal Time</v>
      </c>
      <c r="J753" s="8" t="s">
        <v>847</v>
      </c>
      <c r="K753" s="24" t="str">
        <f>INDEX(projects[job number],MATCH(TimeEntry2[[#This Row],[Project_ID]],projects[Project_ID],0))</f>
        <v>210035-65</v>
      </c>
      <c r="L753" s="8">
        <f>IF(TimeEntry2[[#This Row],[Date]]=0,"",WEEKDAY(G753,2))</f>
        <v>3</v>
      </c>
      <c r="M753" s="28">
        <f>YEAR(TimeEntry2[[#This Row],[WkEnd]])</f>
        <v>2020</v>
      </c>
      <c r="N753" s="28">
        <f>WEEKNUM(TimeEntry2[[#This Row],[WkEnd]])</f>
        <v>40</v>
      </c>
      <c r="O753" s="28" t="str">
        <f>TimeEntry2[[#This Row],[Year]]&amp;"-"&amp;TimeEntry2[[#This Row],[WkNo]]</f>
        <v>2020-40</v>
      </c>
    </row>
    <row r="754" spans="1:15" x14ac:dyDescent="0.25">
      <c r="A754" s="26">
        <f>MOD(IF(ROW()=2,  0.1,    IF(INDEX(TimeEntry2[WkEnd],ROW()-1)  =INDEX(TimeEntry2[WkEnd],ROW()-2),    INDEX(TimeEntry2[format],ROW()-2),    INDEX(TimeEntry2[format],ROW()-2)    +1)),2)</f>
        <v>1.1000000000000001</v>
      </c>
      <c r="B754" s="6">
        <v>44096.667650462965</v>
      </c>
      <c r="C754" s="20">
        <f>TimeEntry2[[#This Row],[Timestamp]]</f>
        <v>44096.667650462965</v>
      </c>
      <c r="D754" s="8" t="s">
        <v>200</v>
      </c>
      <c r="E754" s="7">
        <f>IF(TimeEntry2[[#This Row],[Date]]=0,#REF!,G754+(7-L754))</f>
        <v>44101</v>
      </c>
      <c r="F754" s="21" t="str">
        <f>INDEX(projects[Charge_Code],MATCH(TimeEntry2[[#This Row],[Project_ID]],projects[Project_ID],0))</f>
        <v>210035-65 MC VBB WP1: DO-nota West (25-050)</v>
      </c>
      <c r="G754" s="27">
        <f>ROUNDDOWN(TimeEntry2[[#This Row],[Timestamp]],0)</f>
        <v>44096</v>
      </c>
      <c r="H754" s="8">
        <v>4.5</v>
      </c>
      <c r="I754" s="8" t="str">
        <f t="shared" si="22"/>
        <v>Normal Time</v>
      </c>
      <c r="J754" s="8" t="s">
        <v>848</v>
      </c>
      <c r="K754" s="24" t="str">
        <f>INDEX(projects[job number],MATCH(TimeEntry2[[#This Row],[Project_ID]],projects[Project_ID],0))</f>
        <v>210035-65</v>
      </c>
      <c r="L754" s="8">
        <f>IF(TimeEntry2[[#This Row],[Date]]=0,"",WEEKDAY(G754,2))</f>
        <v>2</v>
      </c>
      <c r="M754" s="28">
        <f>YEAR(TimeEntry2[[#This Row],[WkEnd]])</f>
        <v>2020</v>
      </c>
      <c r="N754" s="28">
        <f>WEEKNUM(TimeEntry2[[#This Row],[WkEnd]])</f>
        <v>40</v>
      </c>
      <c r="O754" s="28" t="str">
        <f>TimeEntry2[[#This Row],[Year]]&amp;"-"&amp;TimeEntry2[[#This Row],[WkNo]]</f>
        <v>2020-40</v>
      </c>
    </row>
    <row r="755" spans="1:15" x14ac:dyDescent="0.25">
      <c r="A755" s="26">
        <f>MOD(IF(ROW()=2,  0.1,    IF(INDEX(TimeEntry2[WkEnd],ROW()-1)  =INDEX(TimeEntry2[WkEnd],ROW()-2),    INDEX(TimeEntry2[format],ROW()-2),    INDEX(TimeEntry2[format],ROW()-2)    +1)),2)</f>
        <v>1.1000000000000001</v>
      </c>
      <c r="B755" s="6">
        <v>44096.500983796293</v>
      </c>
      <c r="C755" s="20">
        <f>TimeEntry2[[#This Row],[Timestamp]]</f>
        <v>44096.500983796293</v>
      </c>
      <c r="D755" s="8" t="s">
        <v>200</v>
      </c>
      <c r="E755" s="7">
        <f>IF(TimeEntry2[[#This Row],[Date]]=0,#REF!,G755+(7-L755))</f>
        <v>44101</v>
      </c>
      <c r="F755" s="21" t="str">
        <f>INDEX(projects[Charge_Code],MATCH(TimeEntry2[[#This Row],[Project_ID]],projects[Project_ID],0))</f>
        <v>210035-65 MC VBB WP1: DO-nota West (25-050)</v>
      </c>
      <c r="G755" s="27">
        <f>ROUNDDOWN(TimeEntry2[[#This Row],[Timestamp]],0)</f>
        <v>44096</v>
      </c>
      <c r="H755" s="8">
        <v>3</v>
      </c>
      <c r="I755" s="8" t="str">
        <f t="shared" si="22"/>
        <v>Normal Time</v>
      </c>
      <c r="J755" s="8" t="s">
        <v>849</v>
      </c>
      <c r="K755" s="24" t="str">
        <f>INDEX(projects[job number],MATCH(TimeEntry2[[#This Row],[Project_ID]],projects[Project_ID],0))</f>
        <v>210035-65</v>
      </c>
      <c r="L755" s="8">
        <f>IF(TimeEntry2[[#This Row],[Date]]=0,"",WEEKDAY(G755,2))</f>
        <v>2</v>
      </c>
      <c r="M755" s="28">
        <f>YEAR(TimeEntry2[[#This Row],[WkEnd]])</f>
        <v>2020</v>
      </c>
      <c r="N755" s="28">
        <f>WEEKNUM(TimeEntry2[[#This Row],[WkEnd]])</f>
        <v>40</v>
      </c>
      <c r="O755" s="28" t="str">
        <f>TimeEntry2[[#This Row],[Year]]&amp;"-"&amp;TimeEntry2[[#This Row],[WkNo]]</f>
        <v>2020-40</v>
      </c>
    </row>
    <row r="756" spans="1:15" x14ac:dyDescent="0.25">
      <c r="A756" s="26">
        <f>MOD(IF(ROW()=2,  0.1,    IF(INDEX(TimeEntry2[WkEnd],ROW()-1)  =INDEX(TimeEntry2[WkEnd],ROW()-2),    INDEX(TimeEntry2[format],ROW()-2),    INDEX(TimeEntry2[format],ROW()-2)    +1)),2)</f>
        <v>1.1000000000000001</v>
      </c>
      <c r="B756" s="6">
        <v>44095.669606481482</v>
      </c>
      <c r="C756" s="20">
        <f>TimeEntry2[[#This Row],[Timestamp]]</f>
        <v>44095.669606481482</v>
      </c>
      <c r="D756" s="8" t="s">
        <v>200</v>
      </c>
      <c r="E756" s="7">
        <f>IF(TimeEntry2[[#This Row],[Date]]=0,#REF!,G756+(7-L756))</f>
        <v>44101</v>
      </c>
      <c r="F756" s="21" t="str">
        <f>INDEX(projects[Charge_Code],MATCH(TimeEntry2[[#This Row],[Project_ID]],projects[Project_ID],0))</f>
        <v>210035-65 MC VBB WP1: DO-nota West (25-050)</v>
      </c>
      <c r="G756" s="27">
        <f>ROUNDDOWN(TimeEntry2[[#This Row],[Timestamp]],0)</f>
        <v>44095</v>
      </c>
      <c r="H756" s="8">
        <v>2</v>
      </c>
      <c r="I756" s="8" t="str">
        <f t="shared" si="22"/>
        <v>Normal Time</v>
      </c>
      <c r="J756" s="8" t="s">
        <v>850</v>
      </c>
      <c r="K756" s="24" t="str">
        <f>INDEX(projects[job number],MATCH(TimeEntry2[[#This Row],[Project_ID]],projects[Project_ID],0))</f>
        <v>210035-65</v>
      </c>
      <c r="L756" s="8">
        <f>IF(TimeEntry2[[#This Row],[Date]]=0,"",WEEKDAY(G756,2))</f>
        <v>1</v>
      </c>
      <c r="M756" s="28">
        <f>YEAR(TimeEntry2[[#This Row],[WkEnd]])</f>
        <v>2020</v>
      </c>
      <c r="N756" s="28">
        <f>WEEKNUM(TimeEntry2[[#This Row],[WkEnd]])</f>
        <v>40</v>
      </c>
      <c r="O756" s="28" t="str">
        <f>TimeEntry2[[#This Row],[Year]]&amp;"-"&amp;TimeEntry2[[#This Row],[WkNo]]</f>
        <v>2020-40</v>
      </c>
    </row>
    <row r="757" spans="1:15" x14ac:dyDescent="0.25">
      <c r="A757" s="26">
        <f>MOD(IF(ROW()=2,  0.1,    IF(INDEX(TimeEntry2[WkEnd],ROW()-1)  =INDEX(TimeEntry2[WkEnd],ROW()-2),    INDEX(TimeEntry2[format],ROW()-2),    INDEX(TimeEntry2[format],ROW()-2)    +1)),2)</f>
        <v>1.1000000000000001</v>
      </c>
      <c r="B757" s="6">
        <v>44095.669606481482</v>
      </c>
      <c r="C757" s="20">
        <f>TimeEntry2[[#This Row],[Timestamp]]</f>
        <v>44095.669606481482</v>
      </c>
      <c r="D757" s="8" t="s">
        <v>21</v>
      </c>
      <c r="E757" s="7">
        <f>IF(TimeEntry2[[#This Row],[Date]]=0,#REF!,G757+(7-L757))</f>
        <v>44101</v>
      </c>
      <c r="F757" s="21" t="str">
        <f>INDEX(projects[Charge_Code],MATCH(TimeEntry2[[#This Row],[Project_ID]],projects[Project_ID],0))</f>
        <v>071945-07 BCS - management (01-124)</v>
      </c>
      <c r="G757" s="27">
        <f>ROUNDDOWN(TimeEntry2[[#This Row],[Timestamp]],0)</f>
        <v>44095</v>
      </c>
      <c r="H757" s="8">
        <v>2</v>
      </c>
      <c r="I757" s="8" t="str">
        <f t="shared" si="22"/>
        <v>Normal Time</v>
      </c>
      <c r="J757" s="8" t="s">
        <v>851</v>
      </c>
      <c r="K757" s="24" t="str">
        <f>INDEX(projects[job number],MATCH(TimeEntry2[[#This Row],[Project_ID]],projects[Project_ID],0))</f>
        <v>071945-07</v>
      </c>
      <c r="L757" s="8">
        <f>IF(TimeEntry2[[#This Row],[Date]]=0,"",WEEKDAY(G757,2))</f>
        <v>1</v>
      </c>
      <c r="M757" s="28">
        <f>YEAR(TimeEntry2[[#This Row],[WkEnd]])</f>
        <v>2020</v>
      </c>
      <c r="N757" s="28">
        <f>WEEKNUM(TimeEntry2[[#This Row],[WkEnd]])</f>
        <v>40</v>
      </c>
      <c r="O757" s="28" t="str">
        <f>TimeEntry2[[#This Row],[Year]]&amp;"-"&amp;TimeEntry2[[#This Row],[WkNo]]</f>
        <v>2020-40</v>
      </c>
    </row>
    <row r="758" spans="1:15" x14ac:dyDescent="0.25">
      <c r="A758" s="26">
        <f>MOD(IF(ROW()=2,  0.1,    IF(INDEX(TimeEntry2[WkEnd],ROW()-1)  =INDEX(TimeEntry2[WkEnd],ROW()-2),    INDEX(TimeEntry2[format],ROW()-2),    INDEX(TimeEntry2[format],ROW()-2)    +1)),2)</f>
        <v>1.1000000000000001</v>
      </c>
      <c r="B758" s="6">
        <v>44095.503888888888</v>
      </c>
      <c r="C758" s="20">
        <f>TimeEntry2[[#This Row],[Timestamp]]</f>
        <v>44095.503888888888</v>
      </c>
      <c r="D758" s="8" t="s">
        <v>200</v>
      </c>
      <c r="E758" s="7">
        <f>IF(TimeEntry2[[#This Row],[Date]]=0,#REF!,G758+(7-L758))</f>
        <v>44101</v>
      </c>
      <c r="F758" s="21" t="str">
        <f>INDEX(projects[Charge_Code],MATCH(TimeEntry2[[#This Row],[Project_ID]],projects[Project_ID],0))</f>
        <v>210035-65 MC VBB WP1: DO-nota West (25-050)</v>
      </c>
      <c r="G758" s="27">
        <f>ROUNDDOWN(TimeEntry2[[#This Row],[Timestamp]],0)</f>
        <v>44095</v>
      </c>
      <c r="H758" s="8">
        <v>3.5</v>
      </c>
      <c r="I758" s="8" t="str">
        <f t="shared" si="22"/>
        <v>Normal Time</v>
      </c>
      <c r="J758" s="8" t="s">
        <v>237</v>
      </c>
      <c r="K758" s="24" t="str">
        <f>INDEX(projects[job number],MATCH(TimeEntry2[[#This Row],[Project_ID]],projects[Project_ID],0))</f>
        <v>210035-65</v>
      </c>
      <c r="L758" s="8">
        <f>IF(TimeEntry2[[#This Row],[Date]]=0,"",WEEKDAY(G758,2))</f>
        <v>1</v>
      </c>
      <c r="M758" s="28">
        <f>YEAR(TimeEntry2[[#This Row],[WkEnd]])</f>
        <v>2020</v>
      </c>
      <c r="N758" s="28">
        <f>WEEKNUM(TimeEntry2[[#This Row],[WkEnd]])</f>
        <v>40</v>
      </c>
      <c r="O758" s="28" t="str">
        <f>TimeEntry2[[#This Row],[Year]]&amp;"-"&amp;TimeEntry2[[#This Row],[WkNo]]</f>
        <v>2020-40</v>
      </c>
    </row>
    <row r="759" spans="1:15" x14ac:dyDescent="0.25">
      <c r="A759" s="26">
        <f>MOD(IF(ROW()=2,  0.1,    IF(INDEX(TimeEntry2[WkEnd],ROW()-1)  =INDEX(TimeEntry2[WkEnd],ROW()-2),    INDEX(TimeEntry2[format],ROW()-2),    INDEX(TimeEntry2[format],ROW()-2)    +1)),2)</f>
        <v>0.10000000000000009</v>
      </c>
      <c r="B759" s="6">
        <v>44092.679606481484</v>
      </c>
      <c r="C759" s="20">
        <f>TimeEntry2[[#This Row],[Timestamp]]</f>
        <v>44092.679606481484</v>
      </c>
      <c r="D759" s="8" t="s">
        <v>200</v>
      </c>
      <c r="E759" s="7">
        <f>IF(TimeEntry2[[#This Row],[Date]]=0,#REF!,G759+(7-L759))</f>
        <v>44094</v>
      </c>
      <c r="F759" s="21" t="str">
        <f>INDEX(projects[Charge_Code],MATCH(TimeEntry2[[#This Row],[Project_ID]],projects[Project_ID],0))</f>
        <v>210035-65 MC VBB WP1: DO-nota West (25-050)</v>
      </c>
      <c r="G759" s="27">
        <f>ROUNDDOWN(TimeEntry2[[#This Row],[Timestamp]],0)</f>
        <v>44092</v>
      </c>
      <c r="H759" s="8">
        <v>3.75</v>
      </c>
      <c r="I759" s="8" t="str">
        <f t="shared" si="22"/>
        <v>Normal Time</v>
      </c>
      <c r="J759" s="8" t="s">
        <v>852</v>
      </c>
      <c r="K759" s="24" t="str">
        <f>INDEX(projects[job number],MATCH(TimeEntry2[[#This Row],[Project_ID]],projects[Project_ID],0))</f>
        <v>210035-65</v>
      </c>
      <c r="L759" s="8">
        <f>IF(TimeEntry2[[#This Row],[Date]]=0,"",WEEKDAY(G759,2))</f>
        <v>5</v>
      </c>
      <c r="M759" s="28">
        <f>YEAR(TimeEntry2[[#This Row],[WkEnd]])</f>
        <v>2020</v>
      </c>
      <c r="N759" s="28">
        <f>WEEKNUM(TimeEntry2[[#This Row],[WkEnd]])</f>
        <v>39</v>
      </c>
      <c r="O759" s="28" t="str">
        <f>TimeEntry2[[#This Row],[Year]]&amp;"-"&amp;TimeEntry2[[#This Row],[WkNo]]</f>
        <v>2020-39</v>
      </c>
    </row>
    <row r="760" spans="1:15" x14ac:dyDescent="0.25">
      <c r="A760" s="26">
        <f>MOD(IF(ROW()=2,  0.1,    IF(INDEX(TimeEntry2[WkEnd],ROW()-1)  =INDEX(TimeEntry2[WkEnd],ROW()-2),    INDEX(TimeEntry2[format],ROW()-2),    INDEX(TimeEntry2[format],ROW()-2)    +1)),2)</f>
        <v>0.10000000000000009</v>
      </c>
      <c r="B760" s="6">
        <v>44092.503159722219</v>
      </c>
      <c r="C760" s="20">
        <f>TimeEntry2[[#This Row],[Timestamp]]</f>
        <v>44092.503159722219</v>
      </c>
      <c r="D760" s="8" t="s">
        <v>200</v>
      </c>
      <c r="E760" s="7">
        <f>IF(TimeEntry2[[#This Row],[Date]]=0,#REF!,G760+(7-L760))</f>
        <v>44094</v>
      </c>
      <c r="F760" s="21" t="str">
        <f>INDEX(projects[Charge_Code],MATCH(TimeEntry2[[#This Row],[Project_ID]],projects[Project_ID],0))</f>
        <v>210035-65 MC VBB WP1: DO-nota West (25-050)</v>
      </c>
      <c r="G760" s="27">
        <f>ROUNDDOWN(TimeEntry2[[#This Row],[Timestamp]],0)</f>
        <v>44092</v>
      </c>
      <c r="H760" s="8">
        <v>3.75</v>
      </c>
      <c r="I760" s="8" t="str">
        <f t="shared" si="22"/>
        <v>Normal Time</v>
      </c>
      <c r="J760" s="8" t="s">
        <v>853</v>
      </c>
      <c r="K760" s="24" t="str">
        <f>INDEX(projects[job number],MATCH(TimeEntry2[[#This Row],[Project_ID]],projects[Project_ID],0))</f>
        <v>210035-65</v>
      </c>
      <c r="L760" s="8">
        <f>IF(TimeEntry2[[#This Row],[Date]]=0,"",WEEKDAY(G760,2))</f>
        <v>5</v>
      </c>
      <c r="M760" s="28">
        <f>YEAR(TimeEntry2[[#This Row],[WkEnd]])</f>
        <v>2020</v>
      </c>
      <c r="N760" s="28">
        <f>WEEKNUM(TimeEntry2[[#This Row],[WkEnd]])</f>
        <v>39</v>
      </c>
      <c r="O760" s="28" t="str">
        <f>TimeEntry2[[#This Row],[Year]]&amp;"-"&amp;TimeEntry2[[#This Row],[WkNo]]</f>
        <v>2020-39</v>
      </c>
    </row>
    <row r="761" spans="1:15" x14ac:dyDescent="0.25">
      <c r="A761" s="26">
        <f>MOD(IF(ROW()=2,  0.1,    IF(INDEX(TimeEntry2[WkEnd],ROW()-1)  =INDEX(TimeEntry2[WkEnd],ROW()-2),    INDEX(TimeEntry2[format],ROW()-2),    INDEX(TimeEntry2[format],ROW()-2)    +1)),2)</f>
        <v>0.10000000000000009</v>
      </c>
      <c r="B761" s="6">
        <v>44091.670578703706</v>
      </c>
      <c r="C761" s="20">
        <f>TimeEntry2[[#This Row],[Timestamp]]</f>
        <v>44091.670578703706</v>
      </c>
      <c r="D761" s="8" t="s">
        <v>200</v>
      </c>
      <c r="E761" s="7">
        <f>IF(TimeEntry2[[#This Row],[Date]]=0,#REF!,G761+(7-L761))</f>
        <v>44094</v>
      </c>
      <c r="F761" s="21" t="str">
        <f>INDEX(projects[Charge_Code],MATCH(TimeEntry2[[#This Row],[Project_ID]],projects[Project_ID],0))</f>
        <v>210035-65 MC VBB WP1: DO-nota West (25-050)</v>
      </c>
      <c r="G761" s="27">
        <f>ROUNDDOWN(TimeEntry2[[#This Row],[Timestamp]],0)</f>
        <v>44091</v>
      </c>
      <c r="H761" s="8">
        <v>5</v>
      </c>
      <c r="I761" s="8" t="str">
        <f t="shared" si="22"/>
        <v>Normal Time</v>
      </c>
      <c r="J761" s="8" t="s">
        <v>238</v>
      </c>
      <c r="K761" s="24" t="str">
        <f>INDEX(projects[job number],MATCH(TimeEntry2[[#This Row],[Project_ID]],projects[Project_ID],0))</f>
        <v>210035-65</v>
      </c>
      <c r="L761" s="8">
        <f>IF(TimeEntry2[[#This Row],[Date]]=0,"",WEEKDAY(G761,2))</f>
        <v>4</v>
      </c>
      <c r="M761" s="28">
        <f>YEAR(TimeEntry2[[#This Row],[WkEnd]])</f>
        <v>2020</v>
      </c>
      <c r="N761" s="28">
        <f>WEEKNUM(TimeEntry2[[#This Row],[WkEnd]])</f>
        <v>39</v>
      </c>
      <c r="O761" s="28" t="str">
        <f>TimeEntry2[[#This Row],[Year]]&amp;"-"&amp;TimeEntry2[[#This Row],[WkNo]]</f>
        <v>2020-39</v>
      </c>
    </row>
    <row r="762" spans="1:15" x14ac:dyDescent="0.25">
      <c r="A762" s="26">
        <f>MOD(IF(ROW()=2,  0.1,    IF(INDEX(TimeEntry2[WkEnd],ROW()-1)  =INDEX(TimeEntry2[WkEnd],ROW()-2),    INDEX(TimeEntry2[format],ROW()-2),    INDEX(TimeEntry2[format],ROW()-2)    +1)),2)</f>
        <v>0.10000000000000009</v>
      </c>
      <c r="B762" s="6">
        <v>44091.504756944443</v>
      </c>
      <c r="C762" s="20">
        <f>TimeEntry2[[#This Row],[Timestamp]]</f>
        <v>44091.504756944443</v>
      </c>
      <c r="D762" s="8" t="s">
        <v>200</v>
      </c>
      <c r="E762" s="7">
        <f>IF(TimeEntry2[[#This Row],[Date]]=0,#REF!,G762+(7-L762))</f>
        <v>44094</v>
      </c>
      <c r="F762" s="21" t="str">
        <f>INDEX(projects[Charge_Code],MATCH(TimeEntry2[[#This Row],[Project_ID]],projects[Project_ID],0))</f>
        <v>210035-65 MC VBB WP1: DO-nota West (25-050)</v>
      </c>
      <c r="G762" s="27">
        <f>ROUNDDOWN(TimeEntry2[[#This Row],[Timestamp]],0)</f>
        <v>44091</v>
      </c>
      <c r="H762" s="8">
        <v>2.5</v>
      </c>
      <c r="I762" s="8" t="str">
        <f t="shared" si="22"/>
        <v>Normal Time</v>
      </c>
      <c r="J762" s="8" t="s">
        <v>854</v>
      </c>
      <c r="K762" s="24" t="str">
        <f>INDEX(projects[job number],MATCH(TimeEntry2[[#This Row],[Project_ID]],projects[Project_ID],0))</f>
        <v>210035-65</v>
      </c>
      <c r="L762" s="8">
        <f>IF(TimeEntry2[[#This Row],[Date]]=0,"",WEEKDAY(G762,2))</f>
        <v>4</v>
      </c>
      <c r="M762" s="28">
        <f>YEAR(TimeEntry2[[#This Row],[WkEnd]])</f>
        <v>2020</v>
      </c>
      <c r="N762" s="28">
        <f>WEEKNUM(TimeEntry2[[#This Row],[WkEnd]])</f>
        <v>39</v>
      </c>
      <c r="O762" s="28" t="str">
        <f>TimeEntry2[[#This Row],[Year]]&amp;"-"&amp;TimeEntry2[[#This Row],[WkNo]]</f>
        <v>2020-39</v>
      </c>
    </row>
    <row r="763" spans="1:15" x14ac:dyDescent="0.25">
      <c r="A763" s="26">
        <f>MOD(IF(ROW()=2,  0.1,    IF(INDEX(TimeEntry2[WkEnd],ROW()-1)  =INDEX(TimeEntry2[WkEnd],ROW()-2),    INDEX(TimeEntry2[format],ROW()-2),    INDEX(TimeEntry2[format],ROW()-2)    +1)),2)</f>
        <v>0.10000000000000009</v>
      </c>
      <c r="B763" s="6">
        <v>44090.678622685184</v>
      </c>
      <c r="C763" s="20">
        <f>TimeEntry2[[#This Row],[Timestamp]]</f>
        <v>44090.678622685184</v>
      </c>
      <c r="D763" s="8" t="s">
        <v>200</v>
      </c>
      <c r="E763" s="7">
        <f>IF(TimeEntry2[[#This Row],[Date]]=0,#REF!,G763+(7-L763))</f>
        <v>44094</v>
      </c>
      <c r="F763" s="21" t="str">
        <f>INDEX(projects[Charge_Code],MATCH(TimeEntry2[[#This Row],[Project_ID]],projects[Project_ID],0))</f>
        <v>210035-65 MC VBB WP1: DO-nota West (25-050)</v>
      </c>
      <c r="G763" s="27">
        <f>ROUNDDOWN(TimeEntry2[[#This Row],[Timestamp]],0)</f>
        <v>44090</v>
      </c>
      <c r="H763" s="8">
        <v>2</v>
      </c>
      <c r="I763" s="8" t="str">
        <f t="shared" si="22"/>
        <v>Normal Time</v>
      </c>
      <c r="J763" s="8" t="s">
        <v>239</v>
      </c>
      <c r="K763" s="24" t="str">
        <f>INDEX(projects[job number],MATCH(TimeEntry2[[#This Row],[Project_ID]],projects[Project_ID],0))</f>
        <v>210035-65</v>
      </c>
      <c r="L763" s="8">
        <f>IF(TimeEntry2[[#This Row],[Date]]=0,"",WEEKDAY(G763,2))</f>
        <v>3</v>
      </c>
      <c r="M763" s="28">
        <f>YEAR(TimeEntry2[[#This Row],[WkEnd]])</f>
        <v>2020</v>
      </c>
      <c r="N763" s="28">
        <f>WEEKNUM(TimeEntry2[[#This Row],[WkEnd]])</f>
        <v>39</v>
      </c>
      <c r="O763" s="28" t="str">
        <f>TimeEntry2[[#This Row],[Year]]&amp;"-"&amp;TimeEntry2[[#This Row],[WkNo]]</f>
        <v>2020-39</v>
      </c>
    </row>
    <row r="764" spans="1:15" x14ac:dyDescent="0.25">
      <c r="A764" s="26">
        <f>MOD(IF(ROW()=2,  0.1,    IF(INDEX(TimeEntry2[WkEnd],ROW()-1)  =INDEX(TimeEntry2[WkEnd],ROW()-2),    INDEX(TimeEntry2[format],ROW()-2),    INDEX(TimeEntry2[format],ROW()-2)    +1)),2)</f>
        <v>0.10000000000000009</v>
      </c>
      <c r="B764" s="6">
        <v>44090.500868055555</v>
      </c>
      <c r="C764" s="20">
        <f>TimeEntry2[[#This Row],[Timestamp]]</f>
        <v>44090.500868055555</v>
      </c>
      <c r="D764" s="8" t="s">
        <v>200</v>
      </c>
      <c r="E764" s="7">
        <f>IF(TimeEntry2[[#This Row],[Date]]=0,#REF!,G764+(7-L764))</f>
        <v>44094</v>
      </c>
      <c r="F764" s="21" t="str">
        <f>INDEX(projects[Charge_Code],MATCH(TimeEntry2[[#This Row],[Project_ID]],projects[Project_ID],0))</f>
        <v>210035-65 MC VBB WP1: DO-nota West (25-050)</v>
      </c>
      <c r="G764" s="27">
        <f>ROUNDDOWN(TimeEntry2[[#This Row],[Timestamp]],0)</f>
        <v>44090</v>
      </c>
      <c r="H764" s="8">
        <v>5.5</v>
      </c>
      <c r="I764" s="8" t="str">
        <f t="shared" si="22"/>
        <v>Normal Time</v>
      </c>
      <c r="J764" s="8" t="s">
        <v>855</v>
      </c>
      <c r="K764" s="24" t="str">
        <f>INDEX(projects[job number],MATCH(TimeEntry2[[#This Row],[Project_ID]],projects[Project_ID],0))</f>
        <v>210035-65</v>
      </c>
      <c r="L764" s="8">
        <f>IF(TimeEntry2[[#This Row],[Date]]=0,"",WEEKDAY(G764,2))</f>
        <v>3</v>
      </c>
      <c r="M764" s="28">
        <f>YEAR(TimeEntry2[[#This Row],[WkEnd]])</f>
        <v>2020</v>
      </c>
      <c r="N764" s="28">
        <f>WEEKNUM(TimeEntry2[[#This Row],[WkEnd]])</f>
        <v>39</v>
      </c>
      <c r="O764" s="28" t="str">
        <f>TimeEntry2[[#This Row],[Year]]&amp;"-"&amp;TimeEntry2[[#This Row],[WkNo]]</f>
        <v>2020-39</v>
      </c>
    </row>
    <row r="765" spans="1:15" x14ac:dyDescent="0.25">
      <c r="A765" s="26">
        <f>MOD(IF(ROW()=2,  0.1,    IF(INDEX(TimeEntry2[WkEnd],ROW()-1)  =INDEX(TimeEntry2[WkEnd],ROW()-2),    INDEX(TimeEntry2[format],ROW()-2),    INDEX(TimeEntry2[format],ROW()-2)    +1)),2)</f>
        <v>0.10000000000000009</v>
      </c>
      <c r="B765" s="6">
        <v>44089.706678240742</v>
      </c>
      <c r="C765" s="20">
        <f>TimeEntry2[[#This Row],[Timestamp]]</f>
        <v>44089.706678240742</v>
      </c>
      <c r="D765" s="8" t="s">
        <v>200</v>
      </c>
      <c r="E765" s="7">
        <f>IF(TimeEntry2[[#This Row],[Date]]=0,#REF!,G765+(7-L765))</f>
        <v>44094</v>
      </c>
      <c r="F765" s="21" t="str">
        <f>INDEX(projects[Charge_Code],MATCH(TimeEntry2[[#This Row],[Project_ID]],projects[Project_ID],0))</f>
        <v>210035-65 MC VBB WP1: DO-nota West (25-050)</v>
      </c>
      <c r="G765" s="27">
        <f>ROUNDDOWN(TimeEntry2[[#This Row],[Timestamp]],0)</f>
        <v>44089</v>
      </c>
      <c r="H765" s="8">
        <v>3</v>
      </c>
      <c r="I765" s="8" t="str">
        <f t="shared" si="22"/>
        <v>Normal Time</v>
      </c>
      <c r="J765" s="8" t="s">
        <v>856</v>
      </c>
      <c r="K765" s="24" t="str">
        <f>INDEX(projects[job number],MATCH(TimeEntry2[[#This Row],[Project_ID]],projects[Project_ID],0))</f>
        <v>210035-65</v>
      </c>
      <c r="L765" s="8">
        <f>IF(TimeEntry2[[#This Row],[Date]]=0,"",WEEKDAY(G765,2))</f>
        <v>2</v>
      </c>
      <c r="M765" s="28">
        <f>YEAR(TimeEntry2[[#This Row],[WkEnd]])</f>
        <v>2020</v>
      </c>
      <c r="N765" s="28">
        <f>WEEKNUM(TimeEntry2[[#This Row],[WkEnd]])</f>
        <v>39</v>
      </c>
      <c r="O765" s="28" t="str">
        <f>TimeEntry2[[#This Row],[Year]]&amp;"-"&amp;TimeEntry2[[#This Row],[WkNo]]</f>
        <v>2020-39</v>
      </c>
    </row>
    <row r="766" spans="1:15" x14ac:dyDescent="0.25">
      <c r="A766" s="26">
        <f>MOD(IF(ROW()=2,  0.1,    IF(INDEX(TimeEntry2[WkEnd],ROW()-1)  =INDEX(TimeEntry2[WkEnd],ROW()-2),    INDEX(TimeEntry2[format],ROW()-2),    INDEX(TimeEntry2[format],ROW()-2)    +1)),2)</f>
        <v>0.10000000000000009</v>
      </c>
      <c r="B766" s="6">
        <v>44089.50104166667</v>
      </c>
      <c r="C766" s="20">
        <f>TimeEntry2[[#This Row],[Timestamp]]</f>
        <v>44089.50104166667</v>
      </c>
      <c r="D766" s="8" t="s">
        <v>200</v>
      </c>
      <c r="E766" s="7">
        <f>IF(TimeEntry2[[#This Row],[Date]]=0,#REF!,G766+(7-L766))</f>
        <v>44094</v>
      </c>
      <c r="F766" s="21" t="str">
        <f>INDEX(projects[Charge_Code],MATCH(TimeEntry2[[#This Row],[Project_ID]],projects[Project_ID],0))</f>
        <v>210035-65 MC VBB WP1: DO-nota West (25-050)</v>
      </c>
      <c r="G766" s="27">
        <f>ROUNDDOWN(TimeEntry2[[#This Row],[Timestamp]],0)</f>
        <v>44089</v>
      </c>
      <c r="H766" s="8">
        <v>4.5</v>
      </c>
      <c r="I766" s="8" t="str">
        <f t="shared" si="22"/>
        <v>Normal Time</v>
      </c>
      <c r="J766" s="8" t="s">
        <v>241</v>
      </c>
      <c r="K766" s="24" t="str">
        <f>INDEX(projects[job number],MATCH(TimeEntry2[[#This Row],[Project_ID]],projects[Project_ID],0))</f>
        <v>210035-65</v>
      </c>
      <c r="L766" s="8">
        <f>IF(TimeEntry2[[#This Row],[Date]]=0,"",WEEKDAY(G766,2))</f>
        <v>2</v>
      </c>
      <c r="M766" s="28">
        <f>YEAR(TimeEntry2[[#This Row],[WkEnd]])</f>
        <v>2020</v>
      </c>
      <c r="N766" s="28">
        <f>WEEKNUM(TimeEntry2[[#This Row],[WkEnd]])</f>
        <v>39</v>
      </c>
      <c r="O766" s="28" t="str">
        <f>TimeEntry2[[#This Row],[Year]]&amp;"-"&amp;TimeEntry2[[#This Row],[WkNo]]</f>
        <v>2020-39</v>
      </c>
    </row>
    <row r="767" spans="1:15" x14ac:dyDescent="0.25">
      <c r="A767" s="26">
        <f>MOD(IF(ROW()=2,  0.1,    IF(INDEX(TimeEntry2[WkEnd],ROW()-1)  =INDEX(TimeEntry2[WkEnd],ROW()-2),    INDEX(TimeEntry2[format],ROW()-2),    INDEX(TimeEntry2[format],ROW()-2)    +1)),2)</f>
        <v>0.10000000000000009</v>
      </c>
      <c r="B767" s="6">
        <v>44088.674490740741</v>
      </c>
      <c r="C767" s="20">
        <f>TimeEntry2[[#This Row],[Timestamp]]</f>
        <v>44088.674490740741</v>
      </c>
      <c r="D767" s="8" t="s">
        <v>200</v>
      </c>
      <c r="E767" s="7">
        <f>IF(TimeEntry2[[#This Row],[Date]]=0,#REF!,G767+(7-L767))</f>
        <v>44094</v>
      </c>
      <c r="F767" s="21" t="str">
        <f>INDEX(projects[Charge_Code],MATCH(TimeEntry2[[#This Row],[Project_ID]],projects[Project_ID],0))</f>
        <v>210035-65 MC VBB WP1: DO-nota West (25-050)</v>
      </c>
      <c r="G767" s="27">
        <f>ROUNDDOWN(TimeEntry2[[#This Row],[Timestamp]],0)</f>
        <v>44088</v>
      </c>
      <c r="H767" s="8">
        <v>2</v>
      </c>
      <c r="I767" s="8" t="str">
        <f t="shared" ref="I767:I830" si="23">"Normal Time"</f>
        <v>Normal Time</v>
      </c>
      <c r="J767" s="8" t="s">
        <v>857</v>
      </c>
      <c r="K767" s="24" t="str">
        <f>INDEX(projects[job number],MATCH(TimeEntry2[[#This Row],[Project_ID]],projects[Project_ID],0))</f>
        <v>210035-65</v>
      </c>
      <c r="L767" s="8">
        <f>IF(TimeEntry2[[#This Row],[Date]]=0,"",WEEKDAY(G767,2))</f>
        <v>1</v>
      </c>
      <c r="M767" s="28">
        <f>YEAR(TimeEntry2[[#This Row],[WkEnd]])</f>
        <v>2020</v>
      </c>
      <c r="N767" s="28">
        <f>WEEKNUM(TimeEntry2[[#This Row],[WkEnd]])</f>
        <v>39</v>
      </c>
      <c r="O767" s="28" t="str">
        <f>TimeEntry2[[#This Row],[Year]]&amp;"-"&amp;TimeEntry2[[#This Row],[WkNo]]</f>
        <v>2020-39</v>
      </c>
    </row>
    <row r="768" spans="1:15" x14ac:dyDescent="0.25">
      <c r="A768" s="26">
        <f>MOD(IF(ROW()=2,  0.1,    IF(INDEX(TimeEntry2[WkEnd],ROW()-1)  =INDEX(TimeEntry2[WkEnd],ROW()-2),    INDEX(TimeEntry2[format],ROW()-2),    INDEX(TimeEntry2[format],ROW()-2)    +1)),2)</f>
        <v>0.10000000000000009</v>
      </c>
      <c r="B768" s="6">
        <v>44088.540810185186</v>
      </c>
      <c r="C768" s="20">
        <f>TimeEntry2[[#This Row],[Timestamp]]</f>
        <v>44088.540810185186</v>
      </c>
      <c r="D768" s="8" t="s">
        <v>200</v>
      </c>
      <c r="E768" s="7">
        <f>IF(TimeEntry2[[#This Row],[Date]]=0,#REF!,G768+(7-L768))</f>
        <v>44094</v>
      </c>
      <c r="F768" s="21" t="str">
        <f>INDEX(projects[Charge_Code],MATCH(TimeEntry2[[#This Row],[Project_ID]],projects[Project_ID],0))</f>
        <v>210035-65 MC VBB WP1: DO-nota West (25-050)</v>
      </c>
      <c r="G768" s="27">
        <f>ROUNDDOWN(TimeEntry2[[#This Row],[Timestamp]],0)</f>
        <v>44088</v>
      </c>
      <c r="H768" s="8">
        <v>5.5</v>
      </c>
      <c r="I768" s="8" t="str">
        <f t="shared" si="23"/>
        <v>Normal Time</v>
      </c>
      <c r="J768" s="8" t="s">
        <v>242</v>
      </c>
      <c r="K768" s="24" t="str">
        <f>INDEX(projects[job number],MATCH(TimeEntry2[[#This Row],[Project_ID]],projects[Project_ID],0))</f>
        <v>210035-65</v>
      </c>
      <c r="L768" s="8">
        <f>IF(TimeEntry2[[#This Row],[Date]]=0,"",WEEKDAY(G768,2))</f>
        <v>1</v>
      </c>
      <c r="M768" s="28">
        <f>YEAR(TimeEntry2[[#This Row],[WkEnd]])</f>
        <v>2020</v>
      </c>
      <c r="N768" s="28">
        <f>WEEKNUM(TimeEntry2[[#This Row],[WkEnd]])</f>
        <v>39</v>
      </c>
      <c r="O768" s="28" t="str">
        <f>TimeEntry2[[#This Row],[Year]]&amp;"-"&amp;TimeEntry2[[#This Row],[WkNo]]</f>
        <v>2020-39</v>
      </c>
    </row>
    <row r="769" spans="1:15" x14ac:dyDescent="0.25">
      <c r="A769" s="26">
        <f>MOD(IF(ROW()=2,  0.1,    IF(INDEX(TimeEntry2[WkEnd],ROW()-1)  =INDEX(TimeEntry2[WkEnd],ROW()-2),    INDEX(TimeEntry2[format],ROW()-2),    INDEX(TimeEntry2[format],ROW()-2)    +1)),2)</f>
        <v>1.1000000000000001</v>
      </c>
      <c r="B769" s="6">
        <v>44085.667094907411</v>
      </c>
      <c r="C769" s="20">
        <f>TimeEntry2[[#This Row],[Timestamp]]</f>
        <v>44085.667094907411</v>
      </c>
      <c r="D769" s="8" t="s">
        <v>200</v>
      </c>
      <c r="E769" s="7">
        <f>IF(TimeEntry2[[#This Row],[Date]]=0,#REF!,G769+(7-L769))</f>
        <v>44087</v>
      </c>
      <c r="F769" s="21" t="str">
        <f>INDEX(projects[Charge_Code],MATCH(TimeEntry2[[#This Row],[Project_ID]],projects[Project_ID],0))</f>
        <v>210035-65 MC VBB WP1: DO-nota West (25-050)</v>
      </c>
      <c r="G769" s="27">
        <f>ROUNDDOWN(TimeEntry2[[#This Row],[Timestamp]],0)</f>
        <v>44085</v>
      </c>
      <c r="H769" s="8">
        <v>4.5</v>
      </c>
      <c r="I769" s="8" t="str">
        <f t="shared" si="23"/>
        <v>Normal Time</v>
      </c>
      <c r="J769" s="8" t="s">
        <v>858</v>
      </c>
      <c r="K769" s="24" t="str">
        <f>INDEX(projects[job number],MATCH(TimeEntry2[[#This Row],[Project_ID]],projects[Project_ID],0))</f>
        <v>210035-65</v>
      </c>
      <c r="L769" s="8">
        <f>IF(TimeEntry2[[#This Row],[Date]]=0,"",WEEKDAY(G769,2))</f>
        <v>5</v>
      </c>
      <c r="M769" s="28">
        <f>YEAR(TimeEntry2[[#This Row],[WkEnd]])</f>
        <v>2020</v>
      </c>
      <c r="N769" s="28">
        <f>WEEKNUM(TimeEntry2[[#This Row],[WkEnd]])</f>
        <v>38</v>
      </c>
      <c r="O769" s="28" t="str">
        <f>TimeEntry2[[#This Row],[Year]]&amp;"-"&amp;TimeEntry2[[#This Row],[WkNo]]</f>
        <v>2020-38</v>
      </c>
    </row>
    <row r="770" spans="1:15" x14ac:dyDescent="0.25">
      <c r="A770" s="26">
        <f>MOD(IF(ROW()=2,  0.1,    IF(INDEX(TimeEntry2[WkEnd],ROW()-1)  =INDEX(TimeEntry2[WkEnd],ROW()-2),    INDEX(TimeEntry2[format],ROW()-2),    INDEX(TimeEntry2[format],ROW()-2)    +1)),2)</f>
        <v>1.1000000000000001</v>
      </c>
      <c r="B770" s="6">
        <v>44085.501574074071</v>
      </c>
      <c r="C770" s="20">
        <f>TimeEntry2[[#This Row],[Timestamp]]</f>
        <v>44085.501574074071</v>
      </c>
      <c r="D770" s="8" t="s">
        <v>200</v>
      </c>
      <c r="E770" s="7">
        <f>IF(TimeEntry2[[#This Row],[Date]]=0,#REF!,G770+(7-L770))</f>
        <v>44087</v>
      </c>
      <c r="F770" s="21" t="str">
        <f>INDEX(projects[Charge_Code],MATCH(TimeEntry2[[#This Row],[Project_ID]],projects[Project_ID],0))</f>
        <v>210035-65 MC VBB WP1: DO-nota West (25-050)</v>
      </c>
      <c r="G770" s="27">
        <f>ROUNDDOWN(TimeEntry2[[#This Row],[Timestamp]],0)</f>
        <v>44085</v>
      </c>
      <c r="H770" s="8">
        <v>3</v>
      </c>
      <c r="I770" s="8" t="str">
        <f t="shared" si="23"/>
        <v>Normal Time</v>
      </c>
      <c r="J770" s="8" t="s">
        <v>859</v>
      </c>
      <c r="K770" s="24" t="str">
        <f>INDEX(projects[job number],MATCH(TimeEntry2[[#This Row],[Project_ID]],projects[Project_ID],0))</f>
        <v>210035-65</v>
      </c>
      <c r="L770" s="8">
        <f>IF(TimeEntry2[[#This Row],[Date]]=0,"",WEEKDAY(G770,2))</f>
        <v>5</v>
      </c>
      <c r="M770" s="28">
        <f>YEAR(TimeEntry2[[#This Row],[WkEnd]])</f>
        <v>2020</v>
      </c>
      <c r="N770" s="28">
        <f>WEEKNUM(TimeEntry2[[#This Row],[WkEnd]])</f>
        <v>38</v>
      </c>
      <c r="O770" s="28" t="str">
        <f>TimeEntry2[[#This Row],[Year]]&amp;"-"&amp;TimeEntry2[[#This Row],[WkNo]]</f>
        <v>2020-38</v>
      </c>
    </row>
    <row r="771" spans="1:15" x14ac:dyDescent="0.25">
      <c r="A771" s="26">
        <f>MOD(IF(ROW()=2,  0.1,    IF(INDEX(TimeEntry2[WkEnd],ROW()-1)  =INDEX(TimeEntry2[WkEnd],ROW()-2),    INDEX(TimeEntry2[format],ROW()-2),    INDEX(TimeEntry2[format],ROW()-2)    +1)),2)</f>
        <v>1.1000000000000001</v>
      </c>
      <c r="B771" s="6">
        <v>44084.668067129627</v>
      </c>
      <c r="C771" s="20">
        <f>TimeEntry2[[#This Row],[Timestamp]]</f>
        <v>44084.668067129627</v>
      </c>
      <c r="D771" s="8" t="s">
        <v>200</v>
      </c>
      <c r="E771" s="7">
        <f>IF(TimeEntry2[[#This Row],[Date]]=0,#REF!,G771+(7-L771))</f>
        <v>44087</v>
      </c>
      <c r="F771" s="21" t="str">
        <f>INDEX(projects[Charge_Code],MATCH(TimeEntry2[[#This Row],[Project_ID]],projects[Project_ID],0))</f>
        <v>210035-65 MC VBB WP1: DO-nota West (25-050)</v>
      </c>
      <c r="G771" s="27">
        <f>ROUNDDOWN(TimeEntry2[[#This Row],[Timestamp]],0)</f>
        <v>44084</v>
      </c>
      <c r="H771" s="8">
        <v>3</v>
      </c>
      <c r="I771" s="8" t="str">
        <f t="shared" si="23"/>
        <v>Normal Time</v>
      </c>
      <c r="J771" s="8" t="s">
        <v>860</v>
      </c>
      <c r="K771" s="24" t="str">
        <f>INDEX(projects[job number],MATCH(TimeEntry2[[#This Row],[Project_ID]],projects[Project_ID],0))</f>
        <v>210035-65</v>
      </c>
      <c r="L771" s="8">
        <f>IF(TimeEntry2[[#This Row],[Date]]=0,"",WEEKDAY(G771,2))</f>
        <v>4</v>
      </c>
      <c r="M771" s="28">
        <f>YEAR(TimeEntry2[[#This Row],[WkEnd]])</f>
        <v>2020</v>
      </c>
      <c r="N771" s="28">
        <f>WEEKNUM(TimeEntry2[[#This Row],[WkEnd]])</f>
        <v>38</v>
      </c>
      <c r="O771" s="28" t="str">
        <f>TimeEntry2[[#This Row],[Year]]&amp;"-"&amp;TimeEntry2[[#This Row],[WkNo]]</f>
        <v>2020-38</v>
      </c>
    </row>
    <row r="772" spans="1:15" x14ac:dyDescent="0.25">
      <c r="A772" s="26">
        <f>MOD(IF(ROW()=2,  0.1,    IF(INDEX(TimeEntry2[WkEnd],ROW()-1)  =INDEX(TimeEntry2[WkEnd],ROW()-2),    INDEX(TimeEntry2[format],ROW()-2),    INDEX(TimeEntry2[format],ROW()-2)    +1)),2)</f>
        <v>1.1000000000000001</v>
      </c>
      <c r="B772" s="6">
        <v>44084.508125</v>
      </c>
      <c r="C772" s="20">
        <f>TimeEntry2[[#This Row],[Timestamp]]</f>
        <v>44084.508125</v>
      </c>
      <c r="D772" s="8" t="s">
        <v>200</v>
      </c>
      <c r="E772" s="7">
        <f>IF(TimeEntry2[[#This Row],[Date]]=0,#REF!,G772+(7-L772))</f>
        <v>44087</v>
      </c>
      <c r="F772" s="21" t="str">
        <f>INDEX(projects[Charge_Code],MATCH(TimeEntry2[[#This Row],[Project_ID]],projects[Project_ID],0))</f>
        <v>210035-65 MC VBB WP1: DO-nota West (25-050)</v>
      </c>
      <c r="G772" s="27">
        <f>ROUNDDOWN(TimeEntry2[[#This Row],[Timestamp]],0)</f>
        <v>44084</v>
      </c>
      <c r="H772" s="8">
        <v>4.5</v>
      </c>
      <c r="I772" s="8" t="str">
        <f t="shared" si="23"/>
        <v>Normal Time</v>
      </c>
      <c r="J772" s="8" t="s">
        <v>861</v>
      </c>
      <c r="K772" s="24" t="str">
        <f>INDEX(projects[job number],MATCH(TimeEntry2[[#This Row],[Project_ID]],projects[Project_ID],0))</f>
        <v>210035-65</v>
      </c>
      <c r="L772" s="8">
        <f>IF(TimeEntry2[[#This Row],[Date]]=0,"",WEEKDAY(G772,2))</f>
        <v>4</v>
      </c>
      <c r="M772" s="28">
        <f>YEAR(TimeEntry2[[#This Row],[WkEnd]])</f>
        <v>2020</v>
      </c>
      <c r="N772" s="28">
        <f>WEEKNUM(TimeEntry2[[#This Row],[WkEnd]])</f>
        <v>38</v>
      </c>
      <c r="O772" s="28" t="str">
        <f>TimeEntry2[[#This Row],[Year]]&amp;"-"&amp;TimeEntry2[[#This Row],[WkNo]]</f>
        <v>2020-38</v>
      </c>
    </row>
    <row r="773" spans="1:15" x14ac:dyDescent="0.25">
      <c r="A773" s="26">
        <f>MOD(IF(ROW()=2,  0.1,    IF(INDEX(TimeEntry2[WkEnd],ROW()-1)  =INDEX(TimeEntry2[WkEnd],ROW()-2),    INDEX(TimeEntry2[format],ROW()-2),    INDEX(TimeEntry2[format],ROW()-2)    +1)),2)</f>
        <v>1.1000000000000001</v>
      </c>
      <c r="B773" s="6">
        <v>44083.672326388885</v>
      </c>
      <c r="C773" s="20">
        <f>TimeEntry2[[#This Row],[Timestamp]]</f>
        <v>44083.672326388885</v>
      </c>
      <c r="D773" s="8" t="s">
        <v>200</v>
      </c>
      <c r="E773" s="7">
        <f>IF(TimeEntry2[[#This Row],[Date]]=0,#REF!,G773+(7-L773))</f>
        <v>44087</v>
      </c>
      <c r="F773" s="21" t="str">
        <f>INDEX(projects[Charge_Code],MATCH(TimeEntry2[[#This Row],[Project_ID]],projects[Project_ID],0))</f>
        <v>210035-65 MC VBB WP1: DO-nota West (25-050)</v>
      </c>
      <c r="G773" s="27">
        <f>ROUNDDOWN(TimeEntry2[[#This Row],[Timestamp]],0)</f>
        <v>44083</v>
      </c>
      <c r="H773" s="8">
        <v>2.5</v>
      </c>
      <c r="I773" s="8" t="str">
        <f t="shared" si="23"/>
        <v>Normal Time</v>
      </c>
      <c r="J773" s="8" t="s">
        <v>862</v>
      </c>
      <c r="K773" s="24" t="str">
        <f>INDEX(projects[job number],MATCH(TimeEntry2[[#This Row],[Project_ID]],projects[Project_ID],0))</f>
        <v>210035-65</v>
      </c>
      <c r="L773" s="8">
        <f>IF(TimeEntry2[[#This Row],[Date]]=0,"",WEEKDAY(G773,2))</f>
        <v>3</v>
      </c>
      <c r="M773" s="28">
        <f>YEAR(TimeEntry2[[#This Row],[WkEnd]])</f>
        <v>2020</v>
      </c>
      <c r="N773" s="28">
        <f>WEEKNUM(TimeEntry2[[#This Row],[WkEnd]])</f>
        <v>38</v>
      </c>
      <c r="O773" s="28" t="str">
        <f>TimeEntry2[[#This Row],[Year]]&amp;"-"&amp;TimeEntry2[[#This Row],[WkNo]]</f>
        <v>2020-38</v>
      </c>
    </row>
    <row r="774" spans="1:15" x14ac:dyDescent="0.25">
      <c r="A774" s="26">
        <f>MOD(IF(ROW()=2,  0.1,    IF(INDEX(TimeEntry2[WkEnd],ROW()-1)  =INDEX(TimeEntry2[WkEnd],ROW()-2),    INDEX(TimeEntry2[format],ROW()-2),    INDEX(TimeEntry2[format],ROW()-2)    +1)),2)</f>
        <v>1.1000000000000001</v>
      </c>
      <c r="B774" s="6">
        <v>44083.504374999997</v>
      </c>
      <c r="C774" s="20">
        <f>TimeEntry2[[#This Row],[Timestamp]]</f>
        <v>44083.504374999997</v>
      </c>
      <c r="D774" s="8" t="s">
        <v>200</v>
      </c>
      <c r="E774" s="7">
        <f>IF(TimeEntry2[[#This Row],[Date]]=0,#REF!,G774+(7-L774))</f>
        <v>44087</v>
      </c>
      <c r="F774" s="21" t="str">
        <f>INDEX(projects[Charge_Code],MATCH(TimeEntry2[[#This Row],[Project_ID]],projects[Project_ID],0))</f>
        <v>210035-65 MC VBB WP1: DO-nota West (25-050)</v>
      </c>
      <c r="G774" s="27">
        <f>ROUNDDOWN(TimeEntry2[[#This Row],[Timestamp]],0)</f>
        <v>44083</v>
      </c>
      <c r="H774" s="8">
        <v>5</v>
      </c>
      <c r="I774" s="8" t="str">
        <f t="shared" si="23"/>
        <v>Normal Time</v>
      </c>
      <c r="J774" s="8" t="s">
        <v>243</v>
      </c>
      <c r="K774" s="24" t="str">
        <f>INDEX(projects[job number],MATCH(TimeEntry2[[#This Row],[Project_ID]],projects[Project_ID],0))</f>
        <v>210035-65</v>
      </c>
      <c r="L774" s="8">
        <f>IF(TimeEntry2[[#This Row],[Date]]=0,"",WEEKDAY(G774,2))</f>
        <v>3</v>
      </c>
      <c r="M774" s="28">
        <f>YEAR(TimeEntry2[[#This Row],[WkEnd]])</f>
        <v>2020</v>
      </c>
      <c r="N774" s="28">
        <f>WEEKNUM(TimeEntry2[[#This Row],[WkEnd]])</f>
        <v>38</v>
      </c>
      <c r="O774" s="28" t="str">
        <f>TimeEntry2[[#This Row],[Year]]&amp;"-"&amp;TimeEntry2[[#This Row],[WkNo]]</f>
        <v>2020-38</v>
      </c>
    </row>
    <row r="775" spans="1:15" x14ac:dyDescent="0.25">
      <c r="A775" s="26">
        <f>MOD(IF(ROW()=2,  0.1,    IF(INDEX(TimeEntry2[WkEnd],ROW()-1)  =INDEX(TimeEntry2[WkEnd],ROW()-2),    INDEX(TimeEntry2[format],ROW()-2),    INDEX(TimeEntry2[format],ROW()-2)    +1)),2)</f>
        <v>1.1000000000000001</v>
      </c>
      <c r="B775" s="6">
        <v>44082.675891203704</v>
      </c>
      <c r="C775" s="20">
        <f>TimeEntry2[[#This Row],[Timestamp]]</f>
        <v>44082.675891203704</v>
      </c>
      <c r="D775" s="8" t="s">
        <v>200</v>
      </c>
      <c r="E775" s="7">
        <f>IF(TimeEntry2[[#This Row],[Date]]=0,#REF!,G775+(7-L775))</f>
        <v>44087</v>
      </c>
      <c r="F775" s="21" t="str">
        <f>INDEX(projects[Charge_Code],MATCH(TimeEntry2[[#This Row],[Project_ID]],projects[Project_ID],0))</f>
        <v>210035-65 MC VBB WP1: DO-nota West (25-050)</v>
      </c>
      <c r="G775" s="27">
        <f>ROUNDDOWN(TimeEntry2[[#This Row],[Timestamp]],0)</f>
        <v>44082</v>
      </c>
      <c r="H775" s="8">
        <v>3.5</v>
      </c>
      <c r="I775" s="8" t="str">
        <f t="shared" si="23"/>
        <v>Normal Time</v>
      </c>
      <c r="J775" s="8" t="s">
        <v>863</v>
      </c>
      <c r="K775" s="24" t="str">
        <f>INDEX(projects[job number],MATCH(TimeEntry2[[#This Row],[Project_ID]],projects[Project_ID],0))</f>
        <v>210035-65</v>
      </c>
      <c r="L775" s="8">
        <f>IF(TimeEntry2[[#This Row],[Date]]=0,"",WEEKDAY(G775,2))</f>
        <v>2</v>
      </c>
      <c r="M775" s="28">
        <f>YEAR(TimeEntry2[[#This Row],[WkEnd]])</f>
        <v>2020</v>
      </c>
      <c r="N775" s="28">
        <f>WEEKNUM(TimeEntry2[[#This Row],[WkEnd]])</f>
        <v>38</v>
      </c>
      <c r="O775" s="28" t="str">
        <f>TimeEntry2[[#This Row],[Year]]&amp;"-"&amp;TimeEntry2[[#This Row],[WkNo]]</f>
        <v>2020-38</v>
      </c>
    </row>
    <row r="776" spans="1:15" x14ac:dyDescent="0.25">
      <c r="A776" s="26">
        <f>MOD(IF(ROW()=2,  0.1,    IF(INDEX(TimeEntry2[WkEnd],ROW()-1)  =INDEX(TimeEntry2[WkEnd],ROW()-2),    INDEX(TimeEntry2[format],ROW()-2),    INDEX(TimeEntry2[format],ROW()-2)    +1)),2)</f>
        <v>1.1000000000000001</v>
      </c>
      <c r="B776" s="6">
        <v>44082.500578703701</v>
      </c>
      <c r="C776" s="20">
        <f>TimeEntry2[[#This Row],[Timestamp]]</f>
        <v>44082.500578703701</v>
      </c>
      <c r="D776" s="8" t="s">
        <v>200</v>
      </c>
      <c r="E776" s="7">
        <f>IF(TimeEntry2[[#This Row],[Date]]=0,#REF!,G776+(7-L776))</f>
        <v>44087</v>
      </c>
      <c r="F776" s="21" t="str">
        <f>INDEX(projects[Charge_Code],MATCH(TimeEntry2[[#This Row],[Project_ID]],projects[Project_ID],0))</f>
        <v>210035-65 MC VBB WP1: DO-nota West (25-050)</v>
      </c>
      <c r="G776" s="27">
        <f>ROUNDDOWN(TimeEntry2[[#This Row],[Timestamp]],0)</f>
        <v>44082</v>
      </c>
      <c r="H776" s="8">
        <v>4</v>
      </c>
      <c r="I776" s="8" t="str">
        <f t="shared" si="23"/>
        <v>Normal Time</v>
      </c>
      <c r="J776" s="8" t="s">
        <v>864</v>
      </c>
      <c r="K776" s="24" t="str">
        <f>INDEX(projects[job number],MATCH(TimeEntry2[[#This Row],[Project_ID]],projects[Project_ID],0))</f>
        <v>210035-65</v>
      </c>
      <c r="L776" s="8">
        <f>IF(TimeEntry2[[#This Row],[Date]]=0,"",WEEKDAY(G776,2))</f>
        <v>2</v>
      </c>
      <c r="M776" s="28">
        <f>YEAR(TimeEntry2[[#This Row],[WkEnd]])</f>
        <v>2020</v>
      </c>
      <c r="N776" s="28">
        <f>WEEKNUM(TimeEntry2[[#This Row],[WkEnd]])</f>
        <v>38</v>
      </c>
      <c r="O776" s="28" t="str">
        <f>TimeEntry2[[#This Row],[Year]]&amp;"-"&amp;TimeEntry2[[#This Row],[WkNo]]</f>
        <v>2020-38</v>
      </c>
    </row>
    <row r="777" spans="1:15" x14ac:dyDescent="0.25">
      <c r="A777" s="26">
        <f>MOD(IF(ROW()=2,  0.1,    IF(INDEX(TimeEntry2[WkEnd],ROW()-1)  =INDEX(TimeEntry2[WkEnd],ROW()-2),    INDEX(TimeEntry2[format],ROW()-2),    INDEX(TimeEntry2[format],ROW()-2)    +1)),2)</f>
        <v>1.1000000000000001</v>
      </c>
      <c r="B777" s="6">
        <v>44081.681134259263</v>
      </c>
      <c r="C777" s="20">
        <f>TimeEntry2[[#This Row],[Timestamp]]</f>
        <v>44081.681134259263</v>
      </c>
      <c r="D777" s="8" t="s">
        <v>200</v>
      </c>
      <c r="E777" s="7">
        <f>IF(TimeEntry2[[#This Row],[Date]]=0,#REF!,G777+(7-L777))</f>
        <v>44087</v>
      </c>
      <c r="F777" s="21" t="str">
        <f>INDEX(projects[Charge_Code],MATCH(TimeEntry2[[#This Row],[Project_ID]],projects[Project_ID],0))</f>
        <v>210035-65 MC VBB WP1: DO-nota West (25-050)</v>
      </c>
      <c r="G777" s="27">
        <f>ROUNDDOWN(TimeEntry2[[#This Row],[Timestamp]],0)</f>
        <v>44081</v>
      </c>
      <c r="H777" s="8">
        <v>4.5</v>
      </c>
      <c r="I777" s="8" t="str">
        <f t="shared" si="23"/>
        <v>Normal Time</v>
      </c>
      <c r="J777" s="8" t="s">
        <v>245</v>
      </c>
      <c r="K777" s="24" t="str">
        <f>INDEX(projects[job number],MATCH(TimeEntry2[[#This Row],[Project_ID]],projects[Project_ID],0))</f>
        <v>210035-65</v>
      </c>
      <c r="L777" s="8">
        <f>IF(TimeEntry2[[#This Row],[Date]]=0,"",WEEKDAY(G777,2))</f>
        <v>1</v>
      </c>
      <c r="M777" s="28">
        <f>YEAR(TimeEntry2[[#This Row],[WkEnd]])</f>
        <v>2020</v>
      </c>
      <c r="N777" s="28">
        <f>WEEKNUM(TimeEntry2[[#This Row],[WkEnd]])</f>
        <v>38</v>
      </c>
      <c r="O777" s="28" t="str">
        <f>TimeEntry2[[#This Row],[Year]]&amp;"-"&amp;TimeEntry2[[#This Row],[WkNo]]</f>
        <v>2020-38</v>
      </c>
    </row>
    <row r="778" spans="1:15" x14ac:dyDescent="0.25">
      <c r="A778" s="26">
        <f>MOD(IF(ROW()=2,  0.1,    IF(INDEX(TimeEntry2[WkEnd],ROW()-1)  =INDEX(TimeEntry2[WkEnd],ROW()-2),    INDEX(TimeEntry2[format],ROW()-2),    INDEX(TimeEntry2[format],ROW()-2)    +1)),2)</f>
        <v>1.1000000000000001</v>
      </c>
      <c r="B778" s="6">
        <v>44081.501886574071</v>
      </c>
      <c r="C778" s="20">
        <f>TimeEntry2[[#This Row],[Timestamp]]</f>
        <v>44081.501886574071</v>
      </c>
      <c r="D778" s="8" t="s">
        <v>200</v>
      </c>
      <c r="E778" s="7">
        <f>IF(TimeEntry2[[#This Row],[Date]]=0,#REF!,G778+(7-L778))</f>
        <v>44087</v>
      </c>
      <c r="F778" s="21" t="str">
        <f>INDEX(projects[Charge_Code],MATCH(TimeEntry2[[#This Row],[Project_ID]],projects[Project_ID],0))</f>
        <v>210035-65 MC VBB WP1: DO-nota West (25-050)</v>
      </c>
      <c r="G778" s="27">
        <f>ROUNDDOWN(TimeEntry2[[#This Row],[Timestamp]],0)</f>
        <v>44081</v>
      </c>
      <c r="H778" s="8">
        <v>3</v>
      </c>
      <c r="I778" s="8" t="str">
        <f t="shared" si="23"/>
        <v>Normal Time</v>
      </c>
      <c r="J778" s="8" t="s">
        <v>244</v>
      </c>
      <c r="K778" s="24" t="str">
        <f>INDEX(projects[job number],MATCH(TimeEntry2[[#This Row],[Project_ID]],projects[Project_ID],0))</f>
        <v>210035-65</v>
      </c>
      <c r="L778" s="8">
        <f>IF(TimeEntry2[[#This Row],[Date]]=0,"",WEEKDAY(G778,2))</f>
        <v>1</v>
      </c>
      <c r="M778" s="28">
        <f>YEAR(TimeEntry2[[#This Row],[WkEnd]])</f>
        <v>2020</v>
      </c>
      <c r="N778" s="28">
        <f>WEEKNUM(TimeEntry2[[#This Row],[WkEnd]])</f>
        <v>38</v>
      </c>
      <c r="O778" s="28" t="str">
        <f>TimeEntry2[[#This Row],[Year]]&amp;"-"&amp;TimeEntry2[[#This Row],[WkNo]]</f>
        <v>2020-38</v>
      </c>
    </row>
    <row r="779" spans="1:15" x14ac:dyDescent="0.25">
      <c r="A779" s="26">
        <f>MOD(IF(ROW()=2,  0.1,    IF(INDEX(TimeEntry2[WkEnd],ROW()-1)  =INDEX(TimeEntry2[WkEnd],ROW()-2),    INDEX(TimeEntry2[format],ROW()-2),    INDEX(TimeEntry2[format],ROW()-2)    +1)),2)</f>
        <v>0.10000000000000009</v>
      </c>
      <c r="B779" s="6">
        <v>44078.667766203704</v>
      </c>
      <c r="C779" s="20">
        <f>TimeEntry2[[#This Row],[Timestamp]]</f>
        <v>44078.667766203704</v>
      </c>
      <c r="D779" s="8" t="s">
        <v>200</v>
      </c>
      <c r="E779" s="7">
        <f>IF(TimeEntry2[[#This Row],[Date]]=0,#REF!,G779+(7-L779))</f>
        <v>44080</v>
      </c>
      <c r="F779" s="21" t="str">
        <f>INDEX(projects[Charge_Code],MATCH(TimeEntry2[[#This Row],[Project_ID]],projects[Project_ID],0))</f>
        <v>210035-65 MC VBB WP1: DO-nota West (25-050)</v>
      </c>
      <c r="G779" s="27">
        <f>ROUNDDOWN(TimeEntry2[[#This Row],[Timestamp]],0)</f>
        <v>44078</v>
      </c>
      <c r="H779" s="8">
        <v>3.75</v>
      </c>
      <c r="I779" s="8" t="str">
        <f t="shared" si="23"/>
        <v>Normal Time</v>
      </c>
      <c r="J779" s="8" t="s">
        <v>865</v>
      </c>
      <c r="K779" s="24" t="str">
        <f>INDEX(projects[job number],MATCH(TimeEntry2[[#This Row],[Project_ID]],projects[Project_ID],0))</f>
        <v>210035-65</v>
      </c>
      <c r="L779" s="8">
        <f>IF(TimeEntry2[[#This Row],[Date]]=0,"",WEEKDAY(G779,2))</f>
        <v>5</v>
      </c>
      <c r="M779" s="28">
        <f>YEAR(TimeEntry2[[#This Row],[WkEnd]])</f>
        <v>2020</v>
      </c>
      <c r="N779" s="28">
        <f>WEEKNUM(TimeEntry2[[#This Row],[WkEnd]])</f>
        <v>37</v>
      </c>
      <c r="O779" s="28" t="str">
        <f>TimeEntry2[[#This Row],[Year]]&amp;"-"&amp;TimeEntry2[[#This Row],[WkNo]]</f>
        <v>2020-37</v>
      </c>
    </row>
    <row r="780" spans="1:15" x14ac:dyDescent="0.25">
      <c r="A780" s="26">
        <f>MOD(IF(ROW()=2,  0.1,    IF(INDEX(TimeEntry2[WkEnd],ROW()-1)  =INDEX(TimeEntry2[WkEnd],ROW()-2),    INDEX(TimeEntry2[format],ROW()-2),    INDEX(TimeEntry2[format],ROW()-2)    +1)),2)</f>
        <v>0.10000000000000009</v>
      </c>
      <c r="B780" s="6">
        <v>44078.501168981478</v>
      </c>
      <c r="C780" s="20">
        <f>TimeEntry2[[#This Row],[Timestamp]]</f>
        <v>44078.501168981478</v>
      </c>
      <c r="D780" s="8" t="s">
        <v>200</v>
      </c>
      <c r="E780" s="7">
        <f>IF(TimeEntry2[[#This Row],[Date]]=0,#REF!,G780+(7-L780))</f>
        <v>44080</v>
      </c>
      <c r="F780" s="21" t="str">
        <f>INDEX(projects[Charge_Code],MATCH(TimeEntry2[[#This Row],[Project_ID]],projects[Project_ID],0))</f>
        <v>210035-65 MC VBB WP1: DO-nota West (25-050)</v>
      </c>
      <c r="G780" s="27">
        <f>ROUNDDOWN(TimeEntry2[[#This Row],[Timestamp]],0)</f>
        <v>44078</v>
      </c>
      <c r="H780" s="8">
        <v>3.75</v>
      </c>
      <c r="I780" s="8" t="str">
        <f t="shared" si="23"/>
        <v>Normal Time</v>
      </c>
      <c r="J780" s="8" t="s">
        <v>866</v>
      </c>
      <c r="K780" s="24" t="str">
        <f>INDEX(projects[job number],MATCH(TimeEntry2[[#This Row],[Project_ID]],projects[Project_ID],0))</f>
        <v>210035-65</v>
      </c>
      <c r="L780" s="8">
        <f>IF(TimeEntry2[[#This Row],[Date]]=0,"",WEEKDAY(G780,2))</f>
        <v>5</v>
      </c>
      <c r="M780" s="28">
        <f>YEAR(TimeEntry2[[#This Row],[WkEnd]])</f>
        <v>2020</v>
      </c>
      <c r="N780" s="28">
        <f>WEEKNUM(TimeEntry2[[#This Row],[WkEnd]])</f>
        <v>37</v>
      </c>
      <c r="O780" s="28" t="str">
        <f>TimeEntry2[[#This Row],[Year]]&amp;"-"&amp;TimeEntry2[[#This Row],[WkNo]]</f>
        <v>2020-37</v>
      </c>
    </row>
    <row r="781" spans="1:15" x14ac:dyDescent="0.25">
      <c r="A781" s="26">
        <f>MOD(IF(ROW()=2,  0.1,    IF(INDEX(TimeEntry2[WkEnd],ROW()-1)  =INDEX(TimeEntry2[WkEnd],ROW()-2),    INDEX(TimeEntry2[format],ROW()-2),    INDEX(TimeEntry2[format],ROW()-2)    +1)),2)</f>
        <v>0.10000000000000009</v>
      </c>
      <c r="B781" s="6">
        <v>44077.667222222219</v>
      </c>
      <c r="C781" s="20">
        <f>TimeEntry2[[#This Row],[Timestamp]]</f>
        <v>44077.667222222219</v>
      </c>
      <c r="D781" s="8" t="s">
        <v>200</v>
      </c>
      <c r="E781" s="7">
        <f>IF(TimeEntry2[[#This Row],[Date]]=0,#REF!,G781+(7-L781))</f>
        <v>44080</v>
      </c>
      <c r="F781" s="21" t="str">
        <f>INDEX(projects[Charge_Code],MATCH(TimeEntry2[[#This Row],[Project_ID]],projects[Project_ID],0))</f>
        <v>210035-65 MC VBB WP1: DO-nota West (25-050)</v>
      </c>
      <c r="G781" s="27">
        <f>ROUNDDOWN(TimeEntry2[[#This Row],[Timestamp]],0)</f>
        <v>44077</v>
      </c>
      <c r="H781" s="8">
        <v>3.75</v>
      </c>
      <c r="I781" s="8" t="str">
        <f t="shared" si="23"/>
        <v>Normal Time</v>
      </c>
      <c r="J781" s="8" t="s">
        <v>867</v>
      </c>
      <c r="K781" s="24" t="str">
        <f>INDEX(projects[job number],MATCH(TimeEntry2[[#This Row],[Project_ID]],projects[Project_ID],0))</f>
        <v>210035-65</v>
      </c>
      <c r="L781" s="8">
        <f>IF(TimeEntry2[[#This Row],[Date]]=0,"",WEEKDAY(G781,2))</f>
        <v>4</v>
      </c>
      <c r="M781" s="28">
        <f>YEAR(TimeEntry2[[#This Row],[WkEnd]])</f>
        <v>2020</v>
      </c>
      <c r="N781" s="28">
        <f>WEEKNUM(TimeEntry2[[#This Row],[WkEnd]])</f>
        <v>37</v>
      </c>
      <c r="O781" s="28" t="str">
        <f>TimeEntry2[[#This Row],[Year]]&amp;"-"&amp;TimeEntry2[[#This Row],[WkNo]]</f>
        <v>2020-37</v>
      </c>
    </row>
    <row r="782" spans="1:15" x14ac:dyDescent="0.25">
      <c r="A782" s="26">
        <f>MOD(IF(ROW()=2,  0.1,    IF(INDEX(TimeEntry2[WkEnd],ROW()-1)  =INDEX(TimeEntry2[WkEnd],ROW()-2),    INDEX(TimeEntry2[format],ROW()-2),    INDEX(TimeEntry2[format],ROW()-2)    +1)),2)</f>
        <v>0.10000000000000009</v>
      </c>
      <c r="B782" s="6">
        <v>44077.501539351855</v>
      </c>
      <c r="C782" s="20">
        <f>TimeEntry2[[#This Row],[Timestamp]]</f>
        <v>44077.501539351855</v>
      </c>
      <c r="D782" s="8" t="s">
        <v>200</v>
      </c>
      <c r="E782" s="7">
        <f>IF(TimeEntry2[[#This Row],[Date]]=0,#REF!,G782+(7-L782))</f>
        <v>44080</v>
      </c>
      <c r="F782" s="21" t="str">
        <f>INDEX(projects[Charge_Code],MATCH(TimeEntry2[[#This Row],[Project_ID]],projects[Project_ID],0))</f>
        <v>210035-65 MC VBB WP1: DO-nota West (25-050)</v>
      </c>
      <c r="G782" s="27">
        <f>ROUNDDOWN(TimeEntry2[[#This Row],[Timestamp]],0)</f>
        <v>44077</v>
      </c>
      <c r="H782" s="8">
        <v>3.75</v>
      </c>
      <c r="I782" s="8" t="str">
        <f t="shared" si="23"/>
        <v>Normal Time</v>
      </c>
      <c r="J782" s="8" t="s">
        <v>868</v>
      </c>
      <c r="K782" s="24" t="str">
        <f>INDEX(projects[job number],MATCH(TimeEntry2[[#This Row],[Project_ID]],projects[Project_ID],0))</f>
        <v>210035-65</v>
      </c>
      <c r="L782" s="8">
        <f>IF(TimeEntry2[[#This Row],[Date]]=0,"",WEEKDAY(G782,2))</f>
        <v>4</v>
      </c>
      <c r="M782" s="28">
        <f>YEAR(TimeEntry2[[#This Row],[WkEnd]])</f>
        <v>2020</v>
      </c>
      <c r="N782" s="28">
        <f>WEEKNUM(TimeEntry2[[#This Row],[WkEnd]])</f>
        <v>37</v>
      </c>
      <c r="O782" s="28" t="str">
        <f>TimeEntry2[[#This Row],[Year]]&amp;"-"&amp;TimeEntry2[[#This Row],[WkNo]]</f>
        <v>2020-37</v>
      </c>
    </row>
    <row r="783" spans="1:15" x14ac:dyDescent="0.25">
      <c r="A783" s="26">
        <f>MOD(IF(ROW()=2,  0.1,    IF(INDEX(TimeEntry2[WkEnd],ROW()-1)  =INDEX(TimeEntry2[WkEnd],ROW()-2),    INDEX(TimeEntry2[format],ROW()-2),    INDEX(TimeEntry2[format],ROW()-2)    +1)),2)</f>
        <v>0.10000000000000009</v>
      </c>
      <c r="B783" s="6">
        <v>44076.683321759258</v>
      </c>
      <c r="C783" s="20">
        <f>TimeEntry2[[#This Row],[Timestamp]]</f>
        <v>44076.683321759258</v>
      </c>
      <c r="D783" s="8" t="s">
        <v>200</v>
      </c>
      <c r="E783" s="7">
        <f>IF(TimeEntry2[[#This Row],[Date]]=0,#REF!,G783+(7-L783))</f>
        <v>44080</v>
      </c>
      <c r="F783" s="21" t="str">
        <f>INDEX(projects[Charge_Code],MATCH(TimeEntry2[[#This Row],[Project_ID]],projects[Project_ID],0))</f>
        <v>210035-65 MC VBB WP1: DO-nota West (25-050)</v>
      </c>
      <c r="G783" s="27">
        <f>ROUNDDOWN(TimeEntry2[[#This Row],[Timestamp]],0)</f>
        <v>44076</v>
      </c>
      <c r="H783" s="8">
        <v>3.75</v>
      </c>
      <c r="I783" s="8" t="str">
        <f t="shared" si="23"/>
        <v>Normal Time</v>
      </c>
      <c r="J783" s="8" t="s">
        <v>869</v>
      </c>
      <c r="K783" s="24" t="str">
        <f>INDEX(projects[job number],MATCH(TimeEntry2[[#This Row],[Project_ID]],projects[Project_ID],0))</f>
        <v>210035-65</v>
      </c>
      <c r="L783" s="8">
        <f>IF(TimeEntry2[[#This Row],[Date]]=0,"",WEEKDAY(G783,2))</f>
        <v>3</v>
      </c>
      <c r="M783" s="28">
        <f>YEAR(TimeEntry2[[#This Row],[WkEnd]])</f>
        <v>2020</v>
      </c>
      <c r="N783" s="28">
        <f>WEEKNUM(TimeEntry2[[#This Row],[WkEnd]])</f>
        <v>37</v>
      </c>
      <c r="O783" s="28" t="str">
        <f>TimeEntry2[[#This Row],[Year]]&amp;"-"&amp;TimeEntry2[[#This Row],[WkNo]]</f>
        <v>2020-37</v>
      </c>
    </row>
    <row r="784" spans="1:15" x14ac:dyDescent="0.25">
      <c r="A784" s="26">
        <f>MOD(IF(ROW()=2,  0.1,    IF(INDEX(TimeEntry2[WkEnd],ROW()-1)  =INDEX(TimeEntry2[WkEnd],ROW()-2),    INDEX(TimeEntry2[format],ROW()-2),    INDEX(TimeEntry2[format],ROW()-2)    +1)),2)</f>
        <v>0.10000000000000009</v>
      </c>
      <c r="B784" s="6">
        <v>44076.501597222225</v>
      </c>
      <c r="C784" s="20">
        <f>TimeEntry2[[#This Row],[Timestamp]]</f>
        <v>44076.501597222225</v>
      </c>
      <c r="D784" s="8" t="s">
        <v>200</v>
      </c>
      <c r="E784" s="7">
        <f>IF(TimeEntry2[[#This Row],[Date]]=0,#REF!,G784+(7-L784))</f>
        <v>44080</v>
      </c>
      <c r="F784" s="21" t="str">
        <f>INDEX(projects[Charge_Code],MATCH(TimeEntry2[[#This Row],[Project_ID]],projects[Project_ID],0))</f>
        <v>210035-65 MC VBB WP1: DO-nota West (25-050)</v>
      </c>
      <c r="G784" s="27">
        <f>ROUNDDOWN(TimeEntry2[[#This Row],[Timestamp]],0)</f>
        <v>44076</v>
      </c>
      <c r="H784" s="8">
        <v>3.75</v>
      </c>
      <c r="I784" s="8" t="str">
        <f t="shared" si="23"/>
        <v>Normal Time</v>
      </c>
      <c r="J784" s="8" t="s">
        <v>870</v>
      </c>
      <c r="K784" s="24" t="str">
        <f>INDEX(projects[job number],MATCH(TimeEntry2[[#This Row],[Project_ID]],projects[Project_ID],0))</f>
        <v>210035-65</v>
      </c>
      <c r="L784" s="8">
        <f>IF(TimeEntry2[[#This Row],[Date]]=0,"",WEEKDAY(G784,2))</f>
        <v>3</v>
      </c>
      <c r="M784" s="28">
        <f>YEAR(TimeEntry2[[#This Row],[WkEnd]])</f>
        <v>2020</v>
      </c>
      <c r="N784" s="28">
        <f>WEEKNUM(TimeEntry2[[#This Row],[WkEnd]])</f>
        <v>37</v>
      </c>
      <c r="O784" s="28" t="str">
        <f>TimeEntry2[[#This Row],[Year]]&amp;"-"&amp;TimeEntry2[[#This Row],[WkNo]]</f>
        <v>2020-37</v>
      </c>
    </row>
    <row r="785" spans="1:15" x14ac:dyDescent="0.25">
      <c r="A785" s="26">
        <f>MOD(IF(ROW()=2,  0.1,    IF(INDEX(TimeEntry2[WkEnd],ROW()-1)  =INDEX(TimeEntry2[WkEnd],ROW()-2),    INDEX(TimeEntry2[format],ROW()-2),    INDEX(TimeEntry2[format],ROW()-2)    +1)),2)</f>
        <v>0.10000000000000009</v>
      </c>
      <c r="B785" s="6">
        <v>44075.683703703704</v>
      </c>
      <c r="C785" s="20">
        <f>TimeEntry2[[#This Row],[Timestamp]]</f>
        <v>44075.683703703704</v>
      </c>
      <c r="D785" s="8" t="s">
        <v>200</v>
      </c>
      <c r="E785" s="7">
        <f>IF(TimeEntry2[[#This Row],[Date]]=0,#REF!,G785+(7-L785))</f>
        <v>44080</v>
      </c>
      <c r="F785" s="21" t="str">
        <f>INDEX(projects[Charge_Code],MATCH(TimeEntry2[[#This Row],[Project_ID]],projects[Project_ID],0))</f>
        <v>210035-65 MC VBB WP1: DO-nota West (25-050)</v>
      </c>
      <c r="G785" s="27">
        <f>ROUNDDOWN(TimeEntry2[[#This Row],[Timestamp]],0)</f>
        <v>44075</v>
      </c>
      <c r="H785" s="8">
        <v>3.75</v>
      </c>
      <c r="I785" s="8" t="str">
        <f t="shared" si="23"/>
        <v>Normal Time</v>
      </c>
      <c r="J785" s="8" t="s">
        <v>871</v>
      </c>
      <c r="K785" s="24" t="str">
        <f>INDEX(projects[job number],MATCH(TimeEntry2[[#This Row],[Project_ID]],projects[Project_ID],0))</f>
        <v>210035-65</v>
      </c>
      <c r="L785" s="8">
        <f>IF(TimeEntry2[[#This Row],[Date]]=0,"",WEEKDAY(G785,2))</f>
        <v>2</v>
      </c>
      <c r="M785" s="28">
        <f>YEAR(TimeEntry2[[#This Row],[WkEnd]])</f>
        <v>2020</v>
      </c>
      <c r="N785" s="28">
        <f>WEEKNUM(TimeEntry2[[#This Row],[WkEnd]])</f>
        <v>37</v>
      </c>
      <c r="O785" s="28" t="str">
        <f>TimeEntry2[[#This Row],[Year]]&amp;"-"&amp;TimeEntry2[[#This Row],[WkNo]]</f>
        <v>2020-37</v>
      </c>
    </row>
    <row r="786" spans="1:15" x14ac:dyDescent="0.25">
      <c r="A786" s="26">
        <f>MOD(IF(ROW()=2,  0.1,    IF(INDEX(TimeEntry2[WkEnd],ROW()-1)  =INDEX(TimeEntry2[WkEnd],ROW()-2),    INDEX(TimeEntry2[format],ROW()-2),    INDEX(TimeEntry2[format],ROW()-2)    +1)),2)</f>
        <v>0.10000000000000009</v>
      </c>
      <c r="B786" s="6">
        <v>44075.50271990741</v>
      </c>
      <c r="C786" s="20">
        <f>TimeEntry2[[#This Row],[Timestamp]]</f>
        <v>44075.50271990741</v>
      </c>
      <c r="D786" s="8" t="s">
        <v>200</v>
      </c>
      <c r="E786" s="7">
        <f>IF(TimeEntry2[[#This Row],[Date]]=0,#REF!,G786+(7-L786))</f>
        <v>44080</v>
      </c>
      <c r="F786" s="21" t="str">
        <f>INDEX(projects[Charge_Code],MATCH(TimeEntry2[[#This Row],[Project_ID]],projects[Project_ID],0))</f>
        <v>210035-65 MC VBB WP1: DO-nota West (25-050)</v>
      </c>
      <c r="G786" s="27">
        <f>ROUNDDOWN(TimeEntry2[[#This Row],[Timestamp]],0)</f>
        <v>44075</v>
      </c>
      <c r="H786" s="8">
        <v>3.75</v>
      </c>
      <c r="I786" s="8" t="str">
        <f t="shared" si="23"/>
        <v>Normal Time</v>
      </c>
      <c r="J786" s="8" t="s">
        <v>872</v>
      </c>
      <c r="K786" s="24" t="str">
        <f>INDEX(projects[job number],MATCH(TimeEntry2[[#This Row],[Project_ID]],projects[Project_ID],0))</f>
        <v>210035-65</v>
      </c>
      <c r="L786" s="8">
        <f>IF(TimeEntry2[[#This Row],[Date]]=0,"",WEEKDAY(G786,2))</f>
        <v>2</v>
      </c>
      <c r="M786" s="28">
        <f>YEAR(TimeEntry2[[#This Row],[WkEnd]])</f>
        <v>2020</v>
      </c>
      <c r="N786" s="28">
        <f>WEEKNUM(TimeEntry2[[#This Row],[WkEnd]])</f>
        <v>37</v>
      </c>
      <c r="O786" s="28" t="str">
        <f>TimeEntry2[[#This Row],[Year]]&amp;"-"&amp;TimeEntry2[[#This Row],[WkNo]]</f>
        <v>2020-37</v>
      </c>
    </row>
    <row r="787" spans="1:15" x14ac:dyDescent="0.25">
      <c r="A787" s="26">
        <f>MOD(IF(ROW()=2,  0.1,    IF(INDEX(TimeEntry2[WkEnd],ROW()-1)  =INDEX(TimeEntry2[WkEnd],ROW()-2),    INDEX(TimeEntry2[format],ROW()-2),    INDEX(TimeEntry2[format],ROW()-2)    +1)),2)</f>
        <v>0.10000000000000009</v>
      </c>
      <c r="B787" s="6">
        <v>44074</v>
      </c>
      <c r="C787" s="20">
        <f>TimeEntry2[[#This Row],[Timestamp]]</f>
        <v>44074</v>
      </c>
      <c r="D787" s="8" t="s">
        <v>100</v>
      </c>
      <c r="E787" s="7">
        <f>IF(TimeEntry2[[#This Row],[Date]]=0,#REF!,G787+(7-L787))</f>
        <v>44080</v>
      </c>
      <c r="F787" s="21" t="str">
        <f>INDEX(projects[Charge_Code],MATCH(TimeEntry2[[#This Row],[Project_ID]],projects[Project_ID],0))</f>
        <v>HOLIDAY</v>
      </c>
      <c r="G787" s="27">
        <f>ROUNDDOWN(TimeEntry2[[#This Row],[Timestamp]],0)</f>
        <v>44074</v>
      </c>
      <c r="H787" s="8">
        <v>7.5</v>
      </c>
      <c r="I787" s="8" t="str">
        <f t="shared" si="23"/>
        <v>Normal Time</v>
      </c>
      <c r="J787" s="8"/>
      <c r="K787" s="24" t="str">
        <f>INDEX(projects[job number],MATCH(TimeEntry2[[#This Row],[Project_ID]],projects[Project_ID],0))</f>
        <v>HOLIDAY</v>
      </c>
      <c r="L787" s="8">
        <f>IF(TimeEntry2[[#This Row],[Date]]=0,"",WEEKDAY(G787,2))</f>
        <v>1</v>
      </c>
      <c r="M787" s="28">
        <f>YEAR(TimeEntry2[[#This Row],[WkEnd]])</f>
        <v>2020</v>
      </c>
      <c r="N787" s="28">
        <f>WEEKNUM(TimeEntry2[[#This Row],[WkEnd]])</f>
        <v>37</v>
      </c>
      <c r="O787" s="28" t="str">
        <f>TimeEntry2[[#This Row],[Year]]&amp;"-"&amp;TimeEntry2[[#This Row],[WkNo]]</f>
        <v>2020-37</v>
      </c>
    </row>
    <row r="788" spans="1:15" x14ac:dyDescent="0.25">
      <c r="A788" s="26">
        <f>MOD(IF(ROW()=2,  0.1,    IF(INDEX(TimeEntry2[WkEnd],ROW()-1)  =INDEX(TimeEntry2[WkEnd],ROW()-2),    INDEX(TimeEntry2[format],ROW()-2),    INDEX(TimeEntry2[format],ROW()-2)    +1)),2)</f>
        <v>1.1000000000000001</v>
      </c>
      <c r="B788" s="6">
        <v>44071.666979166665</v>
      </c>
      <c r="C788" s="20">
        <f>TimeEntry2[[#This Row],[Timestamp]]</f>
        <v>44071.666979166665</v>
      </c>
      <c r="D788" s="8" t="s">
        <v>200</v>
      </c>
      <c r="E788" s="7">
        <f>IF(TimeEntry2[[#This Row],[Date]]=0,#REF!,G788+(7-L788))</f>
        <v>44073</v>
      </c>
      <c r="F788" s="21" t="str">
        <f>INDEX(projects[Charge_Code],MATCH(TimeEntry2[[#This Row],[Project_ID]],projects[Project_ID],0))</f>
        <v>210035-65 MC VBB WP1: DO-nota West (25-050)</v>
      </c>
      <c r="G788" s="27">
        <f>ROUNDDOWN(TimeEntry2[[#This Row],[Timestamp]],0)</f>
        <v>44071</v>
      </c>
      <c r="H788" s="8">
        <v>7.5</v>
      </c>
      <c r="I788" s="8" t="str">
        <f t="shared" si="23"/>
        <v>Normal Time</v>
      </c>
      <c r="J788" s="8" t="s">
        <v>873</v>
      </c>
      <c r="K788" s="24" t="str">
        <f>INDEX(projects[job number],MATCH(TimeEntry2[[#This Row],[Project_ID]],projects[Project_ID],0))</f>
        <v>210035-65</v>
      </c>
      <c r="L788" s="8">
        <f>IF(TimeEntry2[[#This Row],[Date]]=0,"",WEEKDAY(G788,2))</f>
        <v>5</v>
      </c>
      <c r="M788" s="28">
        <f>YEAR(TimeEntry2[[#This Row],[WkEnd]])</f>
        <v>2020</v>
      </c>
      <c r="N788" s="28">
        <f>WEEKNUM(TimeEntry2[[#This Row],[WkEnd]])</f>
        <v>36</v>
      </c>
      <c r="O788" s="28" t="str">
        <f>TimeEntry2[[#This Row],[Year]]&amp;"-"&amp;TimeEntry2[[#This Row],[WkNo]]</f>
        <v>2020-36</v>
      </c>
    </row>
    <row r="789" spans="1:15" x14ac:dyDescent="0.25">
      <c r="A789" s="26">
        <f>MOD(IF(ROW()=2,  0.1,    IF(INDEX(TimeEntry2[WkEnd],ROW()-1)  =INDEX(TimeEntry2[WkEnd],ROW()-2),    INDEX(TimeEntry2[format],ROW()-2),    INDEX(TimeEntry2[format],ROW()-2)    +1)),2)</f>
        <v>1.1000000000000001</v>
      </c>
      <c r="B789" s="6">
        <v>44070.669733796298</v>
      </c>
      <c r="C789" s="20">
        <f>TimeEntry2[[#This Row],[Timestamp]]</f>
        <v>44070.669733796298</v>
      </c>
      <c r="D789" s="8" t="s">
        <v>200</v>
      </c>
      <c r="E789" s="7">
        <f>IF(TimeEntry2[[#This Row],[Date]]=0,#REF!,G789+(7-L789))</f>
        <v>44073</v>
      </c>
      <c r="F789" s="21" t="str">
        <f>INDEX(projects[Charge_Code],MATCH(TimeEntry2[[#This Row],[Project_ID]],projects[Project_ID],0))</f>
        <v>210035-65 MC VBB WP1: DO-nota West (25-050)</v>
      </c>
      <c r="G789" s="27">
        <f>ROUNDDOWN(TimeEntry2[[#This Row],[Timestamp]],0)</f>
        <v>44070</v>
      </c>
      <c r="H789" s="8">
        <v>2</v>
      </c>
      <c r="I789" s="8" t="str">
        <f t="shared" si="23"/>
        <v>Normal Time</v>
      </c>
      <c r="J789" s="8" t="s">
        <v>874</v>
      </c>
      <c r="K789" s="24" t="str">
        <f>INDEX(projects[job number],MATCH(TimeEntry2[[#This Row],[Project_ID]],projects[Project_ID],0))</f>
        <v>210035-65</v>
      </c>
      <c r="L789" s="8">
        <f>IF(TimeEntry2[[#This Row],[Date]]=0,"",WEEKDAY(G789,2))</f>
        <v>4</v>
      </c>
      <c r="M789" s="28">
        <f>YEAR(TimeEntry2[[#This Row],[WkEnd]])</f>
        <v>2020</v>
      </c>
      <c r="N789" s="28">
        <f>WEEKNUM(TimeEntry2[[#This Row],[WkEnd]])</f>
        <v>36</v>
      </c>
      <c r="O789" s="28" t="str">
        <f>TimeEntry2[[#This Row],[Year]]&amp;"-"&amp;TimeEntry2[[#This Row],[WkNo]]</f>
        <v>2020-36</v>
      </c>
    </row>
    <row r="790" spans="1:15" x14ac:dyDescent="0.25">
      <c r="A790" s="26">
        <f>MOD(IF(ROW()=2,  0.1,    IF(INDEX(TimeEntry2[WkEnd],ROW()-1)  =INDEX(TimeEntry2[WkEnd],ROW()-2),    INDEX(TimeEntry2[format],ROW()-2),    INDEX(TimeEntry2[format],ROW()-2)    +1)),2)</f>
        <v>1.1000000000000001</v>
      </c>
      <c r="B790" s="6">
        <v>44070.500532407408</v>
      </c>
      <c r="C790" s="20">
        <f>TimeEntry2[[#This Row],[Timestamp]]</f>
        <v>44070.500532407408</v>
      </c>
      <c r="D790" s="8" t="s">
        <v>200</v>
      </c>
      <c r="E790" s="7">
        <f>IF(TimeEntry2[[#This Row],[Date]]=0,#REF!,G790+(7-L790))</f>
        <v>44073</v>
      </c>
      <c r="F790" s="21" t="str">
        <f>INDEX(projects[Charge_Code],MATCH(TimeEntry2[[#This Row],[Project_ID]],projects[Project_ID],0))</f>
        <v>210035-65 MC VBB WP1: DO-nota West (25-050)</v>
      </c>
      <c r="G790" s="27">
        <f>ROUNDDOWN(TimeEntry2[[#This Row],[Timestamp]],0)</f>
        <v>44070</v>
      </c>
      <c r="H790" s="8">
        <v>5.5</v>
      </c>
      <c r="I790" s="8" t="str">
        <f t="shared" si="23"/>
        <v>Normal Time</v>
      </c>
      <c r="J790" s="8" t="s">
        <v>875</v>
      </c>
      <c r="K790" s="24" t="str">
        <f>INDEX(projects[job number],MATCH(TimeEntry2[[#This Row],[Project_ID]],projects[Project_ID],0))</f>
        <v>210035-65</v>
      </c>
      <c r="L790" s="8">
        <f>IF(TimeEntry2[[#This Row],[Date]]=0,"",WEEKDAY(G790,2))</f>
        <v>4</v>
      </c>
      <c r="M790" s="28">
        <f>YEAR(TimeEntry2[[#This Row],[WkEnd]])</f>
        <v>2020</v>
      </c>
      <c r="N790" s="28">
        <f>WEEKNUM(TimeEntry2[[#This Row],[WkEnd]])</f>
        <v>36</v>
      </c>
      <c r="O790" s="28" t="str">
        <f>TimeEntry2[[#This Row],[Year]]&amp;"-"&amp;TimeEntry2[[#This Row],[WkNo]]</f>
        <v>2020-36</v>
      </c>
    </row>
    <row r="791" spans="1:15" x14ac:dyDescent="0.25">
      <c r="A791" s="26">
        <f>MOD(IF(ROW()=2,  0.1,    IF(INDEX(TimeEntry2[WkEnd],ROW()-1)  =INDEX(TimeEntry2[WkEnd],ROW()-2),    INDEX(TimeEntry2[format],ROW()-2),    INDEX(TimeEntry2[format],ROW()-2)    +1)),2)</f>
        <v>1.1000000000000001</v>
      </c>
      <c r="B791" s="6">
        <v>44069.675509259258</v>
      </c>
      <c r="C791" s="20">
        <f>TimeEntry2[[#This Row],[Timestamp]]</f>
        <v>44069.675509259258</v>
      </c>
      <c r="D791" s="8" t="s">
        <v>200</v>
      </c>
      <c r="E791" s="7">
        <f>IF(TimeEntry2[[#This Row],[Date]]=0,#REF!,G791+(7-L791))</f>
        <v>44073</v>
      </c>
      <c r="F791" s="21" t="str">
        <f>INDEX(projects[Charge_Code],MATCH(TimeEntry2[[#This Row],[Project_ID]],projects[Project_ID],0))</f>
        <v>210035-65 MC VBB WP1: DO-nota West (25-050)</v>
      </c>
      <c r="G791" s="27">
        <f>ROUNDDOWN(TimeEntry2[[#This Row],[Timestamp]],0)</f>
        <v>44069</v>
      </c>
      <c r="H791" s="8">
        <v>5.5</v>
      </c>
      <c r="I791" s="8" t="str">
        <f t="shared" si="23"/>
        <v>Normal Time</v>
      </c>
      <c r="J791" s="8" t="s">
        <v>246</v>
      </c>
      <c r="K791" s="24" t="str">
        <f>INDEX(projects[job number],MATCH(TimeEntry2[[#This Row],[Project_ID]],projects[Project_ID],0))</f>
        <v>210035-65</v>
      </c>
      <c r="L791" s="8">
        <f>IF(TimeEntry2[[#This Row],[Date]]=0,"",WEEKDAY(G791,2))</f>
        <v>3</v>
      </c>
      <c r="M791" s="28">
        <f>YEAR(TimeEntry2[[#This Row],[WkEnd]])</f>
        <v>2020</v>
      </c>
      <c r="N791" s="28">
        <f>WEEKNUM(TimeEntry2[[#This Row],[WkEnd]])</f>
        <v>36</v>
      </c>
      <c r="O791" s="28" t="str">
        <f>TimeEntry2[[#This Row],[Year]]&amp;"-"&amp;TimeEntry2[[#This Row],[WkNo]]</f>
        <v>2020-36</v>
      </c>
    </row>
    <row r="792" spans="1:15" x14ac:dyDescent="0.25">
      <c r="A792" s="26">
        <f>MOD(IF(ROW()=2,  0.1,    IF(INDEX(TimeEntry2[WkEnd],ROW()-1)  =INDEX(TimeEntry2[WkEnd],ROW()-2),    INDEX(TimeEntry2[format],ROW()-2),    INDEX(TimeEntry2[format],ROW()-2)    +1)),2)</f>
        <v>1.1000000000000001</v>
      </c>
      <c r="B792" s="6">
        <v>44069.50068287037</v>
      </c>
      <c r="C792" s="20">
        <f>TimeEntry2[[#This Row],[Timestamp]]</f>
        <v>44069.50068287037</v>
      </c>
      <c r="D792" s="8" t="s">
        <v>18</v>
      </c>
      <c r="E792" s="7">
        <f>IF(TimeEntry2[[#This Row],[Date]]=0,#REF!,G792+(7-L792))</f>
        <v>44073</v>
      </c>
      <c r="F792" s="21" t="str">
        <f>INDEX(projects[Charge_Code],MATCH(TimeEntry2[[#This Row],[Project_ID]],projects[Project_ID],0))</f>
        <v>074097-29 STAFF APPRAISAL CC124 (01-124)</v>
      </c>
      <c r="G792" s="27">
        <f>ROUNDDOWN(TimeEntry2[[#This Row],[Timestamp]],0)</f>
        <v>44069</v>
      </c>
      <c r="H792" s="8">
        <v>2</v>
      </c>
      <c r="I792" s="8" t="str">
        <f t="shared" si="23"/>
        <v>Normal Time</v>
      </c>
      <c r="J792" s="8" t="s">
        <v>876</v>
      </c>
      <c r="K792" s="24" t="str">
        <f>INDEX(projects[job number],MATCH(TimeEntry2[[#This Row],[Project_ID]],projects[Project_ID],0))</f>
        <v>074097-29</v>
      </c>
      <c r="L792" s="8">
        <f>IF(TimeEntry2[[#This Row],[Date]]=0,"",WEEKDAY(G792,2))</f>
        <v>3</v>
      </c>
      <c r="M792" s="28">
        <f>YEAR(TimeEntry2[[#This Row],[WkEnd]])</f>
        <v>2020</v>
      </c>
      <c r="N792" s="28">
        <f>WEEKNUM(TimeEntry2[[#This Row],[WkEnd]])</f>
        <v>36</v>
      </c>
      <c r="O792" s="28" t="str">
        <f>TimeEntry2[[#This Row],[Year]]&amp;"-"&amp;TimeEntry2[[#This Row],[WkNo]]</f>
        <v>2020-36</v>
      </c>
    </row>
    <row r="793" spans="1:15" x14ac:dyDescent="0.25">
      <c r="A793" s="26">
        <f>MOD(IF(ROW()=2,  0.1,    IF(INDEX(TimeEntry2[WkEnd],ROW()-1)  =INDEX(TimeEntry2[WkEnd],ROW()-2),    INDEX(TimeEntry2[format],ROW()-2),    INDEX(TimeEntry2[format],ROW()-2)    +1)),2)</f>
        <v>1.1000000000000001</v>
      </c>
      <c r="B793" s="6">
        <v>44068.670497685183</v>
      </c>
      <c r="C793" s="20">
        <f>TimeEntry2[[#This Row],[Timestamp]]</f>
        <v>44068.670497685183</v>
      </c>
      <c r="D793" s="8" t="s">
        <v>200</v>
      </c>
      <c r="E793" s="7">
        <f>IF(TimeEntry2[[#This Row],[Date]]=0,#REF!,G793+(7-L793))</f>
        <v>44073</v>
      </c>
      <c r="F793" s="21" t="str">
        <f>INDEX(projects[Charge_Code],MATCH(TimeEntry2[[#This Row],[Project_ID]],projects[Project_ID],0))</f>
        <v>210035-65 MC VBB WP1: DO-nota West (25-050)</v>
      </c>
      <c r="G793" s="27">
        <f>ROUNDDOWN(TimeEntry2[[#This Row],[Timestamp]],0)</f>
        <v>44068</v>
      </c>
      <c r="H793" s="8">
        <v>3.75</v>
      </c>
      <c r="I793" s="8" t="str">
        <f t="shared" si="23"/>
        <v>Normal Time</v>
      </c>
      <c r="J793" s="8" t="s">
        <v>877</v>
      </c>
      <c r="K793" s="24" t="str">
        <f>INDEX(projects[job number],MATCH(TimeEntry2[[#This Row],[Project_ID]],projects[Project_ID],0))</f>
        <v>210035-65</v>
      </c>
      <c r="L793" s="8">
        <f>IF(TimeEntry2[[#This Row],[Date]]=0,"",WEEKDAY(G793,2))</f>
        <v>2</v>
      </c>
      <c r="M793" s="28">
        <f>YEAR(TimeEntry2[[#This Row],[WkEnd]])</f>
        <v>2020</v>
      </c>
      <c r="N793" s="28">
        <f>WEEKNUM(TimeEntry2[[#This Row],[WkEnd]])</f>
        <v>36</v>
      </c>
      <c r="O793" s="28" t="str">
        <f>TimeEntry2[[#This Row],[Year]]&amp;"-"&amp;TimeEntry2[[#This Row],[WkNo]]</f>
        <v>2020-36</v>
      </c>
    </row>
    <row r="794" spans="1:15" x14ac:dyDescent="0.25">
      <c r="A794" s="26">
        <f>MOD(IF(ROW()=2,  0.1,    IF(INDEX(TimeEntry2[WkEnd],ROW()-1)  =INDEX(TimeEntry2[WkEnd],ROW()-2),    INDEX(TimeEntry2[format],ROW()-2),    INDEX(TimeEntry2[format],ROW()-2)    +1)),2)</f>
        <v>1.1000000000000001</v>
      </c>
      <c r="B794" s="6">
        <v>44068.506423611114</v>
      </c>
      <c r="C794" s="20">
        <f>TimeEntry2[[#This Row],[Timestamp]]</f>
        <v>44068.506423611114</v>
      </c>
      <c r="D794" s="8" t="s">
        <v>200</v>
      </c>
      <c r="E794" s="7">
        <f>IF(TimeEntry2[[#This Row],[Date]]=0,#REF!,G794+(7-L794))</f>
        <v>44073</v>
      </c>
      <c r="F794" s="21" t="str">
        <f>INDEX(projects[Charge_Code],MATCH(TimeEntry2[[#This Row],[Project_ID]],projects[Project_ID],0))</f>
        <v>210035-65 MC VBB WP1: DO-nota West (25-050)</v>
      </c>
      <c r="G794" s="27">
        <f>ROUNDDOWN(TimeEntry2[[#This Row],[Timestamp]],0)</f>
        <v>44068</v>
      </c>
      <c r="H794" s="8">
        <v>3.75</v>
      </c>
      <c r="I794" s="8" t="str">
        <f t="shared" si="23"/>
        <v>Normal Time</v>
      </c>
      <c r="J794" s="8" t="s">
        <v>878</v>
      </c>
      <c r="K794" s="24" t="str">
        <f>INDEX(projects[job number],MATCH(TimeEntry2[[#This Row],[Project_ID]],projects[Project_ID],0))</f>
        <v>210035-65</v>
      </c>
      <c r="L794" s="8">
        <f>IF(TimeEntry2[[#This Row],[Date]]=0,"",WEEKDAY(G794,2))</f>
        <v>2</v>
      </c>
      <c r="M794" s="28">
        <f>YEAR(TimeEntry2[[#This Row],[WkEnd]])</f>
        <v>2020</v>
      </c>
      <c r="N794" s="28">
        <f>WEEKNUM(TimeEntry2[[#This Row],[WkEnd]])</f>
        <v>36</v>
      </c>
      <c r="O794" s="28" t="str">
        <f>TimeEntry2[[#This Row],[Year]]&amp;"-"&amp;TimeEntry2[[#This Row],[WkNo]]</f>
        <v>2020-36</v>
      </c>
    </row>
    <row r="795" spans="1:15" x14ac:dyDescent="0.25">
      <c r="A795" s="26">
        <f>MOD(IF(ROW()=2,  0.1,    IF(INDEX(TimeEntry2[WkEnd],ROW()-1)  =INDEX(TimeEntry2[WkEnd],ROW()-2),    INDEX(TimeEntry2[format],ROW()-2),    INDEX(TimeEntry2[format],ROW()-2)    +1)),2)</f>
        <v>1.1000000000000001</v>
      </c>
      <c r="B795" s="6">
        <v>44067.695694444446</v>
      </c>
      <c r="C795" s="20">
        <f>TimeEntry2[[#This Row],[Timestamp]]</f>
        <v>44067.695694444446</v>
      </c>
      <c r="D795" s="8" t="s">
        <v>200</v>
      </c>
      <c r="E795" s="7">
        <f>IF(TimeEntry2[[#This Row],[Date]]=0,#REF!,G795+(7-L795))</f>
        <v>44073</v>
      </c>
      <c r="F795" s="21" t="str">
        <f>INDEX(projects[Charge_Code],MATCH(TimeEntry2[[#This Row],[Project_ID]],projects[Project_ID],0))</f>
        <v>210035-65 MC VBB WP1: DO-nota West (25-050)</v>
      </c>
      <c r="G795" s="27">
        <f>ROUNDDOWN(TimeEntry2[[#This Row],[Timestamp]],0)</f>
        <v>44067</v>
      </c>
      <c r="H795" s="8">
        <v>3.75</v>
      </c>
      <c r="I795" s="8" t="str">
        <f t="shared" si="23"/>
        <v>Normal Time</v>
      </c>
      <c r="J795" s="8" t="s">
        <v>879</v>
      </c>
      <c r="K795" s="24" t="str">
        <f>INDEX(projects[job number],MATCH(TimeEntry2[[#This Row],[Project_ID]],projects[Project_ID],0))</f>
        <v>210035-65</v>
      </c>
      <c r="L795" s="8">
        <f>IF(TimeEntry2[[#This Row],[Date]]=0,"",WEEKDAY(G795,2))</f>
        <v>1</v>
      </c>
      <c r="M795" s="28">
        <f>YEAR(TimeEntry2[[#This Row],[WkEnd]])</f>
        <v>2020</v>
      </c>
      <c r="N795" s="28">
        <f>WEEKNUM(TimeEntry2[[#This Row],[WkEnd]])</f>
        <v>36</v>
      </c>
      <c r="O795" s="28" t="str">
        <f>TimeEntry2[[#This Row],[Year]]&amp;"-"&amp;TimeEntry2[[#This Row],[WkNo]]</f>
        <v>2020-36</v>
      </c>
    </row>
    <row r="796" spans="1:15" x14ac:dyDescent="0.25">
      <c r="A796" s="26">
        <f>MOD(IF(ROW()=2,  0.1,    IF(INDEX(TimeEntry2[WkEnd],ROW()-1)  =INDEX(TimeEntry2[WkEnd],ROW()-2),    INDEX(TimeEntry2[format],ROW()-2),    INDEX(TimeEntry2[format],ROW()-2)    +1)),2)</f>
        <v>1.1000000000000001</v>
      </c>
      <c r="B796" s="6">
        <v>44067.501076388886</v>
      </c>
      <c r="C796" s="20">
        <f>TimeEntry2[[#This Row],[Timestamp]]</f>
        <v>44067.501076388886</v>
      </c>
      <c r="D796" s="8" t="s">
        <v>200</v>
      </c>
      <c r="E796" s="7">
        <f>IF(TimeEntry2[[#This Row],[Date]]=0,#REF!,G796+(7-L796))</f>
        <v>44073</v>
      </c>
      <c r="F796" s="21" t="str">
        <f>INDEX(projects[Charge_Code],MATCH(TimeEntry2[[#This Row],[Project_ID]],projects[Project_ID],0))</f>
        <v>210035-65 MC VBB WP1: DO-nota West (25-050)</v>
      </c>
      <c r="G796" s="27">
        <f>ROUNDDOWN(TimeEntry2[[#This Row],[Timestamp]],0)</f>
        <v>44067</v>
      </c>
      <c r="H796" s="8">
        <v>3.75</v>
      </c>
      <c r="I796" s="8" t="str">
        <f t="shared" si="23"/>
        <v>Normal Time</v>
      </c>
      <c r="J796" s="8" t="s">
        <v>247</v>
      </c>
      <c r="K796" s="24" t="str">
        <f>INDEX(projects[job number],MATCH(TimeEntry2[[#This Row],[Project_ID]],projects[Project_ID],0))</f>
        <v>210035-65</v>
      </c>
      <c r="L796" s="8">
        <f>IF(TimeEntry2[[#This Row],[Date]]=0,"",WEEKDAY(G796,2))</f>
        <v>1</v>
      </c>
      <c r="M796" s="28">
        <f>YEAR(TimeEntry2[[#This Row],[WkEnd]])</f>
        <v>2020</v>
      </c>
      <c r="N796" s="28">
        <f>WEEKNUM(TimeEntry2[[#This Row],[WkEnd]])</f>
        <v>36</v>
      </c>
      <c r="O796" s="28" t="str">
        <f>TimeEntry2[[#This Row],[Year]]&amp;"-"&amp;TimeEntry2[[#This Row],[WkNo]]</f>
        <v>2020-36</v>
      </c>
    </row>
    <row r="797" spans="1:15" x14ac:dyDescent="0.25">
      <c r="A797" s="26">
        <f>MOD(IF(ROW()=2,  0.1,    IF(INDEX(TimeEntry2[WkEnd],ROW()-1)  =INDEX(TimeEntry2[WkEnd],ROW()-2),    INDEX(TimeEntry2[format],ROW()-2),    INDEX(TimeEntry2[format],ROW()-2)    +1)),2)</f>
        <v>0.10000000000000009</v>
      </c>
      <c r="B797" s="6">
        <v>44057.774039351854</v>
      </c>
      <c r="C797" s="20">
        <f>TimeEntry2[[#This Row],[Timestamp]]</f>
        <v>44057.774039351854</v>
      </c>
      <c r="D797" s="8" t="s">
        <v>200</v>
      </c>
      <c r="E797" s="7">
        <f>IF(TimeEntry2[[#This Row],[Date]]=0,#REF!,G797+(7-L797))</f>
        <v>44059</v>
      </c>
      <c r="F797" s="21" t="str">
        <f>INDEX(projects[Charge_Code],MATCH(TimeEntry2[[#This Row],[Project_ID]],projects[Project_ID],0))</f>
        <v>210035-65 MC VBB WP1: DO-nota West (25-050)</v>
      </c>
      <c r="G797" s="27">
        <f>ROUNDDOWN(TimeEntry2[[#This Row],[Timestamp]],0)</f>
        <v>44057</v>
      </c>
      <c r="H797" s="8">
        <v>7.5</v>
      </c>
      <c r="I797" s="8" t="str">
        <f t="shared" si="23"/>
        <v>Normal Time</v>
      </c>
      <c r="J797" s="8" t="s">
        <v>880</v>
      </c>
      <c r="K797" s="24" t="str">
        <f>INDEX(projects[job number],MATCH(TimeEntry2[[#This Row],[Project_ID]],projects[Project_ID],0))</f>
        <v>210035-65</v>
      </c>
      <c r="L797" s="8">
        <f>IF(TimeEntry2[[#This Row],[Date]]=0,"",WEEKDAY(G797,2))</f>
        <v>5</v>
      </c>
      <c r="M797" s="28">
        <f>YEAR(TimeEntry2[[#This Row],[WkEnd]])</f>
        <v>2020</v>
      </c>
      <c r="N797" s="28">
        <f>WEEKNUM(TimeEntry2[[#This Row],[WkEnd]])</f>
        <v>34</v>
      </c>
      <c r="O797" s="28" t="str">
        <f>TimeEntry2[[#This Row],[Year]]&amp;"-"&amp;TimeEntry2[[#This Row],[WkNo]]</f>
        <v>2020-34</v>
      </c>
    </row>
    <row r="798" spans="1:15" x14ac:dyDescent="0.25">
      <c r="A798" s="26">
        <f>MOD(IF(ROW()=2,  0.1,    IF(INDEX(TimeEntry2[WkEnd],ROW()-1)  =INDEX(TimeEntry2[WkEnd],ROW()-2),    INDEX(TimeEntry2[format],ROW()-2),    INDEX(TimeEntry2[format],ROW()-2)    +1)),2)</f>
        <v>0.10000000000000009</v>
      </c>
      <c r="B798" s="6">
        <v>44056.774039351854</v>
      </c>
      <c r="C798" s="20">
        <f>TimeEntry2[[#This Row],[Timestamp]]</f>
        <v>44056.774039351854</v>
      </c>
      <c r="D798" s="8" t="s">
        <v>200</v>
      </c>
      <c r="E798" s="7">
        <f>IF(TimeEntry2[[#This Row],[Date]]=0,#REF!,G798+(7-L798))</f>
        <v>44059</v>
      </c>
      <c r="F798" s="21" t="str">
        <f>INDEX(projects[Charge_Code],MATCH(TimeEntry2[[#This Row],[Project_ID]],projects[Project_ID],0))</f>
        <v>210035-65 MC VBB WP1: DO-nota West (25-050)</v>
      </c>
      <c r="G798" s="27">
        <f>ROUNDDOWN(TimeEntry2[[#This Row],[Timestamp]],0)</f>
        <v>44056</v>
      </c>
      <c r="H798" s="8">
        <v>7.5</v>
      </c>
      <c r="I798" s="8" t="str">
        <f t="shared" si="23"/>
        <v>Normal Time</v>
      </c>
      <c r="J798" s="8" t="s">
        <v>881</v>
      </c>
      <c r="K798" s="24" t="str">
        <f>INDEX(projects[job number],MATCH(TimeEntry2[[#This Row],[Project_ID]],projects[Project_ID],0))</f>
        <v>210035-65</v>
      </c>
      <c r="L798" s="8">
        <f>IF(TimeEntry2[[#This Row],[Date]]=0,"",WEEKDAY(G798,2))</f>
        <v>4</v>
      </c>
      <c r="M798" s="28">
        <f>YEAR(TimeEntry2[[#This Row],[WkEnd]])</f>
        <v>2020</v>
      </c>
      <c r="N798" s="28">
        <f>WEEKNUM(TimeEntry2[[#This Row],[WkEnd]])</f>
        <v>34</v>
      </c>
      <c r="O798" s="28" t="str">
        <f>TimeEntry2[[#This Row],[Year]]&amp;"-"&amp;TimeEntry2[[#This Row],[WkNo]]</f>
        <v>2020-34</v>
      </c>
    </row>
    <row r="799" spans="1:15" x14ac:dyDescent="0.25">
      <c r="A799" s="26">
        <f>MOD(IF(ROW()=2,  0.1,    IF(INDEX(TimeEntry2[WkEnd],ROW()-1)  =INDEX(TimeEntry2[WkEnd],ROW()-2),    INDEX(TimeEntry2[format],ROW()-2),    INDEX(TimeEntry2[format],ROW()-2)    +1)),2)</f>
        <v>0.10000000000000009</v>
      </c>
      <c r="B799" s="6">
        <v>44055.774039351854</v>
      </c>
      <c r="C799" s="20">
        <f>TimeEntry2[[#This Row],[Timestamp]]</f>
        <v>44055.774039351854</v>
      </c>
      <c r="D799" s="8" t="s">
        <v>200</v>
      </c>
      <c r="E799" s="7">
        <f>IF(TimeEntry2[[#This Row],[Date]]=0,#REF!,G799+(7-L799))</f>
        <v>44059</v>
      </c>
      <c r="F799" s="21" t="str">
        <f>INDEX(projects[Charge_Code],MATCH(TimeEntry2[[#This Row],[Project_ID]],projects[Project_ID],0))</f>
        <v>210035-65 MC VBB WP1: DO-nota West (25-050)</v>
      </c>
      <c r="G799" s="27">
        <f>ROUNDDOWN(TimeEntry2[[#This Row],[Timestamp]],0)</f>
        <v>44055</v>
      </c>
      <c r="H799" s="8">
        <v>5</v>
      </c>
      <c r="I799" s="8" t="str">
        <f t="shared" si="23"/>
        <v>Normal Time</v>
      </c>
      <c r="J799" s="8" t="s">
        <v>880</v>
      </c>
      <c r="K799" s="24" t="str">
        <f>INDEX(projects[job number],MATCH(TimeEntry2[[#This Row],[Project_ID]],projects[Project_ID],0))</f>
        <v>210035-65</v>
      </c>
      <c r="L799" s="8">
        <f>IF(TimeEntry2[[#This Row],[Date]]=0,"",WEEKDAY(G799,2))</f>
        <v>3</v>
      </c>
      <c r="M799" s="28">
        <f>YEAR(TimeEntry2[[#This Row],[WkEnd]])</f>
        <v>2020</v>
      </c>
      <c r="N799" s="28">
        <f>WEEKNUM(TimeEntry2[[#This Row],[WkEnd]])</f>
        <v>34</v>
      </c>
      <c r="O799" s="28" t="str">
        <f>TimeEntry2[[#This Row],[Year]]&amp;"-"&amp;TimeEntry2[[#This Row],[WkNo]]</f>
        <v>2020-34</v>
      </c>
    </row>
    <row r="800" spans="1:15" x14ac:dyDescent="0.25">
      <c r="A800" s="26">
        <f>MOD(IF(ROW()=2,  0.1,    IF(INDEX(TimeEntry2[WkEnd],ROW()-1)  =INDEX(TimeEntry2[WkEnd],ROW()-2),    INDEX(TimeEntry2[format],ROW()-2),    INDEX(TimeEntry2[format],ROW()-2)    +1)),2)</f>
        <v>0.10000000000000009</v>
      </c>
      <c r="B800" s="6">
        <v>44055.774039351854</v>
      </c>
      <c r="C800" s="20">
        <f>TimeEntry2[[#This Row],[Timestamp]]</f>
        <v>44055.774039351854</v>
      </c>
      <c r="D800" s="8" t="s">
        <v>146</v>
      </c>
      <c r="E800" s="7">
        <f>IF(TimeEntry2[[#This Row],[Date]]=0,#REF!,G800+(7-L800))</f>
        <v>44059</v>
      </c>
      <c r="F800" s="21" t="str">
        <f>INDEX(projects[Charge_Code],MATCH(TimeEntry2[[#This Row],[Project_ID]],projects[Project_ID],0))</f>
        <v>257677-59  Melbourne Metro - Latrobe</v>
      </c>
      <c r="G800" s="27">
        <f>ROUNDDOWN(TimeEntry2[[#This Row],[Timestamp]],0)</f>
        <v>44055</v>
      </c>
      <c r="H800" s="8">
        <v>2.5</v>
      </c>
      <c r="I800" s="8" t="str">
        <f t="shared" si="23"/>
        <v>Normal Time</v>
      </c>
      <c r="J800" s="8" t="s">
        <v>882</v>
      </c>
      <c r="K800" s="24" t="str">
        <f>INDEX(projects[job number],MATCH(TimeEntry2[[#This Row],[Project_ID]],projects[Project_ID],0))</f>
        <v xml:space="preserve">257677-59 </v>
      </c>
      <c r="L800" s="8">
        <f>IF(TimeEntry2[[#This Row],[Date]]=0,"",WEEKDAY(G800,2))</f>
        <v>3</v>
      </c>
      <c r="M800" s="28">
        <f>YEAR(TimeEntry2[[#This Row],[WkEnd]])</f>
        <v>2020</v>
      </c>
      <c r="N800" s="28">
        <f>WEEKNUM(TimeEntry2[[#This Row],[WkEnd]])</f>
        <v>34</v>
      </c>
      <c r="O800" s="28" t="str">
        <f>TimeEntry2[[#This Row],[Year]]&amp;"-"&amp;TimeEntry2[[#This Row],[WkNo]]</f>
        <v>2020-34</v>
      </c>
    </row>
    <row r="801" spans="1:15" x14ac:dyDescent="0.25">
      <c r="A801" s="26">
        <f>MOD(IF(ROW()=2,  0.1,    IF(INDEX(TimeEntry2[WkEnd],ROW()-1)  =INDEX(TimeEntry2[WkEnd],ROW()-2),    INDEX(TimeEntry2[format],ROW()-2),    INDEX(TimeEntry2[format],ROW()-2)    +1)),2)</f>
        <v>0.10000000000000009</v>
      </c>
      <c r="B801" s="6">
        <v>44054.774039351854</v>
      </c>
      <c r="C801" s="20">
        <f>TimeEntry2[[#This Row],[Timestamp]]</f>
        <v>44054.774039351854</v>
      </c>
      <c r="D801" s="8" t="s">
        <v>200</v>
      </c>
      <c r="E801" s="7">
        <f>IF(TimeEntry2[[#This Row],[Date]]=0,#REF!,G801+(7-L801))</f>
        <v>44059</v>
      </c>
      <c r="F801" s="21" t="str">
        <f>INDEX(projects[Charge_Code],MATCH(TimeEntry2[[#This Row],[Project_ID]],projects[Project_ID],0))</f>
        <v>210035-65 MC VBB WP1: DO-nota West (25-050)</v>
      </c>
      <c r="G801" s="27">
        <f>ROUNDDOWN(TimeEntry2[[#This Row],[Timestamp]],0)</f>
        <v>44054</v>
      </c>
      <c r="H801" s="8">
        <v>7.5</v>
      </c>
      <c r="I801" s="8" t="str">
        <f t="shared" si="23"/>
        <v>Normal Time</v>
      </c>
      <c r="J801" s="8" t="s">
        <v>883</v>
      </c>
      <c r="K801" s="24" t="str">
        <f>INDEX(projects[job number],MATCH(TimeEntry2[[#This Row],[Project_ID]],projects[Project_ID],0))</f>
        <v>210035-65</v>
      </c>
      <c r="L801" s="8">
        <f>IF(TimeEntry2[[#This Row],[Date]]=0,"",WEEKDAY(G801,2))</f>
        <v>2</v>
      </c>
      <c r="M801" s="28">
        <f>YEAR(TimeEntry2[[#This Row],[WkEnd]])</f>
        <v>2020</v>
      </c>
      <c r="N801" s="28">
        <f>WEEKNUM(TimeEntry2[[#This Row],[WkEnd]])</f>
        <v>34</v>
      </c>
      <c r="O801" s="28" t="str">
        <f>TimeEntry2[[#This Row],[Year]]&amp;"-"&amp;TimeEntry2[[#This Row],[WkNo]]</f>
        <v>2020-34</v>
      </c>
    </row>
    <row r="802" spans="1:15" x14ac:dyDescent="0.25">
      <c r="A802" s="26">
        <f>MOD(IF(ROW()=2,  0.1,    IF(INDEX(TimeEntry2[WkEnd],ROW()-1)  =INDEX(TimeEntry2[WkEnd],ROW()-2),    INDEX(TimeEntry2[format],ROW()-2),    INDEX(TimeEntry2[format],ROW()-2)    +1)),2)</f>
        <v>0.10000000000000009</v>
      </c>
      <c r="B802" s="6">
        <v>44053.500509259262</v>
      </c>
      <c r="C802" s="20">
        <f>TimeEntry2[[#This Row],[Timestamp]]</f>
        <v>44053.500509259262</v>
      </c>
      <c r="D802" s="8" t="s">
        <v>200</v>
      </c>
      <c r="E802" s="7">
        <f>IF(TimeEntry2[[#This Row],[Date]]=0,#REF!,G802+(7-L802))</f>
        <v>44059</v>
      </c>
      <c r="F802" s="21" t="str">
        <f>INDEX(projects[Charge_Code],MATCH(TimeEntry2[[#This Row],[Project_ID]],projects[Project_ID],0))</f>
        <v>210035-65 MC VBB WP1: DO-nota West (25-050)</v>
      </c>
      <c r="G802" s="27">
        <f>ROUNDDOWN(TimeEntry2[[#This Row],[Timestamp]],0)</f>
        <v>44053</v>
      </c>
      <c r="H802" s="8">
        <v>7.5</v>
      </c>
      <c r="I802" s="8" t="str">
        <f t="shared" si="23"/>
        <v>Normal Time</v>
      </c>
      <c r="J802" s="8" t="s">
        <v>884</v>
      </c>
      <c r="K802" s="24" t="str">
        <f>INDEX(projects[job number],MATCH(TimeEntry2[[#This Row],[Project_ID]],projects[Project_ID],0))</f>
        <v>210035-65</v>
      </c>
      <c r="L802" s="8">
        <f>IF(TimeEntry2[[#This Row],[Date]]=0,"",WEEKDAY(G802,2))</f>
        <v>1</v>
      </c>
      <c r="M802" s="28">
        <f>YEAR(TimeEntry2[[#This Row],[WkEnd]])</f>
        <v>2020</v>
      </c>
      <c r="N802" s="28">
        <f>WEEKNUM(TimeEntry2[[#This Row],[WkEnd]])</f>
        <v>34</v>
      </c>
      <c r="O802" s="28" t="str">
        <f>TimeEntry2[[#This Row],[Year]]&amp;"-"&amp;TimeEntry2[[#This Row],[WkNo]]</f>
        <v>2020-34</v>
      </c>
    </row>
    <row r="803" spans="1:15" x14ac:dyDescent="0.25">
      <c r="A803" s="26">
        <f>MOD(IF(ROW()=2,  0.1,    IF(INDEX(TimeEntry2[WkEnd],ROW()-1)  =INDEX(TimeEntry2[WkEnd],ROW()-2),    INDEX(TimeEntry2[format],ROW()-2),    INDEX(TimeEntry2[format],ROW()-2)    +1)),2)</f>
        <v>1.1000000000000001</v>
      </c>
      <c r="B803" s="6">
        <v>44050.500509259262</v>
      </c>
      <c r="C803" s="20">
        <f>TimeEntry2[[#This Row],[Timestamp]]</f>
        <v>44050.500509259262</v>
      </c>
      <c r="D803" s="8" t="s">
        <v>100</v>
      </c>
      <c r="E803" s="7">
        <f>IF(TimeEntry2[[#This Row],[Date]]=0,#REF!,G803+(7-L803))</f>
        <v>44052</v>
      </c>
      <c r="F803" s="21" t="str">
        <f>INDEX(projects[Charge_Code],MATCH(TimeEntry2[[#This Row],[Project_ID]],projects[Project_ID],0))</f>
        <v>HOLIDAY</v>
      </c>
      <c r="G803" s="27">
        <f>ROUNDDOWN(TimeEntry2[[#This Row],[Timestamp]],0)</f>
        <v>44050</v>
      </c>
      <c r="H803" s="8">
        <v>3.75</v>
      </c>
      <c r="I803" s="8" t="str">
        <f t="shared" si="23"/>
        <v>Normal Time</v>
      </c>
      <c r="J803" s="8" t="s">
        <v>885</v>
      </c>
      <c r="K803" s="24" t="str">
        <f>INDEX(projects[job number],MATCH(TimeEntry2[[#This Row],[Project_ID]],projects[Project_ID],0))</f>
        <v>HOLIDAY</v>
      </c>
      <c r="L803" s="8">
        <f>IF(TimeEntry2[[#This Row],[Date]]=0,"",WEEKDAY(G803,2))</f>
        <v>5</v>
      </c>
      <c r="M803" s="28">
        <f>YEAR(TimeEntry2[[#This Row],[WkEnd]])</f>
        <v>2020</v>
      </c>
      <c r="N803" s="28">
        <f>WEEKNUM(TimeEntry2[[#This Row],[WkEnd]])</f>
        <v>33</v>
      </c>
      <c r="O803" s="28" t="str">
        <f>TimeEntry2[[#This Row],[Year]]&amp;"-"&amp;TimeEntry2[[#This Row],[WkNo]]</f>
        <v>2020-33</v>
      </c>
    </row>
    <row r="804" spans="1:15" x14ac:dyDescent="0.25">
      <c r="A804" s="26">
        <f>MOD(IF(ROW()=2,  0.1,    IF(INDEX(TimeEntry2[WkEnd],ROW()-1)  =INDEX(TimeEntry2[WkEnd],ROW()-2),    INDEX(TimeEntry2[format],ROW()-2),    INDEX(TimeEntry2[format],ROW()-2)    +1)),2)</f>
        <v>1.1000000000000001</v>
      </c>
      <c r="B804" s="6">
        <v>44050.500509259262</v>
      </c>
      <c r="C804" s="20">
        <f>TimeEntry2[[#This Row],[Timestamp]]</f>
        <v>44050.500509259262</v>
      </c>
      <c r="D804" s="8" t="s">
        <v>200</v>
      </c>
      <c r="E804" s="7">
        <f>IF(TimeEntry2[[#This Row],[Date]]=0,#REF!,G804+(7-L804))</f>
        <v>44052</v>
      </c>
      <c r="F804" s="21" t="str">
        <f>INDEX(projects[Charge_Code],MATCH(TimeEntry2[[#This Row],[Project_ID]],projects[Project_ID],0))</f>
        <v>210035-65 MC VBB WP1: DO-nota West (25-050)</v>
      </c>
      <c r="G804" s="27">
        <f>ROUNDDOWN(TimeEntry2[[#This Row],[Timestamp]],0)</f>
        <v>44050</v>
      </c>
      <c r="H804" s="8">
        <v>3.75</v>
      </c>
      <c r="I804" s="8" t="str">
        <f t="shared" si="23"/>
        <v>Normal Time</v>
      </c>
      <c r="J804" s="8" t="s">
        <v>886</v>
      </c>
      <c r="K804" s="24" t="str">
        <f>INDEX(projects[job number],MATCH(TimeEntry2[[#This Row],[Project_ID]],projects[Project_ID],0))</f>
        <v>210035-65</v>
      </c>
      <c r="L804" s="8">
        <f>IF(TimeEntry2[[#This Row],[Date]]=0,"",WEEKDAY(G804,2))</f>
        <v>5</v>
      </c>
      <c r="M804" s="28">
        <f>YEAR(TimeEntry2[[#This Row],[WkEnd]])</f>
        <v>2020</v>
      </c>
      <c r="N804" s="28">
        <f>WEEKNUM(TimeEntry2[[#This Row],[WkEnd]])</f>
        <v>33</v>
      </c>
      <c r="O804" s="28" t="str">
        <f>TimeEntry2[[#This Row],[Year]]&amp;"-"&amp;TimeEntry2[[#This Row],[WkNo]]</f>
        <v>2020-33</v>
      </c>
    </row>
    <row r="805" spans="1:15" x14ac:dyDescent="0.25">
      <c r="A805" s="26">
        <f>MOD(IF(ROW()=2,  0.1,    IF(INDEX(TimeEntry2[WkEnd],ROW()-1)  =INDEX(TimeEntry2[WkEnd],ROW()-2),    INDEX(TimeEntry2[format],ROW()-2),    INDEX(TimeEntry2[format],ROW()-2)    +1)),2)</f>
        <v>1.1000000000000001</v>
      </c>
      <c r="B805" s="6">
        <v>44049.669606481482</v>
      </c>
      <c r="C805" s="20">
        <f>TimeEntry2[[#This Row],[Timestamp]]</f>
        <v>44049.669606481482</v>
      </c>
      <c r="D805" s="8" t="s">
        <v>200</v>
      </c>
      <c r="E805" s="7">
        <f>IF(TimeEntry2[[#This Row],[Date]]=0,#REF!,G805+(7-L805))</f>
        <v>44052</v>
      </c>
      <c r="F805" s="21" t="str">
        <f>INDEX(projects[Charge_Code],MATCH(TimeEntry2[[#This Row],[Project_ID]],projects[Project_ID],0))</f>
        <v>210035-65 MC VBB WP1: DO-nota West (25-050)</v>
      </c>
      <c r="G805" s="27">
        <f>ROUNDDOWN(TimeEntry2[[#This Row],[Timestamp]],0)</f>
        <v>44049</v>
      </c>
      <c r="H805" s="8">
        <v>3.75</v>
      </c>
      <c r="I805" s="8" t="str">
        <f t="shared" si="23"/>
        <v>Normal Time</v>
      </c>
      <c r="J805" s="8" t="s">
        <v>887</v>
      </c>
      <c r="K805" s="24" t="str">
        <f>INDEX(projects[job number],MATCH(TimeEntry2[[#This Row],[Project_ID]],projects[Project_ID],0))</f>
        <v>210035-65</v>
      </c>
      <c r="L805" s="8">
        <f>IF(TimeEntry2[[#This Row],[Date]]=0,"",WEEKDAY(G805,2))</f>
        <v>4</v>
      </c>
      <c r="M805" s="28">
        <f>YEAR(TimeEntry2[[#This Row],[WkEnd]])</f>
        <v>2020</v>
      </c>
      <c r="N805" s="28">
        <f>WEEKNUM(TimeEntry2[[#This Row],[WkEnd]])</f>
        <v>33</v>
      </c>
      <c r="O805" s="28" t="str">
        <f>TimeEntry2[[#This Row],[Year]]&amp;"-"&amp;TimeEntry2[[#This Row],[WkNo]]</f>
        <v>2020-33</v>
      </c>
    </row>
    <row r="806" spans="1:15" x14ac:dyDescent="0.25">
      <c r="A806" s="26">
        <f>MOD(IF(ROW()=2,  0.1,    IF(INDEX(TimeEntry2[WkEnd],ROW()-1)  =INDEX(TimeEntry2[WkEnd],ROW()-2),    INDEX(TimeEntry2[format],ROW()-2),    INDEX(TimeEntry2[format],ROW()-2)    +1)),2)</f>
        <v>1.1000000000000001</v>
      </c>
      <c r="B806" s="6">
        <v>44049.517881944441</v>
      </c>
      <c r="C806" s="20">
        <f>TimeEntry2[[#This Row],[Timestamp]]</f>
        <v>44049.517881944441</v>
      </c>
      <c r="D806" s="8" t="s">
        <v>200</v>
      </c>
      <c r="E806" s="7">
        <f>IF(TimeEntry2[[#This Row],[Date]]=0,#REF!,G806+(7-L806))</f>
        <v>44052</v>
      </c>
      <c r="F806" s="21" t="str">
        <f>INDEX(projects[Charge_Code],MATCH(TimeEntry2[[#This Row],[Project_ID]],projects[Project_ID],0))</f>
        <v>210035-65 MC VBB WP1: DO-nota West (25-050)</v>
      </c>
      <c r="G806" s="27">
        <f>ROUNDDOWN(TimeEntry2[[#This Row],[Timestamp]],0)</f>
        <v>44049</v>
      </c>
      <c r="H806" s="8">
        <v>3.75</v>
      </c>
      <c r="I806" s="8" t="str">
        <f t="shared" si="23"/>
        <v>Normal Time</v>
      </c>
      <c r="J806" s="8" t="s">
        <v>888</v>
      </c>
      <c r="K806" s="24" t="str">
        <f>INDEX(projects[job number],MATCH(TimeEntry2[[#This Row],[Project_ID]],projects[Project_ID],0))</f>
        <v>210035-65</v>
      </c>
      <c r="L806" s="8">
        <f>IF(TimeEntry2[[#This Row],[Date]]=0,"",WEEKDAY(G806,2))</f>
        <v>4</v>
      </c>
      <c r="M806" s="28">
        <f>YEAR(TimeEntry2[[#This Row],[WkEnd]])</f>
        <v>2020</v>
      </c>
      <c r="N806" s="28">
        <f>WEEKNUM(TimeEntry2[[#This Row],[WkEnd]])</f>
        <v>33</v>
      </c>
      <c r="O806" s="28" t="str">
        <f>TimeEntry2[[#This Row],[Year]]&amp;"-"&amp;TimeEntry2[[#This Row],[WkNo]]</f>
        <v>2020-33</v>
      </c>
    </row>
    <row r="807" spans="1:15" x14ac:dyDescent="0.25">
      <c r="A807" s="26">
        <f>MOD(IF(ROW()=2,  0.1,    IF(INDEX(TimeEntry2[WkEnd],ROW()-1)  =INDEX(TimeEntry2[WkEnd],ROW()-2),    INDEX(TimeEntry2[format],ROW()-2),    INDEX(TimeEntry2[format],ROW()-2)    +1)),2)</f>
        <v>1.1000000000000001</v>
      </c>
      <c r="B807" s="6">
        <v>44048.670601851853</v>
      </c>
      <c r="C807" s="20">
        <f>TimeEntry2[[#This Row],[Timestamp]]</f>
        <v>44048.670601851853</v>
      </c>
      <c r="D807" s="8" t="s">
        <v>200</v>
      </c>
      <c r="E807" s="7">
        <f>IF(TimeEntry2[[#This Row],[Date]]=0,#REF!,G807+(7-L807))</f>
        <v>44052</v>
      </c>
      <c r="F807" s="21" t="str">
        <f>INDEX(projects[Charge_Code],MATCH(TimeEntry2[[#This Row],[Project_ID]],projects[Project_ID],0))</f>
        <v>210035-65 MC VBB WP1: DO-nota West (25-050)</v>
      </c>
      <c r="G807" s="27">
        <f>ROUNDDOWN(TimeEntry2[[#This Row],[Timestamp]],0)</f>
        <v>44048</v>
      </c>
      <c r="H807" s="8">
        <v>3</v>
      </c>
      <c r="I807" s="8" t="str">
        <f t="shared" si="23"/>
        <v>Normal Time</v>
      </c>
      <c r="J807" s="8" t="s">
        <v>248</v>
      </c>
      <c r="K807" s="24" t="str">
        <f>INDEX(projects[job number],MATCH(TimeEntry2[[#This Row],[Project_ID]],projects[Project_ID],0))</f>
        <v>210035-65</v>
      </c>
      <c r="L807" s="8">
        <f>IF(TimeEntry2[[#This Row],[Date]]=0,"",WEEKDAY(G807,2))</f>
        <v>3</v>
      </c>
      <c r="M807" s="28">
        <f>YEAR(TimeEntry2[[#This Row],[WkEnd]])</f>
        <v>2020</v>
      </c>
      <c r="N807" s="28">
        <f>WEEKNUM(TimeEntry2[[#This Row],[WkEnd]])</f>
        <v>33</v>
      </c>
      <c r="O807" s="28" t="str">
        <f>TimeEntry2[[#This Row],[Year]]&amp;"-"&amp;TimeEntry2[[#This Row],[WkNo]]</f>
        <v>2020-33</v>
      </c>
    </row>
    <row r="808" spans="1:15" x14ac:dyDescent="0.25">
      <c r="A808" s="26">
        <f>MOD(IF(ROW()=2,  0.1,    IF(INDEX(TimeEntry2[WkEnd],ROW()-1)  =INDEX(TimeEntry2[WkEnd],ROW()-2),    INDEX(TimeEntry2[format],ROW()-2),    INDEX(TimeEntry2[format],ROW()-2)    +1)),2)</f>
        <v>1.1000000000000001</v>
      </c>
      <c r="B808" s="6">
        <v>44048.570092592592</v>
      </c>
      <c r="C808" s="20">
        <f>TimeEntry2[[#This Row],[Timestamp]]</f>
        <v>44048.570092592592</v>
      </c>
      <c r="D808" s="8" t="s">
        <v>146</v>
      </c>
      <c r="E808" s="7">
        <f>IF(TimeEntry2[[#This Row],[Date]]=0,#REF!,G808+(7-L808))</f>
        <v>44052</v>
      </c>
      <c r="F808" s="21" t="str">
        <f>INDEX(projects[Charge_Code],MATCH(TimeEntry2[[#This Row],[Project_ID]],projects[Project_ID],0))</f>
        <v>257677-59  Melbourne Metro - Latrobe</v>
      </c>
      <c r="G808" s="27">
        <f>ROUNDDOWN(TimeEntry2[[#This Row],[Timestamp]],0)</f>
        <v>44048</v>
      </c>
      <c r="H808" s="8">
        <v>2.5</v>
      </c>
      <c r="I808" s="8" t="str">
        <f t="shared" si="23"/>
        <v>Normal Time</v>
      </c>
      <c r="J808" s="8" t="s">
        <v>882</v>
      </c>
      <c r="K808" s="24" t="str">
        <f>INDEX(projects[job number],MATCH(TimeEntry2[[#This Row],[Project_ID]],projects[Project_ID],0))</f>
        <v xml:space="preserve">257677-59 </v>
      </c>
      <c r="L808" s="8">
        <f>IF(TimeEntry2[[#This Row],[Date]]=0,"",WEEKDAY(G808,2))</f>
        <v>3</v>
      </c>
      <c r="M808" s="28">
        <f>YEAR(TimeEntry2[[#This Row],[WkEnd]])</f>
        <v>2020</v>
      </c>
      <c r="N808" s="28">
        <f>WEEKNUM(TimeEntry2[[#This Row],[WkEnd]])</f>
        <v>33</v>
      </c>
      <c r="O808" s="28" t="str">
        <f>TimeEntry2[[#This Row],[Year]]&amp;"-"&amp;TimeEntry2[[#This Row],[WkNo]]</f>
        <v>2020-33</v>
      </c>
    </row>
    <row r="809" spans="1:15" x14ac:dyDescent="0.25">
      <c r="A809" s="26">
        <f>MOD(IF(ROW()=2,  0.1,    IF(INDEX(TimeEntry2[WkEnd],ROW()-1)  =INDEX(TimeEntry2[WkEnd],ROW()-2),    INDEX(TimeEntry2[format],ROW()-2),    INDEX(TimeEntry2[format],ROW()-2)    +1)),2)</f>
        <v>1.1000000000000001</v>
      </c>
      <c r="B809" s="6">
        <v>44048.570092592592</v>
      </c>
      <c r="C809" s="20">
        <f>TimeEntry2[[#This Row],[Timestamp]]</f>
        <v>44048.570092592592</v>
      </c>
      <c r="D809" s="8" t="s">
        <v>200</v>
      </c>
      <c r="E809" s="7">
        <f>IF(TimeEntry2[[#This Row],[Date]]=0,#REF!,G809+(7-L809))</f>
        <v>44052</v>
      </c>
      <c r="F809" s="21" t="str">
        <f>INDEX(projects[Charge_Code],MATCH(TimeEntry2[[#This Row],[Project_ID]],projects[Project_ID],0))</f>
        <v>210035-65 MC VBB WP1: DO-nota West (25-050)</v>
      </c>
      <c r="G809" s="27">
        <f>ROUNDDOWN(TimeEntry2[[#This Row],[Timestamp]],0)</f>
        <v>44048</v>
      </c>
      <c r="H809" s="8">
        <v>2</v>
      </c>
      <c r="I809" s="8" t="str">
        <f t="shared" si="23"/>
        <v>Normal Time</v>
      </c>
      <c r="J809" s="8" t="s">
        <v>889</v>
      </c>
      <c r="K809" s="24" t="str">
        <f>INDEX(projects[job number],MATCH(TimeEntry2[[#This Row],[Project_ID]],projects[Project_ID],0))</f>
        <v>210035-65</v>
      </c>
      <c r="L809" s="8">
        <f>IF(TimeEntry2[[#This Row],[Date]]=0,"",WEEKDAY(G809,2))</f>
        <v>3</v>
      </c>
      <c r="M809" s="28">
        <f>YEAR(TimeEntry2[[#This Row],[WkEnd]])</f>
        <v>2020</v>
      </c>
      <c r="N809" s="28">
        <f>WEEKNUM(TimeEntry2[[#This Row],[WkEnd]])</f>
        <v>33</v>
      </c>
      <c r="O809" s="28" t="str">
        <f>TimeEntry2[[#This Row],[Year]]&amp;"-"&amp;TimeEntry2[[#This Row],[WkNo]]</f>
        <v>2020-33</v>
      </c>
    </row>
    <row r="810" spans="1:15" x14ac:dyDescent="0.25">
      <c r="A810" s="26">
        <f>MOD(IF(ROW()=2,  0.1,    IF(INDEX(TimeEntry2[WkEnd],ROW()-1)  =INDEX(TimeEntry2[WkEnd],ROW()-2),    INDEX(TimeEntry2[format],ROW()-2),    INDEX(TimeEntry2[format],ROW()-2)    +1)),2)</f>
        <v>1.1000000000000001</v>
      </c>
      <c r="B810" s="6">
        <v>44047.667245370372</v>
      </c>
      <c r="C810" s="20">
        <f>TimeEntry2[[#This Row],[Timestamp]]</f>
        <v>44047.667245370372</v>
      </c>
      <c r="D810" s="8" t="s">
        <v>146</v>
      </c>
      <c r="E810" s="7">
        <f>IF(TimeEntry2[[#This Row],[Date]]=0,#REF!,G810+(7-L810))</f>
        <v>44052</v>
      </c>
      <c r="F810" s="21" t="str">
        <f>INDEX(projects[Charge_Code],MATCH(TimeEntry2[[#This Row],[Project_ID]],projects[Project_ID],0))</f>
        <v>257677-59  Melbourne Metro - Latrobe</v>
      </c>
      <c r="G810" s="27">
        <f>ROUNDDOWN(TimeEntry2[[#This Row],[Timestamp]],0)</f>
        <v>44047</v>
      </c>
      <c r="H810" s="8">
        <v>2.5</v>
      </c>
      <c r="I810" s="8" t="str">
        <f t="shared" si="23"/>
        <v>Normal Time</v>
      </c>
      <c r="J810" s="8" t="s">
        <v>890</v>
      </c>
      <c r="K810" s="24" t="str">
        <f>INDEX(projects[job number],MATCH(TimeEntry2[[#This Row],[Project_ID]],projects[Project_ID],0))</f>
        <v xml:space="preserve">257677-59 </v>
      </c>
      <c r="L810" s="8">
        <f>IF(TimeEntry2[[#This Row],[Date]]=0,"",WEEKDAY(G810,2))</f>
        <v>2</v>
      </c>
      <c r="M810" s="28">
        <f>YEAR(TimeEntry2[[#This Row],[WkEnd]])</f>
        <v>2020</v>
      </c>
      <c r="N810" s="28">
        <f>WEEKNUM(TimeEntry2[[#This Row],[WkEnd]])</f>
        <v>33</v>
      </c>
      <c r="O810" s="28" t="str">
        <f>TimeEntry2[[#This Row],[Year]]&amp;"-"&amp;TimeEntry2[[#This Row],[WkNo]]</f>
        <v>2020-33</v>
      </c>
    </row>
    <row r="811" spans="1:15" x14ac:dyDescent="0.25">
      <c r="A811" s="26">
        <f>MOD(IF(ROW()=2,  0.1,    IF(INDEX(TimeEntry2[WkEnd],ROW()-1)  =INDEX(TimeEntry2[WkEnd],ROW()-2),    INDEX(TimeEntry2[format],ROW()-2),    INDEX(TimeEntry2[format],ROW()-2)    +1)),2)</f>
        <v>1.1000000000000001</v>
      </c>
      <c r="B811" s="6">
        <v>44047.667245370372</v>
      </c>
      <c r="C811" s="20">
        <f>TimeEntry2[[#This Row],[Timestamp]]</f>
        <v>44047.667245370372</v>
      </c>
      <c r="D811" s="8" t="s">
        <v>200</v>
      </c>
      <c r="E811" s="7">
        <f>IF(TimeEntry2[[#This Row],[Date]]=0,#REF!,G811+(7-L811))</f>
        <v>44052</v>
      </c>
      <c r="F811" s="21" t="str">
        <f>INDEX(projects[Charge_Code],MATCH(TimeEntry2[[#This Row],[Project_ID]],projects[Project_ID],0))</f>
        <v>210035-65 MC VBB WP1: DO-nota West (25-050)</v>
      </c>
      <c r="G811" s="27">
        <f>ROUNDDOWN(TimeEntry2[[#This Row],[Timestamp]],0)</f>
        <v>44047</v>
      </c>
      <c r="H811" s="8">
        <v>2</v>
      </c>
      <c r="I811" s="8" t="str">
        <f t="shared" si="23"/>
        <v>Normal Time</v>
      </c>
      <c r="J811" s="8" t="s">
        <v>891</v>
      </c>
      <c r="K811" s="24" t="str">
        <f>INDEX(projects[job number],MATCH(TimeEntry2[[#This Row],[Project_ID]],projects[Project_ID],0))</f>
        <v>210035-65</v>
      </c>
      <c r="L811" s="8">
        <f>IF(TimeEntry2[[#This Row],[Date]]=0,"",WEEKDAY(G811,2))</f>
        <v>2</v>
      </c>
      <c r="M811" s="28">
        <f>YEAR(TimeEntry2[[#This Row],[WkEnd]])</f>
        <v>2020</v>
      </c>
      <c r="N811" s="28">
        <f>WEEKNUM(TimeEntry2[[#This Row],[WkEnd]])</f>
        <v>33</v>
      </c>
      <c r="O811" s="28" t="str">
        <f>TimeEntry2[[#This Row],[Year]]&amp;"-"&amp;TimeEntry2[[#This Row],[WkNo]]</f>
        <v>2020-33</v>
      </c>
    </row>
    <row r="812" spans="1:15" x14ac:dyDescent="0.25">
      <c r="A812" s="26">
        <f>MOD(IF(ROW()=2,  0.1,    IF(INDEX(TimeEntry2[WkEnd],ROW()-1)  =INDEX(TimeEntry2[WkEnd],ROW()-2),    INDEX(TimeEntry2[format],ROW()-2),    INDEX(TimeEntry2[format],ROW()-2)    +1)),2)</f>
        <v>1.1000000000000001</v>
      </c>
      <c r="B812" s="6">
        <v>44047.501493055555</v>
      </c>
      <c r="C812" s="20">
        <f>TimeEntry2[[#This Row],[Timestamp]]</f>
        <v>44047.501493055555</v>
      </c>
      <c r="D812" s="8" t="s">
        <v>200</v>
      </c>
      <c r="E812" s="7">
        <f>IF(TimeEntry2[[#This Row],[Date]]=0,#REF!,G812+(7-L812))</f>
        <v>44052</v>
      </c>
      <c r="F812" s="21" t="str">
        <f>INDEX(projects[Charge_Code],MATCH(TimeEntry2[[#This Row],[Project_ID]],projects[Project_ID],0))</f>
        <v>210035-65 MC VBB WP1: DO-nota West (25-050)</v>
      </c>
      <c r="G812" s="27">
        <f>ROUNDDOWN(TimeEntry2[[#This Row],[Timestamp]],0)</f>
        <v>44047</v>
      </c>
      <c r="H812" s="8">
        <v>3</v>
      </c>
      <c r="I812" s="8" t="str">
        <f t="shared" si="23"/>
        <v>Normal Time</v>
      </c>
      <c r="J812" s="8" t="s">
        <v>892</v>
      </c>
      <c r="K812" s="24" t="str">
        <f>INDEX(projects[job number],MATCH(TimeEntry2[[#This Row],[Project_ID]],projects[Project_ID],0))</f>
        <v>210035-65</v>
      </c>
      <c r="L812" s="8">
        <f>IF(TimeEntry2[[#This Row],[Date]]=0,"",WEEKDAY(G812,2))</f>
        <v>2</v>
      </c>
      <c r="M812" s="28">
        <f>YEAR(TimeEntry2[[#This Row],[WkEnd]])</f>
        <v>2020</v>
      </c>
      <c r="N812" s="28">
        <f>WEEKNUM(TimeEntry2[[#This Row],[WkEnd]])</f>
        <v>33</v>
      </c>
      <c r="O812" s="28" t="str">
        <f>TimeEntry2[[#This Row],[Year]]&amp;"-"&amp;TimeEntry2[[#This Row],[WkNo]]</f>
        <v>2020-33</v>
      </c>
    </row>
    <row r="813" spans="1:15" x14ac:dyDescent="0.25">
      <c r="A813" s="26">
        <f>MOD(IF(ROW()=2,  0.1,    IF(INDEX(TimeEntry2[WkEnd],ROW()-1)  =INDEX(TimeEntry2[WkEnd],ROW()-2),    INDEX(TimeEntry2[format],ROW()-2),    INDEX(TimeEntry2[format],ROW()-2)    +1)),2)</f>
        <v>1.1000000000000001</v>
      </c>
      <c r="B813" s="6">
        <v>44046.686666666668</v>
      </c>
      <c r="C813" s="20">
        <f>TimeEntry2[[#This Row],[Timestamp]]</f>
        <v>44046.686666666668</v>
      </c>
      <c r="D813" s="8" t="s">
        <v>200</v>
      </c>
      <c r="E813" s="7">
        <f>IF(TimeEntry2[[#This Row],[Date]]=0,#REF!,G813+(7-L813))</f>
        <v>44052</v>
      </c>
      <c r="F813" s="21" t="str">
        <f>INDEX(projects[Charge_Code],MATCH(TimeEntry2[[#This Row],[Project_ID]],projects[Project_ID],0))</f>
        <v>210035-65 MC VBB WP1: DO-nota West (25-050)</v>
      </c>
      <c r="G813" s="27">
        <f>ROUNDDOWN(TimeEntry2[[#This Row],[Timestamp]],0)</f>
        <v>44046</v>
      </c>
      <c r="H813" s="8">
        <v>3.75</v>
      </c>
      <c r="I813" s="8" t="str">
        <f t="shared" si="23"/>
        <v>Normal Time</v>
      </c>
      <c r="J813" s="8" t="s">
        <v>893</v>
      </c>
      <c r="K813" s="24" t="str">
        <f>INDEX(projects[job number],MATCH(TimeEntry2[[#This Row],[Project_ID]],projects[Project_ID],0))</f>
        <v>210035-65</v>
      </c>
      <c r="L813" s="8">
        <f>IF(TimeEntry2[[#This Row],[Date]]=0,"",WEEKDAY(G813,2))</f>
        <v>1</v>
      </c>
      <c r="M813" s="28">
        <f>YEAR(TimeEntry2[[#This Row],[WkEnd]])</f>
        <v>2020</v>
      </c>
      <c r="N813" s="28">
        <f>WEEKNUM(TimeEntry2[[#This Row],[WkEnd]])</f>
        <v>33</v>
      </c>
      <c r="O813" s="28" t="str">
        <f>TimeEntry2[[#This Row],[Year]]&amp;"-"&amp;TimeEntry2[[#This Row],[WkNo]]</f>
        <v>2020-33</v>
      </c>
    </row>
    <row r="814" spans="1:15" x14ac:dyDescent="0.25">
      <c r="A814" s="26">
        <f>MOD(IF(ROW()=2,  0.1,    IF(INDEX(TimeEntry2[WkEnd],ROW()-1)  =INDEX(TimeEntry2[WkEnd],ROW()-2),    INDEX(TimeEntry2[format],ROW()-2),    INDEX(TimeEntry2[format],ROW()-2)    +1)),2)</f>
        <v>1.1000000000000001</v>
      </c>
      <c r="B814" s="6">
        <v>44046.5003125</v>
      </c>
      <c r="C814" s="20">
        <f>TimeEntry2[[#This Row],[Timestamp]]</f>
        <v>44046.5003125</v>
      </c>
      <c r="D814" s="8" t="s">
        <v>200</v>
      </c>
      <c r="E814" s="7">
        <f>IF(TimeEntry2[[#This Row],[Date]]=0,#REF!,G814+(7-L814))</f>
        <v>44052</v>
      </c>
      <c r="F814" s="21" t="str">
        <f>INDEX(projects[Charge_Code],MATCH(TimeEntry2[[#This Row],[Project_ID]],projects[Project_ID],0))</f>
        <v>210035-65 MC VBB WP1: DO-nota West (25-050)</v>
      </c>
      <c r="G814" s="27">
        <f>ROUNDDOWN(TimeEntry2[[#This Row],[Timestamp]],0)</f>
        <v>44046</v>
      </c>
      <c r="H814" s="8">
        <v>3.75</v>
      </c>
      <c r="I814" s="8" t="str">
        <f t="shared" si="23"/>
        <v>Normal Time</v>
      </c>
      <c r="J814" s="8" t="s">
        <v>894</v>
      </c>
      <c r="K814" s="24" t="str">
        <f>INDEX(projects[job number],MATCH(TimeEntry2[[#This Row],[Project_ID]],projects[Project_ID],0))</f>
        <v>210035-65</v>
      </c>
      <c r="L814" s="8">
        <f>IF(TimeEntry2[[#This Row],[Date]]=0,"",WEEKDAY(G814,2))</f>
        <v>1</v>
      </c>
      <c r="M814" s="28">
        <f>YEAR(TimeEntry2[[#This Row],[WkEnd]])</f>
        <v>2020</v>
      </c>
      <c r="N814" s="28">
        <f>WEEKNUM(TimeEntry2[[#This Row],[WkEnd]])</f>
        <v>33</v>
      </c>
      <c r="O814" s="28" t="str">
        <f>TimeEntry2[[#This Row],[Year]]&amp;"-"&amp;TimeEntry2[[#This Row],[WkNo]]</f>
        <v>2020-33</v>
      </c>
    </row>
    <row r="815" spans="1:15" x14ac:dyDescent="0.25">
      <c r="A815" s="26">
        <f>MOD(IF(ROW()=2,  0.1,    IF(INDEX(TimeEntry2[WkEnd],ROW()-1)  =INDEX(TimeEntry2[WkEnd],ROW()-2),    INDEX(TimeEntry2[format],ROW()-2),    INDEX(TimeEntry2[format],ROW()-2)    +1)),2)</f>
        <v>0.10000000000000009</v>
      </c>
      <c r="B815" s="6">
        <v>44043</v>
      </c>
      <c r="C815" s="20">
        <f>TimeEntry2[[#This Row],[Timestamp]]</f>
        <v>44043</v>
      </c>
      <c r="D815" s="8" t="s">
        <v>100</v>
      </c>
      <c r="E815" s="7">
        <f>IF(TimeEntry2[[#This Row],[Date]]=0,#REF!,G815+(7-L815))</f>
        <v>44045</v>
      </c>
      <c r="F815" s="21" t="str">
        <f>INDEX(projects[Charge_Code],MATCH(TimeEntry2[[#This Row],[Project_ID]],projects[Project_ID],0))</f>
        <v>HOLIDAY</v>
      </c>
      <c r="G815" s="27">
        <f>ROUNDDOWN(TimeEntry2[[#This Row],[Timestamp]],0)</f>
        <v>44043</v>
      </c>
      <c r="H815" s="8">
        <v>7.5</v>
      </c>
      <c r="I815" s="8" t="str">
        <f t="shared" si="23"/>
        <v>Normal Time</v>
      </c>
      <c r="J815" s="8"/>
      <c r="K815" s="24" t="str">
        <f>INDEX(projects[job number],MATCH(TimeEntry2[[#This Row],[Project_ID]],projects[Project_ID],0))</f>
        <v>HOLIDAY</v>
      </c>
      <c r="L815" s="8">
        <f>IF(TimeEntry2[[#This Row],[Date]]=0,"",WEEKDAY(G815,2))</f>
        <v>5</v>
      </c>
      <c r="M815" s="28">
        <f>YEAR(TimeEntry2[[#This Row],[WkEnd]])</f>
        <v>2020</v>
      </c>
      <c r="N815" s="28">
        <f>WEEKNUM(TimeEntry2[[#This Row],[WkEnd]])</f>
        <v>32</v>
      </c>
      <c r="O815" s="28" t="str">
        <f>TimeEntry2[[#This Row],[Year]]&amp;"-"&amp;TimeEntry2[[#This Row],[WkNo]]</f>
        <v>2020-32</v>
      </c>
    </row>
    <row r="816" spans="1:15" x14ac:dyDescent="0.25">
      <c r="A816" s="26">
        <f>MOD(IF(ROW()=2,  0.1,    IF(INDEX(TimeEntry2[WkEnd],ROW()-1)  =INDEX(TimeEntry2[WkEnd],ROW()-2),    INDEX(TimeEntry2[format],ROW()-2),    INDEX(TimeEntry2[format],ROW()-2)    +1)),2)</f>
        <v>0.10000000000000009</v>
      </c>
      <c r="B816" s="6">
        <v>44042.680509259262</v>
      </c>
      <c r="C816" s="20">
        <f>TimeEntry2[[#This Row],[Timestamp]]</f>
        <v>44042.680509259262</v>
      </c>
      <c r="D816" s="8" t="s">
        <v>200</v>
      </c>
      <c r="E816" s="7">
        <f>IF(TimeEntry2[[#This Row],[Date]]=0,#REF!,G816+(7-L816))</f>
        <v>44045</v>
      </c>
      <c r="F816" s="21" t="str">
        <f>INDEX(projects[Charge_Code],MATCH(TimeEntry2[[#This Row],[Project_ID]],projects[Project_ID],0))</f>
        <v>210035-65 MC VBB WP1: DO-nota West (25-050)</v>
      </c>
      <c r="G816" s="27">
        <f>ROUNDDOWN(TimeEntry2[[#This Row],[Timestamp]],0)</f>
        <v>44042</v>
      </c>
      <c r="H816" s="8">
        <v>3.75</v>
      </c>
      <c r="I816" s="8" t="str">
        <f t="shared" si="23"/>
        <v>Normal Time</v>
      </c>
      <c r="J816" s="8" t="s">
        <v>895</v>
      </c>
      <c r="K816" s="24" t="str">
        <f>INDEX(projects[job number],MATCH(TimeEntry2[[#This Row],[Project_ID]],projects[Project_ID],0))</f>
        <v>210035-65</v>
      </c>
      <c r="L816" s="8">
        <f>IF(TimeEntry2[[#This Row],[Date]]=0,"",WEEKDAY(G816,2))</f>
        <v>4</v>
      </c>
      <c r="M816" s="28">
        <f>YEAR(TimeEntry2[[#This Row],[WkEnd]])</f>
        <v>2020</v>
      </c>
      <c r="N816" s="28">
        <f>WEEKNUM(TimeEntry2[[#This Row],[WkEnd]])</f>
        <v>32</v>
      </c>
      <c r="O816" s="28" t="str">
        <f>TimeEntry2[[#This Row],[Year]]&amp;"-"&amp;TimeEntry2[[#This Row],[WkNo]]</f>
        <v>2020-32</v>
      </c>
    </row>
    <row r="817" spans="1:15" x14ac:dyDescent="0.25">
      <c r="A817" s="26">
        <f>MOD(IF(ROW()=2,  0.1,    IF(INDEX(TimeEntry2[WkEnd],ROW()-1)  =INDEX(TimeEntry2[WkEnd],ROW()-2),    INDEX(TimeEntry2[format],ROW()-2),    INDEX(TimeEntry2[format],ROW()-2)    +1)),2)</f>
        <v>0.10000000000000009</v>
      </c>
      <c r="B817" s="6">
        <v>44042.67224537037</v>
      </c>
      <c r="C817" s="20">
        <f>TimeEntry2[[#This Row],[Timestamp]]</f>
        <v>44042.67224537037</v>
      </c>
      <c r="D817" s="8" t="s">
        <v>146</v>
      </c>
      <c r="E817" s="7">
        <f>IF(TimeEntry2[[#This Row],[Date]]=0,#REF!,G817+(7-L817))</f>
        <v>44045</v>
      </c>
      <c r="F817" s="21" t="str">
        <f>INDEX(projects[Charge_Code],MATCH(TimeEntry2[[#This Row],[Project_ID]],projects[Project_ID],0))</f>
        <v>257677-59  Melbourne Metro - Latrobe</v>
      </c>
      <c r="G817" s="27">
        <f>ROUNDDOWN(TimeEntry2[[#This Row],[Timestamp]],0)</f>
        <v>44042</v>
      </c>
      <c r="H817" s="8">
        <v>3.75</v>
      </c>
      <c r="I817" s="8" t="str">
        <f t="shared" si="23"/>
        <v>Normal Time</v>
      </c>
      <c r="J817" s="8" t="s">
        <v>896</v>
      </c>
      <c r="K817" s="24" t="str">
        <f>INDEX(projects[job number],MATCH(TimeEntry2[[#This Row],[Project_ID]],projects[Project_ID],0))</f>
        <v xml:space="preserve">257677-59 </v>
      </c>
      <c r="L817" s="8">
        <f>IF(TimeEntry2[[#This Row],[Date]]=0,"",WEEKDAY(G817,2))</f>
        <v>4</v>
      </c>
      <c r="M817" s="28">
        <f>YEAR(TimeEntry2[[#This Row],[WkEnd]])</f>
        <v>2020</v>
      </c>
      <c r="N817" s="28">
        <f>WEEKNUM(TimeEntry2[[#This Row],[WkEnd]])</f>
        <v>32</v>
      </c>
      <c r="O817" s="28" t="str">
        <f>TimeEntry2[[#This Row],[Year]]&amp;"-"&amp;TimeEntry2[[#This Row],[WkNo]]</f>
        <v>2020-32</v>
      </c>
    </row>
    <row r="818" spans="1:15" x14ac:dyDescent="0.25">
      <c r="A818" s="26">
        <f>MOD(IF(ROW()=2,  0.1,    IF(INDEX(TimeEntry2[WkEnd],ROW()-1)  =INDEX(TimeEntry2[WkEnd],ROW()-2),    INDEX(TimeEntry2[format],ROW()-2),    INDEX(TimeEntry2[format],ROW()-2)    +1)),2)</f>
        <v>0.10000000000000009</v>
      </c>
      <c r="B818" s="6">
        <v>44041.675949074073</v>
      </c>
      <c r="C818" s="20">
        <f>TimeEntry2[[#This Row],[Timestamp]]</f>
        <v>44041.675949074073</v>
      </c>
      <c r="D818" s="8" t="s">
        <v>146</v>
      </c>
      <c r="E818" s="7">
        <f>IF(TimeEntry2[[#This Row],[Date]]=0,#REF!,G818+(7-L818))</f>
        <v>44045</v>
      </c>
      <c r="F818" s="21" t="str">
        <f>INDEX(projects[Charge_Code],MATCH(TimeEntry2[[#This Row],[Project_ID]],projects[Project_ID],0))</f>
        <v>257677-59  Melbourne Metro - Latrobe</v>
      </c>
      <c r="G818" s="27">
        <f>ROUNDDOWN(TimeEntry2[[#This Row],[Timestamp]],0)</f>
        <v>44041</v>
      </c>
      <c r="H818" s="8">
        <v>3.75</v>
      </c>
      <c r="I818" s="8" t="str">
        <f t="shared" si="23"/>
        <v>Normal Time</v>
      </c>
      <c r="J818" s="8" t="s">
        <v>897</v>
      </c>
      <c r="K818" s="24" t="str">
        <f>INDEX(projects[job number],MATCH(TimeEntry2[[#This Row],[Project_ID]],projects[Project_ID],0))</f>
        <v xml:space="preserve">257677-59 </v>
      </c>
      <c r="L818" s="8">
        <f>IF(TimeEntry2[[#This Row],[Date]]=0,"",WEEKDAY(G818,2))</f>
        <v>3</v>
      </c>
      <c r="M818" s="28">
        <f>YEAR(TimeEntry2[[#This Row],[WkEnd]])</f>
        <v>2020</v>
      </c>
      <c r="N818" s="28">
        <f>WEEKNUM(TimeEntry2[[#This Row],[WkEnd]])</f>
        <v>32</v>
      </c>
      <c r="O818" s="28" t="str">
        <f>TimeEntry2[[#This Row],[Year]]&amp;"-"&amp;TimeEntry2[[#This Row],[WkNo]]</f>
        <v>2020-32</v>
      </c>
    </row>
    <row r="819" spans="1:15" x14ac:dyDescent="0.25">
      <c r="A819" s="26">
        <f>MOD(IF(ROW()=2,  0.1,    IF(INDEX(TimeEntry2[WkEnd],ROW()-1)  =INDEX(TimeEntry2[WkEnd],ROW()-2),    INDEX(TimeEntry2[format],ROW()-2),    INDEX(TimeEntry2[format],ROW()-2)    +1)),2)</f>
        <v>0.10000000000000009</v>
      </c>
      <c r="B819" s="6">
        <v>44041.675949074073</v>
      </c>
      <c r="C819" s="20">
        <f>TimeEntry2[[#This Row],[Timestamp]]</f>
        <v>44041.675949074073</v>
      </c>
      <c r="D819" s="8" t="s">
        <v>200</v>
      </c>
      <c r="E819" s="7">
        <f>IF(TimeEntry2[[#This Row],[Date]]=0,#REF!,G819+(7-L819))</f>
        <v>44045</v>
      </c>
      <c r="F819" s="21" t="str">
        <f>INDEX(projects[Charge_Code],MATCH(TimeEntry2[[#This Row],[Project_ID]],projects[Project_ID],0))</f>
        <v>210035-65 MC VBB WP1: DO-nota West (25-050)</v>
      </c>
      <c r="G819" s="27">
        <f>ROUNDDOWN(TimeEntry2[[#This Row],[Timestamp]],0)</f>
        <v>44041</v>
      </c>
      <c r="H819" s="8">
        <v>3.75</v>
      </c>
      <c r="I819" s="8" t="str">
        <f t="shared" si="23"/>
        <v>Normal Time</v>
      </c>
      <c r="J819" s="8" t="s">
        <v>898</v>
      </c>
      <c r="K819" s="24" t="str">
        <f>INDEX(projects[job number],MATCH(TimeEntry2[[#This Row],[Project_ID]],projects[Project_ID],0))</f>
        <v>210035-65</v>
      </c>
      <c r="L819" s="8">
        <f>IF(TimeEntry2[[#This Row],[Date]]=0,"",WEEKDAY(G819,2))</f>
        <v>3</v>
      </c>
      <c r="M819" s="28">
        <f>YEAR(TimeEntry2[[#This Row],[WkEnd]])</f>
        <v>2020</v>
      </c>
      <c r="N819" s="28">
        <f>WEEKNUM(TimeEntry2[[#This Row],[WkEnd]])</f>
        <v>32</v>
      </c>
      <c r="O819" s="28" t="str">
        <f>TimeEntry2[[#This Row],[Year]]&amp;"-"&amp;TimeEntry2[[#This Row],[WkNo]]</f>
        <v>2020-32</v>
      </c>
    </row>
    <row r="820" spans="1:15" x14ac:dyDescent="0.25">
      <c r="A820" s="26">
        <f>MOD(IF(ROW()=2,  0.1,    IF(INDEX(TimeEntry2[WkEnd],ROW()-1)  =INDEX(TimeEntry2[WkEnd],ROW()-2),    INDEX(TimeEntry2[format],ROW()-2),    INDEX(TimeEntry2[format],ROW()-2)    +1)),2)</f>
        <v>0.10000000000000009</v>
      </c>
      <c r="B820" s="6">
        <v>44040.502893518518</v>
      </c>
      <c r="C820" s="20">
        <f>TimeEntry2[[#This Row],[Timestamp]]</f>
        <v>44040.502893518518</v>
      </c>
      <c r="D820" s="8" t="s">
        <v>200</v>
      </c>
      <c r="E820" s="7">
        <f>IF(TimeEntry2[[#This Row],[Date]]=0,#REF!,G820+(7-L820))</f>
        <v>44045</v>
      </c>
      <c r="F820" s="21" t="str">
        <f>INDEX(projects[Charge_Code],MATCH(TimeEntry2[[#This Row],[Project_ID]],projects[Project_ID],0))</f>
        <v>210035-65 MC VBB WP1: DO-nota West (25-050)</v>
      </c>
      <c r="G820" s="27">
        <f>ROUNDDOWN(TimeEntry2[[#This Row],[Timestamp]],0)</f>
        <v>44040</v>
      </c>
      <c r="H820" s="8">
        <v>7.5</v>
      </c>
      <c r="I820" s="8" t="str">
        <f t="shared" si="23"/>
        <v>Normal Time</v>
      </c>
      <c r="J820" s="8" t="s">
        <v>899</v>
      </c>
      <c r="K820" s="24" t="str">
        <f>INDEX(projects[job number],MATCH(TimeEntry2[[#This Row],[Project_ID]],projects[Project_ID],0))</f>
        <v>210035-65</v>
      </c>
      <c r="L820" s="8">
        <f>IF(TimeEntry2[[#This Row],[Date]]=0,"",WEEKDAY(G820,2))</f>
        <v>2</v>
      </c>
      <c r="M820" s="28">
        <f>YEAR(TimeEntry2[[#This Row],[WkEnd]])</f>
        <v>2020</v>
      </c>
      <c r="N820" s="28">
        <f>WEEKNUM(TimeEntry2[[#This Row],[WkEnd]])</f>
        <v>32</v>
      </c>
      <c r="O820" s="28" t="str">
        <f>TimeEntry2[[#This Row],[Year]]&amp;"-"&amp;TimeEntry2[[#This Row],[WkNo]]</f>
        <v>2020-32</v>
      </c>
    </row>
    <row r="821" spans="1:15" x14ac:dyDescent="0.25">
      <c r="A821" s="26">
        <f>MOD(IF(ROW()=2,  0.1,    IF(INDEX(TimeEntry2[WkEnd],ROW()-1)  =INDEX(TimeEntry2[WkEnd],ROW()-2),    INDEX(TimeEntry2[format],ROW()-2),    INDEX(TimeEntry2[format],ROW()-2)    +1)),2)</f>
        <v>0.10000000000000009</v>
      </c>
      <c r="B821" s="6">
        <v>44039.50545138889</v>
      </c>
      <c r="C821" s="20">
        <f>TimeEntry2[[#This Row],[Timestamp]]</f>
        <v>44039.50545138889</v>
      </c>
      <c r="D821" s="8" t="s">
        <v>200</v>
      </c>
      <c r="E821" s="7">
        <f>IF(TimeEntry2[[#This Row],[Date]]=0,#REF!,G821+(7-L821))</f>
        <v>44045</v>
      </c>
      <c r="F821" s="21" t="str">
        <f>INDEX(projects[Charge_Code],MATCH(TimeEntry2[[#This Row],[Project_ID]],projects[Project_ID],0))</f>
        <v>210035-65 MC VBB WP1: DO-nota West (25-050)</v>
      </c>
      <c r="G821" s="27">
        <f>ROUNDDOWN(TimeEntry2[[#This Row],[Timestamp]],0)</f>
        <v>44039</v>
      </c>
      <c r="H821" s="8">
        <v>7.5</v>
      </c>
      <c r="I821" s="8" t="str">
        <f t="shared" si="23"/>
        <v>Normal Time</v>
      </c>
      <c r="J821" s="8" t="s">
        <v>900</v>
      </c>
      <c r="K821" s="24" t="str">
        <f>INDEX(projects[job number],MATCH(TimeEntry2[[#This Row],[Project_ID]],projects[Project_ID],0))</f>
        <v>210035-65</v>
      </c>
      <c r="L821" s="8">
        <f>IF(TimeEntry2[[#This Row],[Date]]=0,"",WEEKDAY(G821,2))</f>
        <v>1</v>
      </c>
      <c r="M821" s="28">
        <f>YEAR(TimeEntry2[[#This Row],[WkEnd]])</f>
        <v>2020</v>
      </c>
      <c r="N821" s="28">
        <f>WEEKNUM(TimeEntry2[[#This Row],[WkEnd]])</f>
        <v>32</v>
      </c>
      <c r="O821" s="28" t="str">
        <f>TimeEntry2[[#This Row],[Year]]&amp;"-"&amp;TimeEntry2[[#This Row],[WkNo]]</f>
        <v>2020-32</v>
      </c>
    </row>
    <row r="822" spans="1:15" x14ac:dyDescent="0.25">
      <c r="A822" s="26">
        <f>MOD(IF(ROW()=2,  0.1,    IF(INDEX(TimeEntry2[WkEnd],ROW()-1)  =INDEX(TimeEntry2[WkEnd],ROW()-2),    INDEX(TimeEntry2[format],ROW()-2),    INDEX(TimeEntry2[format],ROW()-2)    +1)),2)</f>
        <v>1.1000000000000001</v>
      </c>
      <c r="B822" s="6">
        <v>44036.668043981481</v>
      </c>
      <c r="C822" s="20">
        <f>TimeEntry2[[#This Row],[Timestamp]]</f>
        <v>44036.668043981481</v>
      </c>
      <c r="D822" s="8" t="s">
        <v>200</v>
      </c>
      <c r="E822" s="7">
        <f>IF(TimeEntry2[[#This Row],[Date]]=0,#REF!,G822+(7-L822))</f>
        <v>44038</v>
      </c>
      <c r="F822" s="21" t="str">
        <f>INDEX(projects[Charge_Code],MATCH(TimeEntry2[[#This Row],[Project_ID]],projects[Project_ID],0))</f>
        <v>210035-65 MC VBB WP1: DO-nota West (25-050)</v>
      </c>
      <c r="G822" s="27">
        <f>ROUNDDOWN(TimeEntry2[[#This Row],[Timestamp]],0)</f>
        <v>44036</v>
      </c>
      <c r="H822" s="8">
        <v>7.5</v>
      </c>
      <c r="I822" s="8" t="str">
        <f t="shared" si="23"/>
        <v>Normal Time</v>
      </c>
      <c r="J822" s="8" t="s">
        <v>901</v>
      </c>
      <c r="K822" s="24" t="str">
        <f>INDEX(projects[job number],MATCH(TimeEntry2[[#This Row],[Project_ID]],projects[Project_ID],0))</f>
        <v>210035-65</v>
      </c>
      <c r="L822" s="8">
        <f>IF(TimeEntry2[[#This Row],[Date]]=0,"",WEEKDAY(G822,2))</f>
        <v>5</v>
      </c>
      <c r="M822" s="28">
        <f>YEAR(TimeEntry2[[#This Row],[WkEnd]])</f>
        <v>2020</v>
      </c>
      <c r="N822" s="28">
        <f>WEEKNUM(TimeEntry2[[#This Row],[WkEnd]])</f>
        <v>31</v>
      </c>
      <c r="O822" s="28" t="str">
        <f>TimeEntry2[[#This Row],[Year]]&amp;"-"&amp;TimeEntry2[[#This Row],[WkNo]]</f>
        <v>2020-31</v>
      </c>
    </row>
    <row r="823" spans="1:15" x14ac:dyDescent="0.25">
      <c r="A823" s="26">
        <f>MOD(IF(ROW()=2,  0.1,    IF(INDEX(TimeEntry2[WkEnd],ROW()-1)  =INDEX(TimeEntry2[WkEnd],ROW()-2),    INDEX(TimeEntry2[format],ROW()-2),    INDEX(TimeEntry2[format],ROW()-2)    +1)),2)</f>
        <v>1.1000000000000001</v>
      </c>
      <c r="B823" s="6">
        <v>44036.668043981481</v>
      </c>
      <c r="C823" s="20">
        <f>TimeEntry2[[#This Row],[Timestamp]]</f>
        <v>44036.668043981481</v>
      </c>
      <c r="D823" s="8" t="s">
        <v>21</v>
      </c>
      <c r="E823" s="7">
        <f>IF(TimeEntry2[[#This Row],[Date]]=0,#REF!,G823+(7-L823))</f>
        <v>44038</v>
      </c>
      <c r="F823" s="21" t="str">
        <f>INDEX(projects[Charge_Code],MATCH(TimeEntry2[[#This Row],[Project_ID]],projects[Project_ID],0))</f>
        <v>071945-07 BCS - management (01-124)</v>
      </c>
      <c r="G823" s="27">
        <f>ROUNDDOWN(TimeEntry2[[#This Row],[Timestamp]],0)</f>
        <v>44036</v>
      </c>
      <c r="H823" s="8">
        <v>0</v>
      </c>
      <c r="I823" s="8" t="str">
        <f t="shared" si="23"/>
        <v>Normal Time</v>
      </c>
      <c r="J823" s="8" t="s">
        <v>902</v>
      </c>
      <c r="K823" s="24" t="str">
        <f>INDEX(projects[job number],MATCH(TimeEntry2[[#This Row],[Project_ID]],projects[Project_ID],0))</f>
        <v>071945-07</v>
      </c>
      <c r="L823" s="8">
        <f>IF(TimeEntry2[[#This Row],[Date]]=0,"",WEEKDAY(G823,2))</f>
        <v>5</v>
      </c>
      <c r="M823" s="28">
        <f>YEAR(TimeEntry2[[#This Row],[WkEnd]])</f>
        <v>2020</v>
      </c>
      <c r="N823" s="28">
        <f>WEEKNUM(TimeEntry2[[#This Row],[WkEnd]])</f>
        <v>31</v>
      </c>
      <c r="O823" s="28" t="str">
        <f>TimeEntry2[[#This Row],[Year]]&amp;"-"&amp;TimeEntry2[[#This Row],[WkNo]]</f>
        <v>2020-31</v>
      </c>
    </row>
    <row r="824" spans="1:15" x14ac:dyDescent="0.25">
      <c r="A824" s="26">
        <f>MOD(IF(ROW()=2,  0.1,    IF(INDEX(TimeEntry2[WkEnd],ROW()-1)  =INDEX(TimeEntry2[WkEnd],ROW()-2),    INDEX(TimeEntry2[format],ROW()-2),    INDEX(TimeEntry2[format],ROW()-2)    +1)),2)</f>
        <v>1.1000000000000001</v>
      </c>
      <c r="B824" s="6">
        <v>44035.668495370373</v>
      </c>
      <c r="C824" s="20">
        <f>TimeEntry2[[#This Row],[Timestamp]]</f>
        <v>44035.668495370373</v>
      </c>
      <c r="D824" s="8" t="s">
        <v>200</v>
      </c>
      <c r="E824" s="7">
        <f>IF(TimeEntry2[[#This Row],[Date]]=0,#REF!,G824+(7-L824))</f>
        <v>44038</v>
      </c>
      <c r="F824" s="21" t="str">
        <f>INDEX(projects[Charge_Code],MATCH(TimeEntry2[[#This Row],[Project_ID]],projects[Project_ID],0))</f>
        <v>210035-65 MC VBB WP1: DO-nota West (25-050)</v>
      </c>
      <c r="G824" s="27">
        <f>ROUNDDOWN(TimeEntry2[[#This Row],[Timestamp]],0)</f>
        <v>44035</v>
      </c>
      <c r="H824" s="8">
        <v>3.75</v>
      </c>
      <c r="I824" s="8" t="str">
        <f t="shared" si="23"/>
        <v>Normal Time</v>
      </c>
      <c r="J824" s="8" t="s">
        <v>249</v>
      </c>
      <c r="K824" s="24" t="str">
        <f>INDEX(projects[job number],MATCH(TimeEntry2[[#This Row],[Project_ID]],projects[Project_ID],0))</f>
        <v>210035-65</v>
      </c>
      <c r="L824" s="8">
        <f>IF(TimeEntry2[[#This Row],[Date]]=0,"",WEEKDAY(G824,2))</f>
        <v>4</v>
      </c>
      <c r="M824" s="28">
        <f>YEAR(TimeEntry2[[#This Row],[WkEnd]])</f>
        <v>2020</v>
      </c>
      <c r="N824" s="28">
        <f>WEEKNUM(TimeEntry2[[#This Row],[WkEnd]])</f>
        <v>31</v>
      </c>
      <c r="O824" s="28" t="str">
        <f>TimeEntry2[[#This Row],[Year]]&amp;"-"&amp;TimeEntry2[[#This Row],[WkNo]]</f>
        <v>2020-31</v>
      </c>
    </row>
    <row r="825" spans="1:15" x14ac:dyDescent="0.25">
      <c r="A825" s="26">
        <f>MOD(IF(ROW()=2,  0.1,    IF(INDEX(TimeEntry2[WkEnd],ROW()-1)  =INDEX(TimeEntry2[WkEnd],ROW()-2),    INDEX(TimeEntry2[format],ROW()-2),    INDEX(TimeEntry2[format],ROW()-2)    +1)),2)</f>
        <v>1.1000000000000001</v>
      </c>
      <c r="B825" s="6">
        <v>44035.500486111108</v>
      </c>
      <c r="C825" s="20">
        <f>TimeEntry2[[#This Row],[Timestamp]]</f>
        <v>44035.500486111108</v>
      </c>
      <c r="D825" s="8" t="s">
        <v>200</v>
      </c>
      <c r="E825" s="7">
        <f>IF(TimeEntry2[[#This Row],[Date]]=0,#REF!,G825+(7-L825))</f>
        <v>44038</v>
      </c>
      <c r="F825" s="21" t="str">
        <f>INDEX(projects[Charge_Code],MATCH(TimeEntry2[[#This Row],[Project_ID]],projects[Project_ID],0))</f>
        <v>210035-65 MC VBB WP1: DO-nota West (25-050)</v>
      </c>
      <c r="G825" s="27">
        <f>ROUNDDOWN(TimeEntry2[[#This Row],[Timestamp]],0)</f>
        <v>44035</v>
      </c>
      <c r="H825" s="8">
        <v>3.75</v>
      </c>
      <c r="I825" s="8" t="str">
        <f t="shared" si="23"/>
        <v>Normal Time</v>
      </c>
      <c r="J825" s="8" t="s">
        <v>903</v>
      </c>
      <c r="K825" s="24" t="str">
        <f>INDEX(projects[job number],MATCH(TimeEntry2[[#This Row],[Project_ID]],projects[Project_ID],0))</f>
        <v>210035-65</v>
      </c>
      <c r="L825" s="8">
        <f>IF(TimeEntry2[[#This Row],[Date]]=0,"",WEEKDAY(G825,2))</f>
        <v>4</v>
      </c>
      <c r="M825" s="28">
        <f>YEAR(TimeEntry2[[#This Row],[WkEnd]])</f>
        <v>2020</v>
      </c>
      <c r="N825" s="28">
        <f>WEEKNUM(TimeEntry2[[#This Row],[WkEnd]])</f>
        <v>31</v>
      </c>
      <c r="O825" s="28" t="str">
        <f>TimeEntry2[[#This Row],[Year]]&amp;"-"&amp;TimeEntry2[[#This Row],[WkNo]]</f>
        <v>2020-31</v>
      </c>
    </row>
    <row r="826" spans="1:15" x14ac:dyDescent="0.25">
      <c r="A826" s="26">
        <f>MOD(IF(ROW()=2,  0.1,    IF(INDEX(TimeEntry2[WkEnd],ROW()-1)  =INDEX(TimeEntry2[WkEnd],ROW()-2),    INDEX(TimeEntry2[format],ROW()-2),    INDEX(TimeEntry2[format],ROW()-2)    +1)),2)</f>
        <v>1.1000000000000001</v>
      </c>
      <c r="B826" s="6">
        <v>44034.667268518519</v>
      </c>
      <c r="C826" s="20">
        <f>TimeEntry2[[#This Row],[Timestamp]]</f>
        <v>44034.667268518519</v>
      </c>
      <c r="D826" s="8" t="s">
        <v>200</v>
      </c>
      <c r="E826" s="7">
        <f>IF(TimeEntry2[[#This Row],[Date]]=0,#REF!,G826+(7-L826))</f>
        <v>44038</v>
      </c>
      <c r="F826" s="21" t="str">
        <f>INDEX(projects[Charge_Code],MATCH(TimeEntry2[[#This Row],[Project_ID]],projects[Project_ID],0))</f>
        <v>210035-65 MC VBB WP1: DO-nota West (25-050)</v>
      </c>
      <c r="G826" s="27">
        <f>ROUNDDOWN(TimeEntry2[[#This Row],[Timestamp]],0)</f>
        <v>44034</v>
      </c>
      <c r="H826" s="8">
        <v>2</v>
      </c>
      <c r="I826" s="8" t="str">
        <f t="shared" si="23"/>
        <v>Normal Time</v>
      </c>
      <c r="J826" s="8" t="s">
        <v>904</v>
      </c>
      <c r="K826" s="24" t="str">
        <f>INDEX(projects[job number],MATCH(TimeEntry2[[#This Row],[Project_ID]],projects[Project_ID],0))</f>
        <v>210035-65</v>
      </c>
      <c r="L826" s="8">
        <f>IF(TimeEntry2[[#This Row],[Date]]=0,"",WEEKDAY(G826,2))</f>
        <v>3</v>
      </c>
      <c r="M826" s="28">
        <f>YEAR(TimeEntry2[[#This Row],[WkEnd]])</f>
        <v>2020</v>
      </c>
      <c r="N826" s="28">
        <f>WEEKNUM(TimeEntry2[[#This Row],[WkEnd]])</f>
        <v>31</v>
      </c>
      <c r="O826" s="28" t="str">
        <f>TimeEntry2[[#This Row],[Year]]&amp;"-"&amp;TimeEntry2[[#This Row],[WkNo]]</f>
        <v>2020-31</v>
      </c>
    </row>
    <row r="827" spans="1:15" x14ac:dyDescent="0.25">
      <c r="A827" s="26">
        <f>MOD(IF(ROW()=2,  0.1,    IF(INDEX(TimeEntry2[WkEnd],ROW()-1)  =INDEX(TimeEntry2[WkEnd],ROW()-2),    INDEX(TimeEntry2[format],ROW()-2),    INDEX(TimeEntry2[format],ROW()-2)    +1)),2)</f>
        <v>1.1000000000000001</v>
      </c>
      <c r="B827" s="6">
        <v>44034.500914351855</v>
      </c>
      <c r="C827" s="20">
        <f>TimeEntry2[[#This Row],[Timestamp]]</f>
        <v>44034.500914351855</v>
      </c>
      <c r="D827" s="8" t="s">
        <v>200</v>
      </c>
      <c r="E827" s="7">
        <f>IF(TimeEntry2[[#This Row],[Date]]=0,#REF!,G827+(7-L827))</f>
        <v>44038</v>
      </c>
      <c r="F827" s="21" t="str">
        <f>INDEX(projects[Charge_Code],MATCH(TimeEntry2[[#This Row],[Project_ID]],projects[Project_ID],0))</f>
        <v>210035-65 MC VBB WP1: DO-nota West (25-050)</v>
      </c>
      <c r="G827" s="27">
        <f>ROUNDDOWN(TimeEntry2[[#This Row],[Timestamp]],0)</f>
        <v>44034</v>
      </c>
      <c r="H827" s="8">
        <v>5.5</v>
      </c>
      <c r="I827" s="8" t="str">
        <f t="shared" si="23"/>
        <v>Normal Time</v>
      </c>
      <c r="J827" s="8" t="s">
        <v>250</v>
      </c>
      <c r="K827" s="24" t="str">
        <f>INDEX(projects[job number],MATCH(TimeEntry2[[#This Row],[Project_ID]],projects[Project_ID],0))</f>
        <v>210035-65</v>
      </c>
      <c r="L827" s="8">
        <f>IF(TimeEntry2[[#This Row],[Date]]=0,"",WEEKDAY(G827,2))</f>
        <v>3</v>
      </c>
      <c r="M827" s="28">
        <f>YEAR(TimeEntry2[[#This Row],[WkEnd]])</f>
        <v>2020</v>
      </c>
      <c r="N827" s="28">
        <f>WEEKNUM(TimeEntry2[[#This Row],[WkEnd]])</f>
        <v>31</v>
      </c>
      <c r="O827" s="28" t="str">
        <f>TimeEntry2[[#This Row],[Year]]&amp;"-"&amp;TimeEntry2[[#This Row],[WkNo]]</f>
        <v>2020-31</v>
      </c>
    </row>
    <row r="828" spans="1:15" x14ac:dyDescent="0.25">
      <c r="A828" s="26">
        <f>MOD(IF(ROW()=2,  0.1,    IF(INDEX(TimeEntry2[WkEnd],ROW()-1)  =INDEX(TimeEntry2[WkEnd],ROW()-2),    INDEX(TimeEntry2[format],ROW()-2),    INDEX(TimeEntry2[format],ROW()-2)    +1)),2)</f>
        <v>1.1000000000000001</v>
      </c>
      <c r="B828" s="6">
        <v>44034.500914351855</v>
      </c>
      <c r="C828" s="20">
        <f>TimeEntry2[[#This Row],[Timestamp]]</f>
        <v>44034.500914351855</v>
      </c>
      <c r="D828" s="8" t="s">
        <v>21</v>
      </c>
      <c r="E828" s="7">
        <f>IF(TimeEntry2[[#This Row],[Date]]=0,#REF!,G828+(7-L828))</f>
        <v>44038</v>
      </c>
      <c r="F828" s="21" t="str">
        <f>INDEX(projects[Charge_Code],MATCH(TimeEntry2[[#This Row],[Project_ID]],projects[Project_ID],0))</f>
        <v>071945-07 BCS - management (01-124)</v>
      </c>
      <c r="G828" s="27">
        <f>ROUNDDOWN(TimeEntry2[[#This Row],[Timestamp]],0)</f>
        <v>44034</v>
      </c>
      <c r="H828" s="8">
        <v>0</v>
      </c>
      <c r="I828" s="8" t="str">
        <f t="shared" si="23"/>
        <v>Normal Time</v>
      </c>
      <c r="J828" s="8" t="s">
        <v>905</v>
      </c>
      <c r="K828" s="24" t="str">
        <f>INDEX(projects[job number],MATCH(TimeEntry2[[#This Row],[Project_ID]],projects[Project_ID],0))</f>
        <v>071945-07</v>
      </c>
      <c r="L828" s="8">
        <f>IF(TimeEntry2[[#This Row],[Date]]=0,"",WEEKDAY(G828,2))</f>
        <v>3</v>
      </c>
      <c r="M828" s="28">
        <f>YEAR(TimeEntry2[[#This Row],[WkEnd]])</f>
        <v>2020</v>
      </c>
      <c r="N828" s="28">
        <f>WEEKNUM(TimeEntry2[[#This Row],[WkEnd]])</f>
        <v>31</v>
      </c>
      <c r="O828" s="28" t="str">
        <f>TimeEntry2[[#This Row],[Year]]&amp;"-"&amp;TimeEntry2[[#This Row],[WkNo]]</f>
        <v>2020-31</v>
      </c>
    </row>
    <row r="829" spans="1:15" x14ac:dyDescent="0.25">
      <c r="A829" s="26">
        <f>MOD(IF(ROW()=2,  0.1,    IF(INDEX(TimeEntry2[WkEnd],ROW()-1)  =INDEX(TimeEntry2[WkEnd],ROW()-2),    INDEX(TimeEntry2[format],ROW()-2),    INDEX(TimeEntry2[format],ROW()-2)    +1)),2)</f>
        <v>1.1000000000000001</v>
      </c>
      <c r="B829" s="6">
        <v>44033.678564814814</v>
      </c>
      <c r="C829" s="20">
        <f>TimeEntry2[[#This Row],[Timestamp]]</f>
        <v>44033.678564814814</v>
      </c>
      <c r="D829" s="8" t="s">
        <v>200</v>
      </c>
      <c r="E829" s="7">
        <f>IF(TimeEntry2[[#This Row],[Date]]=0,#REF!,G829+(7-L829))</f>
        <v>44038</v>
      </c>
      <c r="F829" s="21" t="str">
        <f>INDEX(projects[Charge_Code],MATCH(TimeEntry2[[#This Row],[Project_ID]],projects[Project_ID],0))</f>
        <v>210035-65 MC VBB WP1: DO-nota West (25-050)</v>
      </c>
      <c r="G829" s="27">
        <f>ROUNDDOWN(TimeEntry2[[#This Row],[Timestamp]],0)</f>
        <v>44033</v>
      </c>
      <c r="H829" s="8">
        <v>2.5</v>
      </c>
      <c r="I829" s="8" t="str">
        <f t="shared" si="23"/>
        <v>Normal Time</v>
      </c>
      <c r="J829" s="8" t="s">
        <v>906</v>
      </c>
      <c r="K829" s="24" t="str">
        <f>INDEX(projects[job number],MATCH(TimeEntry2[[#This Row],[Project_ID]],projects[Project_ID],0))</f>
        <v>210035-65</v>
      </c>
      <c r="L829" s="8">
        <f>IF(TimeEntry2[[#This Row],[Date]]=0,"",WEEKDAY(G829,2))</f>
        <v>2</v>
      </c>
      <c r="M829" s="28">
        <f>YEAR(TimeEntry2[[#This Row],[WkEnd]])</f>
        <v>2020</v>
      </c>
      <c r="N829" s="28">
        <f>WEEKNUM(TimeEntry2[[#This Row],[WkEnd]])</f>
        <v>31</v>
      </c>
      <c r="O829" s="28" t="str">
        <f>TimeEntry2[[#This Row],[Year]]&amp;"-"&amp;TimeEntry2[[#This Row],[WkNo]]</f>
        <v>2020-31</v>
      </c>
    </row>
    <row r="830" spans="1:15" x14ac:dyDescent="0.25">
      <c r="A830" s="26">
        <f>MOD(IF(ROW()=2,  0.1,    IF(INDEX(TimeEntry2[WkEnd],ROW()-1)  =INDEX(TimeEntry2[WkEnd],ROW()-2),    INDEX(TimeEntry2[format],ROW()-2),    INDEX(TimeEntry2[format],ROW()-2)    +1)),2)</f>
        <v>1.1000000000000001</v>
      </c>
      <c r="B830" s="6">
        <v>44033.500358796293</v>
      </c>
      <c r="C830" s="20">
        <f>TimeEntry2[[#This Row],[Timestamp]]</f>
        <v>44033.500358796293</v>
      </c>
      <c r="D830" s="8" t="s">
        <v>200</v>
      </c>
      <c r="E830" s="7">
        <f>IF(TimeEntry2[[#This Row],[Date]]=0,#REF!,G830+(7-L830))</f>
        <v>44038</v>
      </c>
      <c r="F830" s="21" t="str">
        <f>INDEX(projects[Charge_Code],MATCH(TimeEntry2[[#This Row],[Project_ID]],projects[Project_ID],0))</f>
        <v>210035-65 MC VBB WP1: DO-nota West (25-050)</v>
      </c>
      <c r="G830" s="27">
        <f>ROUNDDOWN(TimeEntry2[[#This Row],[Timestamp]],0)</f>
        <v>44033</v>
      </c>
      <c r="H830" s="8">
        <v>5</v>
      </c>
      <c r="I830" s="8" t="str">
        <f t="shared" si="23"/>
        <v>Normal Time</v>
      </c>
      <c r="J830" s="8" t="s">
        <v>907</v>
      </c>
      <c r="K830" s="24" t="str">
        <f>INDEX(projects[job number],MATCH(TimeEntry2[[#This Row],[Project_ID]],projects[Project_ID],0))</f>
        <v>210035-65</v>
      </c>
      <c r="L830" s="8">
        <f>IF(TimeEntry2[[#This Row],[Date]]=0,"",WEEKDAY(G830,2))</f>
        <v>2</v>
      </c>
      <c r="M830" s="28">
        <f>YEAR(TimeEntry2[[#This Row],[WkEnd]])</f>
        <v>2020</v>
      </c>
      <c r="N830" s="28">
        <f>WEEKNUM(TimeEntry2[[#This Row],[WkEnd]])</f>
        <v>31</v>
      </c>
      <c r="O830" s="28" t="str">
        <f>TimeEntry2[[#This Row],[Year]]&amp;"-"&amp;TimeEntry2[[#This Row],[WkNo]]</f>
        <v>2020-31</v>
      </c>
    </row>
    <row r="831" spans="1:15" x14ac:dyDescent="0.25">
      <c r="A831" s="26">
        <f>MOD(IF(ROW()=2,  0.1,    IF(INDEX(TimeEntry2[WkEnd],ROW()-1)  =INDEX(TimeEntry2[WkEnd],ROW()-2),    INDEX(TimeEntry2[format],ROW()-2),    INDEX(TimeEntry2[format],ROW()-2)    +1)),2)</f>
        <v>1.1000000000000001</v>
      </c>
      <c r="B831" s="6">
        <v>44032.501064814816</v>
      </c>
      <c r="C831" s="20">
        <f>TimeEntry2[[#This Row],[Timestamp]]</f>
        <v>44032.501064814816</v>
      </c>
      <c r="D831" s="8" t="s">
        <v>146</v>
      </c>
      <c r="E831" s="7">
        <f>IF(TimeEntry2[[#This Row],[Date]]=0,#REF!,G831+(7-L831))</f>
        <v>44038</v>
      </c>
      <c r="F831" s="21" t="str">
        <f>INDEX(projects[Charge_Code],MATCH(TimeEntry2[[#This Row],[Project_ID]],projects[Project_ID],0))</f>
        <v>257677-59  Melbourne Metro - Latrobe</v>
      </c>
      <c r="G831" s="27">
        <f>ROUNDDOWN(TimeEntry2[[#This Row],[Timestamp]],0)</f>
        <v>44032</v>
      </c>
      <c r="H831" s="8">
        <v>3.75</v>
      </c>
      <c r="I831" s="8" t="str">
        <f t="shared" ref="I831:I894" si="24">"Normal Time"</f>
        <v>Normal Time</v>
      </c>
      <c r="J831" s="8" t="s">
        <v>908</v>
      </c>
      <c r="K831" s="24" t="str">
        <f>INDEX(projects[job number],MATCH(TimeEntry2[[#This Row],[Project_ID]],projects[Project_ID],0))</f>
        <v xml:space="preserve">257677-59 </v>
      </c>
      <c r="L831" s="8">
        <f>IF(TimeEntry2[[#This Row],[Date]]=0,"",WEEKDAY(G831,2))</f>
        <v>1</v>
      </c>
      <c r="M831" s="28">
        <f>YEAR(TimeEntry2[[#This Row],[WkEnd]])</f>
        <v>2020</v>
      </c>
      <c r="N831" s="28">
        <f>WEEKNUM(TimeEntry2[[#This Row],[WkEnd]])</f>
        <v>31</v>
      </c>
      <c r="O831" s="28" t="str">
        <f>TimeEntry2[[#This Row],[Year]]&amp;"-"&amp;TimeEntry2[[#This Row],[WkNo]]</f>
        <v>2020-31</v>
      </c>
    </row>
    <row r="832" spans="1:15" x14ac:dyDescent="0.25">
      <c r="A832" s="26">
        <f>MOD(IF(ROW()=2,  0.1,    IF(INDEX(TimeEntry2[WkEnd],ROW()-1)  =INDEX(TimeEntry2[WkEnd],ROW()-2),    INDEX(TimeEntry2[format],ROW()-2),    INDEX(TimeEntry2[format],ROW()-2)    +1)),2)</f>
        <v>1.1000000000000001</v>
      </c>
      <c r="B832" s="6">
        <v>44032.501064814816</v>
      </c>
      <c r="C832" s="20">
        <f>TimeEntry2[[#This Row],[Timestamp]]</f>
        <v>44032.501064814816</v>
      </c>
      <c r="D832" s="8" t="s">
        <v>200</v>
      </c>
      <c r="E832" s="7">
        <f>IF(TimeEntry2[[#This Row],[Date]]=0,#REF!,G832+(7-L832))</f>
        <v>44038</v>
      </c>
      <c r="F832" s="21" t="str">
        <f>INDEX(projects[Charge_Code],MATCH(TimeEntry2[[#This Row],[Project_ID]],projects[Project_ID],0))</f>
        <v>210035-65 MC VBB WP1: DO-nota West (25-050)</v>
      </c>
      <c r="G832" s="27">
        <f>ROUNDDOWN(TimeEntry2[[#This Row],[Timestamp]],0)</f>
        <v>44032</v>
      </c>
      <c r="H832" s="8">
        <v>3.75</v>
      </c>
      <c r="I832" s="8" t="str">
        <f t="shared" si="24"/>
        <v>Normal Time</v>
      </c>
      <c r="J832" s="8" t="s">
        <v>909</v>
      </c>
      <c r="K832" s="24" t="str">
        <f>INDEX(projects[job number],MATCH(TimeEntry2[[#This Row],[Project_ID]],projects[Project_ID],0))</f>
        <v>210035-65</v>
      </c>
      <c r="L832" s="8">
        <f>IF(TimeEntry2[[#This Row],[Date]]=0,"",WEEKDAY(G832,2))</f>
        <v>1</v>
      </c>
      <c r="M832" s="28">
        <f>YEAR(TimeEntry2[[#This Row],[WkEnd]])</f>
        <v>2020</v>
      </c>
      <c r="N832" s="28">
        <f>WEEKNUM(TimeEntry2[[#This Row],[WkEnd]])</f>
        <v>31</v>
      </c>
      <c r="O832" s="28" t="str">
        <f>TimeEntry2[[#This Row],[Year]]&amp;"-"&amp;TimeEntry2[[#This Row],[WkNo]]</f>
        <v>2020-31</v>
      </c>
    </row>
    <row r="833" spans="1:15" x14ac:dyDescent="0.25">
      <c r="A833" s="26">
        <f>MOD(IF(ROW()=2,  0.1,    IF(INDEX(TimeEntry2[WkEnd],ROW()-1)  =INDEX(TimeEntry2[WkEnd],ROW()-2),    INDEX(TimeEntry2[format],ROW()-2),    INDEX(TimeEntry2[format],ROW()-2)    +1)),2)</f>
        <v>0.10000000000000009</v>
      </c>
      <c r="B833" s="6">
        <v>44029.500648148147</v>
      </c>
      <c r="C833" s="20">
        <f>TimeEntry2[[#This Row],[Timestamp]]</f>
        <v>44029.500648148147</v>
      </c>
      <c r="D833" s="8" t="s">
        <v>100</v>
      </c>
      <c r="E833" s="7">
        <f>IF(TimeEntry2[[#This Row],[Date]]=0,#REF!,G833+(7-L833))</f>
        <v>44031</v>
      </c>
      <c r="F833" s="21" t="str">
        <f>INDEX(projects[Charge_Code],MATCH(TimeEntry2[[#This Row],[Project_ID]],projects[Project_ID],0))</f>
        <v>HOLIDAY</v>
      </c>
      <c r="G833" s="27">
        <f>ROUNDDOWN(TimeEntry2[[#This Row],[Timestamp]],0)</f>
        <v>44029</v>
      </c>
      <c r="H833" s="8">
        <v>3.75</v>
      </c>
      <c r="I833" s="8" t="str">
        <f t="shared" si="24"/>
        <v>Normal Time</v>
      </c>
      <c r="J833" s="8"/>
      <c r="K833" s="24" t="str">
        <f>INDEX(projects[job number],MATCH(TimeEntry2[[#This Row],[Project_ID]],projects[Project_ID],0))</f>
        <v>HOLIDAY</v>
      </c>
      <c r="L833" s="8">
        <f>IF(TimeEntry2[[#This Row],[Date]]=0,"",WEEKDAY(G833,2))</f>
        <v>5</v>
      </c>
      <c r="M833" s="28">
        <f>YEAR(TimeEntry2[[#This Row],[WkEnd]])</f>
        <v>2020</v>
      </c>
      <c r="N833" s="28">
        <f>WEEKNUM(TimeEntry2[[#This Row],[WkEnd]])</f>
        <v>30</v>
      </c>
      <c r="O833" s="28" t="str">
        <f>TimeEntry2[[#This Row],[Year]]&amp;"-"&amp;TimeEntry2[[#This Row],[WkNo]]</f>
        <v>2020-30</v>
      </c>
    </row>
    <row r="834" spans="1:15" x14ac:dyDescent="0.25">
      <c r="A834" s="26">
        <f>MOD(IF(ROW()=2,  0.1,    IF(INDEX(TimeEntry2[WkEnd],ROW()-1)  =INDEX(TimeEntry2[WkEnd],ROW()-2),    INDEX(TimeEntry2[format],ROW()-2),    INDEX(TimeEntry2[format],ROW()-2)    +1)),2)</f>
        <v>0.10000000000000009</v>
      </c>
      <c r="B834" s="6">
        <v>44029.500648148147</v>
      </c>
      <c r="C834" s="20">
        <f>TimeEntry2[[#This Row],[Timestamp]]</f>
        <v>44029.500648148147</v>
      </c>
      <c r="D834" s="8" t="s">
        <v>200</v>
      </c>
      <c r="E834" s="7">
        <f>IF(TimeEntry2[[#This Row],[Date]]=0,#REF!,G834+(7-L834))</f>
        <v>44031</v>
      </c>
      <c r="F834" s="21" t="str">
        <f>INDEX(projects[Charge_Code],MATCH(TimeEntry2[[#This Row],[Project_ID]],projects[Project_ID],0))</f>
        <v>210035-65 MC VBB WP1: DO-nota West (25-050)</v>
      </c>
      <c r="G834" s="27">
        <f>ROUNDDOWN(TimeEntry2[[#This Row],[Timestamp]],0)</f>
        <v>44029</v>
      </c>
      <c r="H834" s="8">
        <v>3.75</v>
      </c>
      <c r="I834" s="8" t="str">
        <f t="shared" si="24"/>
        <v>Normal Time</v>
      </c>
      <c r="J834" s="8" t="s">
        <v>251</v>
      </c>
      <c r="K834" s="24" t="str">
        <f>INDEX(projects[job number],MATCH(TimeEntry2[[#This Row],[Project_ID]],projects[Project_ID],0))</f>
        <v>210035-65</v>
      </c>
      <c r="L834" s="8">
        <f>IF(TimeEntry2[[#This Row],[Date]]=0,"",WEEKDAY(G834,2))</f>
        <v>5</v>
      </c>
      <c r="M834" s="28">
        <f>YEAR(TimeEntry2[[#This Row],[WkEnd]])</f>
        <v>2020</v>
      </c>
      <c r="N834" s="28">
        <f>WEEKNUM(TimeEntry2[[#This Row],[WkEnd]])</f>
        <v>30</v>
      </c>
      <c r="O834" s="28" t="str">
        <f>TimeEntry2[[#This Row],[Year]]&amp;"-"&amp;TimeEntry2[[#This Row],[WkNo]]</f>
        <v>2020-30</v>
      </c>
    </row>
    <row r="835" spans="1:15" x14ac:dyDescent="0.25">
      <c r="A835" s="26">
        <f>MOD(IF(ROW()=2,  0.1,    IF(INDEX(TimeEntry2[WkEnd],ROW()-1)  =INDEX(TimeEntry2[WkEnd],ROW()-2),    INDEX(TimeEntry2[format],ROW()-2),    INDEX(TimeEntry2[format],ROW()-2)    +1)),2)</f>
        <v>0.10000000000000009</v>
      </c>
      <c r="B835" s="6">
        <v>44028.690949074073</v>
      </c>
      <c r="C835" s="20">
        <f>TimeEntry2[[#This Row],[Timestamp]]</f>
        <v>44028.690949074073</v>
      </c>
      <c r="D835" s="8" t="s">
        <v>200</v>
      </c>
      <c r="E835" s="7">
        <f>IF(TimeEntry2[[#This Row],[Date]]=0,#REF!,G835+(7-L835))</f>
        <v>44031</v>
      </c>
      <c r="F835" s="21" t="str">
        <f>INDEX(projects[Charge_Code],MATCH(TimeEntry2[[#This Row],[Project_ID]],projects[Project_ID],0))</f>
        <v>210035-65 MC VBB WP1: DO-nota West (25-050)</v>
      </c>
      <c r="G835" s="27">
        <f>ROUNDDOWN(TimeEntry2[[#This Row],[Timestamp]],0)</f>
        <v>44028</v>
      </c>
      <c r="H835" s="8">
        <v>5.5</v>
      </c>
      <c r="I835" s="8" t="str">
        <f t="shared" si="24"/>
        <v>Normal Time</v>
      </c>
      <c r="J835" s="8" t="s">
        <v>910</v>
      </c>
      <c r="K835" s="24" t="str">
        <f>INDEX(projects[job number],MATCH(TimeEntry2[[#This Row],[Project_ID]],projects[Project_ID],0))</f>
        <v>210035-65</v>
      </c>
      <c r="L835" s="8">
        <f>IF(TimeEntry2[[#This Row],[Date]]=0,"",WEEKDAY(G835,2))</f>
        <v>4</v>
      </c>
      <c r="M835" s="28">
        <f>YEAR(TimeEntry2[[#This Row],[WkEnd]])</f>
        <v>2020</v>
      </c>
      <c r="N835" s="28">
        <f>WEEKNUM(TimeEntry2[[#This Row],[WkEnd]])</f>
        <v>30</v>
      </c>
      <c r="O835" s="28" t="str">
        <f>TimeEntry2[[#This Row],[Year]]&amp;"-"&amp;TimeEntry2[[#This Row],[WkNo]]</f>
        <v>2020-30</v>
      </c>
    </row>
    <row r="836" spans="1:15" x14ac:dyDescent="0.25">
      <c r="A836" s="26">
        <f>MOD(IF(ROW()=2,  0.1,    IF(INDEX(TimeEntry2[WkEnd],ROW()-1)  =INDEX(TimeEntry2[WkEnd],ROW()-2),    INDEX(TimeEntry2[format],ROW()-2),    INDEX(TimeEntry2[format],ROW()-2)    +1)),2)</f>
        <v>0.10000000000000009</v>
      </c>
      <c r="B836" s="6">
        <v>44028.690949074073</v>
      </c>
      <c r="C836" s="20">
        <f>TimeEntry2[[#This Row],[Timestamp]]</f>
        <v>44028.690949074073</v>
      </c>
      <c r="D836" s="8" t="s">
        <v>146</v>
      </c>
      <c r="E836" s="7">
        <f>IF(TimeEntry2[[#This Row],[Date]]=0,#REF!,G836+(7-L836))</f>
        <v>44031</v>
      </c>
      <c r="F836" s="21" t="str">
        <f>INDEX(projects[Charge_Code],MATCH(TimeEntry2[[#This Row],[Project_ID]],projects[Project_ID],0))</f>
        <v>257677-59  Melbourne Metro - Latrobe</v>
      </c>
      <c r="G836" s="27">
        <f>ROUNDDOWN(TimeEntry2[[#This Row],[Timestamp]],0)</f>
        <v>44028</v>
      </c>
      <c r="H836" s="8">
        <v>2</v>
      </c>
      <c r="I836" s="8" t="str">
        <f t="shared" si="24"/>
        <v>Normal Time</v>
      </c>
      <c r="J836" s="8" t="s">
        <v>911</v>
      </c>
      <c r="K836" s="24" t="str">
        <f>INDEX(projects[job number],MATCH(TimeEntry2[[#This Row],[Project_ID]],projects[Project_ID],0))</f>
        <v xml:space="preserve">257677-59 </v>
      </c>
      <c r="L836" s="8">
        <f>IF(TimeEntry2[[#This Row],[Date]]=0,"",WEEKDAY(G836,2))</f>
        <v>4</v>
      </c>
      <c r="M836" s="28">
        <f>YEAR(TimeEntry2[[#This Row],[WkEnd]])</f>
        <v>2020</v>
      </c>
      <c r="N836" s="28">
        <f>WEEKNUM(TimeEntry2[[#This Row],[WkEnd]])</f>
        <v>30</v>
      </c>
      <c r="O836" s="28" t="str">
        <f>TimeEntry2[[#This Row],[Year]]&amp;"-"&amp;TimeEntry2[[#This Row],[WkNo]]</f>
        <v>2020-30</v>
      </c>
    </row>
    <row r="837" spans="1:15" x14ac:dyDescent="0.25">
      <c r="A837" s="26">
        <f>MOD(IF(ROW()=2,  0.1,    IF(INDEX(TimeEntry2[WkEnd],ROW()-1)  =INDEX(TimeEntry2[WkEnd],ROW()-2),    INDEX(TimeEntry2[format],ROW()-2),    INDEX(TimeEntry2[format],ROW()-2)    +1)),2)</f>
        <v>0.10000000000000009</v>
      </c>
      <c r="B837" s="6">
        <v>44028.500416666669</v>
      </c>
      <c r="C837" s="20">
        <f>TimeEntry2[[#This Row],[Timestamp]]</f>
        <v>44028.500416666669</v>
      </c>
      <c r="D837" s="8" t="s">
        <v>200</v>
      </c>
      <c r="E837" s="7">
        <f>IF(TimeEntry2[[#This Row],[Date]]=0,#REF!,G837+(7-L837))</f>
        <v>44031</v>
      </c>
      <c r="F837" s="21" t="str">
        <f>INDEX(projects[Charge_Code],MATCH(TimeEntry2[[#This Row],[Project_ID]],projects[Project_ID],0))</f>
        <v>210035-65 MC VBB WP1: DO-nota West (25-050)</v>
      </c>
      <c r="G837" s="27">
        <f>ROUNDDOWN(TimeEntry2[[#This Row],[Timestamp]],0)</f>
        <v>44028</v>
      </c>
      <c r="H837" s="8">
        <v>0</v>
      </c>
      <c r="I837" s="8" t="str">
        <f t="shared" si="24"/>
        <v>Normal Time</v>
      </c>
      <c r="J837" s="8" t="s">
        <v>912</v>
      </c>
      <c r="K837" s="24" t="str">
        <f>INDEX(projects[job number],MATCH(TimeEntry2[[#This Row],[Project_ID]],projects[Project_ID],0))</f>
        <v>210035-65</v>
      </c>
      <c r="L837" s="8">
        <f>IF(TimeEntry2[[#This Row],[Date]]=0,"",WEEKDAY(G837,2))</f>
        <v>4</v>
      </c>
      <c r="M837" s="28">
        <f>YEAR(TimeEntry2[[#This Row],[WkEnd]])</f>
        <v>2020</v>
      </c>
      <c r="N837" s="28">
        <f>WEEKNUM(TimeEntry2[[#This Row],[WkEnd]])</f>
        <v>30</v>
      </c>
      <c r="O837" s="28" t="str">
        <f>TimeEntry2[[#This Row],[Year]]&amp;"-"&amp;TimeEntry2[[#This Row],[WkNo]]</f>
        <v>2020-30</v>
      </c>
    </row>
    <row r="838" spans="1:15" x14ac:dyDescent="0.25">
      <c r="A838" s="26">
        <f>MOD(IF(ROW()=2,  0.1,    IF(INDEX(TimeEntry2[WkEnd],ROW()-1)  =INDEX(TimeEntry2[WkEnd],ROW()-2),    INDEX(TimeEntry2[format],ROW()-2),    INDEX(TimeEntry2[format],ROW()-2)    +1)),2)</f>
        <v>0.10000000000000009</v>
      </c>
      <c r="B838" s="6">
        <v>44027.50037037037</v>
      </c>
      <c r="C838" s="20">
        <f>TimeEntry2[[#This Row],[Timestamp]]</f>
        <v>44027.50037037037</v>
      </c>
      <c r="D838" s="8" t="s">
        <v>21</v>
      </c>
      <c r="E838" s="7">
        <f>IF(TimeEntry2[[#This Row],[Date]]=0,#REF!,G838+(7-L838))</f>
        <v>44031</v>
      </c>
      <c r="F838" s="21" t="str">
        <f>INDEX(projects[Charge_Code],MATCH(TimeEntry2[[#This Row],[Project_ID]],projects[Project_ID],0))</f>
        <v>071945-07 BCS - management (01-124)</v>
      </c>
      <c r="G838" s="27">
        <f>ROUNDDOWN(TimeEntry2[[#This Row],[Timestamp]],0)</f>
        <v>44027</v>
      </c>
      <c r="H838" s="8">
        <v>0</v>
      </c>
      <c r="I838" s="8" t="str">
        <f t="shared" si="24"/>
        <v>Normal Time</v>
      </c>
      <c r="J838" s="8" t="s">
        <v>913</v>
      </c>
      <c r="K838" s="24" t="str">
        <f>INDEX(projects[job number],MATCH(TimeEntry2[[#This Row],[Project_ID]],projects[Project_ID],0))</f>
        <v>071945-07</v>
      </c>
      <c r="L838" s="8">
        <f>IF(TimeEntry2[[#This Row],[Date]]=0,"",WEEKDAY(G838,2))</f>
        <v>3</v>
      </c>
      <c r="M838" s="28">
        <f>YEAR(TimeEntry2[[#This Row],[WkEnd]])</f>
        <v>2020</v>
      </c>
      <c r="N838" s="28">
        <f>WEEKNUM(TimeEntry2[[#This Row],[WkEnd]])</f>
        <v>30</v>
      </c>
      <c r="O838" s="28" t="str">
        <f>TimeEntry2[[#This Row],[Year]]&amp;"-"&amp;TimeEntry2[[#This Row],[WkNo]]</f>
        <v>2020-30</v>
      </c>
    </row>
    <row r="839" spans="1:15" x14ac:dyDescent="0.25">
      <c r="A839" s="26">
        <f>MOD(IF(ROW()=2,  0.1,    IF(INDEX(TimeEntry2[WkEnd],ROW()-1)  =INDEX(TimeEntry2[WkEnd],ROW()-2),    INDEX(TimeEntry2[format],ROW()-2),    INDEX(TimeEntry2[format],ROW()-2)    +1)),2)</f>
        <v>0.10000000000000009</v>
      </c>
      <c r="B839" s="6">
        <v>44027.50037037037</v>
      </c>
      <c r="C839" s="20">
        <f>TimeEntry2[[#This Row],[Timestamp]]</f>
        <v>44027.50037037037</v>
      </c>
      <c r="D839" s="8" t="s">
        <v>200</v>
      </c>
      <c r="E839" s="7">
        <f>IF(TimeEntry2[[#This Row],[Date]]=0,#REF!,G839+(7-L839))</f>
        <v>44031</v>
      </c>
      <c r="F839" s="21" t="str">
        <f>INDEX(projects[Charge_Code],MATCH(TimeEntry2[[#This Row],[Project_ID]],projects[Project_ID],0))</f>
        <v>210035-65 MC VBB WP1: DO-nota West (25-050)</v>
      </c>
      <c r="G839" s="27">
        <f>ROUNDDOWN(TimeEntry2[[#This Row],[Timestamp]],0)</f>
        <v>44027</v>
      </c>
      <c r="H839" s="8">
        <v>7.5</v>
      </c>
      <c r="I839" s="8" t="str">
        <f t="shared" si="24"/>
        <v>Normal Time</v>
      </c>
      <c r="J839" s="8" t="s">
        <v>914</v>
      </c>
      <c r="K839" s="24" t="str">
        <f>INDEX(projects[job number],MATCH(TimeEntry2[[#This Row],[Project_ID]],projects[Project_ID],0))</f>
        <v>210035-65</v>
      </c>
      <c r="L839" s="8">
        <f>IF(TimeEntry2[[#This Row],[Date]]=0,"",WEEKDAY(G839,2))</f>
        <v>3</v>
      </c>
      <c r="M839" s="28">
        <f>YEAR(TimeEntry2[[#This Row],[WkEnd]])</f>
        <v>2020</v>
      </c>
      <c r="N839" s="28">
        <f>WEEKNUM(TimeEntry2[[#This Row],[WkEnd]])</f>
        <v>30</v>
      </c>
      <c r="O839" s="28" t="str">
        <f>TimeEntry2[[#This Row],[Year]]&amp;"-"&amp;TimeEntry2[[#This Row],[WkNo]]</f>
        <v>2020-30</v>
      </c>
    </row>
    <row r="840" spans="1:15" x14ac:dyDescent="0.25">
      <c r="A840" s="26">
        <f>MOD(IF(ROW()=2,  0.1,    IF(INDEX(TimeEntry2[WkEnd],ROW()-1)  =INDEX(TimeEntry2[WkEnd],ROW()-2),    INDEX(TimeEntry2[format],ROW()-2),    INDEX(TimeEntry2[format],ROW()-2)    +1)),2)</f>
        <v>0.10000000000000009</v>
      </c>
      <c r="B840" s="6">
        <v>44026.701990740738</v>
      </c>
      <c r="C840" s="20">
        <f>TimeEntry2[[#This Row],[Timestamp]]</f>
        <v>44026.701990740738</v>
      </c>
      <c r="D840" s="8" t="s">
        <v>200</v>
      </c>
      <c r="E840" s="7">
        <f>IF(TimeEntry2[[#This Row],[Date]]=0,#REF!,G840+(7-L840))</f>
        <v>44031</v>
      </c>
      <c r="F840" s="21" t="str">
        <f>INDEX(projects[Charge_Code],MATCH(TimeEntry2[[#This Row],[Project_ID]],projects[Project_ID],0))</f>
        <v>210035-65 MC VBB WP1: DO-nota West (25-050)</v>
      </c>
      <c r="G840" s="27">
        <f>ROUNDDOWN(TimeEntry2[[#This Row],[Timestamp]],0)</f>
        <v>44026</v>
      </c>
      <c r="H840" s="8">
        <v>3.5</v>
      </c>
      <c r="I840" s="8" t="str">
        <f t="shared" si="24"/>
        <v>Normal Time</v>
      </c>
      <c r="J840" s="8" t="s">
        <v>915</v>
      </c>
      <c r="K840" s="24" t="str">
        <f>INDEX(projects[job number],MATCH(TimeEntry2[[#This Row],[Project_ID]],projects[Project_ID],0))</f>
        <v>210035-65</v>
      </c>
      <c r="L840" s="8">
        <f>IF(TimeEntry2[[#This Row],[Date]]=0,"",WEEKDAY(G840,2))</f>
        <v>2</v>
      </c>
      <c r="M840" s="28">
        <f>YEAR(TimeEntry2[[#This Row],[WkEnd]])</f>
        <v>2020</v>
      </c>
      <c r="N840" s="28">
        <f>WEEKNUM(TimeEntry2[[#This Row],[WkEnd]])</f>
        <v>30</v>
      </c>
      <c r="O840" s="28" t="str">
        <f>TimeEntry2[[#This Row],[Year]]&amp;"-"&amp;TimeEntry2[[#This Row],[WkNo]]</f>
        <v>2020-30</v>
      </c>
    </row>
    <row r="841" spans="1:15" x14ac:dyDescent="0.25">
      <c r="A841" s="26">
        <f>MOD(IF(ROW()=2,  0.1,    IF(INDEX(TimeEntry2[WkEnd],ROW()-1)  =INDEX(TimeEntry2[WkEnd],ROW()-2),    INDEX(TimeEntry2[format],ROW()-2),    INDEX(TimeEntry2[format],ROW()-2)    +1)),2)</f>
        <v>0.10000000000000009</v>
      </c>
      <c r="B841" s="6">
        <v>44026.502349537041</v>
      </c>
      <c r="C841" s="20">
        <f>TimeEntry2[[#This Row],[Timestamp]]</f>
        <v>44026.502349537041</v>
      </c>
      <c r="D841" s="8" t="s">
        <v>200</v>
      </c>
      <c r="E841" s="7">
        <f>IF(TimeEntry2[[#This Row],[Date]]=0,#REF!,G841+(7-L841))</f>
        <v>44031</v>
      </c>
      <c r="F841" s="21" t="str">
        <f>INDEX(projects[Charge_Code],MATCH(TimeEntry2[[#This Row],[Project_ID]],projects[Project_ID],0))</f>
        <v>210035-65 MC VBB WP1: DO-nota West (25-050)</v>
      </c>
      <c r="G841" s="27">
        <f>ROUNDDOWN(TimeEntry2[[#This Row],[Timestamp]],0)</f>
        <v>44026</v>
      </c>
      <c r="H841" s="8">
        <v>4</v>
      </c>
      <c r="I841" s="8" t="str">
        <f t="shared" si="24"/>
        <v>Normal Time</v>
      </c>
      <c r="J841" s="8" t="s">
        <v>252</v>
      </c>
      <c r="K841" s="24" t="str">
        <f>INDEX(projects[job number],MATCH(TimeEntry2[[#This Row],[Project_ID]],projects[Project_ID],0))</f>
        <v>210035-65</v>
      </c>
      <c r="L841" s="8">
        <f>IF(TimeEntry2[[#This Row],[Date]]=0,"",WEEKDAY(G841,2))</f>
        <v>2</v>
      </c>
      <c r="M841" s="28">
        <f>YEAR(TimeEntry2[[#This Row],[WkEnd]])</f>
        <v>2020</v>
      </c>
      <c r="N841" s="28">
        <f>WEEKNUM(TimeEntry2[[#This Row],[WkEnd]])</f>
        <v>30</v>
      </c>
      <c r="O841" s="28" t="str">
        <f>TimeEntry2[[#This Row],[Year]]&amp;"-"&amp;TimeEntry2[[#This Row],[WkNo]]</f>
        <v>2020-30</v>
      </c>
    </row>
    <row r="842" spans="1:15" x14ac:dyDescent="0.25">
      <c r="A842" s="26">
        <f>MOD(IF(ROW()=2,  0.1,    IF(INDEX(TimeEntry2[WkEnd],ROW()-1)  =INDEX(TimeEntry2[WkEnd],ROW()-2),    INDEX(TimeEntry2[format],ROW()-2),    INDEX(TimeEntry2[format],ROW()-2)    +1)),2)</f>
        <v>0.10000000000000009</v>
      </c>
      <c r="B842" s="6">
        <v>44025.669178240743</v>
      </c>
      <c r="C842" s="20">
        <f>TimeEntry2[[#This Row],[Timestamp]]</f>
        <v>44025.669178240743</v>
      </c>
      <c r="D842" s="8" t="s">
        <v>200</v>
      </c>
      <c r="E842" s="7">
        <f>IF(TimeEntry2[[#This Row],[Date]]=0,#REF!,G842+(7-L842))</f>
        <v>44031</v>
      </c>
      <c r="F842" s="21" t="str">
        <f>INDEX(projects[Charge_Code],MATCH(TimeEntry2[[#This Row],[Project_ID]],projects[Project_ID],0))</f>
        <v>210035-65 MC VBB WP1: DO-nota West (25-050)</v>
      </c>
      <c r="G842" s="27">
        <f>ROUNDDOWN(TimeEntry2[[#This Row],[Timestamp]],0)</f>
        <v>44025</v>
      </c>
      <c r="H842" s="8">
        <v>5.5</v>
      </c>
      <c r="I842" s="8" t="str">
        <f t="shared" si="24"/>
        <v>Normal Time</v>
      </c>
      <c r="J842" s="8" t="s">
        <v>916</v>
      </c>
      <c r="K842" s="24" t="str">
        <f>INDEX(projects[job number],MATCH(TimeEntry2[[#This Row],[Project_ID]],projects[Project_ID],0))</f>
        <v>210035-65</v>
      </c>
      <c r="L842" s="8">
        <f>IF(TimeEntry2[[#This Row],[Date]]=0,"",WEEKDAY(G842,2))</f>
        <v>1</v>
      </c>
      <c r="M842" s="28">
        <f>YEAR(TimeEntry2[[#This Row],[WkEnd]])</f>
        <v>2020</v>
      </c>
      <c r="N842" s="28">
        <f>WEEKNUM(TimeEntry2[[#This Row],[WkEnd]])</f>
        <v>30</v>
      </c>
      <c r="O842" s="28" t="str">
        <f>TimeEntry2[[#This Row],[Year]]&amp;"-"&amp;TimeEntry2[[#This Row],[WkNo]]</f>
        <v>2020-30</v>
      </c>
    </row>
    <row r="843" spans="1:15" x14ac:dyDescent="0.25">
      <c r="A843" s="26">
        <f>MOD(IF(ROW()=2,  0.1,    IF(INDEX(TimeEntry2[WkEnd],ROW()-1)  =INDEX(TimeEntry2[WkEnd],ROW()-2),    INDEX(TimeEntry2[format],ROW()-2),    INDEX(TimeEntry2[format],ROW()-2)    +1)),2)</f>
        <v>0.10000000000000009</v>
      </c>
      <c r="B843" s="6">
        <v>44025.500428240739</v>
      </c>
      <c r="C843" s="20">
        <f>TimeEntry2[[#This Row],[Timestamp]]</f>
        <v>44025.500428240739</v>
      </c>
      <c r="D843" s="8" t="s">
        <v>200</v>
      </c>
      <c r="E843" s="7">
        <f>IF(TimeEntry2[[#This Row],[Date]]=0,#REF!,G843+(7-L843))</f>
        <v>44031</v>
      </c>
      <c r="F843" s="21" t="str">
        <f>INDEX(projects[Charge_Code],MATCH(TimeEntry2[[#This Row],[Project_ID]],projects[Project_ID],0))</f>
        <v>210035-65 MC VBB WP1: DO-nota West (25-050)</v>
      </c>
      <c r="G843" s="27">
        <f>ROUNDDOWN(TimeEntry2[[#This Row],[Timestamp]],0)</f>
        <v>44025</v>
      </c>
      <c r="H843" s="8">
        <v>2</v>
      </c>
      <c r="I843" s="8" t="str">
        <f t="shared" si="24"/>
        <v>Normal Time</v>
      </c>
      <c r="J843" s="8" t="s">
        <v>917</v>
      </c>
      <c r="K843" s="24" t="str">
        <f>INDEX(projects[job number],MATCH(TimeEntry2[[#This Row],[Project_ID]],projects[Project_ID],0))</f>
        <v>210035-65</v>
      </c>
      <c r="L843" s="8">
        <f>IF(TimeEntry2[[#This Row],[Date]]=0,"",WEEKDAY(G843,2))</f>
        <v>1</v>
      </c>
      <c r="M843" s="28">
        <f>YEAR(TimeEntry2[[#This Row],[WkEnd]])</f>
        <v>2020</v>
      </c>
      <c r="N843" s="28">
        <f>WEEKNUM(TimeEntry2[[#This Row],[WkEnd]])</f>
        <v>30</v>
      </c>
      <c r="O843" s="28" t="str">
        <f>TimeEntry2[[#This Row],[Year]]&amp;"-"&amp;TimeEntry2[[#This Row],[WkNo]]</f>
        <v>2020-30</v>
      </c>
    </row>
    <row r="844" spans="1:15" x14ac:dyDescent="0.25">
      <c r="A844" s="26">
        <f>MOD(IF(ROW()=2,  0.1,    IF(INDEX(TimeEntry2[WkEnd],ROW()-1)  =INDEX(TimeEntry2[WkEnd],ROW()-2),    INDEX(TimeEntry2[format],ROW()-2),    INDEX(TimeEntry2[format],ROW()-2)    +1)),2)</f>
        <v>1.1000000000000001</v>
      </c>
      <c r="B844" s="6">
        <v>44022.669074074074</v>
      </c>
      <c r="C844" s="20">
        <f>TimeEntry2[[#This Row],[Timestamp]]</f>
        <v>44022.669074074074</v>
      </c>
      <c r="D844" s="8" t="s">
        <v>200</v>
      </c>
      <c r="E844" s="7">
        <f>IF(TimeEntry2[[#This Row],[Date]]=0,#REF!,G844+(7-L844))</f>
        <v>44024</v>
      </c>
      <c r="F844" s="21" t="str">
        <f>INDEX(projects[Charge_Code],MATCH(TimeEntry2[[#This Row],[Project_ID]],projects[Project_ID],0))</f>
        <v>210035-65 MC VBB WP1: DO-nota West (25-050)</v>
      </c>
      <c r="G844" s="27">
        <f>ROUNDDOWN(TimeEntry2[[#This Row],[Timestamp]],0)</f>
        <v>44022</v>
      </c>
      <c r="H844" s="8">
        <v>3.75</v>
      </c>
      <c r="I844" s="8" t="str">
        <f t="shared" si="24"/>
        <v>Normal Time</v>
      </c>
      <c r="J844" s="8" t="s">
        <v>918</v>
      </c>
      <c r="K844" s="24" t="str">
        <f>INDEX(projects[job number],MATCH(TimeEntry2[[#This Row],[Project_ID]],projects[Project_ID],0))</f>
        <v>210035-65</v>
      </c>
      <c r="L844" s="8">
        <f>IF(TimeEntry2[[#This Row],[Date]]=0,"",WEEKDAY(G844,2))</f>
        <v>5</v>
      </c>
      <c r="M844" s="28">
        <f>YEAR(TimeEntry2[[#This Row],[WkEnd]])</f>
        <v>2020</v>
      </c>
      <c r="N844" s="28">
        <f>WEEKNUM(TimeEntry2[[#This Row],[WkEnd]])</f>
        <v>29</v>
      </c>
      <c r="O844" s="28" t="str">
        <f>TimeEntry2[[#This Row],[Year]]&amp;"-"&amp;TimeEntry2[[#This Row],[WkNo]]</f>
        <v>2020-29</v>
      </c>
    </row>
    <row r="845" spans="1:15" x14ac:dyDescent="0.25">
      <c r="A845" s="26">
        <f>MOD(IF(ROW()=2,  0.1,    IF(INDEX(TimeEntry2[WkEnd],ROW()-1)  =INDEX(TimeEntry2[WkEnd],ROW()-2),    INDEX(TimeEntry2[format],ROW()-2),    INDEX(TimeEntry2[format],ROW()-2)    +1)),2)</f>
        <v>1.1000000000000001</v>
      </c>
      <c r="B845" s="6">
        <v>44022.50240740741</v>
      </c>
      <c r="C845" s="20">
        <f>TimeEntry2[[#This Row],[Timestamp]]</f>
        <v>44022.50240740741</v>
      </c>
      <c r="D845" s="8" t="s">
        <v>200</v>
      </c>
      <c r="E845" s="7">
        <f>IF(TimeEntry2[[#This Row],[Date]]=0,#REF!,G845+(7-L845))</f>
        <v>44024</v>
      </c>
      <c r="F845" s="21" t="str">
        <f>INDEX(projects[Charge_Code],MATCH(TimeEntry2[[#This Row],[Project_ID]],projects[Project_ID],0))</f>
        <v>210035-65 MC VBB WP1: DO-nota West (25-050)</v>
      </c>
      <c r="G845" s="27">
        <f>ROUNDDOWN(TimeEntry2[[#This Row],[Timestamp]],0)</f>
        <v>44022</v>
      </c>
      <c r="H845" s="8">
        <v>3.75</v>
      </c>
      <c r="I845" s="8" t="str">
        <f t="shared" si="24"/>
        <v>Normal Time</v>
      </c>
      <c r="J845" s="8" t="s">
        <v>919</v>
      </c>
      <c r="K845" s="24" t="str">
        <f>INDEX(projects[job number],MATCH(TimeEntry2[[#This Row],[Project_ID]],projects[Project_ID],0))</f>
        <v>210035-65</v>
      </c>
      <c r="L845" s="8">
        <f>IF(TimeEntry2[[#This Row],[Date]]=0,"",WEEKDAY(G845,2))</f>
        <v>5</v>
      </c>
      <c r="M845" s="28">
        <f>YEAR(TimeEntry2[[#This Row],[WkEnd]])</f>
        <v>2020</v>
      </c>
      <c r="N845" s="28">
        <f>WEEKNUM(TimeEntry2[[#This Row],[WkEnd]])</f>
        <v>29</v>
      </c>
      <c r="O845" s="28" t="str">
        <f>TimeEntry2[[#This Row],[Year]]&amp;"-"&amp;TimeEntry2[[#This Row],[WkNo]]</f>
        <v>2020-29</v>
      </c>
    </row>
    <row r="846" spans="1:15" x14ac:dyDescent="0.25">
      <c r="A846" s="26">
        <f>MOD(IF(ROW()=2,  0.1,    IF(INDEX(TimeEntry2[WkEnd],ROW()-1)  =INDEX(TimeEntry2[WkEnd],ROW()-2),    INDEX(TimeEntry2[format],ROW()-2),    INDEX(TimeEntry2[format],ROW()-2)    +1)),2)</f>
        <v>1.1000000000000001</v>
      </c>
      <c r="B846" s="6">
        <v>44022.50240740741</v>
      </c>
      <c r="C846" s="20">
        <f>TimeEntry2[[#This Row],[Timestamp]]</f>
        <v>44022.50240740741</v>
      </c>
      <c r="D846" s="8" t="s">
        <v>21</v>
      </c>
      <c r="E846" s="7">
        <f>IF(TimeEntry2[[#This Row],[Date]]=0,#REF!,G846+(7-L846))</f>
        <v>44024</v>
      </c>
      <c r="F846" s="21" t="str">
        <f>INDEX(projects[Charge_Code],MATCH(TimeEntry2[[#This Row],[Project_ID]],projects[Project_ID],0))</f>
        <v>071945-07 BCS - management (01-124)</v>
      </c>
      <c r="G846" s="27">
        <f>ROUNDDOWN(TimeEntry2[[#This Row],[Timestamp]],0)</f>
        <v>44022</v>
      </c>
      <c r="H846" s="8">
        <v>0</v>
      </c>
      <c r="I846" s="8" t="str">
        <f t="shared" si="24"/>
        <v>Normal Time</v>
      </c>
      <c r="J846" s="8" t="s">
        <v>902</v>
      </c>
      <c r="K846" s="24" t="str">
        <f>INDEX(projects[job number],MATCH(TimeEntry2[[#This Row],[Project_ID]],projects[Project_ID],0))</f>
        <v>071945-07</v>
      </c>
      <c r="L846" s="8">
        <f>IF(TimeEntry2[[#This Row],[Date]]=0,"",WEEKDAY(G846,2))</f>
        <v>5</v>
      </c>
      <c r="M846" s="28">
        <f>YEAR(TimeEntry2[[#This Row],[WkEnd]])</f>
        <v>2020</v>
      </c>
      <c r="N846" s="28">
        <f>WEEKNUM(TimeEntry2[[#This Row],[WkEnd]])</f>
        <v>29</v>
      </c>
      <c r="O846" s="28" t="str">
        <f>TimeEntry2[[#This Row],[Year]]&amp;"-"&amp;TimeEntry2[[#This Row],[WkNo]]</f>
        <v>2020-29</v>
      </c>
    </row>
    <row r="847" spans="1:15" x14ac:dyDescent="0.25">
      <c r="A847" s="26">
        <f>MOD(IF(ROW()=2,  0.1,    IF(INDEX(TimeEntry2[WkEnd],ROW()-1)  =INDEX(TimeEntry2[WkEnd],ROW()-2),    INDEX(TimeEntry2[format],ROW()-2),    INDEX(TimeEntry2[format],ROW()-2)    +1)),2)</f>
        <v>1.1000000000000001</v>
      </c>
      <c r="B847" s="6">
        <v>44021.585833333331</v>
      </c>
      <c r="C847" s="20">
        <f>TimeEntry2[[#This Row],[Timestamp]]</f>
        <v>44021.585833333331</v>
      </c>
      <c r="D847" s="8" t="s">
        <v>200</v>
      </c>
      <c r="E847" s="7">
        <f>IF(TimeEntry2[[#This Row],[Date]]=0,#REF!,G847+(7-L847))</f>
        <v>44024</v>
      </c>
      <c r="F847" s="21" t="str">
        <f>INDEX(projects[Charge_Code],MATCH(TimeEntry2[[#This Row],[Project_ID]],projects[Project_ID],0))</f>
        <v>210035-65 MC VBB WP1: DO-nota West (25-050)</v>
      </c>
      <c r="G847" s="27">
        <f>ROUNDDOWN(TimeEntry2[[#This Row],[Timestamp]],0)</f>
        <v>44021</v>
      </c>
      <c r="H847" s="8">
        <v>5.5</v>
      </c>
      <c r="I847" s="8" t="str">
        <f t="shared" si="24"/>
        <v>Normal Time</v>
      </c>
      <c r="J847" s="8" t="s">
        <v>920</v>
      </c>
      <c r="K847" s="24" t="str">
        <f>INDEX(projects[job number],MATCH(TimeEntry2[[#This Row],[Project_ID]],projects[Project_ID],0))</f>
        <v>210035-65</v>
      </c>
      <c r="L847" s="8">
        <f>IF(TimeEntry2[[#This Row],[Date]]=0,"",WEEKDAY(G847,2))</f>
        <v>4</v>
      </c>
      <c r="M847" s="28">
        <f>YEAR(TimeEntry2[[#This Row],[WkEnd]])</f>
        <v>2020</v>
      </c>
      <c r="N847" s="28">
        <f>WEEKNUM(TimeEntry2[[#This Row],[WkEnd]])</f>
        <v>29</v>
      </c>
      <c r="O847" s="28" t="str">
        <f>TimeEntry2[[#This Row],[Year]]&amp;"-"&amp;TimeEntry2[[#This Row],[WkNo]]</f>
        <v>2020-29</v>
      </c>
    </row>
    <row r="848" spans="1:15" x14ac:dyDescent="0.25">
      <c r="A848" s="26">
        <f>MOD(IF(ROW()=2,  0.1,    IF(INDEX(TimeEntry2[WkEnd],ROW()-1)  =INDEX(TimeEntry2[WkEnd],ROW()-2),    INDEX(TimeEntry2[format],ROW()-2),    INDEX(TimeEntry2[format],ROW()-2)    +1)),2)</f>
        <v>1.1000000000000001</v>
      </c>
      <c r="B848" s="6">
        <v>44021.521122685182</v>
      </c>
      <c r="C848" s="20">
        <f>TimeEntry2[[#This Row],[Timestamp]]</f>
        <v>44021.521122685182</v>
      </c>
      <c r="D848" s="8" t="s">
        <v>146</v>
      </c>
      <c r="E848" s="7">
        <f>IF(TimeEntry2[[#This Row],[Date]]=0,#REF!,G848+(7-L848))</f>
        <v>44024</v>
      </c>
      <c r="F848" s="21" t="str">
        <f>INDEX(projects[Charge_Code],MATCH(TimeEntry2[[#This Row],[Project_ID]],projects[Project_ID],0))</f>
        <v>257677-59  Melbourne Metro - Latrobe</v>
      </c>
      <c r="G848" s="27">
        <f>ROUNDDOWN(TimeEntry2[[#This Row],[Timestamp]],0)</f>
        <v>44021</v>
      </c>
      <c r="H848" s="8">
        <v>2</v>
      </c>
      <c r="I848" s="8" t="str">
        <f t="shared" si="24"/>
        <v>Normal Time</v>
      </c>
      <c r="J848" s="8" t="s">
        <v>921</v>
      </c>
      <c r="K848" s="24" t="str">
        <f>INDEX(projects[job number],MATCH(TimeEntry2[[#This Row],[Project_ID]],projects[Project_ID],0))</f>
        <v xml:space="preserve">257677-59 </v>
      </c>
      <c r="L848" s="8">
        <f>IF(TimeEntry2[[#This Row],[Date]]=0,"",WEEKDAY(G848,2))</f>
        <v>4</v>
      </c>
      <c r="M848" s="28">
        <f>YEAR(TimeEntry2[[#This Row],[WkEnd]])</f>
        <v>2020</v>
      </c>
      <c r="N848" s="28">
        <f>WEEKNUM(TimeEntry2[[#This Row],[WkEnd]])</f>
        <v>29</v>
      </c>
      <c r="O848" s="28" t="str">
        <f>TimeEntry2[[#This Row],[Year]]&amp;"-"&amp;TimeEntry2[[#This Row],[WkNo]]</f>
        <v>2020-29</v>
      </c>
    </row>
    <row r="849" spans="1:15" x14ac:dyDescent="0.25">
      <c r="A849" s="26">
        <f>MOD(IF(ROW()=2,  0.1,    IF(INDEX(TimeEntry2[WkEnd],ROW()-1)  =INDEX(TimeEntry2[WkEnd],ROW()-2),    INDEX(TimeEntry2[format],ROW()-2),    INDEX(TimeEntry2[format],ROW()-2)    +1)),2)</f>
        <v>1.1000000000000001</v>
      </c>
      <c r="B849" s="6">
        <v>44020.811620370368</v>
      </c>
      <c r="C849" s="20">
        <f>TimeEntry2[[#This Row],[Timestamp]]</f>
        <v>44020.811620370368</v>
      </c>
      <c r="D849" s="8" t="s">
        <v>200</v>
      </c>
      <c r="E849" s="7">
        <f>IF(TimeEntry2[[#This Row],[Date]]=0,#REF!,G849+(7-L849))</f>
        <v>44024</v>
      </c>
      <c r="F849" s="21" t="str">
        <f>INDEX(projects[Charge_Code],MATCH(TimeEntry2[[#This Row],[Project_ID]],projects[Project_ID],0))</f>
        <v>210035-65 MC VBB WP1: DO-nota West (25-050)</v>
      </c>
      <c r="G849" s="27">
        <f>ROUNDDOWN(TimeEntry2[[#This Row],[Timestamp]],0)</f>
        <v>44020</v>
      </c>
      <c r="H849" s="8">
        <v>7.5</v>
      </c>
      <c r="I849" s="8" t="str">
        <f t="shared" si="24"/>
        <v>Normal Time</v>
      </c>
      <c r="J849" s="8" t="s">
        <v>922</v>
      </c>
      <c r="K849" s="24" t="str">
        <f>INDEX(projects[job number],MATCH(TimeEntry2[[#This Row],[Project_ID]],projects[Project_ID],0))</f>
        <v>210035-65</v>
      </c>
      <c r="L849" s="8">
        <f>IF(TimeEntry2[[#This Row],[Date]]=0,"",WEEKDAY(G849,2))</f>
        <v>3</v>
      </c>
      <c r="M849" s="28">
        <f>YEAR(TimeEntry2[[#This Row],[WkEnd]])</f>
        <v>2020</v>
      </c>
      <c r="N849" s="28">
        <f>WEEKNUM(TimeEntry2[[#This Row],[WkEnd]])</f>
        <v>29</v>
      </c>
      <c r="O849" s="28" t="str">
        <f>TimeEntry2[[#This Row],[Year]]&amp;"-"&amp;TimeEntry2[[#This Row],[WkNo]]</f>
        <v>2020-29</v>
      </c>
    </row>
    <row r="850" spans="1:15" x14ac:dyDescent="0.25">
      <c r="A850" s="26">
        <f>MOD(IF(ROW()=2,  0.1,    IF(INDEX(TimeEntry2[WkEnd],ROW()-1)  =INDEX(TimeEntry2[WkEnd],ROW()-2),    INDEX(TimeEntry2[format],ROW()-2),    INDEX(TimeEntry2[format],ROW()-2)    +1)),2)</f>
        <v>1.1000000000000001</v>
      </c>
      <c r="B850" s="6">
        <v>44019.687847222223</v>
      </c>
      <c r="C850" s="20">
        <f>TimeEntry2[[#This Row],[Timestamp]]</f>
        <v>44019.687847222223</v>
      </c>
      <c r="D850" s="8" t="s">
        <v>200</v>
      </c>
      <c r="E850" s="7">
        <f>IF(TimeEntry2[[#This Row],[Date]]=0,#REF!,G850+(7-L850))</f>
        <v>44024</v>
      </c>
      <c r="F850" s="21" t="str">
        <f>INDEX(projects[Charge_Code],MATCH(TimeEntry2[[#This Row],[Project_ID]],projects[Project_ID],0))</f>
        <v>210035-65 MC VBB WP1: DO-nota West (25-050)</v>
      </c>
      <c r="G850" s="27">
        <f>ROUNDDOWN(TimeEntry2[[#This Row],[Timestamp]],0)</f>
        <v>44019</v>
      </c>
      <c r="H850" s="8">
        <v>7.5</v>
      </c>
      <c r="I850" s="8" t="str">
        <f t="shared" si="24"/>
        <v>Normal Time</v>
      </c>
      <c r="J850" s="8" t="s">
        <v>923</v>
      </c>
      <c r="K850" s="24" t="str">
        <f>INDEX(projects[job number],MATCH(TimeEntry2[[#This Row],[Project_ID]],projects[Project_ID],0))</f>
        <v>210035-65</v>
      </c>
      <c r="L850" s="8">
        <f>IF(TimeEntry2[[#This Row],[Date]]=0,"",WEEKDAY(G850,2))</f>
        <v>2</v>
      </c>
      <c r="M850" s="28">
        <f>YEAR(TimeEntry2[[#This Row],[WkEnd]])</f>
        <v>2020</v>
      </c>
      <c r="N850" s="28">
        <f>WEEKNUM(TimeEntry2[[#This Row],[WkEnd]])</f>
        <v>29</v>
      </c>
      <c r="O850" s="28" t="str">
        <f>TimeEntry2[[#This Row],[Year]]&amp;"-"&amp;TimeEntry2[[#This Row],[WkNo]]</f>
        <v>2020-29</v>
      </c>
    </row>
    <row r="851" spans="1:15" x14ac:dyDescent="0.25">
      <c r="A851" s="26">
        <f>MOD(IF(ROW()=2,  0.1,    IF(INDEX(TimeEntry2[WkEnd],ROW()-1)  =INDEX(TimeEntry2[WkEnd],ROW()-2),    INDEX(TimeEntry2[format],ROW()-2),    INDEX(TimeEntry2[format],ROW()-2)    +1)),2)</f>
        <v>1.1000000000000001</v>
      </c>
      <c r="B851" s="6">
        <v>44018.439849537041</v>
      </c>
      <c r="C851" s="20">
        <f>TimeEntry2[[#This Row],[Timestamp]]</f>
        <v>44018.439849537041</v>
      </c>
      <c r="D851" s="8" t="s">
        <v>200</v>
      </c>
      <c r="E851" s="7">
        <f>IF(TimeEntry2[[#This Row],[Date]]=0,#REF!,G851+(7-L851))</f>
        <v>44024</v>
      </c>
      <c r="F851" s="21" t="str">
        <f>INDEX(projects[Charge_Code],MATCH(TimeEntry2[[#This Row],[Project_ID]],projects[Project_ID],0))</f>
        <v>210035-65 MC VBB WP1: DO-nota West (25-050)</v>
      </c>
      <c r="G851" s="27">
        <f>ROUNDDOWN(TimeEntry2[[#This Row],[Timestamp]],0)</f>
        <v>44018</v>
      </c>
      <c r="H851" s="8">
        <v>7.5</v>
      </c>
      <c r="I851" s="8" t="str">
        <f t="shared" si="24"/>
        <v>Normal Time</v>
      </c>
      <c r="J851" s="8" t="s">
        <v>924</v>
      </c>
      <c r="K851" s="24" t="str">
        <f>INDEX(projects[job number],MATCH(TimeEntry2[[#This Row],[Project_ID]],projects[Project_ID],0))</f>
        <v>210035-65</v>
      </c>
      <c r="L851" s="8">
        <f>IF(TimeEntry2[[#This Row],[Date]]=0,"",WEEKDAY(G851,2))</f>
        <v>1</v>
      </c>
      <c r="M851" s="28">
        <f>YEAR(TimeEntry2[[#This Row],[WkEnd]])</f>
        <v>2020</v>
      </c>
      <c r="N851" s="28">
        <f>WEEKNUM(TimeEntry2[[#This Row],[WkEnd]])</f>
        <v>29</v>
      </c>
      <c r="O851" s="28" t="str">
        <f>TimeEntry2[[#This Row],[Year]]&amp;"-"&amp;TimeEntry2[[#This Row],[WkNo]]</f>
        <v>2020-29</v>
      </c>
    </row>
    <row r="852" spans="1:15" x14ac:dyDescent="0.25">
      <c r="A852" s="26">
        <f>MOD(IF(ROW()=2,  0.1,    IF(INDEX(TimeEntry2[WkEnd],ROW()-1)  =INDEX(TimeEntry2[WkEnd],ROW()-2),    INDEX(TimeEntry2[format],ROW()-2),    INDEX(TimeEntry2[format],ROW()-2)    +1)),2)</f>
        <v>1.1000000000000001</v>
      </c>
      <c r="B852" s="6">
        <v>44018.439849537041</v>
      </c>
      <c r="C852" s="20">
        <f>TimeEntry2[[#This Row],[Timestamp]]</f>
        <v>44018.439849537041</v>
      </c>
      <c r="D852" s="8" t="s">
        <v>21</v>
      </c>
      <c r="E852" s="7">
        <f>IF(TimeEntry2[[#This Row],[Date]]=0,#REF!,G852+(7-L852))</f>
        <v>44024</v>
      </c>
      <c r="F852" s="21" t="str">
        <f>INDEX(projects[Charge_Code],MATCH(TimeEntry2[[#This Row],[Project_ID]],projects[Project_ID],0))</f>
        <v>071945-07 BCS - management (01-124)</v>
      </c>
      <c r="G852" s="27">
        <f>ROUNDDOWN(TimeEntry2[[#This Row],[Timestamp]],0)</f>
        <v>44018</v>
      </c>
      <c r="H852" s="8">
        <v>0</v>
      </c>
      <c r="I852" s="8" t="str">
        <f t="shared" si="24"/>
        <v>Normal Time</v>
      </c>
      <c r="J852" s="8" t="s">
        <v>925</v>
      </c>
      <c r="K852" s="24" t="str">
        <f>INDEX(projects[job number],MATCH(TimeEntry2[[#This Row],[Project_ID]],projects[Project_ID],0))</f>
        <v>071945-07</v>
      </c>
      <c r="L852" s="8">
        <f>IF(TimeEntry2[[#This Row],[Date]]=0,"",WEEKDAY(G852,2))</f>
        <v>1</v>
      </c>
      <c r="M852" s="28">
        <f>YEAR(TimeEntry2[[#This Row],[WkEnd]])</f>
        <v>2020</v>
      </c>
      <c r="N852" s="28">
        <f>WEEKNUM(TimeEntry2[[#This Row],[WkEnd]])</f>
        <v>29</v>
      </c>
      <c r="O852" s="28" t="str">
        <f>TimeEntry2[[#This Row],[Year]]&amp;"-"&amp;TimeEntry2[[#This Row],[WkNo]]</f>
        <v>2020-29</v>
      </c>
    </row>
    <row r="853" spans="1:15" x14ac:dyDescent="0.25">
      <c r="A853" s="26">
        <f>MOD(IF(ROW()=2,  0.1,    IF(INDEX(TimeEntry2[WkEnd],ROW()-1)  =INDEX(TimeEntry2[WkEnd],ROW()-2),    INDEX(TimeEntry2[format],ROW()-2),    INDEX(TimeEntry2[format],ROW()-2)    +1)),2)</f>
        <v>0.10000000000000009</v>
      </c>
      <c r="B853" s="6">
        <v>44015.439502314817</v>
      </c>
      <c r="C853" s="20">
        <f>TimeEntry2[[#This Row],[Timestamp]]</f>
        <v>44015.439502314817</v>
      </c>
      <c r="D853" s="8" t="s">
        <v>200</v>
      </c>
      <c r="E853" s="7">
        <f>IF(TimeEntry2[[#This Row],[Date]]=0,#REF!,G853+(7-L853))</f>
        <v>44017</v>
      </c>
      <c r="F853" s="21" t="str">
        <f>INDEX(projects[Charge_Code],MATCH(TimeEntry2[[#This Row],[Project_ID]],projects[Project_ID],0))</f>
        <v>210035-65 MC VBB WP1: DO-nota West (25-050)</v>
      </c>
      <c r="G853" s="27">
        <f>ROUNDDOWN(TimeEntry2[[#This Row],[Timestamp]],0)</f>
        <v>44015</v>
      </c>
      <c r="H853" s="8">
        <v>7.5</v>
      </c>
      <c r="I853" s="8" t="str">
        <f t="shared" si="24"/>
        <v>Normal Time</v>
      </c>
      <c r="J853" s="8" t="s">
        <v>253</v>
      </c>
      <c r="K853" s="24" t="str">
        <f>INDEX(projects[job number],MATCH(TimeEntry2[[#This Row],[Project_ID]],projects[Project_ID],0))</f>
        <v>210035-65</v>
      </c>
      <c r="L853" s="8">
        <f>IF(TimeEntry2[[#This Row],[Date]]=0,"",WEEKDAY(G853,2))</f>
        <v>5</v>
      </c>
      <c r="M853" s="28">
        <f>YEAR(TimeEntry2[[#This Row],[WkEnd]])</f>
        <v>2020</v>
      </c>
      <c r="N853" s="28">
        <f>WEEKNUM(TimeEntry2[[#This Row],[WkEnd]])</f>
        <v>28</v>
      </c>
      <c r="O853" s="28" t="str">
        <f>TimeEntry2[[#This Row],[Year]]&amp;"-"&amp;TimeEntry2[[#This Row],[WkNo]]</f>
        <v>2020-28</v>
      </c>
    </row>
    <row r="854" spans="1:15" x14ac:dyDescent="0.25">
      <c r="A854" s="26">
        <f>MOD(IF(ROW()=2,  0.1,    IF(INDEX(TimeEntry2[WkEnd],ROW()-1)  =INDEX(TimeEntry2[WkEnd],ROW()-2),    INDEX(TimeEntry2[format],ROW()-2),    INDEX(TimeEntry2[format],ROW()-2)    +1)),2)</f>
        <v>0.10000000000000009</v>
      </c>
      <c r="B854" s="6">
        <v>44014.848182870373</v>
      </c>
      <c r="C854" s="20">
        <f>TimeEntry2[[#This Row],[Timestamp]]</f>
        <v>44014.848182870373</v>
      </c>
      <c r="D854" s="8" t="s">
        <v>21</v>
      </c>
      <c r="E854" s="7">
        <f>IF(TimeEntry2[[#This Row],[Date]]=0,#REF!,G854+(7-L854))</f>
        <v>44017</v>
      </c>
      <c r="F854" s="21" t="str">
        <f>INDEX(projects[Charge_Code],MATCH(TimeEntry2[[#This Row],[Project_ID]],projects[Project_ID],0))</f>
        <v>071945-07 BCS - management (01-124)</v>
      </c>
      <c r="G854" s="27">
        <f>ROUNDDOWN(TimeEntry2[[#This Row],[Timestamp]],0)</f>
        <v>44014</v>
      </c>
      <c r="H854" s="8">
        <v>0</v>
      </c>
      <c r="I854" s="8" t="str">
        <f t="shared" si="24"/>
        <v>Normal Time</v>
      </c>
      <c r="J854" s="8" t="s">
        <v>926</v>
      </c>
      <c r="K854" s="24" t="str">
        <f>INDEX(projects[job number],MATCH(TimeEntry2[[#This Row],[Project_ID]],projects[Project_ID],0))</f>
        <v>071945-07</v>
      </c>
      <c r="L854" s="8">
        <f>IF(TimeEntry2[[#This Row],[Date]]=0,"",WEEKDAY(G854,2))</f>
        <v>4</v>
      </c>
      <c r="M854" s="28">
        <f>YEAR(TimeEntry2[[#This Row],[WkEnd]])</f>
        <v>2020</v>
      </c>
      <c r="N854" s="28">
        <f>WEEKNUM(TimeEntry2[[#This Row],[WkEnd]])</f>
        <v>28</v>
      </c>
      <c r="O854" s="28" t="str">
        <f>TimeEntry2[[#This Row],[Year]]&amp;"-"&amp;TimeEntry2[[#This Row],[WkNo]]</f>
        <v>2020-28</v>
      </c>
    </row>
    <row r="855" spans="1:15" x14ac:dyDescent="0.25">
      <c r="A855" s="26">
        <f>MOD(IF(ROW()=2,  0.1,    IF(INDEX(TimeEntry2[WkEnd],ROW()-1)  =INDEX(TimeEntry2[WkEnd],ROW()-2),    INDEX(TimeEntry2[format],ROW()-2),    INDEX(TimeEntry2[format],ROW()-2)    +1)),2)</f>
        <v>0.10000000000000009</v>
      </c>
      <c r="B855" s="6">
        <v>44014.687638888892</v>
      </c>
      <c r="C855" s="20">
        <f>TimeEntry2[[#This Row],[Timestamp]]</f>
        <v>44014.687638888892</v>
      </c>
      <c r="D855" s="8" t="s">
        <v>200</v>
      </c>
      <c r="E855" s="7">
        <f>IF(TimeEntry2[[#This Row],[Date]]=0,#REF!,G855+(7-L855))</f>
        <v>44017</v>
      </c>
      <c r="F855" s="21" t="str">
        <f>INDEX(projects[Charge_Code],MATCH(TimeEntry2[[#This Row],[Project_ID]],projects[Project_ID],0))</f>
        <v>210035-65 MC VBB WP1: DO-nota West (25-050)</v>
      </c>
      <c r="G855" s="27">
        <f>ROUNDDOWN(TimeEntry2[[#This Row],[Timestamp]],0)</f>
        <v>44014</v>
      </c>
      <c r="H855" s="8">
        <v>5</v>
      </c>
      <c r="I855" s="8" t="str">
        <f t="shared" si="24"/>
        <v>Normal Time</v>
      </c>
      <c r="J855" s="8" t="s">
        <v>254</v>
      </c>
      <c r="K855" s="24" t="str">
        <f>INDEX(projects[job number],MATCH(TimeEntry2[[#This Row],[Project_ID]],projects[Project_ID],0))</f>
        <v>210035-65</v>
      </c>
      <c r="L855" s="8">
        <f>IF(TimeEntry2[[#This Row],[Date]]=0,"",WEEKDAY(G855,2))</f>
        <v>4</v>
      </c>
      <c r="M855" s="28">
        <f>YEAR(TimeEntry2[[#This Row],[WkEnd]])</f>
        <v>2020</v>
      </c>
      <c r="N855" s="28">
        <f>WEEKNUM(TimeEntry2[[#This Row],[WkEnd]])</f>
        <v>28</v>
      </c>
      <c r="O855" s="28" t="str">
        <f>TimeEntry2[[#This Row],[Year]]&amp;"-"&amp;TimeEntry2[[#This Row],[WkNo]]</f>
        <v>2020-28</v>
      </c>
    </row>
    <row r="856" spans="1:15" x14ac:dyDescent="0.25">
      <c r="A856" s="26">
        <f>MOD(IF(ROW()=2,  0.1,    IF(INDEX(TimeEntry2[WkEnd],ROW()-1)  =INDEX(TimeEntry2[WkEnd],ROW()-2),    INDEX(TimeEntry2[format],ROW()-2),    INDEX(TimeEntry2[format],ROW()-2)    +1)),2)</f>
        <v>0.10000000000000009</v>
      </c>
      <c r="B856" s="6">
        <v>44014.56355324074</v>
      </c>
      <c r="C856" s="20">
        <f>TimeEntry2[[#This Row],[Timestamp]]</f>
        <v>44014.56355324074</v>
      </c>
      <c r="D856" s="8" t="s">
        <v>200</v>
      </c>
      <c r="E856" s="7">
        <f>IF(TimeEntry2[[#This Row],[Date]]=0,#REF!,G856+(7-L856))</f>
        <v>44017</v>
      </c>
      <c r="F856" s="21" t="str">
        <f>INDEX(projects[Charge_Code],MATCH(TimeEntry2[[#This Row],[Project_ID]],projects[Project_ID],0))</f>
        <v>210035-65 MC VBB WP1: DO-nota West (25-050)</v>
      </c>
      <c r="G856" s="27">
        <f>ROUNDDOWN(TimeEntry2[[#This Row],[Timestamp]],0)</f>
        <v>44014</v>
      </c>
      <c r="H856" s="8">
        <v>2.5</v>
      </c>
      <c r="I856" s="8" t="str">
        <f t="shared" si="24"/>
        <v>Normal Time</v>
      </c>
      <c r="J856" s="8" t="s">
        <v>255</v>
      </c>
      <c r="K856" s="24" t="str">
        <f>INDEX(projects[job number],MATCH(TimeEntry2[[#This Row],[Project_ID]],projects[Project_ID],0))</f>
        <v>210035-65</v>
      </c>
      <c r="L856" s="8">
        <f>IF(TimeEntry2[[#This Row],[Date]]=0,"",WEEKDAY(G856,2))</f>
        <v>4</v>
      </c>
      <c r="M856" s="28">
        <f>YEAR(TimeEntry2[[#This Row],[WkEnd]])</f>
        <v>2020</v>
      </c>
      <c r="N856" s="28">
        <f>WEEKNUM(TimeEntry2[[#This Row],[WkEnd]])</f>
        <v>28</v>
      </c>
      <c r="O856" s="28" t="str">
        <f>TimeEntry2[[#This Row],[Year]]&amp;"-"&amp;TimeEntry2[[#This Row],[WkNo]]</f>
        <v>2020-28</v>
      </c>
    </row>
    <row r="857" spans="1:15" x14ac:dyDescent="0.25">
      <c r="A857" s="26" t="e">
        <f>MOD(IF(ROW()=2,  0.1,    IF(INDEX(TimeEntry2[WkEnd],ROW()-1)  =INDEX(TimeEntry2[WkEnd],ROW()-2),    INDEX(TimeEntry2[format],ROW()-2),    INDEX(TimeEntry2[format],ROW()-2)    +1)),2)</f>
        <v>#REF!</v>
      </c>
      <c r="B857" s="6"/>
      <c r="C857" s="7"/>
      <c r="D857" s="8" t="s">
        <v>200</v>
      </c>
      <c r="E857" s="7" t="e">
        <f>IF(TimeEntry2[[#This Row],[Date]]=0,#REF!,G857+(7-L857))</f>
        <v>#REF!</v>
      </c>
      <c r="F857" s="21" t="str">
        <f>INDEX(projects[Charge_Code],MATCH(TimeEntry2[[#This Row],[Project_ID]],projects[Project_ID],0))</f>
        <v>210035-65 MC VBB WP1: DO-nota West (25-050)</v>
      </c>
      <c r="G857" s="27">
        <f>ROUNDDOWN(TimeEntry2[[#This Row],[Timestamp]],0)</f>
        <v>0</v>
      </c>
      <c r="H857" s="8">
        <v>7.5</v>
      </c>
      <c r="I857" s="8" t="str">
        <f t="shared" si="24"/>
        <v>Normal Time</v>
      </c>
      <c r="J857" s="8" t="s">
        <v>256</v>
      </c>
      <c r="K857" s="24" t="str">
        <f>INDEX(projects[job number],MATCH(TimeEntry2[[#This Row],[Project_ID]],projects[Project_ID],0))</f>
        <v>210035-65</v>
      </c>
      <c r="L857" s="8" t="str">
        <f>IF(TimeEntry2[[#This Row],[Date]]=0,"",WEEKDAY(G857,2))</f>
        <v/>
      </c>
      <c r="M857" s="28" t="e">
        <f>YEAR(TimeEntry2[[#This Row],[WkEnd]])</f>
        <v>#REF!</v>
      </c>
      <c r="N857" s="28" t="e">
        <f>WEEKNUM(TimeEntry2[[#This Row],[WkEnd]])</f>
        <v>#REF!</v>
      </c>
      <c r="O857" s="28" t="e">
        <f>TimeEntry2[[#This Row],[Year]]&amp;"-"&amp;TimeEntry2[[#This Row],[WkNo]]</f>
        <v>#REF!</v>
      </c>
    </row>
    <row r="858" spans="1:15" x14ac:dyDescent="0.25">
      <c r="A858" s="26" t="e">
        <f>MOD(IF(ROW()=2,  0.1,    IF(INDEX(TimeEntry2[WkEnd],ROW()-1)  =INDEX(TimeEntry2[WkEnd],ROW()-2),    INDEX(TimeEntry2[format],ROW()-2),    INDEX(TimeEntry2[format],ROW()-2)    +1)),2)</f>
        <v>#REF!</v>
      </c>
      <c r="B858" s="6"/>
      <c r="C858" s="7"/>
      <c r="D858" s="8" t="s">
        <v>200</v>
      </c>
      <c r="E858" s="7" t="e">
        <f>IF(TimeEntry2[[#This Row],[Date]]=0,#REF!,G858+(7-L858))</f>
        <v>#REF!</v>
      </c>
      <c r="F858" s="21" t="str">
        <f>INDEX(projects[Charge_Code],MATCH(TimeEntry2[[#This Row],[Project_ID]],projects[Project_ID],0))</f>
        <v>210035-65 MC VBB WP1: DO-nota West (25-050)</v>
      </c>
      <c r="G858" s="27">
        <f>ROUNDDOWN(TimeEntry2[[#This Row],[Timestamp]],0)</f>
        <v>0</v>
      </c>
      <c r="H858" s="8">
        <v>7.5</v>
      </c>
      <c r="I858" s="8" t="str">
        <f t="shared" si="24"/>
        <v>Normal Time</v>
      </c>
      <c r="J858" s="8" t="s">
        <v>257</v>
      </c>
      <c r="K858" s="24" t="str">
        <f>INDEX(projects[job number],MATCH(TimeEntry2[[#This Row],[Project_ID]],projects[Project_ID],0))</f>
        <v>210035-65</v>
      </c>
      <c r="L858" s="8" t="str">
        <f>IF(TimeEntry2[[#This Row],[Date]]=0,"",WEEKDAY(G858,2))</f>
        <v/>
      </c>
      <c r="M858" s="28" t="e">
        <f>YEAR(TimeEntry2[[#This Row],[WkEnd]])</f>
        <v>#REF!</v>
      </c>
      <c r="N858" s="28" t="e">
        <f>WEEKNUM(TimeEntry2[[#This Row],[WkEnd]])</f>
        <v>#REF!</v>
      </c>
      <c r="O858" s="28" t="e">
        <f>TimeEntry2[[#This Row],[Year]]&amp;"-"&amp;TimeEntry2[[#This Row],[WkNo]]</f>
        <v>#REF!</v>
      </c>
    </row>
    <row r="859" spans="1:15" x14ac:dyDescent="0.25">
      <c r="A859" s="26" t="e">
        <f>MOD(IF(ROW()=2,  0.1,    IF(INDEX(TimeEntry2[WkEnd],ROW()-1)  =INDEX(TimeEntry2[WkEnd],ROW()-2),    INDEX(TimeEntry2[format],ROW()-2),    INDEX(TimeEntry2[format],ROW()-2)    +1)),2)</f>
        <v>#REF!</v>
      </c>
      <c r="B859" s="6"/>
      <c r="C859" s="7"/>
      <c r="D859" s="8" t="s">
        <v>200</v>
      </c>
      <c r="E859" s="7" t="e">
        <f>IF(TimeEntry2[[#This Row],[Date]]=0,#REF!,G859+(7-L859))</f>
        <v>#REF!</v>
      </c>
      <c r="F859" s="21" t="str">
        <f>INDEX(projects[Charge_Code],MATCH(TimeEntry2[[#This Row],[Project_ID]],projects[Project_ID],0))</f>
        <v>210035-65 MC VBB WP1: DO-nota West (25-050)</v>
      </c>
      <c r="G859" s="27">
        <f>ROUNDDOWN(TimeEntry2[[#This Row],[Timestamp]],0)</f>
        <v>0</v>
      </c>
      <c r="H859" s="8">
        <v>5</v>
      </c>
      <c r="I859" s="8" t="str">
        <f t="shared" si="24"/>
        <v>Normal Time</v>
      </c>
      <c r="J859" s="8" t="s">
        <v>258</v>
      </c>
      <c r="K859" s="24" t="str">
        <f>INDEX(projects[job number],MATCH(TimeEntry2[[#This Row],[Project_ID]],projects[Project_ID],0))</f>
        <v>210035-65</v>
      </c>
      <c r="L859" s="8" t="str">
        <f>IF(TimeEntry2[[#This Row],[Date]]=0,"",WEEKDAY(G859,2))</f>
        <v/>
      </c>
      <c r="M859" s="28" t="e">
        <f>YEAR(TimeEntry2[[#This Row],[WkEnd]])</f>
        <v>#REF!</v>
      </c>
      <c r="N859" s="28" t="e">
        <f>WEEKNUM(TimeEntry2[[#This Row],[WkEnd]])</f>
        <v>#REF!</v>
      </c>
      <c r="O859" s="28" t="e">
        <f>TimeEntry2[[#This Row],[Year]]&amp;"-"&amp;TimeEntry2[[#This Row],[WkNo]]</f>
        <v>#REF!</v>
      </c>
    </row>
    <row r="860" spans="1:15" x14ac:dyDescent="0.25">
      <c r="A860" s="26" t="e">
        <f>MOD(IF(ROW()=2,  0.1,    IF(INDEX(TimeEntry2[WkEnd],ROW()-1)  =INDEX(TimeEntry2[WkEnd],ROW()-2),    INDEX(TimeEntry2[format],ROW()-2),    INDEX(TimeEntry2[format],ROW()-2)    +1)),2)</f>
        <v>#REF!</v>
      </c>
      <c r="B860" s="6"/>
      <c r="C860" s="7"/>
      <c r="D860" s="8" t="s">
        <v>56</v>
      </c>
      <c r="E860" s="7" t="e">
        <f>IF(TimeEntry2[[#This Row],[Date]]=0,#REF!,G860+(7-L860))</f>
        <v>#REF!</v>
      </c>
      <c r="F860" s="21" t="str">
        <f>INDEX(projects[Charge_Code],MATCH(TimeEntry2[[#This Row],[Project_ID]],projects[Project_ID],0))</f>
        <v xml:space="preserve">249980-13 Edmonton </v>
      </c>
      <c r="G860" s="27">
        <f>ROUNDDOWN(TimeEntry2[[#This Row],[Timestamp]],0)</f>
        <v>0</v>
      </c>
      <c r="H860" s="8">
        <v>2.5</v>
      </c>
      <c r="I860" s="8" t="str">
        <f t="shared" si="24"/>
        <v>Normal Time</v>
      </c>
      <c r="J860" s="8" t="s">
        <v>927</v>
      </c>
      <c r="K860" s="24" t="str">
        <f>INDEX(projects[job number],MATCH(TimeEntry2[[#This Row],[Project_ID]],projects[Project_ID],0))</f>
        <v>249980-13</v>
      </c>
      <c r="L860" s="8" t="str">
        <f>IF(TimeEntry2[[#This Row],[Date]]=0,"",WEEKDAY(G860,2))</f>
        <v/>
      </c>
      <c r="M860" s="28" t="e">
        <f>YEAR(TimeEntry2[[#This Row],[WkEnd]])</f>
        <v>#REF!</v>
      </c>
      <c r="N860" s="28" t="e">
        <f>WEEKNUM(TimeEntry2[[#This Row],[WkEnd]])</f>
        <v>#REF!</v>
      </c>
      <c r="O860" s="28" t="e">
        <f>TimeEntry2[[#This Row],[Year]]&amp;"-"&amp;TimeEntry2[[#This Row],[WkNo]]</f>
        <v>#REF!</v>
      </c>
    </row>
    <row r="861" spans="1:15" x14ac:dyDescent="0.25">
      <c r="A861" s="26" t="e">
        <f>MOD(IF(ROW()=2,  0.1,    IF(INDEX(TimeEntry2[WkEnd],ROW()-1)  =INDEX(TimeEntry2[WkEnd],ROW()-2),    INDEX(TimeEntry2[format],ROW()-2),    INDEX(TimeEntry2[format],ROW()-2)    +1)),2)</f>
        <v>#REF!</v>
      </c>
      <c r="B861" s="6"/>
      <c r="C861" s="7"/>
      <c r="D861" s="8" t="s">
        <v>100</v>
      </c>
      <c r="E861" s="7" t="e">
        <f>IF(TimeEntry2[[#This Row],[Date]]=0,#REF!,G861+(7-L861))</f>
        <v>#REF!</v>
      </c>
      <c r="F861" s="21" t="str">
        <f>INDEX(projects[Charge_Code],MATCH(TimeEntry2[[#This Row],[Project_ID]],projects[Project_ID],0))</f>
        <v>HOLIDAY</v>
      </c>
      <c r="G861" s="27">
        <f>ROUNDDOWN(TimeEntry2[[#This Row],[Timestamp]],0)</f>
        <v>0</v>
      </c>
      <c r="H861" s="8">
        <v>7.5</v>
      </c>
      <c r="I861" s="8" t="str">
        <f t="shared" si="24"/>
        <v>Normal Time</v>
      </c>
      <c r="J861" s="8"/>
      <c r="K861" s="24" t="str">
        <f>INDEX(projects[job number],MATCH(TimeEntry2[[#This Row],[Project_ID]],projects[Project_ID],0))</f>
        <v>HOLIDAY</v>
      </c>
      <c r="L861" s="8" t="str">
        <f>IF(TimeEntry2[[#This Row],[Date]]=0,"",WEEKDAY(G861,2))</f>
        <v/>
      </c>
      <c r="M861" s="28" t="e">
        <f>YEAR(TimeEntry2[[#This Row],[WkEnd]])</f>
        <v>#REF!</v>
      </c>
      <c r="N861" s="28" t="e">
        <f>WEEKNUM(TimeEntry2[[#This Row],[WkEnd]])</f>
        <v>#REF!</v>
      </c>
      <c r="O861" s="28" t="e">
        <f>TimeEntry2[[#This Row],[Year]]&amp;"-"&amp;TimeEntry2[[#This Row],[WkNo]]</f>
        <v>#REF!</v>
      </c>
    </row>
    <row r="862" spans="1:15" x14ac:dyDescent="0.25">
      <c r="A862" s="26" t="e">
        <f>MOD(IF(ROW()=2,  0.1,    IF(INDEX(TimeEntry2[WkEnd],ROW()-1)  =INDEX(TimeEntry2[WkEnd],ROW()-2),    INDEX(TimeEntry2[format],ROW()-2),    INDEX(TimeEntry2[format],ROW()-2)    +1)),2)</f>
        <v>#REF!</v>
      </c>
      <c r="B862" s="6"/>
      <c r="C862" s="7"/>
      <c r="D862" s="8" t="s">
        <v>200</v>
      </c>
      <c r="E862" s="7" t="e">
        <f>IF(TimeEntry2[[#This Row],[Date]]=0,#REF!,G862+(7-L862))</f>
        <v>#REF!</v>
      </c>
      <c r="F862" s="21" t="str">
        <f>INDEX(projects[Charge_Code],MATCH(TimeEntry2[[#This Row],[Project_ID]],projects[Project_ID],0))</f>
        <v>210035-65 MC VBB WP1: DO-nota West (25-050)</v>
      </c>
      <c r="G862" s="27">
        <f>ROUNDDOWN(TimeEntry2[[#This Row],[Timestamp]],0)</f>
        <v>0</v>
      </c>
      <c r="H862" s="8">
        <v>0</v>
      </c>
      <c r="I862" s="8" t="str">
        <f t="shared" si="24"/>
        <v>Normal Time</v>
      </c>
      <c r="J862" s="8" t="s">
        <v>928</v>
      </c>
      <c r="K862" s="24" t="str">
        <f>INDEX(projects[job number],MATCH(TimeEntry2[[#This Row],[Project_ID]],projects[Project_ID],0))</f>
        <v>210035-65</v>
      </c>
      <c r="L862" s="8" t="str">
        <f>IF(TimeEntry2[[#This Row],[Date]]=0,"",WEEKDAY(G862,2))</f>
        <v/>
      </c>
      <c r="M862" s="28" t="e">
        <f>YEAR(TimeEntry2[[#This Row],[WkEnd]])</f>
        <v>#REF!</v>
      </c>
      <c r="N862" s="28" t="e">
        <f>WEEKNUM(TimeEntry2[[#This Row],[WkEnd]])</f>
        <v>#REF!</v>
      </c>
      <c r="O862" s="28" t="e">
        <f>TimeEntry2[[#This Row],[Year]]&amp;"-"&amp;TimeEntry2[[#This Row],[WkNo]]</f>
        <v>#REF!</v>
      </c>
    </row>
    <row r="863" spans="1:15" x14ac:dyDescent="0.25">
      <c r="A863" s="26" t="e">
        <f>MOD(IF(ROW()=2,  0.1,    IF(INDEX(TimeEntry2[WkEnd],ROW()-1)  =INDEX(TimeEntry2[WkEnd],ROW()-2),    INDEX(TimeEntry2[format],ROW()-2),    INDEX(TimeEntry2[format],ROW()-2)    +1)),2)</f>
        <v>#REF!</v>
      </c>
      <c r="B863" s="6"/>
      <c r="C863" s="7"/>
      <c r="D863" s="8" t="s">
        <v>200</v>
      </c>
      <c r="E863" s="7" t="e">
        <f>IF(TimeEntry2[[#This Row],[Date]]=0,#REF!,G863+(7-L863))</f>
        <v>#REF!</v>
      </c>
      <c r="F863" s="21" t="str">
        <f>INDEX(projects[Charge_Code],MATCH(TimeEntry2[[#This Row],[Project_ID]],projects[Project_ID],0))</f>
        <v>210035-65 MC VBB WP1: DO-nota West (25-050)</v>
      </c>
      <c r="G863" s="27">
        <f>ROUNDDOWN(TimeEntry2[[#This Row],[Timestamp]],0)</f>
        <v>0</v>
      </c>
      <c r="H863" s="8">
        <v>0</v>
      </c>
      <c r="I863" s="8" t="str">
        <f t="shared" si="24"/>
        <v>Normal Time</v>
      </c>
      <c r="J863" s="8" t="s">
        <v>929</v>
      </c>
      <c r="K863" s="24" t="str">
        <f>INDEX(projects[job number],MATCH(TimeEntry2[[#This Row],[Project_ID]],projects[Project_ID],0))</f>
        <v>210035-65</v>
      </c>
      <c r="L863" s="8" t="str">
        <f>IF(TimeEntry2[[#This Row],[Date]]=0,"",WEEKDAY(G863,2))</f>
        <v/>
      </c>
      <c r="M863" s="28" t="e">
        <f>YEAR(TimeEntry2[[#This Row],[WkEnd]])</f>
        <v>#REF!</v>
      </c>
      <c r="N863" s="28" t="e">
        <f>WEEKNUM(TimeEntry2[[#This Row],[WkEnd]])</f>
        <v>#REF!</v>
      </c>
      <c r="O863" s="28" t="e">
        <f>TimeEntry2[[#This Row],[Year]]&amp;"-"&amp;TimeEntry2[[#This Row],[WkNo]]</f>
        <v>#REF!</v>
      </c>
    </row>
    <row r="864" spans="1:15" x14ac:dyDescent="0.25">
      <c r="A864" s="26" t="e">
        <f>MOD(IF(ROW()=2,  0.1,    IF(INDEX(TimeEntry2[WkEnd],ROW()-1)  =INDEX(TimeEntry2[WkEnd],ROW()-2),    INDEX(TimeEntry2[format],ROW()-2),    INDEX(TimeEntry2[format],ROW()-2)    +1)),2)</f>
        <v>#REF!</v>
      </c>
      <c r="B864" s="6"/>
      <c r="C864" s="7"/>
      <c r="D864" s="8" t="s">
        <v>200</v>
      </c>
      <c r="E864" s="7" t="e">
        <f>IF(TimeEntry2[[#This Row],[Date]]=0,#REF!,G864+(7-L864))</f>
        <v>#REF!</v>
      </c>
      <c r="F864" s="21" t="str">
        <f>INDEX(projects[Charge_Code],MATCH(TimeEntry2[[#This Row],[Project_ID]],projects[Project_ID],0))</f>
        <v>210035-65 MC VBB WP1: DO-nota West (25-050)</v>
      </c>
      <c r="G864" s="27">
        <f>ROUNDDOWN(TimeEntry2[[#This Row],[Timestamp]],0)</f>
        <v>0</v>
      </c>
      <c r="H864" s="8">
        <v>0</v>
      </c>
      <c r="I864" s="8" t="str">
        <f t="shared" si="24"/>
        <v>Normal Time</v>
      </c>
      <c r="J864" s="8" t="s">
        <v>930</v>
      </c>
      <c r="K864" s="24" t="str">
        <f>INDEX(projects[job number],MATCH(TimeEntry2[[#This Row],[Project_ID]],projects[Project_ID],0))</f>
        <v>210035-65</v>
      </c>
      <c r="L864" s="8" t="str">
        <f>IF(TimeEntry2[[#This Row],[Date]]=0,"",WEEKDAY(G864,2))</f>
        <v/>
      </c>
      <c r="M864" s="28" t="e">
        <f>YEAR(TimeEntry2[[#This Row],[WkEnd]])</f>
        <v>#REF!</v>
      </c>
      <c r="N864" s="28" t="e">
        <f>WEEKNUM(TimeEntry2[[#This Row],[WkEnd]])</f>
        <v>#REF!</v>
      </c>
      <c r="O864" s="28" t="e">
        <f>TimeEntry2[[#This Row],[Year]]&amp;"-"&amp;TimeEntry2[[#This Row],[WkNo]]</f>
        <v>#REF!</v>
      </c>
    </row>
    <row r="865" spans="1:15" x14ac:dyDescent="0.25">
      <c r="A865" s="26" t="e">
        <f>MOD(IF(ROW()=2,  0.1,    IF(INDEX(TimeEntry2[WkEnd],ROW()-1)  =INDEX(TimeEntry2[WkEnd],ROW()-2),    INDEX(TimeEntry2[format],ROW()-2),    INDEX(TimeEntry2[format],ROW()-2)    +1)),2)</f>
        <v>#REF!</v>
      </c>
      <c r="B865" s="6"/>
      <c r="C865" s="7"/>
      <c r="D865" s="8" t="s">
        <v>200</v>
      </c>
      <c r="E865" s="7" t="e">
        <f>IF(TimeEntry2[[#This Row],[Date]]=0,#REF!,G865+(7-L865))</f>
        <v>#REF!</v>
      </c>
      <c r="F865" s="21" t="str">
        <f>INDEX(projects[Charge_Code],MATCH(TimeEntry2[[#This Row],[Project_ID]],projects[Project_ID],0))</f>
        <v>210035-65 MC VBB WP1: DO-nota West (25-050)</v>
      </c>
      <c r="G865" s="27">
        <f>ROUNDDOWN(TimeEntry2[[#This Row],[Timestamp]],0)</f>
        <v>0</v>
      </c>
      <c r="H865" s="8">
        <v>0</v>
      </c>
      <c r="I865" s="8" t="str">
        <f t="shared" si="24"/>
        <v>Normal Time</v>
      </c>
      <c r="J865" s="8" t="s">
        <v>931</v>
      </c>
      <c r="K865" s="24" t="str">
        <f>INDEX(projects[job number],MATCH(TimeEntry2[[#This Row],[Project_ID]],projects[Project_ID],0))</f>
        <v>210035-65</v>
      </c>
      <c r="L865" s="8" t="str">
        <f>IF(TimeEntry2[[#This Row],[Date]]=0,"",WEEKDAY(G865,2))</f>
        <v/>
      </c>
      <c r="M865" s="28" t="e">
        <f>YEAR(TimeEntry2[[#This Row],[WkEnd]])</f>
        <v>#REF!</v>
      </c>
      <c r="N865" s="28" t="e">
        <f>WEEKNUM(TimeEntry2[[#This Row],[WkEnd]])</f>
        <v>#REF!</v>
      </c>
      <c r="O865" s="28" t="e">
        <f>TimeEntry2[[#This Row],[Year]]&amp;"-"&amp;TimeEntry2[[#This Row],[WkNo]]</f>
        <v>#REF!</v>
      </c>
    </row>
    <row r="866" spans="1:15" x14ac:dyDescent="0.25">
      <c r="A866" s="26" t="e">
        <f>MOD(IF(ROW()=2,  0.1,    IF(INDEX(TimeEntry2[WkEnd],ROW()-1)  =INDEX(TimeEntry2[WkEnd],ROW()-2),    INDEX(TimeEntry2[format],ROW()-2),    INDEX(TimeEntry2[format],ROW()-2)    +1)),2)</f>
        <v>#REF!</v>
      </c>
      <c r="B866" s="6"/>
      <c r="C866" s="7"/>
      <c r="D866" s="8" t="s">
        <v>200</v>
      </c>
      <c r="E866" s="7" t="e">
        <f>IF(TimeEntry2[[#This Row],[Date]]=0,#REF!,G866+(7-L866))</f>
        <v>#REF!</v>
      </c>
      <c r="F866" s="21" t="str">
        <f>INDEX(projects[Charge_Code],MATCH(TimeEntry2[[#This Row],[Project_ID]],projects[Project_ID],0))</f>
        <v>210035-65 MC VBB WP1: DO-nota West (25-050)</v>
      </c>
      <c r="G866" s="27">
        <f>ROUNDDOWN(TimeEntry2[[#This Row],[Timestamp]],0)</f>
        <v>0</v>
      </c>
      <c r="H866" s="8">
        <v>0</v>
      </c>
      <c r="I866" s="8" t="str">
        <f t="shared" si="24"/>
        <v>Normal Time</v>
      </c>
      <c r="J866" s="8" t="s">
        <v>932</v>
      </c>
      <c r="K866" s="24" t="str">
        <f>INDEX(projects[job number],MATCH(TimeEntry2[[#This Row],[Project_ID]],projects[Project_ID],0))</f>
        <v>210035-65</v>
      </c>
      <c r="L866" s="8" t="str">
        <f>IF(TimeEntry2[[#This Row],[Date]]=0,"",WEEKDAY(G866,2))</f>
        <v/>
      </c>
      <c r="M866" s="28" t="e">
        <f>YEAR(TimeEntry2[[#This Row],[WkEnd]])</f>
        <v>#REF!</v>
      </c>
      <c r="N866" s="28" t="e">
        <f>WEEKNUM(TimeEntry2[[#This Row],[WkEnd]])</f>
        <v>#REF!</v>
      </c>
      <c r="O866" s="28" t="e">
        <f>TimeEntry2[[#This Row],[Year]]&amp;"-"&amp;TimeEntry2[[#This Row],[WkNo]]</f>
        <v>#REF!</v>
      </c>
    </row>
    <row r="867" spans="1:15" x14ac:dyDescent="0.25">
      <c r="A867" s="26" t="e">
        <f>MOD(IF(ROW()=2,  0.1,    IF(INDEX(TimeEntry2[WkEnd],ROW()-1)  =INDEX(TimeEntry2[WkEnd],ROW()-2),    INDEX(TimeEntry2[format],ROW()-2),    INDEX(TimeEntry2[format],ROW()-2)    +1)),2)</f>
        <v>#REF!</v>
      </c>
      <c r="B867" s="6"/>
      <c r="C867" s="7"/>
      <c r="D867" s="8" t="s">
        <v>200</v>
      </c>
      <c r="E867" s="7" t="e">
        <f>IF(TimeEntry2[[#This Row],[Date]]=0,#REF!,G867+(7-L867))</f>
        <v>#REF!</v>
      </c>
      <c r="F867" s="21" t="str">
        <f>INDEX(projects[Charge_Code],MATCH(TimeEntry2[[#This Row],[Project_ID]],projects[Project_ID],0))</f>
        <v>210035-65 MC VBB WP1: DO-nota West (25-050)</v>
      </c>
      <c r="G867" s="27">
        <f>ROUNDDOWN(TimeEntry2[[#This Row],[Timestamp]],0)</f>
        <v>0</v>
      </c>
      <c r="H867" s="8">
        <v>7.5</v>
      </c>
      <c r="I867" s="8" t="str">
        <f t="shared" si="24"/>
        <v>Normal Time</v>
      </c>
      <c r="J867" s="8" t="s">
        <v>933</v>
      </c>
      <c r="K867" s="24" t="str">
        <f>INDEX(projects[job number],MATCH(TimeEntry2[[#This Row],[Project_ID]],projects[Project_ID],0))</f>
        <v>210035-65</v>
      </c>
      <c r="L867" s="8" t="str">
        <f>IF(TimeEntry2[[#This Row],[Date]]=0,"",WEEKDAY(G867,2))</f>
        <v/>
      </c>
      <c r="M867" s="28" t="e">
        <f>YEAR(TimeEntry2[[#This Row],[WkEnd]])</f>
        <v>#REF!</v>
      </c>
      <c r="N867" s="28" t="e">
        <f>WEEKNUM(TimeEntry2[[#This Row],[WkEnd]])</f>
        <v>#REF!</v>
      </c>
      <c r="O867" s="28" t="e">
        <f>TimeEntry2[[#This Row],[Year]]&amp;"-"&amp;TimeEntry2[[#This Row],[WkNo]]</f>
        <v>#REF!</v>
      </c>
    </row>
    <row r="868" spans="1:15" x14ac:dyDescent="0.25">
      <c r="A868" s="26" t="e">
        <f>MOD(IF(ROW()=2,  0.1,    IF(INDEX(TimeEntry2[WkEnd],ROW()-1)  =INDEX(TimeEntry2[WkEnd],ROW()-2),    INDEX(TimeEntry2[format],ROW()-2),    INDEX(TimeEntry2[format],ROW()-2)    +1)),2)</f>
        <v>#REF!</v>
      </c>
      <c r="B868" s="6"/>
      <c r="C868" s="7"/>
      <c r="D868" s="8" t="s">
        <v>21</v>
      </c>
      <c r="E868" s="7" t="e">
        <f>IF(TimeEntry2[[#This Row],[Date]]=0,#REF!,G868+(7-L868))</f>
        <v>#REF!</v>
      </c>
      <c r="F868" s="21" t="str">
        <f>INDEX(projects[Charge_Code],MATCH(TimeEntry2[[#This Row],[Project_ID]],projects[Project_ID],0))</f>
        <v>071945-07 BCS - management (01-124)</v>
      </c>
      <c r="G868" s="27">
        <f>ROUNDDOWN(TimeEntry2[[#This Row],[Timestamp]],0)</f>
        <v>0</v>
      </c>
      <c r="H868" s="8">
        <v>0</v>
      </c>
      <c r="I868" s="8" t="str">
        <f t="shared" si="24"/>
        <v>Normal Time</v>
      </c>
      <c r="J868" s="8" t="s">
        <v>758</v>
      </c>
      <c r="K868" s="24" t="str">
        <f>INDEX(projects[job number],MATCH(TimeEntry2[[#This Row],[Project_ID]],projects[Project_ID],0))</f>
        <v>071945-07</v>
      </c>
      <c r="L868" s="8" t="str">
        <f>IF(TimeEntry2[[#This Row],[Date]]=0,"",WEEKDAY(G868,2))</f>
        <v/>
      </c>
      <c r="M868" s="28" t="e">
        <f>YEAR(TimeEntry2[[#This Row],[WkEnd]])</f>
        <v>#REF!</v>
      </c>
      <c r="N868" s="28" t="e">
        <f>WEEKNUM(TimeEntry2[[#This Row],[WkEnd]])</f>
        <v>#REF!</v>
      </c>
      <c r="O868" s="28" t="e">
        <f>TimeEntry2[[#This Row],[Year]]&amp;"-"&amp;TimeEntry2[[#This Row],[WkNo]]</f>
        <v>#REF!</v>
      </c>
    </row>
    <row r="869" spans="1:15" x14ac:dyDescent="0.25">
      <c r="A869" s="26" t="e">
        <f>MOD(IF(ROW()=2,  0.1,    IF(INDEX(TimeEntry2[WkEnd],ROW()-1)  =INDEX(TimeEntry2[WkEnd],ROW()-2),    INDEX(TimeEntry2[format],ROW()-2),    INDEX(TimeEntry2[format],ROW()-2)    +1)),2)</f>
        <v>#REF!</v>
      </c>
      <c r="B869" s="6"/>
      <c r="C869" s="7"/>
      <c r="D869" s="8" t="s">
        <v>200</v>
      </c>
      <c r="E869" s="7" t="e">
        <f>IF(TimeEntry2[[#This Row],[Date]]=0,#REF!,G869+(7-L869))</f>
        <v>#REF!</v>
      </c>
      <c r="F869" s="21" t="str">
        <f>INDEX(projects[Charge_Code],MATCH(TimeEntry2[[#This Row],[Project_ID]],projects[Project_ID],0))</f>
        <v>210035-65 MC VBB WP1: DO-nota West (25-050)</v>
      </c>
      <c r="G869" s="27">
        <f>ROUNDDOWN(TimeEntry2[[#This Row],[Timestamp]],0)</f>
        <v>0</v>
      </c>
      <c r="H869" s="8">
        <v>7.5</v>
      </c>
      <c r="I869" s="8" t="str">
        <f t="shared" si="24"/>
        <v>Normal Time</v>
      </c>
      <c r="J869" s="8" t="s">
        <v>259</v>
      </c>
      <c r="K869" s="24" t="str">
        <f>INDEX(projects[job number],MATCH(TimeEntry2[[#This Row],[Project_ID]],projects[Project_ID],0))</f>
        <v>210035-65</v>
      </c>
      <c r="L869" s="8" t="str">
        <f>IF(TimeEntry2[[#This Row],[Date]]=0,"",WEEKDAY(G869,2))</f>
        <v/>
      </c>
      <c r="M869" s="28" t="e">
        <f>YEAR(TimeEntry2[[#This Row],[WkEnd]])</f>
        <v>#REF!</v>
      </c>
      <c r="N869" s="28" t="e">
        <f>WEEKNUM(TimeEntry2[[#This Row],[WkEnd]])</f>
        <v>#REF!</v>
      </c>
      <c r="O869" s="28" t="e">
        <f>TimeEntry2[[#This Row],[Year]]&amp;"-"&amp;TimeEntry2[[#This Row],[WkNo]]</f>
        <v>#REF!</v>
      </c>
    </row>
    <row r="870" spans="1:15" x14ac:dyDescent="0.25">
      <c r="A870" s="26" t="e">
        <f>MOD(IF(ROW()=2,  0.1,    IF(INDEX(TimeEntry2[WkEnd],ROW()-1)  =INDEX(TimeEntry2[WkEnd],ROW()-2),    INDEX(TimeEntry2[format],ROW()-2),    INDEX(TimeEntry2[format],ROW()-2)    +1)),2)</f>
        <v>#REF!</v>
      </c>
      <c r="B870" s="6"/>
      <c r="C870" s="7"/>
      <c r="D870" s="8" t="s">
        <v>200</v>
      </c>
      <c r="E870" s="7" t="e">
        <f>IF(TimeEntry2[[#This Row],[Date]]=0,#REF!,G870+(7-L870))</f>
        <v>#REF!</v>
      </c>
      <c r="F870" s="21" t="str">
        <f>INDEX(projects[Charge_Code],MATCH(TimeEntry2[[#This Row],[Project_ID]],projects[Project_ID],0))</f>
        <v>210035-65 MC VBB WP1: DO-nota West (25-050)</v>
      </c>
      <c r="G870" s="27">
        <f>ROUNDDOWN(TimeEntry2[[#This Row],[Timestamp]],0)</f>
        <v>0</v>
      </c>
      <c r="H870" s="8">
        <v>2.5</v>
      </c>
      <c r="I870" s="8" t="str">
        <f t="shared" si="24"/>
        <v>Normal Time</v>
      </c>
      <c r="J870" s="8" t="s">
        <v>260</v>
      </c>
      <c r="K870" s="24" t="str">
        <f>INDEX(projects[job number],MATCH(TimeEntry2[[#This Row],[Project_ID]],projects[Project_ID],0))</f>
        <v>210035-65</v>
      </c>
      <c r="L870" s="8" t="str">
        <f>IF(TimeEntry2[[#This Row],[Date]]=0,"",WEEKDAY(G870,2))</f>
        <v/>
      </c>
      <c r="M870" s="28" t="e">
        <f>YEAR(TimeEntry2[[#This Row],[WkEnd]])</f>
        <v>#REF!</v>
      </c>
      <c r="N870" s="28" t="e">
        <f>WEEKNUM(TimeEntry2[[#This Row],[WkEnd]])</f>
        <v>#REF!</v>
      </c>
      <c r="O870" s="28" t="e">
        <f>TimeEntry2[[#This Row],[Year]]&amp;"-"&amp;TimeEntry2[[#This Row],[WkNo]]</f>
        <v>#REF!</v>
      </c>
    </row>
    <row r="871" spans="1:15" x14ac:dyDescent="0.25">
      <c r="A871" s="26" t="e">
        <f>MOD(IF(ROW()=2,  0.1,    IF(INDEX(TimeEntry2[WkEnd],ROW()-1)  =INDEX(TimeEntry2[WkEnd],ROW()-2),    INDEX(TimeEntry2[format],ROW()-2),    INDEX(TimeEntry2[format],ROW()-2)    +1)),2)</f>
        <v>#REF!</v>
      </c>
      <c r="B871" s="6"/>
      <c r="C871" s="7"/>
      <c r="D871" s="8" t="s">
        <v>200</v>
      </c>
      <c r="E871" s="7" t="e">
        <f>IF(TimeEntry2[[#This Row],[Date]]=0,#REF!,G871+(7-L871))</f>
        <v>#REF!</v>
      </c>
      <c r="F871" s="21" t="str">
        <f>INDEX(projects[Charge_Code],MATCH(TimeEntry2[[#This Row],[Project_ID]],projects[Project_ID],0))</f>
        <v>210035-65 MC VBB WP1: DO-nota West (25-050)</v>
      </c>
      <c r="G871" s="27">
        <f>ROUNDDOWN(TimeEntry2[[#This Row],[Timestamp]],0)</f>
        <v>0</v>
      </c>
      <c r="H871" s="8">
        <v>5</v>
      </c>
      <c r="I871" s="8" t="str">
        <f t="shared" si="24"/>
        <v>Normal Time</v>
      </c>
      <c r="J871" s="8" t="s">
        <v>934</v>
      </c>
      <c r="K871" s="24" t="str">
        <f>INDEX(projects[job number],MATCH(TimeEntry2[[#This Row],[Project_ID]],projects[Project_ID],0))</f>
        <v>210035-65</v>
      </c>
      <c r="L871" s="8" t="str">
        <f>IF(TimeEntry2[[#This Row],[Date]]=0,"",WEEKDAY(G871,2))</f>
        <v/>
      </c>
      <c r="M871" s="28" t="e">
        <f>YEAR(TimeEntry2[[#This Row],[WkEnd]])</f>
        <v>#REF!</v>
      </c>
      <c r="N871" s="28" t="e">
        <f>WEEKNUM(TimeEntry2[[#This Row],[WkEnd]])</f>
        <v>#REF!</v>
      </c>
      <c r="O871" s="28" t="e">
        <f>TimeEntry2[[#This Row],[Year]]&amp;"-"&amp;TimeEntry2[[#This Row],[WkNo]]</f>
        <v>#REF!</v>
      </c>
    </row>
    <row r="872" spans="1:15" x14ac:dyDescent="0.25">
      <c r="A872" s="26" t="e">
        <f>MOD(IF(ROW()=2,  0.1,    IF(INDEX(TimeEntry2[WkEnd],ROW()-1)  =INDEX(TimeEntry2[WkEnd],ROW()-2),    INDEX(TimeEntry2[format],ROW()-2),    INDEX(TimeEntry2[format],ROW()-2)    +1)),2)</f>
        <v>#REF!</v>
      </c>
      <c r="B872" s="6"/>
      <c r="C872" s="7"/>
      <c r="D872" s="8" t="s">
        <v>200</v>
      </c>
      <c r="E872" s="7" t="e">
        <f>IF(TimeEntry2[[#This Row],[Date]]=0,#REF!,G872+(7-L872))</f>
        <v>#REF!</v>
      </c>
      <c r="F872" s="21" t="str">
        <f>INDEX(projects[Charge_Code],MATCH(TimeEntry2[[#This Row],[Project_ID]],projects[Project_ID],0))</f>
        <v>210035-65 MC VBB WP1: DO-nota West (25-050)</v>
      </c>
      <c r="G872" s="27">
        <f>ROUNDDOWN(TimeEntry2[[#This Row],[Timestamp]],0)</f>
        <v>0</v>
      </c>
      <c r="H872" s="8">
        <v>4.5</v>
      </c>
      <c r="I872" s="8" t="str">
        <f t="shared" si="24"/>
        <v>Normal Time</v>
      </c>
      <c r="J872" s="8" t="s">
        <v>935</v>
      </c>
      <c r="K872" s="24" t="str">
        <f>INDEX(projects[job number],MATCH(TimeEntry2[[#This Row],[Project_ID]],projects[Project_ID],0))</f>
        <v>210035-65</v>
      </c>
      <c r="L872" s="8" t="str">
        <f>IF(TimeEntry2[[#This Row],[Date]]=0,"",WEEKDAY(G872,2))</f>
        <v/>
      </c>
      <c r="M872" s="28" t="e">
        <f>YEAR(TimeEntry2[[#This Row],[WkEnd]])</f>
        <v>#REF!</v>
      </c>
      <c r="N872" s="28" t="e">
        <f>WEEKNUM(TimeEntry2[[#This Row],[WkEnd]])</f>
        <v>#REF!</v>
      </c>
      <c r="O872" s="28" t="e">
        <f>TimeEntry2[[#This Row],[Year]]&amp;"-"&amp;TimeEntry2[[#This Row],[WkNo]]</f>
        <v>#REF!</v>
      </c>
    </row>
    <row r="873" spans="1:15" x14ac:dyDescent="0.25">
      <c r="A873" s="26" t="e">
        <f>MOD(IF(ROW()=2,  0.1,    IF(INDEX(TimeEntry2[WkEnd],ROW()-1)  =INDEX(TimeEntry2[WkEnd],ROW()-2),    INDEX(TimeEntry2[format],ROW()-2),    INDEX(TimeEntry2[format],ROW()-2)    +1)),2)</f>
        <v>#REF!</v>
      </c>
      <c r="B873" s="6"/>
      <c r="C873" s="7"/>
      <c r="D873" s="8" t="s">
        <v>78</v>
      </c>
      <c r="E873" s="7" t="e">
        <f>IF(TimeEntry2[[#This Row],[Date]]=0,#REF!,G873+(7-L873))</f>
        <v>#REF!</v>
      </c>
      <c r="F873" s="21" t="str">
        <f>INDEX(projects[Charge_Code],MATCH(TimeEntry2[[#This Row],[Project_ID]],projects[Project_ID],0))</f>
        <v>255670-17 LOWER KINGS ROAD ASSESSMENT (01-382)</v>
      </c>
      <c r="G873" s="27">
        <f>ROUNDDOWN(TimeEntry2[[#This Row],[Timestamp]],0)</f>
        <v>0</v>
      </c>
      <c r="H873" s="8">
        <v>3</v>
      </c>
      <c r="I873" s="8" t="str">
        <f t="shared" si="24"/>
        <v>Normal Time</v>
      </c>
      <c r="J873" s="8" t="s">
        <v>936</v>
      </c>
      <c r="K873" s="24" t="str">
        <f>INDEX(projects[job number],MATCH(TimeEntry2[[#This Row],[Project_ID]],projects[Project_ID],0))</f>
        <v>255670-17</v>
      </c>
      <c r="L873" s="8" t="str">
        <f>IF(TimeEntry2[[#This Row],[Date]]=0,"",WEEKDAY(G873,2))</f>
        <v/>
      </c>
      <c r="M873" s="28" t="e">
        <f>YEAR(TimeEntry2[[#This Row],[WkEnd]])</f>
        <v>#REF!</v>
      </c>
      <c r="N873" s="28" t="e">
        <f>WEEKNUM(TimeEntry2[[#This Row],[WkEnd]])</f>
        <v>#REF!</v>
      </c>
      <c r="O873" s="28" t="e">
        <f>TimeEntry2[[#This Row],[Year]]&amp;"-"&amp;TimeEntry2[[#This Row],[WkNo]]</f>
        <v>#REF!</v>
      </c>
    </row>
    <row r="874" spans="1:15" x14ac:dyDescent="0.25">
      <c r="A874" s="26" t="e">
        <f>MOD(IF(ROW()=2,  0.1,    IF(INDEX(TimeEntry2[WkEnd],ROW()-1)  =INDEX(TimeEntry2[WkEnd],ROW()-2),    INDEX(TimeEntry2[format],ROW()-2),    INDEX(TimeEntry2[format],ROW()-2)    +1)),2)</f>
        <v>#REF!</v>
      </c>
      <c r="B874" s="6"/>
      <c r="C874" s="7"/>
      <c r="D874" s="8" t="s">
        <v>21</v>
      </c>
      <c r="E874" s="7" t="e">
        <f>IF(TimeEntry2[[#This Row],[Date]]=0,#REF!,G874+(7-L874))</f>
        <v>#REF!</v>
      </c>
      <c r="F874" s="21" t="str">
        <f>INDEX(projects[Charge_Code],MATCH(TimeEntry2[[#This Row],[Project_ID]],projects[Project_ID],0))</f>
        <v>071945-07 BCS - management (01-124)</v>
      </c>
      <c r="G874" s="27">
        <f>ROUNDDOWN(TimeEntry2[[#This Row],[Timestamp]],0)</f>
        <v>0</v>
      </c>
      <c r="H874" s="8">
        <v>0</v>
      </c>
      <c r="I874" s="8" t="str">
        <f t="shared" si="24"/>
        <v>Normal Time</v>
      </c>
      <c r="J874" s="8" t="s">
        <v>937</v>
      </c>
      <c r="K874" s="24" t="str">
        <f>INDEX(projects[job number],MATCH(TimeEntry2[[#This Row],[Project_ID]],projects[Project_ID],0))</f>
        <v>071945-07</v>
      </c>
      <c r="L874" s="8" t="str">
        <f>IF(TimeEntry2[[#This Row],[Date]]=0,"",WEEKDAY(G874,2))</f>
        <v/>
      </c>
      <c r="M874" s="28" t="e">
        <f>YEAR(TimeEntry2[[#This Row],[WkEnd]])</f>
        <v>#REF!</v>
      </c>
      <c r="N874" s="28" t="e">
        <f>WEEKNUM(TimeEntry2[[#This Row],[WkEnd]])</f>
        <v>#REF!</v>
      </c>
      <c r="O874" s="28" t="e">
        <f>TimeEntry2[[#This Row],[Year]]&amp;"-"&amp;TimeEntry2[[#This Row],[WkNo]]</f>
        <v>#REF!</v>
      </c>
    </row>
    <row r="875" spans="1:15" x14ac:dyDescent="0.25">
      <c r="A875" s="26" t="e">
        <f>MOD(IF(ROW()=2,  0.1,    IF(INDEX(TimeEntry2[WkEnd],ROW()-1)  =INDEX(TimeEntry2[WkEnd],ROW()-2),    INDEX(TimeEntry2[format],ROW()-2),    INDEX(TimeEntry2[format],ROW()-2)    +1)),2)</f>
        <v>#REF!</v>
      </c>
      <c r="B875" s="6"/>
      <c r="C875" s="7"/>
      <c r="D875" s="8" t="s">
        <v>78</v>
      </c>
      <c r="E875" s="7" t="e">
        <f>IF(TimeEntry2[[#This Row],[Date]]=0,#REF!,G875+(7-L875))</f>
        <v>#REF!</v>
      </c>
      <c r="F875" s="21" t="str">
        <f>INDEX(projects[Charge_Code],MATCH(TimeEntry2[[#This Row],[Project_ID]],projects[Project_ID],0))</f>
        <v>255670-17 LOWER KINGS ROAD ASSESSMENT (01-382)</v>
      </c>
      <c r="G875" s="27">
        <f>ROUNDDOWN(TimeEntry2[[#This Row],[Timestamp]],0)</f>
        <v>0</v>
      </c>
      <c r="H875" s="8">
        <v>1</v>
      </c>
      <c r="I875" s="8" t="str">
        <f t="shared" si="24"/>
        <v>Normal Time</v>
      </c>
      <c r="J875" s="8" t="s">
        <v>262</v>
      </c>
      <c r="K875" s="24" t="str">
        <f>INDEX(projects[job number],MATCH(TimeEntry2[[#This Row],[Project_ID]],projects[Project_ID],0))</f>
        <v>255670-17</v>
      </c>
      <c r="L875" s="8" t="str">
        <f>IF(TimeEntry2[[#This Row],[Date]]=0,"",WEEKDAY(G875,2))</f>
        <v/>
      </c>
      <c r="M875" s="28" t="e">
        <f>YEAR(TimeEntry2[[#This Row],[WkEnd]])</f>
        <v>#REF!</v>
      </c>
      <c r="N875" s="28" t="e">
        <f>WEEKNUM(TimeEntry2[[#This Row],[WkEnd]])</f>
        <v>#REF!</v>
      </c>
      <c r="O875" s="28" t="e">
        <f>TimeEntry2[[#This Row],[Year]]&amp;"-"&amp;TimeEntry2[[#This Row],[WkNo]]</f>
        <v>#REF!</v>
      </c>
    </row>
    <row r="876" spans="1:15" x14ac:dyDescent="0.25">
      <c r="A876" s="26" t="e">
        <f>MOD(IF(ROW()=2,  0.1,    IF(INDEX(TimeEntry2[WkEnd],ROW()-1)  =INDEX(TimeEntry2[WkEnd],ROW()-2),    INDEX(TimeEntry2[format],ROW()-2),    INDEX(TimeEntry2[format],ROW()-2)    +1)),2)</f>
        <v>#REF!</v>
      </c>
      <c r="B876" s="6"/>
      <c r="C876" s="7"/>
      <c r="D876" s="8" t="s">
        <v>200</v>
      </c>
      <c r="E876" s="7" t="e">
        <f>IF(TimeEntry2[[#This Row],[Date]]=0,#REF!,G876+(7-L876))</f>
        <v>#REF!</v>
      </c>
      <c r="F876" s="21" t="str">
        <f>INDEX(projects[Charge_Code],MATCH(TimeEntry2[[#This Row],[Project_ID]],projects[Project_ID],0))</f>
        <v>210035-65 MC VBB WP1: DO-nota West (25-050)</v>
      </c>
      <c r="G876" s="27">
        <f>ROUNDDOWN(TimeEntry2[[#This Row],[Timestamp]],0)</f>
        <v>0</v>
      </c>
      <c r="H876" s="8">
        <v>6.5</v>
      </c>
      <c r="I876" s="8" t="str">
        <f t="shared" si="24"/>
        <v>Normal Time</v>
      </c>
      <c r="J876" s="8" t="s">
        <v>263</v>
      </c>
      <c r="K876" s="24" t="str">
        <f>INDEX(projects[job number],MATCH(TimeEntry2[[#This Row],[Project_ID]],projects[Project_ID],0))</f>
        <v>210035-65</v>
      </c>
      <c r="L876" s="8" t="str">
        <f>IF(TimeEntry2[[#This Row],[Date]]=0,"",WEEKDAY(G876,2))</f>
        <v/>
      </c>
      <c r="M876" s="28" t="e">
        <f>YEAR(TimeEntry2[[#This Row],[WkEnd]])</f>
        <v>#REF!</v>
      </c>
      <c r="N876" s="28" t="e">
        <f>WEEKNUM(TimeEntry2[[#This Row],[WkEnd]])</f>
        <v>#REF!</v>
      </c>
      <c r="O876" s="28" t="e">
        <f>TimeEntry2[[#This Row],[Year]]&amp;"-"&amp;TimeEntry2[[#This Row],[WkNo]]</f>
        <v>#REF!</v>
      </c>
    </row>
    <row r="877" spans="1:15" x14ac:dyDescent="0.25">
      <c r="A877" s="26" t="e">
        <f>MOD(IF(ROW()=2,  0.1,    IF(INDEX(TimeEntry2[WkEnd],ROW()-1)  =INDEX(TimeEntry2[WkEnd],ROW()-2),    INDEX(TimeEntry2[format],ROW()-2),    INDEX(TimeEntry2[format],ROW()-2)    +1)),2)</f>
        <v>#REF!</v>
      </c>
      <c r="B877" s="6"/>
      <c r="C877" s="7"/>
      <c r="D877" s="8" t="s">
        <v>21</v>
      </c>
      <c r="E877" s="7" t="e">
        <f>IF(TimeEntry2[[#This Row],[Date]]=0,#REF!,G877+(7-L877))</f>
        <v>#REF!</v>
      </c>
      <c r="F877" s="21" t="str">
        <f>INDEX(projects[Charge_Code],MATCH(TimeEntry2[[#This Row],[Project_ID]],projects[Project_ID],0))</f>
        <v>071945-07 BCS - management (01-124)</v>
      </c>
      <c r="G877" s="27">
        <f>ROUNDDOWN(TimeEntry2[[#This Row],[Timestamp]],0)</f>
        <v>0</v>
      </c>
      <c r="H877" s="8">
        <v>2</v>
      </c>
      <c r="I877" s="8" t="str">
        <f t="shared" si="24"/>
        <v>Normal Time</v>
      </c>
      <c r="J877" s="8" t="s">
        <v>729</v>
      </c>
      <c r="K877" s="24" t="str">
        <f>INDEX(projects[job number],MATCH(TimeEntry2[[#This Row],[Project_ID]],projects[Project_ID],0))</f>
        <v>071945-07</v>
      </c>
      <c r="L877" s="8" t="str">
        <f>IF(TimeEntry2[[#This Row],[Date]]=0,"",WEEKDAY(G877,2))</f>
        <v/>
      </c>
      <c r="M877" s="28" t="e">
        <f>YEAR(TimeEntry2[[#This Row],[WkEnd]])</f>
        <v>#REF!</v>
      </c>
      <c r="N877" s="28" t="e">
        <f>WEEKNUM(TimeEntry2[[#This Row],[WkEnd]])</f>
        <v>#REF!</v>
      </c>
      <c r="O877" s="28" t="e">
        <f>TimeEntry2[[#This Row],[Year]]&amp;"-"&amp;TimeEntry2[[#This Row],[WkNo]]</f>
        <v>#REF!</v>
      </c>
    </row>
    <row r="878" spans="1:15" x14ac:dyDescent="0.25">
      <c r="A878" s="26" t="e">
        <f>MOD(IF(ROW()=2,  0.1,    IF(INDEX(TimeEntry2[WkEnd],ROW()-1)  =INDEX(TimeEntry2[WkEnd],ROW()-2),    INDEX(TimeEntry2[format],ROW()-2),    INDEX(TimeEntry2[format],ROW()-2)    +1)),2)</f>
        <v>#REF!</v>
      </c>
      <c r="B878" s="6"/>
      <c r="C878" s="7"/>
      <c r="D878" s="8" t="s">
        <v>200</v>
      </c>
      <c r="E878" s="7" t="e">
        <f>IF(TimeEntry2[[#This Row],[Date]]=0,#REF!,G878+(7-L878))</f>
        <v>#REF!</v>
      </c>
      <c r="F878" s="21" t="str">
        <f>INDEX(projects[Charge_Code],MATCH(TimeEntry2[[#This Row],[Project_ID]],projects[Project_ID],0))</f>
        <v>210035-65 MC VBB WP1: DO-nota West (25-050)</v>
      </c>
      <c r="G878" s="27">
        <f>ROUNDDOWN(TimeEntry2[[#This Row],[Timestamp]],0)</f>
        <v>0</v>
      </c>
      <c r="H878" s="8">
        <v>7.5</v>
      </c>
      <c r="I878" s="8" t="str">
        <f t="shared" si="24"/>
        <v>Normal Time</v>
      </c>
      <c r="J878" s="8" t="s">
        <v>938</v>
      </c>
      <c r="K878" s="24" t="str">
        <f>INDEX(projects[job number],MATCH(TimeEntry2[[#This Row],[Project_ID]],projects[Project_ID],0))</f>
        <v>210035-65</v>
      </c>
      <c r="L878" s="8" t="str">
        <f>IF(TimeEntry2[[#This Row],[Date]]=0,"",WEEKDAY(G878,2))</f>
        <v/>
      </c>
      <c r="M878" s="28" t="e">
        <f>YEAR(TimeEntry2[[#This Row],[WkEnd]])</f>
        <v>#REF!</v>
      </c>
      <c r="N878" s="28" t="e">
        <f>WEEKNUM(TimeEntry2[[#This Row],[WkEnd]])</f>
        <v>#REF!</v>
      </c>
      <c r="O878" s="28" t="e">
        <f>TimeEntry2[[#This Row],[Year]]&amp;"-"&amp;TimeEntry2[[#This Row],[WkNo]]</f>
        <v>#REF!</v>
      </c>
    </row>
    <row r="879" spans="1:15" x14ac:dyDescent="0.25">
      <c r="A879" s="26" t="e">
        <f>MOD(IF(ROW()=2,  0.1,    IF(INDEX(TimeEntry2[WkEnd],ROW()-1)  =INDEX(TimeEntry2[WkEnd],ROW()-2),    INDEX(TimeEntry2[format],ROW()-2),    INDEX(TimeEntry2[format],ROW()-2)    +1)),2)</f>
        <v>#REF!</v>
      </c>
      <c r="B879" s="6"/>
      <c r="C879" s="7"/>
      <c r="D879" s="8" t="s">
        <v>78</v>
      </c>
      <c r="E879" s="7" t="e">
        <f>IF(TimeEntry2[[#This Row],[Date]]=0,#REF!,G879+(7-L879))</f>
        <v>#REF!</v>
      </c>
      <c r="F879" s="21" t="str">
        <f>INDEX(projects[Charge_Code],MATCH(TimeEntry2[[#This Row],[Project_ID]],projects[Project_ID],0))</f>
        <v>255670-17 LOWER KINGS ROAD ASSESSMENT (01-382)</v>
      </c>
      <c r="G879" s="27">
        <f>ROUNDDOWN(TimeEntry2[[#This Row],[Timestamp]],0)</f>
        <v>0</v>
      </c>
      <c r="H879" s="8">
        <v>1</v>
      </c>
      <c r="I879" s="8" t="str">
        <f t="shared" si="24"/>
        <v>Normal Time</v>
      </c>
      <c r="J879" s="8" t="s">
        <v>939</v>
      </c>
      <c r="K879" s="24" t="str">
        <f>INDEX(projects[job number],MATCH(TimeEntry2[[#This Row],[Project_ID]],projects[Project_ID],0))</f>
        <v>255670-17</v>
      </c>
      <c r="L879" s="8" t="str">
        <f>IF(TimeEntry2[[#This Row],[Date]]=0,"",WEEKDAY(G879,2))</f>
        <v/>
      </c>
      <c r="M879" s="28" t="e">
        <f>YEAR(TimeEntry2[[#This Row],[WkEnd]])</f>
        <v>#REF!</v>
      </c>
      <c r="N879" s="28" t="e">
        <f>WEEKNUM(TimeEntry2[[#This Row],[WkEnd]])</f>
        <v>#REF!</v>
      </c>
      <c r="O879" s="28" t="e">
        <f>TimeEntry2[[#This Row],[Year]]&amp;"-"&amp;TimeEntry2[[#This Row],[WkNo]]</f>
        <v>#REF!</v>
      </c>
    </row>
    <row r="880" spans="1:15" x14ac:dyDescent="0.25">
      <c r="A880" s="26" t="e">
        <f>MOD(IF(ROW()=2,  0.1,    IF(INDEX(TimeEntry2[WkEnd],ROW()-1)  =INDEX(TimeEntry2[WkEnd],ROW()-2),    INDEX(TimeEntry2[format],ROW()-2),    INDEX(TimeEntry2[format],ROW()-2)    +1)),2)</f>
        <v>#REF!</v>
      </c>
      <c r="B880" s="6"/>
      <c r="C880" s="7"/>
      <c r="D880" s="8" t="s">
        <v>200</v>
      </c>
      <c r="E880" s="7" t="e">
        <f>IF(TimeEntry2[[#This Row],[Date]]=0,#REF!,G880+(7-L880))</f>
        <v>#REF!</v>
      </c>
      <c r="F880" s="21" t="str">
        <f>INDEX(projects[Charge_Code],MATCH(TimeEntry2[[#This Row],[Project_ID]],projects[Project_ID],0))</f>
        <v>210035-65 MC VBB WP1: DO-nota West (25-050)</v>
      </c>
      <c r="G880" s="27">
        <f>ROUNDDOWN(TimeEntry2[[#This Row],[Timestamp]],0)</f>
        <v>0</v>
      </c>
      <c r="H880" s="8">
        <v>6.5</v>
      </c>
      <c r="I880" s="8" t="str">
        <f t="shared" si="24"/>
        <v>Normal Time</v>
      </c>
      <c r="J880" s="8" t="s">
        <v>264</v>
      </c>
      <c r="K880" s="24" t="str">
        <f>INDEX(projects[job number],MATCH(TimeEntry2[[#This Row],[Project_ID]],projects[Project_ID],0))</f>
        <v>210035-65</v>
      </c>
      <c r="L880" s="8" t="str">
        <f>IF(TimeEntry2[[#This Row],[Date]]=0,"",WEEKDAY(G880,2))</f>
        <v/>
      </c>
      <c r="M880" s="28" t="e">
        <f>YEAR(TimeEntry2[[#This Row],[WkEnd]])</f>
        <v>#REF!</v>
      </c>
      <c r="N880" s="28" t="e">
        <f>WEEKNUM(TimeEntry2[[#This Row],[WkEnd]])</f>
        <v>#REF!</v>
      </c>
      <c r="O880" s="28" t="e">
        <f>TimeEntry2[[#This Row],[Year]]&amp;"-"&amp;TimeEntry2[[#This Row],[WkNo]]</f>
        <v>#REF!</v>
      </c>
    </row>
    <row r="881" spans="1:15" x14ac:dyDescent="0.25">
      <c r="A881" s="26" t="e">
        <f>MOD(IF(ROW()=2,  0.1,    IF(INDEX(TimeEntry2[WkEnd],ROW()-1)  =INDEX(TimeEntry2[WkEnd],ROW()-2),    INDEX(TimeEntry2[format],ROW()-2),    INDEX(TimeEntry2[format],ROW()-2)    +1)),2)</f>
        <v>#REF!</v>
      </c>
      <c r="B881" s="6"/>
      <c r="C881" s="7"/>
      <c r="D881" s="8" t="s">
        <v>200</v>
      </c>
      <c r="E881" s="7" t="e">
        <f>IF(TimeEntry2[[#This Row],[Date]]=0,#REF!,G881+(7-L881))</f>
        <v>#REF!</v>
      </c>
      <c r="F881" s="21" t="str">
        <f>INDEX(projects[Charge_Code],MATCH(TimeEntry2[[#This Row],[Project_ID]],projects[Project_ID],0))</f>
        <v>210035-65 MC VBB WP1: DO-nota West (25-050)</v>
      </c>
      <c r="G881" s="27">
        <f>ROUNDDOWN(TimeEntry2[[#This Row],[Timestamp]],0)</f>
        <v>0</v>
      </c>
      <c r="H881" s="8">
        <v>7.5</v>
      </c>
      <c r="I881" s="8" t="str">
        <f t="shared" si="24"/>
        <v>Normal Time</v>
      </c>
      <c r="J881" s="8" t="s">
        <v>940</v>
      </c>
      <c r="K881" s="24" t="str">
        <f>INDEX(projects[job number],MATCH(TimeEntry2[[#This Row],[Project_ID]],projects[Project_ID],0))</f>
        <v>210035-65</v>
      </c>
      <c r="L881" s="8" t="str">
        <f>IF(TimeEntry2[[#This Row],[Date]]=0,"",WEEKDAY(G881,2))</f>
        <v/>
      </c>
      <c r="M881" s="28" t="e">
        <f>YEAR(TimeEntry2[[#This Row],[WkEnd]])</f>
        <v>#REF!</v>
      </c>
      <c r="N881" s="28" t="e">
        <f>WEEKNUM(TimeEntry2[[#This Row],[WkEnd]])</f>
        <v>#REF!</v>
      </c>
      <c r="O881" s="28" t="e">
        <f>TimeEntry2[[#This Row],[Year]]&amp;"-"&amp;TimeEntry2[[#This Row],[WkNo]]</f>
        <v>#REF!</v>
      </c>
    </row>
    <row r="882" spans="1:15" x14ac:dyDescent="0.25">
      <c r="A882" s="26" t="e">
        <f>MOD(IF(ROW()=2,  0.1,    IF(INDEX(TimeEntry2[WkEnd],ROW()-1)  =INDEX(TimeEntry2[WkEnd],ROW()-2),    INDEX(TimeEntry2[format],ROW()-2),    INDEX(TimeEntry2[format],ROW()-2)    +1)),2)</f>
        <v>#REF!</v>
      </c>
      <c r="B882" s="6"/>
      <c r="C882" s="7"/>
      <c r="D882" s="8" t="s">
        <v>200</v>
      </c>
      <c r="E882" s="7" t="e">
        <f>IF(TimeEntry2[[#This Row],[Date]]=0,#REF!,G882+(7-L882))</f>
        <v>#REF!</v>
      </c>
      <c r="F882" s="21" t="str">
        <f>INDEX(projects[Charge_Code],MATCH(TimeEntry2[[#This Row],[Project_ID]],projects[Project_ID],0))</f>
        <v>210035-65 MC VBB WP1: DO-nota West (25-050)</v>
      </c>
      <c r="G882" s="27">
        <f>ROUNDDOWN(TimeEntry2[[#This Row],[Timestamp]],0)</f>
        <v>0</v>
      </c>
      <c r="H882" s="8">
        <v>7.5</v>
      </c>
      <c r="I882" s="8" t="str">
        <f t="shared" si="24"/>
        <v>Normal Time</v>
      </c>
      <c r="J882" s="8" t="s">
        <v>265</v>
      </c>
      <c r="K882" s="24" t="str">
        <f>INDEX(projects[job number],MATCH(TimeEntry2[[#This Row],[Project_ID]],projects[Project_ID],0))</f>
        <v>210035-65</v>
      </c>
      <c r="L882" s="8" t="str">
        <f>IF(TimeEntry2[[#This Row],[Date]]=0,"",WEEKDAY(G882,2))</f>
        <v/>
      </c>
      <c r="M882" s="28" t="e">
        <f>YEAR(TimeEntry2[[#This Row],[WkEnd]])</f>
        <v>#REF!</v>
      </c>
      <c r="N882" s="28" t="e">
        <f>WEEKNUM(TimeEntry2[[#This Row],[WkEnd]])</f>
        <v>#REF!</v>
      </c>
      <c r="O882" s="28" t="e">
        <f>TimeEntry2[[#This Row],[Year]]&amp;"-"&amp;TimeEntry2[[#This Row],[WkNo]]</f>
        <v>#REF!</v>
      </c>
    </row>
    <row r="883" spans="1:15" x14ac:dyDescent="0.25">
      <c r="A883" s="26" t="e">
        <f>MOD(IF(ROW()=2,  0.1,    IF(INDEX(TimeEntry2[WkEnd],ROW()-1)  =INDEX(TimeEntry2[WkEnd],ROW()-2),    INDEX(TimeEntry2[format],ROW()-2),    INDEX(TimeEntry2[format],ROW()-2)    +1)),2)</f>
        <v>#REF!</v>
      </c>
      <c r="B883" s="6"/>
      <c r="C883" s="7"/>
      <c r="D883" s="8" t="s">
        <v>94</v>
      </c>
      <c r="E883" s="7" t="e">
        <f>IF(TimeEntry2[[#This Row],[Date]]=0,#REF!,G883+(7-L883))</f>
        <v>#REF!</v>
      </c>
      <c r="F883" s="21" t="str">
        <f>INDEX(projects[Charge_Code],MATCH(TimeEntry2[[#This Row],[Project_ID]],projects[Project_ID],0))</f>
        <v>246233-56 HCC - Weston Hills Tunnel (01-382)</v>
      </c>
      <c r="G883" s="27">
        <f>ROUNDDOWN(TimeEntry2[[#This Row],[Timestamp]],0)</f>
        <v>0</v>
      </c>
      <c r="H883" s="8">
        <v>7.5</v>
      </c>
      <c r="I883" s="8" t="str">
        <f t="shared" si="24"/>
        <v>Normal Time</v>
      </c>
      <c r="J883" s="8" t="s">
        <v>941</v>
      </c>
      <c r="K883" s="24" t="str">
        <f>INDEX(projects[job number],MATCH(TimeEntry2[[#This Row],[Project_ID]],projects[Project_ID],0))</f>
        <v>246233-56</v>
      </c>
      <c r="L883" s="8" t="str">
        <f>IF(TimeEntry2[[#This Row],[Date]]=0,"",WEEKDAY(G883,2))</f>
        <v/>
      </c>
      <c r="M883" s="28" t="e">
        <f>YEAR(TimeEntry2[[#This Row],[WkEnd]])</f>
        <v>#REF!</v>
      </c>
      <c r="N883" s="28" t="e">
        <f>WEEKNUM(TimeEntry2[[#This Row],[WkEnd]])</f>
        <v>#REF!</v>
      </c>
      <c r="O883" s="28" t="e">
        <f>TimeEntry2[[#This Row],[Year]]&amp;"-"&amp;TimeEntry2[[#This Row],[WkNo]]</f>
        <v>#REF!</v>
      </c>
    </row>
    <row r="884" spans="1:15" x14ac:dyDescent="0.25">
      <c r="A884" s="26" t="e">
        <f>MOD(IF(ROW()=2,  0.1,    IF(INDEX(TimeEntry2[WkEnd],ROW()-1)  =INDEX(TimeEntry2[WkEnd],ROW()-2),    INDEX(TimeEntry2[format],ROW()-2),    INDEX(TimeEntry2[format],ROW()-2)    +1)),2)</f>
        <v>#REF!</v>
      </c>
      <c r="B884" s="6"/>
      <c r="C884" s="7"/>
      <c r="D884" s="8" t="s">
        <v>146</v>
      </c>
      <c r="E884" s="7" t="e">
        <f>IF(TimeEntry2[[#This Row],[Date]]=0,#REF!,G884+(7-L884))</f>
        <v>#REF!</v>
      </c>
      <c r="F884" s="21" t="str">
        <f>INDEX(projects[Charge_Code],MATCH(TimeEntry2[[#This Row],[Project_ID]],projects[Project_ID],0))</f>
        <v>257677-59  Melbourne Metro - Latrobe</v>
      </c>
      <c r="G884" s="27">
        <f>ROUNDDOWN(TimeEntry2[[#This Row],[Timestamp]],0)</f>
        <v>0</v>
      </c>
      <c r="H884" s="8">
        <v>2</v>
      </c>
      <c r="I884" s="8" t="str">
        <f t="shared" si="24"/>
        <v>Normal Time</v>
      </c>
      <c r="J884" s="8" t="s">
        <v>942</v>
      </c>
      <c r="K884" s="24" t="str">
        <f>INDEX(projects[job number],MATCH(TimeEntry2[[#This Row],[Project_ID]],projects[Project_ID],0))</f>
        <v xml:space="preserve">257677-59 </v>
      </c>
      <c r="L884" s="8" t="str">
        <f>IF(TimeEntry2[[#This Row],[Date]]=0,"",WEEKDAY(G884,2))</f>
        <v/>
      </c>
      <c r="M884" s="28" t="e">
        <f>YEAR(TimeEntry2[[#This Row],[WkEnd]])</f>
        <v>#REF!</v>
      </c>
      <c r="N884" s="28" t="e">
        <f>WEEKNUM(TimeEntry2[[#This Row],[WkEnd]])</f>
        <v>#REF!</v>
      </c>
      <c r="O884" s="28" t="e">
        <f>TimeEntry2[[#This Row],[Year]]&amp;"-"&amp;TimeEntry2[[#This Row],[WkNo]]</f>
        <v>#REF!</v>
      </c>
    </row>
    <row r="885" spans="1:15" x14ac:dyDescent="0.25">
      <c r="A885" s="26" t="e">
        <f>MOD(IF(ROW()=2,  0.1,    IF(INDEX(TimeEntry2[WkEnd],ROW()-1)  =INDEX(TimeEntry2[WkEnd],ROW()-2),    INDEX(TimeEntry2[format],ROW()-2),    INDEX(TimeEntry2[format],ROW()-2)    +1)),2)</f>
        <v>#REF!</v>
      </c>
      <c r="B885" s="6"/>
      <c r="C885" s="7"/>
      <c r="D885" s="8" t="s">
        <v>200</v>
      </c>
      <c r="E885" s="7" t="e">
        <f>IF(TimeEntry2[[#This Row],[Date]]=0,#REF!,G885+(7-L885))</f>
        <v>#REF!</v>
      </c>
      <c r="F885" s="21" t="str">
        <f>INDEX(projects[Charge_Code],MATCH(TimeEntry2[[#This Row],[Project_ID]],projects[Project_ID],0))</f>
        <v>210035-65 MC VBB WP1: DO-nota West (25-050)</v>
      </c>
      <c r="G885" s="27">
        <f>ROUNDDOWN(TimeEntry2[[#This Row],[Timestamp]],0)</f>
        <v>0</v>
      </c>
      <c r="H885" s="8">
        <v>5.5</v>
      </c>
      <c r="I885" s="8" t="str">
        <f t="shared" si="24"/>
        <v>Normal Time</v>
      </c>
      <c r="J885" s="8" t="s">
        <v>266</v>
      </c>
      <c r="K885" s="24" t="str">
        <f>INDEX(projects[job number],MATCH(TimeEntry2[[#This Row],[Project_ID]],projects[Project_ID],0))</f>
        <v>210035-65</v>
      </c>
      <c r="L885" s="8" t="str">
        <f>IF(TimeEntry2[[#This Row],[Date]]=0,"",WEEKDAY(G885,2))</f>
        <v/>
      </c>
      <c r="M885" s="28" t="e">
        <f>YEAR(TimeEntry2[[#This Row],[WkEnd]])</f>
        <v>#REF!</v>
      </c>
      <c r="N885" s="28" t="e">
        <f>WEEKNUM(TimeEntry2[[#This Row],[WkEnd]])</f>
        <v>#REF!</v>
      </c>
      <c r="O885" s="28" t="e">
        <f>TimeEntry2[[#This Row],[Year]]&amp;"-"&amp;TimeEntry2[[#This Row],[WkNo]]</f>
        <v>#REF!</v>
      </c>
    </row>
    <row r="886" spans="1:15" x14ac:dyDescent="0.25">
      <c r="A886" s="26" t="e">
        <f>MOD(IF(ROW()=2,  0.1,    IF(INDEX(TimeEntry2[WkEnd],ROW()-1)  =INDEX(TimeEntry2[WkEnd],ROW()-2),    INDEX(TimeEntry2[format],ROW()-2),    INDEX(TimeEntry2[format],ROW()-2)    +1)),2)</f>
        <v>#REF!</v>
      </c>
      <c r="B886" s="6"/>
      <c r="C886" s="7"/>
      <c r="D886" s="8" t="s">
        <v>94</v>
      </c>
      <c r="E886" s="7" t="e">
        <f>IF(TimeEntry2[[#This Row],[Date]]=0,#REF!,G886+(7-L886))</f>
        <v>#REF!</v>
      </c>
      <c r="F886" s="21" t="str">
        <f>INDEX(projects[Charge_Code],MATCH(TimeEntry2[[#This Row],[Project_ID]],projects[Project_ID],0))</f>
        <v>246233-56 HCC - Weston Hills Tunnel (01-382)</v>
      </c>
      <c r="G886" s="27">
        <f>ROUNDDOWN(TimeEntry2[[#This Row],[Timestamp]],0)</f>
        <v>0</v>
      </c>
      <c r="H886" s="8">
        <v>0</v>
      </c>
      <c r="I886" s="8" t="str">
        <f t="shared" si="24"/>
        <v>Normal Time</v>
      </c>
      <c r="J886" s="8" t="s">
        <v>943</v>
      </c>
      <c r="K886" s="24" t="str">
        <f>INDEX(projects[job number],MATCH(TimeEntry2[[#This Row],[Project_ID]],projects[Project_ID],0))</f>
        <v>246233-56</v>
      </c>
      <c r="L886" s="8" t="str">
        <f>IF(TimeEntry2[[#This Row],[Date]]=0,"",WEEKDAY(G886,2))</f>
        <v/>
      </c>
      <c r="M886" s="28" t="e">
        <f>YEAR(TimeEntry2[[#This Row],[WkEnd]])</f>
        <v>#REF!</v>
      </c>
      <c r="N886" s="28" t="e">
        <f>WEEKNUM(TimeEntry2[[#This Row],[WkEnd]])</f>
        <v>#REF!</v>
      </c>
      <c r="O886" s="28" t="e">
        <f>TimeEntry2[[#This Row],[Year]]&amp;"-"&amp;TimeEntry2[[#This Row],[WkNo]]</f>
        <v>#REF!</v>
      </c>
    </row>
    <row r="887" spans="1:15" x14ac:dyDescent="0.25">
      <c r="A887" s="26" t="e">
        <f>MOD(IF(ROW()=2,  0.1,    IF(INDEX(TimeEntry2[WkEnd],ROW()-1)  =INDEX(TimeEntry2[WkEnd],ROW()-2),    INDEX(TimeEntry2[format],ROW()-2),    INDEX(TimeEntry2[format],ROW()-2)    +1)),2)</f>
        <v>#REF!</v>
      </c>
      <c r="B887" s="6"/>
      <c r="C887" s="7"/>
      <c r="D887" s="8" t="s">
        <v>21</v>
      </c>
      <c r="E887" s="7" t="e">
        <f>IF(TimeEntry2[[#This Row],[Date]]=0,#REF!,G887+(7-L887))</f>
        <v>#REF!</v>
      </c>
      <c r="F887" s="21" t="str">
        <f>INDEX(projects[Charge_Code],MATCH(TimeEntry2[[#This Row],[Project_ID]],projects[Project_ID],0))</f>
        <v>071945-07 BCS - management (01-124)</v>
      </c>
      <c r="G887" s="27">
        <f>ROUNDDOWN(TimeEntry2[[#This Row],[Timestamp]],0)</f>
        <v>0</v>
      </c>
      <c r="H887" s="8">
        <v>0</v>
      </c>
      <c r="I887" s="8" t="str">
        <f t="shared" si="24"/>
        <v>Normal Time</v>
      </c>
      <c r="J887" s="8" t="s">
        <v>944</v>
      </c>
      <c r="K887" s="24" t="str">
        <f>INDEX(projects[job number],MATCH(TimeEntry2[[#This Row],[Project_ID]],projects[Project_ID],0))</f>
        <v>071945-07</v>
      </c>
      <c r="L887" s="8" t="str">
        <f>IF(TimeEntry2[[#This Row],[Date]]=0,"",WEEKDAY(G887,2))</f>
        <v/>
      </c>
      <c r="M887" s="28" t="e">
        <f>YEAR(TimeEntry2[[#This Row],[WkEnd]])</f>
        <v>#REF!</v>
      </c>
      <c r="N887" s="28" t="e">
        <f>WEEKNUM(TimeEntry2[[#This Row],[WkEnd]])</f>
        <v>#REF!</v>
      </c>
      <c r="O887" s="28" t="e">
        <f>TimeEntry2[[#This Row],[Year]]&amp;"-"&amp;TimeEntry2[[#This Row],[WkNo]]</f>
        <v>#REF!</v>
      </c>
    </row>
    <row r="888" spans="1:15" x14ac:dyDescent="0.25">
      <c r="A888" s="26" t="e">
        <f>MOD(IF(ROW()=2,  0.1,    IF(INDEX(TimeEntry2[WkEnd],ROW()-1)  =INDEX(TimeEntry2[WkEnd],ROW()-2),    INDEX(TimeEntry2[format],ROW()-2),    INDEX(TimeEntry2[format],ROW()-2)    +1)),2)</f>
        <v>#REF!</v>
      </c>
      <c r="B888" s="6"/>
      <c r="C888" s="7"/>
      <c r="D888" s="8" t="s">
        <v>78</v>
      </c>
      <c r="E888" s="7" t="e">
        <f>IF(TimeEntry2[[#This Row],[Date]]=0,#REF!,G888+(7-L888))</f>
        <v>#REF!</v>
      </c>
      <c r="F888" s="21" t="str">
        <f>INDEX(projects[Charge_Code],MATCH(TimeEntry2[[#This Row],[Project_ID]],projects[Project_ID],0))</f>
        <v>255670-17 LOWER KINGS ROAD ASSESSMENT (01-382)</v>
      </c>
      <c r="G888" s="27">
        <f>ROUNDDOWN(TimeEntry2[[#This Row],[Timestamp]],0)</f>
        <v>0</v>
      </c>
      <c r="H888" s="8">
        <v>2</v>
      </c>
      <c r="I888" s="8" t="str">
        <f t="shared" si="24"/>
        <v>Normal Time</v>
      </c>
      <c r="J888" s="8" t="s">
        <v>267</v>
      </c>
      <c r="K888" s="24" t="str">
        <f>INDEX(projects[job number],MATCH(TimeEntry2[[#This Row],[Project_ID]],projects[Project_ID],0))</f>
        <v>255670-17</v>
      </c>
      <c r="L888" s="8" t="str">
        <f>IF(TimeEntry2[[#This Row],[Date]]=0,"",WEEKDAY(G888,2))</f>
        <v/>
      </c>
      <c r="M888" s="28" t="e">
        <f>YEAR(TimeEntry2[[#This Row],[WkEnd]])</f>
        <v>#REF!</v>
      </c>
      <c r="N888" s="28" t="e">
        <f>WEEKNUM(TimeEntry2[[#This Row],[WkEnd]])</f>
        <v>#REF!</v>
      </c>
      <c r="O888" s="28" t="e">
        <f>TimeEntry2[[#This Row],[Year]]&amp;"-"&amp;TimeEntry2[[#This Row],[WkNo]]</f>
        <v>#REF!</v>
      </c>
    </row>
    <row r="889" spans="1:15" x14ac:dyDescent="0.25">
      <c r="A889" s="26" t="e">
        <f>MOD(IF(ROW()=2,  0.1,    IF(INDEX(TimeEntry2[WkEnd],ROW()-1)  =INDEX(TimeEntry2[WkEnd],ROW()-2),    INDEX(TimeEntry2[format],ROW()-2),    INDEX(TimeEntry2[format],ROW()-2)    +1)),2)</f>
        <v>#REF!</v>
      </c>
      <c r="B889" s="6"/>
      <c r="C889" s="7"/>
      <c r="D889" s="8" t="s">
        <v>200</v>
      </c>
      <c r="E889" s="7" t="e">
        <f>IF(TimeEntry2[[#This Row],[Date]]=0,#REF!,G889+(7-L889))</f>
        <v>#REF!</v>
      </c>
      <c r="F889" s="21" t="str">
        <f>INDEX(projects[Charge_Code],MATCH(TimeEntry2[[#This Row],[Project_ID]],projects[Project_ID],0))</f>
        <v>210035-65 MC VBB WP1: DO-nota West (25-050)</v>
      </c>
      <c r="G889" s="27">
        <f>ROUNDDOWN(TimeEntry2[[#This Row],[Timestamp]],0)</f>
        <v>0</v>
      </c>
      <c r="H889" s="8">
        <v>4.5</v>
      </c>
      <c r="I889" s="8" t="str">
        <f t="shared" si="24"/>
        <v>Normal Time</v>
      </c>
      <c r="J889" s="8" t="s">
        <v>945</v>
      </c>
      <c r="K889" s="24" t="str">
        <f>INDEX(projects[job number],MATCH(TimeEntry2[[#This Row],[Project_ID]],projects[Project_ID],0))</f>
        <v>210035-65</v>
      </c>
      <c r="L889" s="8" t="str">
        <f>IF(TimeEntry2[[#This Row],[Date]]=0,"",WEEKDAY(G889,2))</f>
        <v/>
      </c>
      <c r="M889" s="28" t="e">
        <f>YEAR(TimeEntry2[[#This Row],[WkEnd]])</f>
        <v>#REF!</v>
      </c>
      <c r="N889" s="28" t="e">
        <f>WEEKNUM(TimeEntry2[[#This Row],[WkEnd]])</f>
        <v>#REF!</v>
      </c>
      <c r="O889" s="28" t="e">
        <f>TimeEntry2[[#This Row],[Year]]&amp;"-"&amp;TimeEntry2[[#This Row],[WkNo]]</f>
        <v>#REF!</v>
      </c>
    </row>
    <row r="890" spans="1:15" x14ac:dyDescent="0.25">
      <c r="A890" s="26" t="e">
        <f>MOD(IF(ROW()=2,  0.1,    IF(INDEX(TimeEntry2[WkEnd],ROW()-1)  =INDEX(TimeEntry2[WkEnd],ROW()-2),    INDEX(TimeEntry2[format],ROW()-2),    INDEX(TimeEntry2[format],ROW()-2)    +1)),2)</f>
        <v>#REF!</v>
      </c>
      <c r="B890" s="6"/>
      <c r="C890" s="7"/>
      <c r="D890" s="8" t="s">
        <v>146</v>
      </c>
      <c r="E890" s="7" t="e">
        <f>IF(TimeEntry2[[#This Row],[Date]]=0,#REF!,G890+(7-L890))</f>
        <v>#REF!</v>
      </c>
      <c r="F890" s="21" t="str">
        <f>INDEX(projects[Charge_Code],MATCH(TimeEntry2[[#This Row],[Project_ID]],projects[Project_ID],0))</f>
        <v>257677-59  Melbourne Metro - Latrobe</v>
      </c>
      <c r="G890" s="27">
        <f>ROUNDDOWN(TimeEntry2[[#This Row],[Timestamp]],0)</f>
        <v>0</v>
      </c>
      <c r="H890" s="8">
        <v>1</v>
      </c>
      <c r="I890" s="8" t="str">
        <f t="shared" si="24"/>
        <v>Normal Time</v>
      </c>
      <c r="J890" s="8" t="s">
        <v>269</v>
      </c>
      <c r="K890" s="24" t="str">
        <f>INDEX(projects[job number],MATCH(TimeEntry2[[#This Row],[Project_ID]],projects[Project_ID],0))</f>
        <v xml:space="preserve">257677-59 </v>
      </c>
      <c r="L890" s="8" t="str">
        <f>IF(TimeEntry2[[#This Row],[Date]]=0,"",WEEKDAY(G890,2))</f>
        <v/>
      </c>
      <c r="M890" s="28" t="e">
        <f>YEAR(TimeEntry2[[#This Row],[WkEnd]])</f>
        <v>#REF!</v>
      </c>
      <c r="N890" s="28" t="e">
        <f>WEEKNUM(TimeEntry2[[#This Row],[WkEnd]])</f>
        <v>#REF!</v>
      </c>
      <c r="O890" s="28" t="e">
        <f>TimeEntry2[[#This Row],[Year]]&amp;"-"&amp;TimeEntry2[[#This Row],[WkNo]]</f>
        <v>#REF!</v>
      </c>
    </row>
    <row r="891" spans="1:15" x14ac:dyDescent="0.25">
      <c r="A891" s="26" t="e">
        <f>MOD(IF(ROW()=2,  0.1,    IF(INDEX(TimeEntry2[WkEnd],ROW()-1)  =INDEX(TimeEntry2[WkEnd],ROW()-2),    INDEX(TimeEntry2[format],ROW()-2),    INDEX(TimeEntry2[format],ROW()-2)    +1)),2)</f>
        <v>#REF!</v>
      </c>
      <c r="B891" s="6"/>
      <c r="C891" s="7"/>
      <c r="D891" s="8" t="s">
        <v>200</v>
      </c>
      <c r="E891" s="7" t="e">
        <f>IF(TimeEntry2[[#This Row],[Date]]=0,#REF!,G891+(7-L891))</f>
        <v>#REF!</v>
      </c>
      <c r="F891" s="21" t="str">
        <f>INDEX(projects[Charge_Code],MATCH(TimeEntry2[[#This Row],[Project_ID]],projects[Project_ID],0))</f>
        <v>210035-65 MC VBB WP1: DO-nota West (25-050)</v>
      </c>
      <c r="G891" s="27">
        <f>ROUNDDOWN(TimeEntry2[[#This Row],[Timestamp]],0)</f>
        <v>0</v>
      </c>
      <c r="H891" s="8">
        <v>5.5</v>
      </c>
      <c r="I891" s="8" t="str">
        <f t="shared" si="24"/>
        <v>Normal Time</v>
      </c>
      <c r="J891" s="8" t="s">
        <v>271</v>
      </c>
      <c r="K891" s="24" t="str">
        <f>INDEX(projects[job number],MATCH(TimeEntry2[[#This Row],[Project_ID]],projects[Project_ID],0))</f>
        <v>210035-65</v>
      </c>
      <c r="L891" s="8" t="str">
        <f>IF(TimeEntry2[[#This Row],[Date]]=0,"",WEEKDAY(G891,2))</f>
        <v/>
      </c>
      <c r="M891" s="28" t="e">
        <f>YEAR(TimeEntry2[[#This Row],[WkEnd]])</f>
        <v>#REF!</v>
      </c>
      <c r="N891" s="28" t="e">
        <f>WEEKNUM(TimeEntry2[[#This Row],[WkEnd]])</f>
        <v>#REF!</v>
      </c>
      <c r="O891" s="28" t="e">
        <f>TimeEntry2[[#This Row],[Year]]&amp;"-"&amp;TimeEntry2[[#This Row],[WkNo]]</f>
        <v>#REF!</v>
      </c>
    </row>
    <row r="892" spans="1:15" x14ac:dyDescent="0.25">
      <c r="A892" s="26" t="e">
        <f>MOD(IF(ROW()=2,  0.1,    IF(INDEX(TimeEntry2[WkEnd],ROW()-1)  =INDEX(TimeEntry2[WkEnd],ROW()-2),    INDEX(TimeEntry2[format],ROW()-2),    INDEX(TimeEntry2[format],ROW()-2)    +1)),2)</f>
        <v>#REF!</v>
      </c>
      <c r="B892" s="6"/>
      <c r="C892" s="7"/>
      <c r="D892" s="8" t="s">
        <v>146</v>
      </c>
      <c r="E892" s="7" t="e">
        <f>IF(TimeEntry2[[#This Row],[Date]]=0,#REF!,G892+(7-L892))</f>
        <v>#REF!</v>
      </c>
      <c r="F892" s="21" t="str">
        <f>INDEX(projects[Charge_Code],MATCH(TimeEntry2[[#This Row],[Project_ID]],projects[Project_ID],0))</f>
        <v>257677-59  Melbourne Metro - Latrobe</v>
      </c>
      <c r="G892" s="27">
        <f>ROUNDDOWN(TimeEntry2[[#This Row],[Timestamp]],0)</f>
        <v>0</v>
      </c>
      <c r="H892" s="8">
        <v>2</v>
      </c>
      <c r="I892" s="8" t="str">
        <f t="shared" si="24"/>
        <v>Normal Time</v>
      </c>
      <c r="J892" s="8" t="s">
        <v>270</v>
      </c>
      <c r="K892" s="24" t="str">
        <f>INDEX(projects[job number],MATCH(TimeEntry2[[#This Row],[Project_ID]],projects[Project_ID],0))</f>
        <v xml:space="preserve">257677-59 </v>
      </c>
      <c r="L892" s="8" t="str">
        <f>IF(TimeEntry2[[#This Row],[Date]]=0,"",WEEKDAY(G892,2))</f>
        <v/>
      </c>
      <c r="M892" s="28" t="e">
        <f>YEAR(TimeEntry2[[#This Row],[WkEnd]])</f>
        <v>#REF!</v>
      </c>
      <c r="N892" s="28" t="e">
        <f>WEEKNUM(TimeEntry2[[#This Row],[WkEnd]])</f>
        <v>#REF!</v>
      </c>
      <c r="O892" s="28" t="e">
        <f>TimeEntry2[[#This Row],[Year]]&amp;"-"&amp;TimeEntry2[[#This Row],[WkNo]]</f>
        <v>#REF!</v>
      </c>
    </row>
    <row r="893" spans="1:15" x14ac:dyDescent="0.25">
      <c r="A893" s="26" t="e">
        <f>MOD(IF(ROW()=2,  0.1,    IF(INDEX(TimeEntry2[WkEnd],ROW()-1)  =INDEX(TimeEntry2[WkEnd],ROW()-2),    INDEX(TimeEntry2[format],ROW()-2),    INDEX(TimeEntry2[format],ROW()-2)    +1)),2)</f>
        <v>#REF!</v>
      </c>
      <c r="B893" s="6"/>
      <c r="C893" s="7"/>
      <c r="D893" s="8" t="s">
        <v>146</v>
      </c>
      <c r="E893" s="7" t="e">
        <f>IF(TimeEntry2[[#This Row],[Date]]=0,#REF!,G893+(7-L893))</f>
        <v>#REF!</v>
      </c>
      <c r="F893" s="21" t="str">
        <f>INDEX(projects[Charge_Code],MATCH(TimeEntry2[[#This Row],[Project_ID]],projects[Project_ID],0))</f>
        <v>257677-59  Melbourne Metro - Latrobe</v>
      </c>
      <c r="G893" s="27">
        <f>ROUNDDOWN(TimeEntry2[[#This Row],[Timestamp]],0)</f>
        <v>0</v>
      </c>
      <c r="H893" s="8">
        <v>7.5</v>
      </c>
      <c r="I893" s="8" t="str">
        <f t="shared" si="24"/>
        <v>Normal Time</v>
      </c>
      <c r="J893" s="8" t="s">
        <v>272</v>
      </c>
      <c r="K893" s="24" t="str">
        <f>INDEX(projects[job number],MATCH(TimeEntry2[[#This Row],[Project_ID]],projects[Project_ID],0))</f>
        <v xml:space="preserve">257677-59 </v>
      </c>
      <c r="L893" s="8" t="str">
        <f>IF(TimeEntry2[[#This Row],[Date]]=0,"",WEEKDAY(G893,2))</f>
        <v/>
      </c>
      <c r="M893" s="28" t="e">
        <f>YEAR(TimeEntry2[[#This Row],[WkEnd]])</f>
        <v>#REF!</v>
      </c>
      <c r="N893" s="28" t="e">
        <f>WEEKNUM(TimeEntry2[[#This Row],[WkEnd]])</f>
        <v>#REF!</v>
      </c>
      <c r="O893" s="28" t="e">
        <f>TimeEntry2[[#This Row],[Year]]&amp;"-"&amp;TimeEntry2[[#This Row],[WkNo]]</f>
        <v>#REF!</v>
      </c>
    </row>
    <row r="894" spans="1:15" x14ac:dyDescent="0.25">
      <c r="A894" s="26" t="e">
        <f>MOD(IF(ROW()=2,  0.1,    IF(INDEX(TimeEntry2[WkEnd],ROW()-1)  =INDEX(TimeEntry2[WkEnd],ROW()-2),    INDEX(TimeEntry2[format],ROW()-2),    INDEX(TimeEntry2[format],ROW()-2)    +1)),2)</f>
        <v>#REF!</v>
      </c>
      <c r="B894" s="6"/>
      <c r="C894" s="7"/>
      <c r="D894" s="8" t="s">
        <v>11</v>
      </c>
      <c r="E894" s="7" t="e">
        <f>IF(TimeEntry2[[#This Row],[Date]]=0,#REF!,G894+(7-L894))</f>
        <v>#REF!</v>
      </c>
      <c r="F894" s="21" t="str">
        <f>INDEX(projects[Charge_Code],MATCH(TimeEntry2[[#This Row],[Project_ID]],projects[Project_ID],0))</f>
        <v>BANK HOLIDAY</v>
      </c>
      <c r="G894" s="27">
        <f>ROUNDDOWN(TimeEntry2[[#This Row],[Timestamp]],0)</f>
        <v>0</v>
      </c>
      <c r="H894" s="8">
        <v>7.5</v>
      </c>
      <c r="I894" s="8" t="str">
        <f t="shared" si="24"/>
        <v>Normal Time</v>
      </c>
      <c r="J894" s="8"/>
      <c r="K894" s="24" t="str">
        <f>INDEX(projects[job number],MATCH(TimeEntry2[[#This Row],[Project_ID]],projects[Project_ID],0))</f>
        <v>BANK HOLIDAY</v>
      </c>
      <c r="L894" s="8" t="str">
        <f>IF(TimeEntry2[[#This Row],[Date]]=0,"",WEEKDAY(G894,2))</f>
        <v/>
      </c>
      <c r="M894" s="28" t="e">
        <f>YEAR(TimeEntry2[[#This Row],[WkEnd]])</f>
        <v>#REF!</v>
      </c>
      <c r="N894" s="28" t="e">
        <f>WEEKNUM(TimeEntry2[[#This Row],[WkEnd]])</f>
        <v>#REF!</v>
      </c>
      <c r="O894" s="28" t="e">
        <f>TimeEntry2[[#This Row],[Year]]&amp;"-"&amp;TimeEntry2[[#This Row],[WkNo]]</f>
        <v>#REF!</v>
      </c>
    </row>
    <row r="895" spans="1:15" x14ac:dyDescent="0.25">
      <c r="A895" s="26" t="e">
        <f>MOD(IF(ROW()=2,  0.1,    IF(INDEX(TimeEntry2[WkEnd],ROW()-1)  =INDEX(TimeEntry2[WkEnd],ROW()-2),    INDEX(TimeEntry2[format],ROW()-2),    INDEX(TimeEntry2[format],ROW()-2)    +1)),2)</f>
        <v>#REF!</v>
      </c>
      <c r="B895" s="6"/>
      <c r="C895" s="7"/>
      <c r="D895" s="8" t="s">
        <v>146</v>
      </c>
      <c r="E895" s="7" t="e">
        <f>IF(TimeEntry2[[#This Row],[Date]]=0,#REF!,G895+(7-L895))</f>
        <v>#REF!</v>
      </c>
      <c r="F895" s="21" t="str">
        <f>INDEX(projects[Charge_Code],MATCH(TimeEntry2[[#This Row],[Project_ID]],projects[Project_ID],0))</f>
        <v>257677-59  Melbourne Metro - Latrobe</v>
      </c>
      <c r="G895" s="27">
        <f>ROUNDDOWN(TimeEntry2[[#This Row],[Timestamp]],0)</f>
        <v>0</v>
      </c>
      <c r="H895" s="8">
        <v>5</v>
      </c>
      <c r="I895" s="8" t="str">
        <f t="shared" ref="I895:I958" si="25">"Normal Time"</f>
        <v>Normal Time</v>
      </c>
      <c r="J895" s="8" t="s">
        <v>273</v>
      </c>
      <c r="K895" s="24" t="str">
        <f>INDEX(projects[job number],MATCH(TimeEntry2[[#This Row],[Project_ID]],projects[Project_ID],0))</f>
        <v xml:space="preserve">257677-59 </v>
      </c>
      <c r="L895" s="8" t="str">
        <f>IF(TimeEntry2[[#This Row],[Date]]=0,"",WEEKDAY(G895,2))</f>
        <v/>
      </c>
      <c r="M895" s="28" t="e">
        <f>YEAR(TimeEntry2[[#This Row],[WkEnd]])</f>
        <v>#REF!</v>
      </c>
      <c r="N895" s="28" t="e">
        <f>WEEKNUM(TimeEntry2[[#This Row],[WkEnd]])</f>
        <v>#REF!</v>
      </c>
      <c r="O895" s="28" t="e">
        <f>TimeEntry2[[#This Row],[Year]]&amp;"-"&amp;TimeEntry2[[#This Row],[WkNo]]</f>
        <v>#REF!</v>
      </c>
    </row>
    <row r="896" spans="1:15" x14ac:dyDescent="0.25">
      <c r="A896" s="26" t="e">
        <f>MOD(IF(ROW()=2,  0.1,    IF(INDEX(TimeEntry2[WkEnd],ROW()-1)  =INDEX(TimeEntry2[WkEnd],ROW()-2),    INDEX(TimeEntry2[format],ROW()-2),    INDEX(TimeEntry2[format],ROW()-2)    +1)),2)</f>
        <v>#REF!</v>
      </c>
      <c r="B896" s="6"/>
      <c r="C896" s="7"/>
      <c r="D896" s="8" t="s">
        <v>200</v>
      </c>
      <c r="E896" s="7" t="e">
        <f>IF(TimeEntry2[[#This Row],[Date]]=0,#REF!,G896+(7-L896))</f>
        <v>#REF!</v>
      </c>
      <c r="F896" s="21" t="str">
        <f>INDEX(projects[Charge_Code],MATCH(TimeEntry2[[#This Row],[Project_ID]],projects[Project_ID],0))</f>
        <v>210035-65 MC VBB WP1: DO-nota West (25-050)</v>
      </c>
      <c r="G896" s="27">
        <f>ROUNDDOWN(TimeEntry2[[#This Row],[Timestamp]],0)</f>
        <v>0</v>
      </c>
      <c r="H896" s="8">
        <v>2.5</v>
      </c>
      <c r="I896" s="8" t="str">
        <f t="shared" si="25"/>
        <v>Normal Time</v>
      </c>
      <c r="J896" s="8" t="s">
        <v>274</v>
      </c>
      <c r="K896" s="24" t="str">
        <f>INDEX(projects[job number],MATCH(TimeEntry2[[#This Row],[Project_ID]],projects[Project_ID],0))</f>
        <v>210035-65</v>
      </c>
      <c r="L896" s="8" t="str">
        <f>IF(TimeEntry2[[#This Row],[Date]]=0,"",WEEKDAY(G896,2))</f>
        <v/>
      </c>
      <c r="M896" s="28" t="e">
        <f>YEAR(TimeEntry2[[#This Row],[WkEnd]])</f>
        <v>#REF!</v>
      </c>
      <c r="N896" s="28" t="e">
        <f>WEEKNUM(TimeEntry2[[#This Row],[WkEnd]])</f>
        <v>#REF!</v>
      </c>
      <c r="O896" s="28" t="e">
        <f>TimeEntry2[[#This Row],[Year]]&amp;"-"&amp;TimeEntry2[[#This Row],[WkNo]]</f>
        <v>#REF!</v>
      </c>
    </row>
    <row r="897" spans="1:15" x14ac:dyDescent="0.25">
      <c r="A897" s="26" t="e">
        <f>MOD(IF(ROW()=2,  0.1,    IF(INDEX(TimeEntry2[WkEnd],ROW()-1)  =INDEX(TimeEntry2[WkEnd],ROW()-2),    INDEX(TimeEntry2[format],ROW()-2),    INDEX(TimeEntry2[format],ROW()-2)    +1)),2)</f>
        <v>#REF!</v>
      </c>
      <c r="B897" s="6"/>
      <c r="C897" s="7"/>
      <c r="D897" s="8" t="s">
        <v>200</v>
      </c>
      <c r="E897" s="7" t="e">
        <f>IF(TimeEntry2[[#This Row],[Date]]=0,#REF!,G897+(7-L897))</f>
        <v>#REF!</v>
      </c>
      <c r="F897" s="21" t="str">
        <f>INDEX(projects[Charge_Code],MATCH(TimeEntry2[[#This Row],[Project_ID]],projects[Project_ID],0))</f>
        <v>210035-65 MC VBB WP1: DO-nota West (25-050)</v>
      </c>
      <c r="G897" s="27">
        <f>ROUNDDOWN(TimeEntry2[[#This Row],[Timestamp]],0)</f>
        <v>0</v>
      </c>
      <c r="H897" s="8">
        <v>2</v>
      </c>
      <c r="I897" s="8" t="str">
        <f t="shared" si="25"/>
        <v>Normal Time</v>
      </c>
      <c r="J897" s="8" t="s">
        <v>278</v>
      </c>
      <c r="K897" s="24" t="str">
        <f>INDEX(projects[job number],MATCH(TimeEntry2[[#This Row],[Project_ID]],projects[Project_ID],0))</f>
        <v>210035-65</v>
      </c>
      <c r="L897" s="8" t="str">
        <f>IF(TimeEntry2[[#This Row],[Date]]=0,"",WEEKDAY(G897,2))</f>
        <v/>
      </c>
      <c r="M897" s="28" t="e">
        <f>YEAR(TimeEntry2[[#This Row],[WkEnd]])</f>
        <v>#REF!</v>
      </c>
      <c r="N897" s="28" t="e">
        <f>WEEKNUM(TimeEntry2[[#This Row],[WkEnd]])</f>
        <v>#REF!</v>
      </c>
      <c r="O897" s="28" t="e">
        <f>TimeEntry2[[#This Row],[Year]]&amp;"-"&amp;TimeEntry2[[#This Row],[WkNo]]</f>
        <v>#REF!</v>
      </c>
    </row>
    <row r="898" spans="1:15" x14ac:dyDescent="0.25">
      <c r="A898" s="26" t="e">
        <f>MOD(IF(ROW()=2,  0.1,    IF(INDEX(TimeEntry2[WkEnd],ROW()-1)  =INDEX(TimeEntry2[WkEnd],ROW()-2),    INDEX(TimeEntry2[format],ROW()-2),    INDEX(TimeEntry2[format],ROW()-2)    +1)),2)</f>
        <v>#REF!</v>
      </c>
      <c r="B898" s="6"/>
      <c r="C898" s="7"/>
      <c r="D898" s="8" t="s">
        <v>146</v>
      </c>
      <c r="E898" s="7" t="e">
        <f>IF(TimeEntry2[[#This Row],[Date]]=0,#REF!,G898+(7-L898))</f>
        <v>#REF!</v>
      </c>
      <c r="F898" s="21" t="str">
        <f>INDEX(projects[Charge_Code],MATCH(TimeEntry2[[#This Row],[Project_ID]],projects[Project_ID],0))</f>
        <v>257677-59  Melbourne Metro - Latrobe</v>
      </c>
      <c r="G898" s="27">
        <f>ROUNDDOWN(TimeEntry2[[#This Row],[Timestamp]],0)</f>
        <v>0</v>
      </c>
      <c r="H898" s="8">
        <v>2.5</v>
      </c>
      <c r="I898" s="8" t="str">
        <f t="shared" si="25"/>
        <v>Normal Time</v>
      </c>
      <c r="J898" s="8" t="s">
        <v>277</v>
      </c>
      <c r="K898" s="24" t="str">
        <f>INDEX(projects[job number],MATCH(TimeEntry2[[#This Row],[Project_ID]],projects[Project_ID],0))</f>
        <v xml:space="preserve">257677-59 </v>
      </c>
      <c r="L898" s="8" t="str">
        <f>IF(TimeEntry2[[#This Row],[Date]]=0,"",WEEKDAY(G898,2))</f>
        <v/>
      </c>
      <c r="M898" s="28" t="e">
        <f>YEAR(TimeEntry2[[#This Row],[WkEnd]])</f>
        <v>#REF!</v>
      </c>
      <c r="N898" s="28" t="e">
        <f>WEEKNUM(TimeEntry2[[#This Row],[WkEnd]])</f>
        <v>#REF!</v>
      </c>
      <c r="O898" s="28" t="e">
        <f>TimeEntry2[[#This Row],[Year]]&amp;"-"&amp;TimeEntry2[[#This Row],[WkNo]]</f>
        <v>#REF!</v>
      </c>
    </row>
    <row r="899" spans="1:15" x14ac:dyDescent="0.25">
      <c r="A899" s="26" t="e">
        <f>MOD(IF(ROW()=2,  0.1,    IF(INDEX(TimeEntry2[WkEnd],ROW()-1)  =INDEX(TimeEntry2[WkEnd],ROW()-2),    INDEX(TimeEntry2[format],ROW()-2),    INDEX(TimeEntry2[format],ROW()-2)    +1)),2)</f>
        <v>#REF!</v>
      </c>
      <c r="B899" s="6"/>
      <c r="C899" s="7"/>
      <c r="D899" s="8" t="s">
        <v>90</v>
      </c>
      <c r="E899" s="7" t="e">
        <f>IF(TimeEntry2[[#This Row],[Date]]=0,#REF!,G899+(7-L899))</f>
        <v>#REF!</v>
      </c>
      <c r="F899" s="21" t="str">
        <f>INDEX(projects[Charge_Code],MATCH(TimeEntry2[[#This Row],[Project_ID]],projects[Project_ID],0))</f>
        <v>254304-96 HCC - Paul Cully (01-382)</v>
      </c>
      <c r="G899" s="27">
        <f>ROUNDDOWN(TimeEntry2[[#This Row],[Timestamp]],0)</f>
        <v>0</v>
      </c>
      <c r="H899" s="8">
        <v>3</v>
      </c>
      <c r="I899" s="8" t="str">
        <f t="shared" si="25"/>
        <v>Normal Time</v>
      </c>
      <c r="J899" s="8" t="s">
        <v>276</v>
      </c>
      <c r="K899" s="24" t="str">
        <f>INDEX(projects[job number],MATCH(TimeEntry2[[#This Row],[Project_ID]],projects[Project_ID],0))</f>
        <v>254304-96</v>
      </c>
      <c r="L899" s="8" t="str">
        <f>IF(TimeEntry2[[#This Row],[Date]]=0,"",WEEKDAY(G899,2))</f>
        <v/>
      </c>
      <c r="M899" s="28" t="e">
        <f>YEAR(TimeEntry2[[#This Row],[WkEnd]])</f>
        <v>#REF!</v>
      </c>
      <c r="N899" s="28" t="e">
        <f>WEEKNUM(TimeEntry2[[#This Row],[WkEnd]])</f>
        <v>#REF!</v>
      </c>
      <c r="O899" s="28" t="e">
        <f>TimeEntry2[[#This Row],[Year]]&amp;"-"&amp;TimeEntry2[[#This Row],[WkNo]]</f>
        <v>#REF!</v>
      </c>
    </row>
    <row r="900" spans="1:15" x14ac:dyDescent="0.25">
      <c r="A900" s="26" t="e">
        <f>MOD(IF(ROW()=2,  0.1,    IF(INDEX(TimeEntry2[WkEnd],ROW()-1)  =INDEX(TimeEntry2[WkEnd],ROW()-2),    INDEX(TimeEntry2[format],ROW()-2),    INDEX(TimeEntry2[format],ROW()-2)    +1)),2)</f>
        <v>#REF!</v>
      </c>
      <c r="B900" s="6"/>
      <c r="C900" s="7"/>
      <c r="D900" s="8" t="s">
        <v>200</v>
      </c>
      <c r="E900" s="7" t="e">
        <f>IF(TimeEntry2[[#This Row],[Date]]=0,#REF!,G900+(7-L900))</f>
        <v>#REF!</v>
      </c>
      <c r="F900" s="21" t="str">
        <f>INDEX(projects[Charge_Code],MATCH(TimeEntry2[[#This Row],[Project_ID]],projects[Project_ID],0))</f>
        <v>210035-65 MC VBB WP1: DO-nota West (25-050)</v>
      </c>
      <c r="G900" s="27">
        <f>ROUNDDOWN(TimeEntry2[[#This Row],[Timestamp]],0)</f>
        <v>0</v>
      </c>
      <c r="H900" s="8">
        <v>7.5</v>
      </c>
      <c r="I900" s="8" t="str">
        <f t="shared" si="25"/>
        <v>Normal Time</v>
      </c>
      <c r="J900" s="8" t="s">
        <v>945</v>
      </c>
      <c r="K900" s="24" t="str">
        <f>INDEX(projects[job number],MATCH(TimeEntry2[[#This Row],[Project_ID]],projects[Project_ID],0))</f>
        <v>210035-65</v>
      </c>
      <c r="L900" s="8" t="str">
        <f>IF(TimeEntry2[[#This Row],[Date]]=0,"",WEEKDAY(G900,2))</f>
        <v/>
      </c>
      <c r="M900" s="28" t="e">
        <f>YEAR(TimeEntry2[[#This Row],[WkEnd]])</f>
        <v>#REF!</v>
      </c>
      <c r="N900" s="28" t="e">
        <f>WEEKNUM(TimeEntry2[[#This Row],[WkEnd]])</f>
        <v>#REF!</v>
      </c>
      <c r="O900" s="28" t="e">
        <f>TimeEntry2[[#This Row],[Year]]&amp;"-"&amp;TimeEntry2[[#This Row],[WkNo]]</f>
        <v>#REF!</v>
      </c>
    </row>
    <row r="901" spans="1:15" x14ac:dyDescent="0.25">
      <c r="A901" s="26" t="e">
        <f>MOD(IF(ROW()=2,  0.1,    IF(INDEX(TimeEntry2[WkEnd],ROW()-1)  =INDEX(TimeEntry2[WkEnd],ROW()-2),    INDEX(TimeEntry2[format],ROW()-2),    INDEX(TimeEntry2[format],ROW()-2)    +1)),2)</f>
        <v>#REF!</v>
      </c>
      <c r="B901" s="6"/>
      <c r="C901" s="7"/>
      <c r="D901" s="8" t="s">
        <v>200</v>
      </c>
      <c r="E901" s="7" t="e">
        <f>IF(TimeEntry2[[#This Row],[Date]]=0,#REF!,G901+(7-L901))</f>
        <v>#REF!</v>
      </c>
      <c r="F901" s="21" t="str">
        <f>INDEX(projects[Charge_Code],MATCH(TimeEntry2[[#This Row],[Project_ID]],projects[Project_ID],0))</f>
        <v>210035-65 MC VBB WP1: DO-nota West (25-050)</v>
      </c>
      <c r="G901" s="27">
        <f>ROUNDDOWN(TimeEntry2[[#This Row],[Timestamp]],0)</f>
        <v>0</v>
      </c>
      <c r="H901" s="8">
        <v>7.5</v>
      </c>
      <c r="I901" s="8" t="str">
        <f t="shared" si="25"/>
        <v>Normal Time</v>
      </c>
      <c r="J901" s="8" t="s">
        <v>945</v>
      </c>
      <c r="K901" s="24" t="str">
        <f>INDEX(projects[job number],MATCH(TimeEntry2[[#This Row],[Project_ID]],projects[Project_ID],0))</f>
        <v>210035-65</v>
      </c>
      <c r="L901" s="8" t="str">
        <f>IF(TimeEntry2[[#This Row],[Date]]=0,"",WEEKDAY(G901,2))</f>
        <v/>
      </c>
      <c r="M901" s="28" t="e">
        <f>YEAR(TimeEntry2[[#This Row],[WkEnd]])</f>
        <v>#REF!</v>
      </c>
      <c r="N901" s="28" t="e">
        <f>WEEKNUM(TimeEntry2[[#This Row],[WkEnd]])</f>
        <v>#REF!</v>
      </c>
      <c r="O901" s="28" t="e">
        <f>TimeEntry2[[#This Row],[Year]]&amp;"-"&amp;TimeEntry2[[#This Row],[WkNo]]</f>
        <v>#REF!</v>
      </c>
    </row>
    <row r="902" spans="1:15" x14ac:dyDescent="0.25">
      <c r="A902" s="26" t="e">
        <f>MOD(IF(ROW()=2,  0.1,    IF(INDEX(TimeEntry2[WkEnd],ROW()-1)  =INDEX(TimeEntry2[WkEnd],ROW()-2),    INDEX(TimeEntry2[format],ROW()-2),    INDEX(TimeEntry2[format],ROW()-2)    +1)),2)</f>
        <v>#REF!</v>
      </c>
      <c r="B902" s="6"/>
      <c r="C902" s="7"/>
      <c r="D902" s="8" t="s">
        <v>100</v>
      </c>
      <c r="E902" s="7" t="e">
        <f>IF(TimeEntry2[[#This Row],[Date]]=0,#REF!,G902+(7-L902))</f>
        <v>#REF!</v>
      </c>
      <c r="F902" s="21" t="str">
        <f>INDEX(projects[Charge_Code],MATCH(TimeEntry2[[#This Row],[Project_ID]],projects[Project_ID],0))</f>
        <v>HOLIDAY</v>
      </c>
      <c r="G902" s="27">
        <f>ROUNDDOWN(TimeEntry2[[#This Row],[Timestamp]],0)</f>
        <v>0</v>
      </c>
      <c r="H902" s="8">
        <v>7.5</v>
      </c>
      <c r="I902" s="8" t="str">
        <f t="shared" si="25"/>
        <v>Normal Time</v>
      </c>
      <c r="J902" s="8"/>
      <c r="K902" s="24" t="str">
        <f>INDEX(projects[job number],MATCH(TimeEntry2[[#This Row],[Project_ID]],projects[Project_ID],0))</f>
        <v>HOLIDAY</v>
      </c>
      <c r="L902" s="8" t="str">
        <f>IF(TimeEntry2[[#This Row],[Date]]=0,"",WEEKDAY(G902,2))</f>
        <v/>
      </c>
      <c r="M902" s="28" t="e">
        <f>YEAR(TimeEntry2[[#This Row],[WkEnd]])</f>
        <v>#REF!</v>
      </c>
      <c r="N902" s="28" t="e">
        <f>WEEKNUM(TimeEntry2[[#This Row],[WkEnd]])</f>
        <v>#REF!</v>
      </c>
      <c r="O902" s="28" t="e">
        <f>TimeEntry2[[#This Row],[Year]]&amp;"-"&amp;TimeEntry2[[#This Row],[WkNo]]</f>
        <v>#REF!</v>
      </c>
    </row>
    <row r="903" spans="1:15" x14ac:dyDescent="0.25">
      <c r="A903" s="26" t="e">
        <f>MOD(IF(ROW()=2,  0.1,    IF(INDEX(TimeEntry2[WkEnd],ROW()-1)  =INDEX(TimeEntry2[WkEnd],ROW()-2),    INDEX(TimeEntry2[format],ROW()-2),    INDEX(TimeEntry2[format],ROW()-2)    +1)),2)</f>
        <v>#REF!</v>
      </c>
      <c r="B903" s="6"/>
      <c r="C903" s="7"/>
      <c r="D903" s="8" t="s">
        <v>200</v>
      </c>
      <c r="E903" s="7" t="e">
        <f>IF(TimeEntry2[[#This Row],[Date]]=0,#REF!,G903+(7-L903))</f>
        <v>#REF!</v>
      </c>
      <c r="F903" s="21" t="str">
        <f>INDEX(projects[Charge_Code],MATCH(TimeEntry2[[#This Row],[Project_ID]],projects[Project_ID],0))</f>
        <v>210035-65 MC VBB WP1: DO-nota West (25-050)</v>
      </c>
      <c r="G903" s="27">
        <f>ROUNDDOWN(TimeEntry2[[#This Row],[Timestamp]],0)</f>
        <v>0</v>
      </c>
      <c r="H903" s="8">
        <v>5</v>
      </c>
      <c r="I903" s="8" t="str">
        <f t="shared" si="25"/>
        <v>Normal Time</v>
      </c>
      <c r="J903" s="8"/>
      <c r="K903" s="24" t="str">
        <f>INDEX(projects[job number],MATCH(TimeEntry2[[#This Row],[Project_ID]],projects[Project_ID],0))</f>
        <v>210035-65</v>
      </c>
      <c r="L903" s="8" t="str">
        <f>IF(TimeEntry2[[#This Row],[Date]]=0,"",WEEKDAY(G903,2))</f>
        <v/>
      </c>
      <c r="M903" s="28" t="e">
        <f>YEAR(TimeEntry2[[#This Row],[WkEnd]])</f>
        <v>#REF!</v>
      </c>
      <c r="N903" s="28" t="e">
        <f>WEEKNUM(TimeEntry2[[#This Row],[WkEnd]])</f>
        <v>#REF!</v>
      </c>
      <c r="O903" s="28" t="e">
        <f>TimeEntry2[[#This Row],[Year]]&amp;"-"&amp;TimeEntry2[[#This Row],[WkNo]]</f>
        <v>#REF!</v>
      </c>
    </row>
    <row r="904" spans="1:15" x14ac:dyDescent="0.25">
      <c r="A904" s="26" t="e">
        <f>MOD(IF(ROW()=2,  0.1,    IF(INDEX(TimeEntry2[WkEnd],ROW()-1)  =INDEX(TimeEntry2[WkEnd],ROW()-2),    INDEX(TimeEntry2[format],ROW()-2),    INDEX(TimeEntry2[format],ROW()-2)    +1)),2)</f>
        <v>#REF!</v>
      </c>
      <c r="B904" s="6"/>
      <c r="C904" s="7"/>
      <c r="D904" s="8" t="s">
        <v>146</v>
      </c>
      <c r="E904" s="7" t="e">
        <f>IF(TimeEntry2[[#This Row],[Date]]=0,#REF!,G904+(7-L904))</f>
        <v>#REF!</v>
      </c>
      <c r="F904" s="21" t="str">
        <f>INDEX(projects[Charge_Code],MATCH(TimeEntry2[[#This Row],[Project_ID]],projects[Project_ID],0))</f>
        <v>257677-59  Melbourne Metro - Latrobe</v>
      </c>
      <c r="G904" s="27">
        <f>ROUNDDOWN(TimeEntry2[[#This Row],[Timestamp]],0)</f>
        <v>0</v>
      </c>
      <c r="H904" s="8">
        <v>2.5</v>
      </c>
      <c r="I904" s="8" t="str">
        <f t="shared" si="25"/>
        <v>Normal Time</v>
      </c>
      <c r="J904" s="8"/>
      <c r="K904" s="24" t="str">
        <f>INDEX(projects[job number],MATCH(TimeEntry2[[#This Row],[Project_ID]],projects[Project_ID],0))</f>
        <v xml:space="preserve">257677-59 </v>
      </c>
      <c r="L904" s="8" t="str">
        <f>IF(TimeEntry2[[#This Row],[Date]]=0,"",WEEKDAY(G904,2))</f>
        <v/>
      </c>
      <c r="M904" s="28" t="e">
        <f>YEAR(TimeEntry2[[#This Row],[WkEnd]])</f>
        <v>#REF!</v>
      </c>
      <c r="N904" s="28" t="e">
        <f>WEEKNUM(TimeEntry2[[#This Row],[WkEnd]])</f>
        <v>#REF!</v>
      </c>
      <c r="O904" s="28" t="e">
        <f>TimeEntry2[[#This Row],[Year]]&amp;"-"&amp;TimeEntry2[[#This Row],[WkNo]]</f>
        <v>#REF!</v>
      </c>
    </row>
    <row r="905" spans="1:15" x14ac:dyDescent="0.25">
      <c r="A905" s="26" t="e">
        <f>MOD(IF(ROW()=2,  0.1,    IF(INDEX(TimeEntry2[WkEnd],ROW()-1)  =INDEX(TimeEntry2[WkEnd],ROW()-2),    INDEX(TimeEntry2[format],ROW()-2),    INDEX(TimeEntry2[format],ROW()-2)    +1)),2)</f>
        <v>#REF!</v>
      </c>
      <c r="B905" s="6"/>
      <c r="C905" s="7"/>
      <c r="D905" s="8" t="s">
        <v>200</v>
      </c>
      <c r="E905" s="7" t="e">
        <f>IF(TimeEntry2[[#This Row],[Date]]=0,#REF!,G905+(7-L905))</f>
        <v>#REF!</v>
      </c>
      <c r="F905" s="21" t="str">
        <f>INDEX(projects[Charge_Code],MATCH(TimeEntry2[[#This Row],[Project_ID]],projects[Project_ID],0))</f>
        <v>210035-65 MC VBB WP1: DO-nota West (25-050)</v>
      </c>
      <c r="G905" s="27">
        <f>ROUNDDOWN(TimeEntry2[[#This Row],[Timestamp]],0)</f>
        <v>0</v>
      </c>
      <c r="H905" s="8">
        <v>2.5</v>
      </c>
      <c r="I905" s="8" t="str">
        <f t="shared" si="25"/>
        <v>Normal Time</v>
      </c>
      <c r="J905" s="8"/>
      <c r="K905" s="24" t="str">
        <f>INDEX(projects[job number],MATCH(TimeEntry2[[#This Row],[Project_ID]],projects[Project_ID],0))</f>
        <v>210035-65</v>
      </c>
      <c r="L905" s="8" t="str">
        <f>IF(TimeEntry2[[#This Row],[Date]]=0,"",WEEKDAY(G905,2))</f>
        <v/>
      </c>
      <c r="M905" s="28" t="e">
        <f>YEAR(TimeEntry2[[#This Row],[WkEnd]])</f>
        <v>#REF!</v>
      </c>
      <c r="N905" s="28" t="e">
        <f>WEEKNUM(TimeEntry2[[#This Row],[WkEnd]])</f>
        <v>#REF!</v>
      </c>
      <c r="O905" s="28" t="e">
        <f>TimeEntry2[[#This Row],[Year]]&amp;"-"&amp;TimeEntry2[[#This Row],[WkNo]]</f>
        <v>#REF!</v>
      </c>
    </row>
    <row r="906" spans="1:15" x14ac:dyDescent="0.25">
      <c r="A906" s="26" t="e">
        <f>MOD(IF(ROW()=2,  0.1,    IF(INDEX(TimeEntry2[WkEnd],ROW()-1)  =INDEX(TimeEntry2[WkEnd],ROW()-2),    INDEX(TimeEntry2[format],ROW()-2),    INDEX(TimeEntry2[format],ROW()-2)    +1)),2)</f>
        <v>#REF!</v>
      </c>
      <c r="B906" s="6"/>
      <c r="C906" s="7"/>
      <c r="D906" s="8" t="s">
        <v>146</v>
      </c>
      <c r="E906" s="7" t="e">
        <f>IF(TimeEntry2[[#This Row],[Date]]=0,#REF!,G906+(7-L906))</f>
        <v>#REF!</v>
      </c>
      <c r="F906" s="21" t="str">
        <f>INDEX(projects[Charge_Code],MATCH(TimeEntry2[[#This Row],[Project_ID]],projects[Project_ID],0))</f>
        <v>257677-59  Melbourne Metro - Latrobe</v>
      </c>
      <c r="G906" s="27">
        <f>ROUNDDOWN(TimeEntry2[[#This Row],[Timestamp]],0)</f>
        <v>0</v>
      </c>
      <c r="H906" s="8">
        <v>5</v>
      </c>
      <c r="I906" s="8" t="str">
        <f t="shared" si="25"/>
        <v>Normal Time</v>
      </c>
      <c r="J906" s="8"/>
      <c r="K906" s="24" t="str">
        <f>INDEX(projects[job number],MATCH(TimeEntry2[[#This Row],[Project_ID]],projects[Project_ID],0))</f>
        <v xml:space="preserve">257677-59 </v>
      </c>
      <c r="L906" s="8" t="str">
        <f>IF(TimeEntry2[[#This Row],[Date]]=0,"",WEEKDAY(G906,2))</f>
        <v/>
      </c>
      <c r="M906" s="28" t="e">
        <f>YEAR(TimeEntry2[[#This Row],[WkEnd]])</f>
        <v>#REF!</v>
      </c>
      <c r="N906" s="28" t="e">
        <f>WEEKNUM(TimeEntry2[[#This Row],[WkEnd]])</f>
        <v>#REF!</v>
      </c>
      <c r="O906" s="28" t="e">
        <f>TimeEntry2[[#This Row],[Year]]&amp;"-"&amp;TimeEntry2[[#This Row],[WkNo]]</f>
        <v>#REF!</v>
      </c>
    </row>
    <row r="907" spans="1:15" x14ac:dyDescent="0.25">
      <c r="A907" s="26" t="e">
        <f>MOD(IF(ROW()=2,  0.1,    IF(INDEX(TimeEntry2[WkEnd],ROW()-1)  =INDEX(TimeEntry2[WkEnd],ROW()-2),    INDEX(TimeEntry2[format],ROW()-2),    INDEX(TimeEntry2[format],ROW()-2)    +1)),2)</f>
        <v>#REF!</v>
      </c>
      <c r="B907" s="6"/>
      <c r="C907" s="7"/>
      <c r="D907" s="8" t="s">
        <v>200</v>
      </c>
      <c r="E907" s="7" t="e">
        <f>IF(TimeEntry2[[#This Row],[Date]]=0,#REF!,G907+(7-L907))</f>
        <v>#REF!</v>
      </c>
      <c r="F907" s="21" t="str">
        <f>INDEX(projects[Charge_Code],MATCH(TimeEntry2[[#This Row],[Project_ID]],projects[Project_ID],0))</f>
        <v>210035-65 MC VBB WP1: DO-nota West (25-050)</v>
      </c>
      <c r="G907" s="27">
        <f>ROUNDDOWN(TimeEntry2[[#This Row],[Timestamp]],0)</f>
        <v>0</v>
      </c>
      <c r="H907" s="8">
        <v>7.5</v>
      </c>
      <c r="I907" s="8" t="str">
        <f t="shared" si="25"/>
        <v>Normal Time</v>
      </c>
      <c r="J907" s="8"/>
      <c r="K907" s="24" t="str">
        <f>INDEX(projects[job number],MATCH(TimeEntry2[[#This Row],[Project_ID]],projects[Project_ID],0))</f>
        <v>210035-65</v>
      </c>
      <c r="L907" s="8" t="str">
        <f>IF(TimeEntry2[[#This Row],[Date]]=0,"",WEEKDAY(G907,2))</f>
        <v/>
      </c>
      <c r="M907" s="28" t="e">
        <f>YEAR(TimeEntry2[[#This Row],[WkEnd]])</f>
        <v>#REF!</v>
      </c>
      <c r="N907" s="28" t="e">
        <f>WEEKNUM(TimeEntry2[[#This Row],[WkEnd]])</f>
        <v>#REF!</v>
      </c>
      <c r="O907" s="28" t="e">
        <f>TimeEntry2[[#This Row],[Year]]&amp;"-"&amp;TimeEntry2[[#This Row],[WkNo]]</f>
        <v>#REF!</v>
      </c>
    </row>
    <row r="908" spans="1:15" x14ac:dyDescent="0.25">
      <c r="A908" s="26" t="e">
        <f>MOD(IF(ROW()=2,  0.1,    IF(INDEX(TimeEntry2[WkEnd],ROW()-1)  =INDEX(TimeEntry2[WkEnd],ROW()-2),    INDEX(TimeEntry2[format],ROW()-2),    INDEX(TimeEntry2[format],ROW()-2)    +1)),2)</f>
        <v>#REF!</v>
      </c>
      <c r="B908" s="6"/>
      <c r="C908" s="7"/>
      <c r="D908" s="8" t="s">
        <v>200</v>
      </c>
      <c r="E908" s="7" t="e">
        <f>IF(TimeEntry2[[#This Row],[Date]]=0,#REF!,G908+(7-L908))</f>
        <v>#REF!</v>
      </c>
      <c r="F908" s="21" t="str">
        <f>INDEX(projects[Charge_Code],MATCH(TimeEntry2[[#This Row],[Project_ID]],projects[Project_ID],0))</f>
        <v>210035-65 MC VBB WP1: DO-nota West (25-050)</v>
      </c>
      <c r="G908" s="27">
        <f>ROUNDDOWN(TimeEntry2[[#This Row],[Timestamp]],0)</f>
        <v>0</v>
      </c>
      <c r="H908" s="8">
        <v>7.5</v>
      </c>
      <c r="I908" s="8" t="str">
        <f t="shared" si="25"/>
        <v>Normal Time</v>
      </c>
      <c r="J908" s="8"/>
      <c r="K908" s="24" t="str">
        <f>INDEX(projects[job number],MATCH(TimeEntry2[[#This Row],[Project_ID]],projects[Project_ID],0))</f>
        <v>210035-65</v>
      </c>
      <c r="L908" s="8" t="str">
        <f>IF(TimeEntry2[[#This Row],[Date]]=0,"",WEEKDAY(G908,2))</f>
        <v/>
      </c>
      <c r="M908" s="28" t="e">
        <f>YEAR(TimeEntry2[[#This Row],[WkEnd]])</f>
        <v>#REF!</v>
      </c>
      <c r="N908" s="28" t="e">
        <f>WEEKNUM(TimeEntry2[[#This Row],[WkEnd]])</f>
        <v>#REF!</v>
      </c>
      <c r="O908" s="28" t="e">
        <f>TimeEntry2[[#This Row],[Year]]&amp;"-"&amp;TimeEntry2[[#This Row],[WkNo]]</f>
        <v>#REF!</v>
      </c>
    </row>
    <row r="909" spans="1:15" x14ac:dyDescent="0.25">
      <c r="A909" s="26" t="e">
        <f>MOD(IF(ROW()=2,  0.1,    IF(INDEX(TimeEntry2[WkEnd],ROW()-1)  =INDEX(TimeEntry2[WkEnd],ROW()-2),    INDEX(TimeEntry2[format],ROW()-2),    INDEX(TimeEntry2[format],ROW()-2)    +1)),2)</f>
        <v>#REF!</v>
      </c>
      <c r="B909" s="6"/>
      <c r="C909" s="7"/>
      <c r="D909" s="8" t="s">
        <v>200</v>
      </c>
      <c r="E909" s="7" t="e">
        <f>IF(TimeEntry2[[#This Row],[Date]]=0,#REF!,G909+(7-L909))</f>
        <v>#REF!</v>
      </c>
      <c r="F909" s="21" t="str">
        <f>INDEX(projects[Charge_Code],MATCH(TimeEntry2[[#This Row],[Project_ID]],projects[Project_ID],0))</f>
        <v>210035-65 MC VBB WP1: DO-nota West (25-050)</v>
      </c>
      <c r="G909" s="27">
        <f>ROUNDDOWN(TimeEntry2[[#This Row],[Timestamp]],0)</f>
        <v>0</v>
      </c>
      <c r="H909" s="8">
        <v>7.5</v>
      </c>
      <c r="I909" s="8" t="str">
        <f t="shared" si="25"/>
        <v>Normal Time</v>
      </c>
      <c r="J909" s="8"/>
      <c r="K909" s="24" t="str">
        <f>INDEX(projects[job number],MATCH(TimeEntry2[[#This Row],[Project_ID]],projects[Project_ID],0))</f>
        <v>210035-65</v>
      </c>
      <c r="L909" s="8" t="str">
        <f>IF(TimeEntry2[[#This Row],[Date]]=0,"",WEEKDAY(G909,2))</f>
        <v/>
      </c>
      <c r="M909" s="28" t="e">
        <f>YEAR(TimeEntry2[[#This Row],[WkEnd]])</f>
        <v>#REF!</v>
      </c>
      <c r="N909" s="28" t="e">
        <f>WEEKNUM(TimeEntry2[[#This Row],[WkEnd]])</f>
        <v>#REF!</v>
      </c>
      <c r="O909" s="28" t="e">
        <f>TimeEntry2[[#This Row],[Year]]&amp;"-"&amp;TimeEntry2[[#This Row],[WkNo]]</f>
        <v>#REF!</v>
      </c>
    </row>
    <row r="910" spans="1:15" x14ac:dyDescent="0.25">
      <c r="A910" s="26" t="e">
        <f>MOD(IF(ROW()=2,  0.1,    IF(INDEX(TimeEntry2[WkEnd],ROW()-1)  =INDEX(TimeEntry2[WkEnd],ROW()-2),    INDEX(TimeEntry2[format],ROW()-2),    INDEX(TimeEntry2[format],ROW()-2)    +1)),2)</f>
        <v>#REF!</v>
      </c>
      <c r="B910" s="6"/>
      <c r="C910" s="7"/>
      <c r="D910" s="8" t="s">
        <v>11</v>
      </c>
      <c r="E910" s="7" t="e">
        <f>IF(TimeEntry2[[#This Row],[Date]]=0,#REF!,G910+(7-L910))</f>
        <v>#REF!</v>
      </c>
      <c r="F910" s="21" t="str">
        <f>INDEX(projects[Charge_Code],MATCH(TimeEntry2[[#This Row],[Project_ID]],projects[Project_ID],0))</f>
        <v>BANK HOLIDAY</v>
      </c>
      <c r="G910" s="27">
        <f>ROUNDDOWN(TimeEntry2[[#This Row],[Timestamp]],0)</f>
        <v>0</v>
      </c>
      <c r="H910" s="8">
        <v>7.5</v>
      </c>
      <c r="I910" s="8" t="str">
        <f t="shared" si="25"/>
        <v>Normal Time</v>
      </c>
      <c r="J910" s="8"/>
      <c r="K910" s="24" t="str">
        <f>INDEX(projects[job number],MATCH(TimeEntry2[[#This Row],[Project_ID]],projects[Project_ID],0))</f>
        <v>BANK HOLIDAY</v>
      </c>
      <c r="L910" s="8" t="str">
        <f>IF(TimeEntry2[[#This Row],[Date]]=0,"",WEEKDAY(G910,2))</f>
        <v/>
      </c>
      <c r="M910" s="28" t="e">
        <f>YEAR(TimeEntry2[[#This Row],[WkEnd]])</f>
        <v>#REF!</v>
      </c>
      <c r="N910" s="28" t="e">
        <f>WEEKNUM(TimeEntry2[[#This Row],[WkEnd]])</f>
        <v>#REF!</v>
      </c>
      <c r="O910" s="28" t="e">
        <f>TimeEntry2[[#This Row],[Year]]&amp;"-"&amp;TimeEntry2[[#This Row],[WkNo]]</f>
        <v>#REF!</v>
      </c>
    </row>
    <row r="911" spans="1:15" x14ac:dyDescent="0.25">
      <c r="A911" s="26" t="e">
        <f>MOD(IF(ROW()=2,  0.1,    IF(INDEX(TimeEntry2[WkEnd],ROW()-1)  =INDEX(TimeEntry2[WkEnd],ROW()-2),    INDEX(TimeEntry2[format],ROW()-2),    INDEX(TimeEntry2[format],ROW()-2)    +1)),2)</f>
        <v>#REF!</v>
      </c>
      <c r="B911" s="6"/>
      <c r="C911" s="7"/>
      <c r="D911" s="8" t="s">
        <v>200</v>
      </c>
      <c r="E911" s="7" t="e">
        <f>IF(TimeEntry2[[#This Row],[Date]]=0,#REF!,G911+(7-L911))</f>
        <v>#REF!</v>
      </c>
      <c r="F911" s="21" t="str">
        <f>INDEX(projects[Charge_Code],MATCH(TimeEntry2[[#This Row],[Project_ID]],projects[Project_ID],0))</f>
        <v>210035-65 MC VBB WP1: DO-nota West (25-050)</v>
      </c>
      <c r="G911" s="27">
        <f>ROUNDDOWN(TimeEntry2[[#This Row],[Timestamp]],0)</f>
        <v>0</v>
      </c>
      <c r="H911" s="8">
        <v>7.5</v>
      </c>
      <c r="I911" s="8" t="str">
        <f t="shared" si="25"/>
        <v>Normal Time</v>
      </c>
      <c r="J911" s="8"/>
      <c r="K911" s="24" t="str">
        <f>INDEX(projects[job number],MATCH(TimeEntry2[[#This Row],[Project_ID]],projects[Project_ID],0))</f>
        <v>210035-65</v>
      </c>
      <c r="L911" s="8" t="str">
        <f>IF(TimeEntry2[[#This Row],[Date]]=0,"",WEEKDAY(G911,2))</f>
        <v/>
      </c>
      <c r="M911" s="28" t="e">
        <f>YEAR(TimeEntry2[[#This Row],[WkEnd]])</f>
        <v>#REF!</v>
      </c>
      <c r="N911" s="28" t="e">
        <f>WEEKNUM(TimeEntry2[[#This Row],[WkEnd]])</f>
        <v>#REF!</v>
      </c>
      <c r="O911" s="28" t="e">
        <f>TimeEntry2[[#This Row],[Year]]&amp;"-"&amp;TimeEntry2[[#This Row],[WkNo]]</f>
        <v>#REF!</v>
      </c>
    </row>
    <row r="912" spans="1:15" x14ac:dyDescent="0.25">
      <c r="A912" s="26" t="e">
        <f>MOD(IF(ROW()=2,  0.1,    IF(INDEX(TimeEntry2[WkEnd],ROW()-1)  =INDEX(TimeEntry2[WkEnd],ROW()-2),    INDEX(TimeEntry2[format],ROW()-2),    INDEX(TimeEntry2[format],ROW()-2)    +1)),2)</f>
        <v>#REF!</v>
      </c>
      <c r="B912" s="6"/>
      <c r="C912" s="7"/>
      <c r="D912" s="8" t="s">
        <v>200</v>
      </c>
      <c r="E912" s="7" t="e">
        <f>IF(TimeEntry2[[#This Row],[Date]]=0,#REF!,G912+(7-L912))</f>
        <v>#REF!</v>
      </c>
      <c r="F912" s="21" t="str">
        <f>INDEX(projects[Charge_Code],MATCH(TimeEntry2[[#This Row],[Project_ID]],projects[Project_ID],0))</f>
        <v>210035-65 MC VBB WP1: DO-nota West (25-050)</v>
      </c>
      <c r="G912" s="27">
        <f>ROUNDDOWN(TimeEntry2[[#This Row],[Timestamp]],0)</f>
        <v>0</v>
      </c>
      <c r="H912" s="8">
        <v>7.5</v>
      </c>
      <c r="I912" s="8" t="str">
        <f t="shared" si="25"/>
        <v>Normal Time</v>
      </c>
      <c r="J912" s="8"/>
      <c r="K912" s="24" t="str">
        <f>INDEX(projects[job number],MATCH(TimeEntry2[[#This Row],[Project_ID]],projects[Project_ID],0))</f>
        <v>210035-65</v>
      </c>
      <c r="L912" s="8" t="str">
        <f>IF(TimeEntry2[[#This Row],[Date]]=0,"",WEEKDAY(G912,2))</f>
        <v/>
      </c>
      <c r="M912" s="28" t="e">
        <f>YEAR(TimeEntry2[[#This Row],[WkEnd]])</f>
        <v>#REF!</v>
      </c>
      <c r="N912" s="28" t="e">
        <f>WEEKNUM(TimeEntry2[[#This Row],[WkEnd]])</f>
        <v>#REF!</v>
      </c>
      <c r="O912" s="28" t="e">
        <f>TimeEntry2[[#This Row],[Year]]&amp;"-"&amp;TimeEntry2[[#This Row],[WkNo]]</f>
        <v>#REF!</v>
      </c>
    </row>
    <row r="913" spans="1:15" x14ac:dyDescent="0.25">
      <c r="A913" s="26" t="e">
        <f>MOD(IF(ROW()=2,  0.1,    IF(INDEX(TimeEntry2[WkEnd],ROW()-1)  =INDEX(TimeEntry2[WkEnd],ROW()-2),    INDEX(TimeEntry2[format],ROW()-2),    INDEX(TimeEntry2[format],ROW()-2)    +1)),2)</f>
        <v>#REF!</v>
      </c>
      <c r="B913" s="6"/>
      <c r="C913" s="7"/>
      <c r="D913" s="8" t="s">
        <v>200</v>
      </c>
      <c r="E913" s="7" t="e">
        <f>IF(TimeEntry2[[#This Row],[Date]]=0,#REF!,G913+(7-L913))</f>
        <v>#REF!</v>
      </c>
      <c r="F913" s="21" t="str">
        <f>INDEX(projects[Charge_Code],MATCH(TimeEntry2[[#This Row],[Project_ID]],projects[Project_ID],0))</f>
        <v>210035-65 MC VBB WP1: DO-nota West (25-050)</v>
      </c>
      <c r="G913" s="27">
        <f>ROUNDDOWN(TimeEntry2[[#This Row],[Timestamp]],0)</f>
        <v>0</v>
      </c>
      <c r="H913" s="8">
        <v>7.5</v>
      </c>
      <c r="I913" s="8" t="str">
        <f t="shared" si="25"/>
        <v>Normal Time</v>
      </c>
      <c r="J913" s="8"/>
      <c r="K913" s="24" t="str">
        <f>INDEX(projects[job number],MATCH(TimeEntry2[[#This Row],[Project_ID]],projects[Project_ID],0))</f>
        <v>210035-65</v>
      </c>
      <c r="L913" s="8" t="str">
        <f>IF(TimeEntry2[[#This Row],[Date]]=0,"",WEEKDAY(G913,2))</f>
        <v/>
      </c>
      <c r="M913" s="28" t="e">
        <f>YEAR(TimeEntry2[[#This Row],[WkEnd]])</f>
        <v>#REF!</v>
      </c>
      <c r="N913" s="28" t="e">
        <f>WEEKNUM(TimeEntry2[[#This Row],[WkEnd]])</f>
        <v>#REF!</v>
      </c>
      <c r="O913" s="28" t="e">
        <f>TimeEntry2[[#This Row],[Year]]&amp;"-"&amp;TimeEntry2[[#This Row],[WkNo]]</f>
        <v>#REF!</v>
      </c>
    </row>
    <row r="914" spans="1:15" x14ac:dyDescent="0.25">
      <c r="A914" s="26" t="e">
        <f>MOD(IF(ROW()=2,  0.1,    IF(INDEX(TimeEntry2[WkEnd],ROW()-1)  =INDEX(TimeEntry2[WkEnd],ROW()-2),    INDEX(TimeEntry2[format],ROW()-2),    INDEX(TimeEntry2[format],ROW()-2)    +1)),2)</f>
        <v>#REF!</v>
      </c>
      <c r="B914" s="6"/>
      <c r="C914" s="7"/>
      <c r="D914" s="8" t="s">
        <v>194</v>
      </c>
      <c r="E914" s="7" t="e">
        <f>IF(TimeEntry2[[#This Row],[Date]]=0,#REF!,G914+(7-L914))</f>
        <v>#REF!</v>
      </c>
      <c r="F914" s="21" t="str">
        <f>INDEX(projects[Charge_Code],MATCH(TimeEntry2[[#This Row],[Project_ID]],projects[Project_ID],0))</f>
        <v>210035-64 VBB 3rd - new bridge VO</v>
      </c>
      <c r="G914" s="27">
        <f>ROUNDDOWN(TimeEntry2[[#This Row],[Timestamp]],0)</f>
        <v>0</v>
      </c>
      <c r="H914" s="8">
        <v>7.5</v>
      </c>
      <c r="I914" s="8" t="str">
        <f t="shared" si="25"/>
        <v>Normal Time</v>
      </c>
      <c r="J914" s="8"/>
      <c r="K914" s="24" t="str">
        <f>INDEX(projects[job number],MATCH(TimeEntry2[[#This Row],[Project_ID]],projects[Project_ID],0))</f>
        <v>210035-64</v>
      </c>
      <c r="L914" s="8" t="str">
        <f>IF(TimeEntry2[[#This Row],[Date]]=0,"",WEEKDAY(G914,2))</f>
        <v/>
      </c>
      <c r="M914" s="28" t="e">
        <f>YEAR(TimeEntry2[[#This Row],[WkEnd]])</f>
        <v>#REF!</v>
      </c>
      <c r="N914" s="28" t="e">
        <f>WEEKNUM(TimeEntry2[[#This Row],[WkEnd]])</f>
        <v>#REF!</v>
      </c>
      <c r="O914" s="28" t="e">
        <f>TimeEntry2[[#This Row],[Year]]&amp;"-"&amp;TimeEntry2[[#This Row],[WkNo]]</f>
        <v>#REF!</v>
      </c>
    </row>
    <row r="915" spans="1:15" x14ac:dyDescent="0.25">
      <c r="A915" s="26" t="e">
        <f>MOD(IF(ROW()=2,  0.1,    IF(INDEX(TimeEntry2[WkEnd],ROW()-1)  =INDEX(TimeEntry2[WkEnd],ROW()-2),    INDEX(TimeEntry2[format],ROW()-2),    INDEX(TimeEntry2[format],ROW()-2)    +1)),2)</f>
        <v>#REF!</v>
      </c>
      <c r="B915" s="6"/>
      <c r="C915" s="7"/>
      <c r="D915" s="8" t="s">
        <v>200</v>
      </c>
      <c r="E915" s="7" t="e">
        <f>IF(TimeEntry2[[#This Row],[Date]]=0,#REF!,G915+(7-L915))</f>
        <v>#REF!</v>
      </c>
      <c r="F915" s="21" t="str">
        <f>INDEX(projects[Charge_Code],MATCH(TimeEntry2[[#This Row],[Project_ID]],projects[Project_ID],0))</f>
        <v>210035-65 MC VBB WP1: DO-nota West (25-050)</v>
      </c>
      <c r="G915" s="27">
        <f>ROUNDDOWN(TimeEntry2[[#This Row],[Timestamp]],0)</f>
        <v>0</v>
      </c>
      <c r="H915" s="8">
        <v>7.5</v>
      </c>
      <c r="I915" s="8" t="str">
        <f t="shared" si="25"/>
        <v>Normal Time</v>
      </c>
      <c r="J915" s="8"/>
      <c r="K915" s="24" t="str">
        <f>INDEX(projects[job number],MATCH(TimeEntry2[[#This Row],[Project_ID]],projects[Project_ID],0))</f>
        <v>210035-65</v>
      </c>
      <c r="L915" s="8" t="str">
        <f>IF(TimeEntry2[[#This Row],[Date]]=0,"",WEEKDAY(G915,2))</f>
        <v/>
      </c>
      <c r="M915" s="28" t="e">
        <f>YEAR(TimeEntry2[[#This Row],[WkEnd]])</f>
        <v>#REF!</v>
      </c>
      <c r="N915" s="28" t="e">
        <f>WEEKNUM(TimeEntry2[[#This Row],[WkEnd]])</f>
        <v>#REF!</v>
      </c>
      <c r="O915" s="28" t="e">
        <f>TimeEntry2[[#This Row],[Year]]&amp;"-"&amp;TimeEntry2[[#This Row],[WkNo]]</f>
        <v>#REF!</v>
      </c>
    </row>
    <row r="916" spans="1:15" x14ac:dyDescent="0.25">
      <c r="A916" s="26" t="e">
        <f>MOD(IF(ROW()=2,  0.1,    IF(INDEX(TimeEntry2[WkEnd],ROW()-1)  =INDEX(TimeEntry2[WkEnd],ROW()-2),    INDEX(TimeEntry2[format],ROW()-2),    INDEX(TimeEntry2[format],ROW()-2)    +1)),2)</f>
        <v>#REF!</v>
      </c>
      <c r="B916" s="6"/>
      <c r="C916" s="7"/>
      <c r="D916" s="8" t="s">
        <v>200</v>
      </c>
      <c r="E916" s="7" t="e">
        <f>IF(TimeEntry2[[#This Row],[Date]]=0,#REF!,G916+(7-L916))</f>
        <v>#REF!</v>
      </c>
      <c r="F916" s="21" t="str">
        <f>INDEX(projects[Charge_Code],MATCH(TimeEntry2[[#This Row],[Project_ID]],projects[Project_ID],0))</f>
        <v>210035-65 MC VBB WP1: DO-nota West (25-050)</v>
      </c>
      <c r="G916" s="27">
        <f>ROUNDDOWN(TimeEntry2[[#This Row],[Timestamp]],0)</f>
        <v>0</v>
      </c>
      <c r="H916" s="8">
        <v>7.5</v>
      </c>
      <c r="I916" s="8" t="str">
        <f t="shared" si="25"/>
        <v>Normal Time</v>
      </c>
      <c r="J916" s="8"/>
      <c r="K916" s="24" t="str">
        <f>INDEX(projects[job number],MATCH(TimeEntry2[[#This Row],[Project_ID]],projects[Project_ID],0))</f>
        <v>210035-65</v>
      </c>
      <c r="L916" s="8" t="str">
        <f>IF(TimeEntry2[[#This Row],[Date]]=0,"",WEEKDAY(G916,2))</f>
        <v/>
      </c>
      <c r="M916" s="28" t="e">
        <f>YEAR(TimeEntry2[[#This Row],[WkEnd]])</f>
        <v>#REF!</v>
      </c>
      <c r="N916" s="28" t="e">
        <f>WEEKNUM(TimeEntry2[[#This Row],[WkEnd]])</f>
        <v>#REF!</v>
      </c>
      <c r="O916" s="28" t="e">
        <f>TimeEntry2[[#This Row],[Year]]&amp;"-"&amp;TimeEntry2[[#This Row],[WkNo]]</f>
        <v>#REF!</v>
      </c>
    </row>
    <row r="917" spans="1:15" x14ac:dyDescent="0.25">
      <c r="A917" s="26" t="e">
        <f>MOD(IF(ROW()=2,  0.1,    IF(INDEX(TimeEntry2[WkEnd],ROW()-1)  =INDEX(TimeEntry2[WkEnd],ROW()-2),    INDEX(TimeEntry2[format],ROW()-2),    INDEX(TimeEntry2[format],ROW()-2)    +1)),2)</f>
        <v>#REF!</v>
      </c>
      <c r="B917" s="6"/>
      <c r="C917" s="7"/>
      <c r="D917" s="8" t="s">
        <v>200</v>
      </c>
      <c r="E917" s="7" t="e">
        <f>IF(TimeEntry2[[#This Row],[Date]]=0,#REF!,G917+(7-L917))</f>
        <v>#REF!</v>
      </c>
      <c r="F917" s="21" t="str">
        <f>INDEX(projects[Charge_Code],MATCH(TimeEntry2[[#This Row],[Project_ID]],projects[Project_ID],0))</f>
        <v>210035-65 MC VBB WP1: DO-nota West (25-050)</v>
      </c>
      <c r="G917" s="27">
        <f>ROUNDDOWN(TimeEntry2[[#This Row],[Timestamp]],0)</f>
        <v>0</v>
      </c>
      <c r="H917" s="8">
        <v>7.5</v>
      </c>
      <c r="I917" s="8" t="str">
        <f t="shared" si="25"/>
        <v>Normal Time</v>
      </c>
      <c r="J917" s="8"/>
      <c r="K917" s="24" t="str">
        <f>INDEX(projects[job number],MATCH(TimeEntry2[[#This Row],[Project_ID]],projects[Project_ID],0))</f>
        <v>210035-65</v>
      </c>
      <c r="L917" s="8" t="str">
        <f>IF(TimeEntry2[[#This Row],[Date]]=0,"",WEEKDAY(G917,2))</f>
        <v/>
      </c>
      <c r="M917" s="28" t="e">
        <f>YEAR(TimeEntry2[[#This Row],[WkEnd]])</f>
        <v>#REF!</v>
      </c>
      <c r="N917" s="28" t="e">
        <f>WEEKNUM(TimeEntry2[[#This Row],[WkEnd]])</f>
        <v>#REF!</v>
      </c>
      <c r="O917" s="28" t="e">
        <f>TimeEntry2[[#This Row],[Year]]&amp;"-"&amp;TimeEntry2[[#This Row],[WkNo]]</f>
        <v>#REF!</v>
      </c>
    </row>
    <row r="918" spans="1:15" x14ac:dyDescent="0.25">
      <c r="A918" s="26" t="e">
        <f>MOD(IF(ROW()=2,  0.1,    IF(INDEX(TimeEntry2[WkEnd],ROW()-1)  =INDEX(TimeEntry2[WkEnd],ROW()-2),    INDEX(TimeEntry2[format],ROW()-2),    INDEX(TimeEntry2[format],ROW()-2)    +1)),2)</f>
        <v>#REF!</v>
      </c>
      <c r="B918" s="6"/>
      <c r="C918" s="7"/>
      <c r="D918" s="8" t="s">
        <v>200</v>
      </c>
      <c r="E918" s="7" t="e">
        <f>IF(TimeEntry2[[#This Row],[Date]]=0,#REF!,G918+(7-L918))</f>
        <v>#REF!</v>
      </c>
      <c r="F918" s="21" t="str">
        <f>INDEX(projects[Charge_Code],MATCH(TimeEntry2[[#This Row],[Project_ID]],projects[Project_ID],0))</f>
        <v>210035-65 MC VBB WP1: DO-nota West (25-050)</v>
      </c>
      <c r="G918" s="27">
        <f>ROUNDDOWN(TimeEntry2[[#This Row],[Timestamp]],0)</f>
        <v>0</v>
      </c>
      <c r="H918" s="8">
        <v>7.5</v>
      </c>
      <c r="I918" s="8" t="str">
        <f t="shared" si="25"/>
        <v>Normal Time</v>
      </c>
      <c r="J918" s="8"/>
      <c r="K918" s="24" t="str">
        <f>INDEX(projects[job number],MATCH(TimeEntry2[[#This Row],[Project_ID]],projects[Project_ID],0))</f>
        <v>210035-65</v>
      </c>
      <c r="L918" s="8" t="str">
        <f>IF(TimeEntry2[[#This Row],[Date]]=0,"",WEEKDAY(G918,2))</f>
        <v/>
      </c>
      <c r="M918" s="28" t="e">
        <f>YEAR(TimeEntry2[[#This Row],[WkEnd]])</f>
        <v>#REF!</v>
      </c>
      <c r="N918" s="28" t="e">
        <f>WEEKNUM(TimeEntry2[[#This Row],[WkEnd]])</f>
        <v>#REF!</v>
      </c>
      <c r="O918" s="28" t="e">
        <f>TimeEntry2[[#This Row],[Year]]&amp;"-"&amp;TimeEntry2[[#This Row],[WkNo]]</f>
        <v>#REF!</v>
      </c>
    </row>
    <row r="919" spans="1:15" x14ac:dyDescent="0.25">
      <c r="A919" s="26" t="e">
        <f>MOD(IF(ROW()=2,  0.1,    IF(INDEX(TimeEntry2[WkEnd],ROW()-1)  =INDEX(TimeEntry2[WkEnd],ROW()-2),    INDEX(TimeEntry2[format],ROW()-2),    INDEX(TimeEntry2[format],ROW()-2)    +1)),2)</f>
        <v>#REF!</v>
      </c>
      <c r="B919" s="6"/>
      <c r="C919" s="7"/>
      <c r="D919" s="8" t="s">
        <v>200</v>
      </c>
      <c r="E919" s="7" t="e">
        <f>IF(TimeEntry2[[#This Row],[Date]]=0,#REF!,G919+(7-L919))</f>
        <v>#REF!</v>
      </c>
      <c r="F919" s="21" t="str">
        <f>INDEX(projects[Charge_Code],MATCH(TimeEntry2[[#This Row],[Project_ID]],projects[Project_ID],0))</f>
        <v>210035-65 MC VBB WP1: DO-nota West (25-050)</v>
      </c>
      <c r="G919" s="27">
        <f>ROUNDDOWN(TimeEntry2[[#This Row],[Timestamp]],0)</f>
        <v>0</v>
      </c>
      <c r="H919" s="8">
        <v>7.5</v>
      </c>
      <c r="I919" s="8" t="str">
        <f t="shared" si="25"/>
        <v>Normal Time</v>
      </c>
      <c r="J919" s="8"/>
      <c r="K919" s="24" t="str">
        <f>INDEX(projects[job number],MATCH(TimeEntry2[[#This Row],[Project_ID]],projects[Project_ID],0))</f>
        <v>210035-65</v>
      </c>
      <c r="L919" s="8" t="str">
        <f>IF(TimeEntry2[[#This Row],[Date]]=0,"",WEEKDAY(G919,2))</f>
        <v/>
      </c>
      <c r="M919" s="28" t="e">
        <f>YEAR(TimeEntry2[[#This Row],[WkEnd]])</f>
        <v>#REF!</v>
      </c>
      <c r="N919" s="28" t="e">
        <f>WEEKNUM(TimeEntry2[[#This Row],[WkEnd]])</f>
        <v>#REF!</v>
      </c>
      <c r="O919" s="28" t="e">
        <f>TimeEntry2[[#This Row],[Year]]&amp;"-"&amp;TimeEntry2[[#This Row],[WkNo]]</f>
        <v>#REF!</v>
      </c>
    </row>
    <row r="920" spans="1:15" x14ac:dyDescent="0.25">
      <c r="A920" s="26" t="e">
        <f>MOD(IF(ROW()=2,  0.1,    IF(INDEX(TimeEntry2[WkEnd],ROW()-1)  =INDEX(TimeEntry2[WkEnd],ROW()-2),    INDEX(TimeEntry2[format],ROW()-2),    INDEX(TimeEntry2[format],ROW()-2)    +1)),2)</f>
        <v>#REF!</v>
      </c>
      <c r="B920" s="6"/>
      <c r="C920" s="7"/>
      <c r="D920" s="8" t="s">
        <v>194</v>
      </c>
      <c r="E920" s="7" t="e">
        <f>IF(TimeEntry2[[#This Row],[Date]]=0,#REF!,G920+(7-L920))</f>
        <v>#REF!</v>
      </c>
      <c r="F920" s="21" t="str">
        <f>INDEX(projects[Charge_Code],MATCH(TimeEntry2[[#This Row],[Project_ID]],projects[Project_ID],0))</f>
        <v>210035-64 VBB 3rd - new bridge VO</v>
      </c>
      <c r="G920" s="27">
        <f>ROUNDDOWN(TimeEntry2[[#This Row],[Timestamp]],0)</f>
        <v>0</v>
      </c>
      <c r="H920" s="8">
        <v>7.5</v>
      </c>
      <c r="I920" s="8" t="str">
        <f t="shared" si="25"/>
        <v>Normal Time</v>
      </c>
      <c r="J920" s="8"/>
      <c r="K920" s="24" t="str">
        <f>INDEX(projects[job number],MATCH(TimeEntry2[[#This Row],[Project_ID]],projects[Project_ID],0))</f>
        <v>210035-64</v>
      </c>
      <c r="L920" s="8" t="str">
        <f>IF(TimeEntry2[[#This Row],[Date]]=0,"",WEEKDAY(G920,2))</f>
        <v/>
      </c>
      <c r="M920" s="28" t="e">
        <f>YEAR(TimeEntry2[[#This Row],[WkEnd]])</f>
        <v>#REF!</v>
      </c>
      <c r="N920" s="28" t="e">
        <f>WEEKNUM(TimeEntry2[[#This Row],[WkEnd]])</f>
        <v>#REF!</v>
      </c>
      <c r="O920" s="28" t="e">
        <f>TimeEntry2[[#This Row],[Year]]&amp;"-"&amp;TimeEntry2[[#This Row],[WkNo]]</f>
        <v>#REF!</v>
      </c>
    </row>
    <row r="921" spans="1:15" x14ac:dyDescent="0.25">
      <c r="A921" s="26" t="e">
        <f>MOD(IF(ROW()=2,  0.1,    IF(INDEX(TimeEntry2[WkEnd],ROW()-1)  =INDEX(TimeEntry2[WkEnd],ROW()-2),    INDEX(TimeEntry2[format],ROW()-2),    INDEX(TimeEntry2[format],ROW()-2)    +1)),2)</f>
        <v>#REF!</v>
      </c>
      <c r="B921" s="6"/>
      <c r="C921" s="7"/>
      <c r="D921" s="8" t="s">
        <v>100</v>
      </c>
      <c r="E921" s="7" t="e">
        <f>IF(TimeEntry2[[#This Row],[Date]]=0,#REF!,G921+(7-L921))</f>
        <v>#REF!</v>
      </c>
      <c r="F921" s="21" t="str">
        <f>INDEX(projects[Charge_Code],MATCH(TimeEntry2[[#This Row],[Project_ID]],projects[Project_ID],0))</f>
        <v>HOLIDAY</v>
      </c>
      <c r="G921" s="27">
        <f>ROUNDDOWN(TimeEntry2[[#This Row],[Timestamp]],0)</f>
        <v>0</v>
      </c>
      <c r="H921" s="8">
        <v>3.75</v>
      </c>
      <c r="I921" s="8" t="str">
        <f t="shared" si="25"/>
        <v>Normal Time</v>
      </c>
      <c r="J921" s="8"/>
      <c r="K921" s="24" t="str">
        <f>INDEX(projects[job number],MATCH(TimeEntry2[[#This Row],[Project_ID]],projects[Project_ID],0))</f>
        <v>HOLIDAY</v>
      </c>
      <c r="L921" s="8" t="str">
        <f>IF(TimeEntry2[[#This Row],[Date]]=0,"",WEEKDAY(G921,2))</f>
        <v/>
      </c>
      <c r="M921" s="28" t="e">
        <f>YEAR(TimeEntry2[[#This Row],[WkEnd]])</f>
        <v>#REF!</v>
      </c>
      <c r="N921" s="28" t="e">
        <f>WEEKNUM(TimeEntry2[[#This Row],[WkEnd]])</f>
        <v>#REF!</v>
      </c>
      <c r="O921" s="28" t="e">
        <f>TimeEntry2[[#This Row],[Year]]&amp;"-"&amp;TimeEntry2[[#This Row],[WkNo]]</f>
        <v>#REF!</v>
      </c>
    </row>
    <row r="922" spans="1:15" x14ac:dyDescent="0.25">
      <c r="A922" s="26" t="e">
        <f>MOD(IF(ROW()=2,  0.1,    IF(INDEX(TimeEntry2[WkEnd],ROW()-1)  =INDEX(TimeEntry2[WkEnd],ROW()-2),    INDEX(TimeEntry2[format],ROW()-2),    INDEX(TimeEntry2[format],ROW()-2)    +1)),2)</f>
        <v>#REF!</v>
      </c>
      <c r="B922" s="6"/>
      <c r="C922" s="7"/>
      <c r="D922" s="8" t="s">
        <v>194</v>
      </c>
      <c r="E922" s="7" t="e">
        <f>IF(TimeEntry2[[#This Row],[Date]]=0,#REF!,G922+(7-L922))</f>
        <v>#REF!</v>
      </c>
      <c r="F922" s="21" t="str">
        <f>INDEX(projects[Charge_Code],MATCH(TimeEntry2[[#This Row],[Project_ID]],projects[Project_ID],0))</f>
        <v>210035-64 VBB 3rd - new bridge VO</v>
      </c>
      <c r="G922" s="27">
        <f>ROUNDDOWN(TimeEntry2[[#This Row],[Timestamp]],0)</f>
        <v>0</v>
      </c>
      <c r="H922" s="8">
        <v>3.75</v>
      </c>
      <c r="I922" s="8" t="str">
        <f t="shared" si="25"/>
        <v>Normal Time</v>
      </c>
      <c r="J922" s="8"/>
      <c r="K922" s="24" t="str">
        <f>INDEX(projects[job number],MATCH(TimeEntry2[[#This Row],[Project_ID]],projects[Project_ID],0))</f>
        <v>210035-64</v>
      </c>
      <c r="L922" s="8" t="str">
        <f>IF(TimeEntry2[[#This Row],[Date]]=0,"",WEEKDAY(G922,2))</f>
        <v/>
      </c>
      <c r="M922" s="28" t="e">
        <f>YEAR(TimeEntry2[[#This Row],[WkEnd]])</f>
        <v>#REF!</v>
      </c>
      <c r="N922" s="28" t="e">
        <f>WEEKNUM(TimeEntry2[[#This Row],[WkEnd]])</f>
        <v>#REF!</v>
      </c>
      <c r="O922" s="28" t="e">
        <f>TimeEntry2[[#This Row],[Year]]&amp;"-"&amp;TimeEntry2[[#This Row],[WkNo]]</f>
        <v>#REF!</v>
      </c>
    </row>
    <row r="923" spans="1:15" x14ac:dyDescent="0.25">
      <c r="A923" s="26" t="e">
        <f>MOD(IF(ROW()=2,  0.1,    IF(INDEX(TimeEntry2[WkEnd],ROW()-1)  =INDEX(TimeEntry2[WkEnd],ROW()-2),    INDEX(TimeEntry2[format],ROW()-2),    INDEX(TimeEntry2[format],ROW()-2)    +1)),2)</f>
        <v>#REF!</v>
      </c>
      <c r="B923" s="6"/>
      <c r="C923" s="7"/>
      <c r="D923" s="8" t="s">
        <v>194</v>
      </c>
      <c r="E923" s="7" t="e">
        <f>IF(TimeEntry2[[#This Row],[Date]]=0,#REF!,G923+(7-L923))</f>
        <v>#REF!</v>
      </c>
      <c r="F923" s="21" t="str">
        <f>INDEX(projects[Charge_Code],MATCH(TimeEntry2[[#This Row],[Project_ID]],projects[Project_ID],0))</f>
        <v>210035-64 VBB 3rd - new bridge VO</v>
      </c>
      <c r="G923" s="27">
        <f>ROUNDDOWN(TimeEntry2[[#This Row],[Timestamp]],0)</f>
        <v>0</v>
      </c>
      <c r="H923" s="8">
        <v>1</v>
      </c>
      <c r="I923" s="8" t="str">
        <f t="shared" si="25"/>
        <v>Normal Time</v>
      </c>
      <c r="J923" s="8"/>
      <c r="K923" s="24" t="str">
        <f>INDEX(projects[job number],MATCH(TimeEntry2[[#This Row],[Project_ID]],projects[Project_ID],0))</f>
        <v>210035-64</v>
      </c>
      <c r="L923" s="8" t="str">
        <f>IF(TimeEntry2[[#This Row],[Date]]=0,"",WEEKDAY(G923,2))</f>
        <v/>
      </c>
      <c r="M923" s="28" t="e">
        <f>YEAR(TimeEntry2[[#This Row],[WkEnd]])</f>
        <v>#REF!</v>
      </c>
      <c r="N923" s="28" t="e">
        <f>WEEKNUM(TimeEntry2[[#This Row],[WkEnd]])</f>
        <v>#REF!</v>
      </c>
      <c r="O923" s="28" t="e">
        <f>TimeEntry2[[#This Row],[Year]]&amp;"-"&amp;TimeEntry2[[#This Row],[WkNo]]</f>
        <v>#REF!</v>
      </c>
    </row>
    <row r="924" spans="1:15" x14ac:dyDescent="0.25">
      <c r="A924" s="26" t="e">
        <f>MOD(IF(ROW()=2,  0.1,    IF(INDEX(TimeEntry2[WkEnd],ROW()-1)  =INDEX(TimeEntry2[WkEnd],ROW()-2),    INDEX(TimeEntry2[format],ROW()-2),    INDEX(TimeEntry2[format],ROW()-2)    +1)),2)</f>
        <v>#REF!</v>
      </c>
      <c r="B924" s="6"/>
      <c r="C924" s="7"/>
      <c r="D924" s="8" t="s">
        <v>194</v>
      </c>
      <c r="E924" s="7" t="e">
        <f>IF(TimeEntry2[[#This Row],[Date]]=0,#REF!,G924+(7-L924))</f>
        <v>#REF!</v>
      </c>
      <c r="F924" s="21" t="str">
        <f>INDEX(projects[Charge_Code],MATCH(TimeEntry2[[#This Row],[Project_ID]],projects[Project_ID],0))</f>
        <v>210035-64 VBB 3rd - new bridge VO</v>
      </c>
      <c r="G924" s="27">
        <f>ROUNDDOWN(TimeEntry2[[#This Row],[Timestamp]],0)</f>
        <v>0</v>
      </c>
      <c r="H924" s="8">
        <v>6.5</v>
      </c>
      <c r="I924" s="8" t="str">
        <f t="shared" si="25"/>
        <v>Normal Time</v>
      </c>
      <c r="J924" s="8"/>
      <c r="K924" s="24" t="str">
        <f>INDEX(projects[job number],MATCH(TimeEntry2[[#This Row],[Project_ID]],projects[Project_ID],0))</f>
        <v>210035-64</v>
      </c>
      <c r="L924" s="8" t="str">
        <f>IF(TimeEntry2[[#This Row],[Date]]=0,"",WEEKDAY(G924,2))</f>
        <v/>
      </c>
      <c r="M924" s="28" t="e">
        <f>YEAR(TimeEntry2[[#This Row],[WkEnd]])</f>
        <v>#REF!</v>
      </c>
      <c r="N924" s="28" t="e">
        <f>WEEKNUM(TimeEntry2[[#This Row],[WkEnd]])</f>
        <v>#REF!</v>
      </c>
      <c r="O924" s="28" t="e">
        <f>TimeEntry2[[#This Row],[Year]]&amp;"-"&amp;TimeEntry2[[#This Row],[WkNo]]</f>
        <v>#REF!</v>
      </c>
    </row>
    <row r="925" spans="1:15" x14ac:dyDescent="0.25">
      <c r="A925" s="26" t="e">
        <f>MOD(IF(ROW()=2,  0.1,    IF(INDEX(TimeEntry2[WkEnd],ROW()-1)  =INDEX(TimeEntry2[WkEnd],ROW()-2),    INDEX(TimeEntry2[format],ROW()-2),    INDEX(TimeEntry2[format],ROW()-2)    +1)),2)</f>
        <v>#REF!</v>
      </c>
      <c r="B925" s="6"/>
      <c r="C925" s="7"/>
      <c r="D925" s="8" t="s">
        <v>194</v>
      </c>
      <c r="E925" s="7" t="e">
        <f>IF(TimeEntry2[[#This Row],[Date]]=0,#REF!,G925+(7-L925))</f>
        <v>#REF!</v>
      </c>
      <c r="F925" s="21" t="str">
        <f>INDEX(projects[Charge_Code],MATCH(TimeEntry2[[#This Row],[Project_ID]],projects[Project_ID],0))</f>
        <v>210035-64 VBB 3rd - new bridge VO</v>
      </c>
      <c r="G925" s="27">
        <f>ROUNDDOWN(TimeEntry2[[#This Row],[Timestamp]],0)</f>
        <v>0</v>
      </c>
      <c r="H925" s="8">
        <v>7.5</v>
      </c>
      <c r="I925" s="8" t="str">
        <f t="shared" si="25"/>
        <v>Normal Time</v>
      </c>
      <c r="J925" s="8"/>
      <c r="K925" s="24" t="str">
        <f>INDEX(projects[job number],MATCH(TimeEntry2[[#This Row],[Project_ID]],projects[Project_ID],0))</f>
        <v>210035-64</v>
      </c>
      <c r="L925" s="8" t="str">
        <f>IF(TimeEntry2[[#This Row],[Date]]=0,"",WEEKDAY(G925,2))</f>
        <v/>
      </c>
      <c r="M925" s="28" t="e">
        <f>YEAR(TimeEntry2[[#This Row],[WkEnd]])</f>
        <v>#REF!</v>
      </c>
      <c r="N925" s="28" t="e">
        <f>WEEKNUM(TimeEntry2[[#This Row],[WkEnd]])</f>
        <v>#REF!</v>
      </c>
      <c r="O925" s="28" t="e">
        <f>TimeEntry2[[#This Row],[Year]]&amp;"-"&amp;TimeEntry2[[#This Row],[WkNo]]</f>
        <v>#REF!</v>
      </c>
    </row>
    <row r="926" spans="1:15" x14ac:dyDescent="0.25">
      <c r="A926" s="26" t="e">
        <f>MOD(IF(ROW()=2,  0.1,    IF(INDEX(TimeEntry2[WkEnd],ROW()-1)  =INDEX(TimeEntry2[WkEnd],ROW()-2),    INDEX(TimeEntry2[format],ROW()-2),    INDEX(TimeEntry2[format],ROW()-2)    +1)),2)</f>
        <v>#REF!</v>
      </c>
      <c r="B926" s="6"/>
      <c r="C926" s="7"/>
      <c r="D926" s="8" t="s">
        <v>194</v>
      </c>
      <c r="E926" s="7" t="e">
        <f>IF(TimeEntry2[[#This Row],[Date]]=0,#REF!,G926+(7-L926))</f>
        <v>#REF!</v>
      </c>
      <c r="F926" s="21" t="str">
        <f>INDEX(projects[Charge_Code],MATCH(TimeEntry2[[#This Row],[Project_ID]],projects[Project_ID],0))</f>
        <v>210035-64 VBB 3rd - new bridge VO</v>
      </c>
      <c r="G926" s="27">
        <f>ROUNDDOWN(TimeEntry2[[#This Row],[Timestamp]],0)</f>
        <v>0</v>
      </c>
      <c r="H926" s="8">
        <v>7.5</v>
      </c>
      <c r="I926" s="8" t="str">
        <f t="shared" si="25"/>
        <v>Normal Time</v>
      </c>
      <c r="J926" s="8"/>
      <c r="K926" s="24" t="str">
        <f>INDEX(projects[job number],MATCH(TimeEntry2[[#This Row],[Project_ID]],projects[Project_ID],0))</f>
        <v>210035-64</v>
      </c>
      <c r="L926" s="8" t="str">
        <f>IF(TimeEntry2[[#This Row],[Date]]=0,"",WEEKDAY(G926,2))</f>
        <v/>
      </c>
      <c r="M926" s="28" t="e">
        <f>YEAR(TimeEntry2[[#This Row],[WkEnd]])</f>
        <v>#REF!</v>
      </c>
      <c r="N926" s="28" t="e">
        <f>WEEKNUM(TimeEntry2[[#This Row],[WkEnd]])</f>
        <v>#REF!</v>
      </c>
      <c r="O926" s="28" t="e">
        <f>TimeEntry2[[#This Row],[Year]]&amp;"-"&amp;TimeEntry2[[#This Row],[WkNo]]</f>
        <v>#REF!</v>
      </c>
    </row>
    <row r="927" spans="1:15" x14ac:dyDescent="0.25">
      <c r="A927" s="26" t="e">
        <f>MOD(IF(ROW()=2,  0.1,    IF(INDEX(TimeEntry2[WkEnd],ROW()-1)  =INDEX(TimeEntry2[WkEnd],ROW()-2),    INDEX(TimeEntry2[format],ROW()-2),    INDEX(TimeEntry2[format],ROW()-2)    +1)),2)</f>
        <v>#REF!</v>
      </c>
      <c r="B927" s="6"/>
      <c r="C927" s="7"/>
      <c r="D927" s="8" t="s">
        <v>194</v>
      </c>
      <c r="E927" s="7" t="e">
        <f>IF(TimeEntry2[[#This Row],[Date]]=0,#REF!,G927+(7-L927))</f>
        <v>#REF!</v>
      </c>
      <c r="F927" s="21" t="str">
        <f>INDEX(projects[Charge_Code],MATCH(TimeEntry2[[#This Row],[Project_ID]],projects[Project_ID],0))</f>
        <v>210035-64 VBB 3rd - new bridge VO</v>
      </c>
      <c r="G927" s="27">
        <f>ROUNDDOWN(TimeEntry2[[#This Row],[Timestamp]],0)</f>
        <v>0</v>
      </c>
      <c r="H927" s="8">
        <v>7.5</v>
      </c>
      <c r="I927" s="8" t="str">
        <f t="shared" si="25"/>
        <v>Normal Time</v>
      </c>
      <c r="J927" s="8"/>
      <c r="K927" s="24" t="str">
        <f>INDEX(projects[job number],MATCH(TimeEntry2[[#This Row],[Project_ID]],projects[Project_ID],0))</f>
        <v>210035-64</v>
      </c>
      <c r="L927" s="8" t="str">
        <f>IF(TimeEntry2[[#This Row],[Date]]=0,"",WEEKDAY(G927,2))</f>
        <v/>
      </c>
      <c r="M927" s="28" t="e">
        <f>YEAR(TimeEntry2[[#This Row],[WkEnd]])</f>
        <v>#REF!</v>
      </c>
      <c r="N927" s="28" t="e">
        <f>WEEKNUM(TimeEntry2[[#This Row],[WkEnd]])</f>
        <v>#REF!</v>
      </c>
      <c r="O927" s="28" t="e">
        <f>TimeEntry2[[#This Row],[Year]]&amp;"-"&amp;TimeEntry2[[#This Row],[WkNo]]</f>
        <v>#REF!</v>
      </c>
    </row>
    <row r="928" spans="1:15" x14ac:dyDescent="0.25">
      <c r="A928" s="26" t="e">
        <f>MOD(IF(ROW()=2,  0.1,    IF(INDEX(TimeEntry2[WkEnd],ROW()-1)  =INDEX(TimeEntry2[WkEnd],ROW()-2),    INDEX(TimeEntry2[format],ROW()-2),    INDEX(TimeEntry2[format],ROW()-2)    +1)),2)</f>
        <v>#REF!</v>
      </c>
      <c r="B928" s="6"/>
      <c r="C928" s="7"/>
      <c r="D928" s="8" t="s">
        <v>194</v>
      </c>
      <c r="E928" s="7" t="e">
        <f>IF(TimeEntry2[[#This Row],[Date]]=0,#REF!,G928+(7-L928))</f>
        <v>#REF!</v>
      </c>
      <c r="F928" s="21" t="str">
        <f>INDEX(projects[Charge_Code],MATCH(TimeEntry2[[#This Row],[Project_ID]],projects[Project_ID],0))</f>
        <v>210035-64 VBB 3rd - new bridge VO</v>
      </c>
      <c r="G928" s="27">
        <f>ROUNDDOWN(TimeEntry2[[#This Row],[Timestamp]],0)</f>
        <v>0</v>
      </c>
      <c r="H928" s="8">
        <v>7.5</v>
      </c>
      <c r="I928" s="8" t="str">
        <f t="shared" si="25"/>
        <v>Normal Time</v>
      </c>
      <c r="J928" s="8"/>
      <c r="K928" s="24" t="str">
        <f>INDEX(projects[job number],MATCH(TimeEntry2[[#This Row],[Project_ID]],projects[Project_ID],0))</f>
        <v>210035-64</v>
      </c>
      <c r="L928" s="8" t="str">
        <f>IF(TimeEntry2[[#This Row],[Date]]=0,"",WEEKDAY(G928,2))</f>
        <v/>
      </c>
      <c r="M928" s="28" t="e">
        <f>YEAR(TimeEntry2[[#This Row],[WkEnd]])</f>
        <v>#REF!</v>
      </c>
      <c r="N928" s="28" t="e">
        <f>WEEKNUM(TimeEntry2[[#This Row],[WkEnd]])</f>
        <v>#REF!</v>
      </c>
      <c r="O928" s="28" t="e">
        <f>TimeEntry2[[#This Row],[Year]]&amp;"-"&amp;TimeEntry2[[#This Row],[WkNo]]</f>
        <v>#REF!</v>
      </c>
    </row>
    <row r="929" spans="1:15" x14ac:dyDescent="0.25">
      <c r="A929" s="26" t="e">
        <f>MOD(IF(ROW()=2,  0.1,    IF(INDEX(TimeEntry2[WkEnd],ROW()-1)  =INDEX(TimeEntry2[WkEnd],ROW()-2),    INDEX(TimeEntry2[format],ROW()-2),    INDEX(TimeEntry2[format],ROW()-2)    +1)),2)</f>
        <v>#REF!</v>
      </c>
      <c r="B929" s="6"/>
      <c r="C929" s="7"/>
      <c r="D929" s="8" t="s">
        <v>194</v>
      </c>
      <c r="E929" s="7" t="e">
        <f>IF(TimeEntry2[[#This Row],[Date]]=0,#REF!,G929+(7-L929))</f>
        <v>#REF!</v>
      </c>
      <c r="F929" s="21" t="str">
        <f>INDEX(projects[Charge_Code],MATCH(TimeEntry2[[#This Row],[Project_ID]],projects[Project_ID],0))</f>
        <v>210035-64 VBB 3rd - new bridge VO</v>
      </c>
      <c r="G929" s="27">
        <f>ROUNDDOWN(TimeEntry2[[#This Row],[Timestamp]],0)</f>
        <v>0</v>
      </c>
      <c r="H929" s="8">
        <v>7.5</v>
      </c>
      <c r="I929" s="8" t="str">
        <f t="shared" si="25"/>
        <v>Normal Time</v>
      </c>
      <c r="J929" s="8"/>
      <c r="K929" s="24" t="str">
        <f>INDEX(projects[job number],MATCH(TimeEntry2[[#This Row],[Project_ID]],projects[Project_ID],0))</f>
        <v>210035-64</v>
      </c>
      <c r="L929" s="8" t="str">
        <f>IF(TimeEntry2[[#This Row],[Date]]=0,"",WEEKDAY(G929,2))</f>
        <v/>
      </c>
      <c r="M929" s="28" t="e">
        <f>YEAR(TimeEntry2[[#This Row],[WkEnd]])</f>
        <v>#REF!</v>
      </c>
      <c r="N929" s="28" t="e">
        <f>WEEKNUM(TimeEntry2[[#This Row],[WkEnd]])</f>
        <v>#REF!</v>
      </c>
      <c r="O929" s="28" t="e">
        <f>TimeEntry2[[#This Row],[Year]]&amp;"-"&amp;TimeEntry2[[#This Row],[WkNo]]</f>
        <v>#REF!</v>
      </c>
    </row>
    <row r="930" spans="1:15" x14ac:dyDescent="0.25">
      <c r="A930" s="26" t="e">
        <f>MOD(IF(ROW()=2,  0.1,    IF(INDEX(TimeEntry2[WkEnd],ROW()-1)  =INDEX(TimeEntry2[WkEnd],ROW()-2),    INDEX(TimeEntry2[format],ROW()-2),    INDEX(TimeEntry2[format],ROW()-2)    +1)),2)</f>
        <v>#REF!</v>
      </c>
      <c r="B930" s="6"/>
      <c r="C930" s="7"/>
      <c r="D930" s="8" t="s">
        <v>194</v>
      </c>
      <c r="E930" s="7" t="e">
        <f>IF(TimeEntry2[[#This Row],[Date]]=0,#REF!,G930+(7-L930))</f>
        <v>#REF!</v>
      </c>
      <c r="F930" s="21" t="str">
        <f>INDEX(projects[Charge_Code],MATCH(TimeEntry2[[#This Row],[Project_ID]],projects[Project_ID],0))</f>
        <v>210035-64 VBB 3rd - new bridge VO</v>
      </c>
      <c r="G930" s="27">
        <f>ROUNDDOWN(TimeEntry2[[#This Row],[Timestamp]],0)</f>
        <v>0</v>
      </c>
      <c r="H930" s="8">
        <v>7.5</v>
      </c>
      <c r="I930" s="8" t="str">
        <f t="shared" si="25"/>
        <v>Normal Time</v>
      </c>
      <c r="J930" s="8"/>
      <c r="K930" s="24" t="str">
        <f>INDEX(projects[job number],MATCH(TimeEntry2[[#This Row],[Project_ID]],projects[Project_ID],0))</f>
        <v>210035-64</v>
      </c>
      <c r="L930" s="8" t="str">
        <f>IF(TimeEntry2[[#This Row],[Date]]=0,"",WEEKDAY(G930,2))</f>
        <v/>
      </c>
      <c r="M930" s="28" t="e">
        <f>YEAR(TimeEntry2[[#This Row],[WkEnd]])</f>
        <v>#REF!</v>
      </c>
      <c r="N930" s="28" t="e">
        <f>WEEKNUM(TimeEntry2[[#This Row],[WkEnd]])</f>
        <v>#REF!</v>
      </c>
      <c r="O930" s="28" t="e">
        <f>TimeEntry2[[#This Row],[Year]]&amp;"-"&amp;TimeEntry2[[#This Row],[WkNo]]</f>
        <v>#REF!</v>
      </c>
    </row>
    <row r="931" spans="1:15" x14ac:dyDescent="0.25">
      <c r="A931" s="26" t="e">
        <f>MOD(IF(ROW()=2,  0.1,    IF(INDEX(TimeEntry2[WkEnd],ROW()-1)  =INDEX(TimeEntry2[WkEnd],ROW()-2),    INDEX(TimeEntry2[format],ROW()-2),    INDEX(TimeEntry2[format],ROW()-2)    +1)),2)</f>
        <v>#REF!</v>
      </c>
      <c r="B931" s="6"/>
      <c r="C931" s="7"/>
      <c r="D931" s="8" t="s">
        <v>11</v>
      </c>
      <c r="E931" s="7" t="e">
        <f>IF(TimeEntry2[[#This Row],[Date]]=0,#REF!,G931+(7-L931))</f>
        <v>#REF!</v>
      </c>
      <c r="F931" s="21" t="str">
        <f>INDEX(projects[Charge_Code],MATCH(TimeEntry2[[#This Row],[Project_ID]],projects[Project_ID],0))</f>
        <v>BANK HOLIDAY</v>
      </c>
      <c r="G931" s="27">
        <f>ROUNDDOWN(TimeEntry2[[#This Row],[Timestamp]],0)</f>
        <v>0</v>
      </c>
      <c r="H931" s="8">
        <v>7.5</v>
      </c>
      <c r="I931" s="8" t="str">
        <f t="shared" si="25"/>
        <v>Normal Time</v>
      </c>
      <c r="J931" s="8"/>
      <c r="K931" s="24" t="str">
        <f>INDEX(projects[job number],MATCH(TimeEntry2[[#This Row],[Project_ID]],projects[Project_ID],0))</f>
        <v>BANK HOLIDAY</v>
      </c>
      <c r="L931" s="8" t="str">
        <f>IF(TimeEntry2[[#This Row],[Date]]=0,"",WEEKDAY(G931,2))</f>
        <v/>
      </c>
      <c r="M931" s="28" t="e">
        <f>YEAR(TimeEntry2[[#This Row],[WkEnd]])</f>
        <v>#REF!</v>
      </c>
      <c r="N931" s="28" t="e">
        <f>WEEKNUM(TimeEntry2[[#This Row],[WkEnd]])</f>
        <v>#REF!</v>
      </c>
      <c r="O931" s="28" t="e">
        <f>TimeEntry2[[#This Row],[Year]]&amp;"-"&amp;TimeEntry2[[#This Row],[WkNo]]</f>
        <v>#REF!</v>
      </c>
    </row>
    <row r="932" spans="1:15" x14ac:dyDescent="0.25">
      <c r="A932" s="26" t="e">
        <f>MOD(IF(ROW()=2,  0.1,    IF(INDEX(TimeEntry2[WkEnd],ROW()-1)  =INDEX(TimeEntry2[WkEnd],ROW()-2),    INDEX(TimeEntry2[format],ROW()-2),    INDEX(TimeEntry2[format],ROW()-2)    +1)),2)</f>
        <v>#REF!</v>
      </c>
      <c r="B932" s="6"/>
      <c r="C932" s="7"/>
      <c r="D932" s="8" t="s">
        <v>11</v>
      </c>
      <c r="E932" s="7" t="e">
        <f>IF(TimeEntry2[[#This Row],[Date]]=0,#REF!,G932+(7-L932))</f>
        <v>#REF!</v>
      </c>
      <c r="F932" s="21" t="str">
        <f>INDEX(projects[Charge_Code],MATCH(TimeEntry2[[#This Row],[Project_ID]],projects[Project_ID],0))</f>
        <v>BANK HOLIDAY</v>
      </c>
      <c r="G932" s="27">
        <f>ROUNDDOWN(TimeEntry2[[#This Row],[Timestamp]],0)</f>
        <v>0</v>
      </c>
      <c r="H932" s="8">
        <v>7.5</v>
      </c>
      <c r="I932" s="8" t="str">
        <f t="shared" si="25"/>
        <v>Normal Time</v>
      </c>
      <c r="J932" s="8"/>
      <c r="K932" s="24" t="str">
        <f>INDEX(projects[job number],MATCH(TimeEntry2[[#This Row],[Project_ID]],projects[Project_ID],0))</f>
        <v>BANK HOLIDAY</v>
      </c>
      <c r="L932" s="8" t="str">
        <f>IF(TimeEntry2[[#This Row],[Date]]=0,"",WEEKDAY(G932,2))</f>
        <v/>
      </c>
      <c r="M932" s="28" t="e">
        <f>YEAR(TimeEntry2[[#This Row],[WkEnd]])</f>
        <v>#REF!</v>
      </c>
      <c r="N932" s="28" t="e">
        <f>WEEKNUM(TimeEntry2[[#This Row],[WkEnd]])</f>
        <v>#REF!</v>
      </c>
      <c r="O932" s="28" t="e">
        <f>TimeEntry2[[#This Row],[Year]]&amp;"-"&amp;TimeEntry2[[#This Row],[WkNo]]</f>
        <v>#REF!</v>
      </c>
    </row>
    <row r="933" spans="1:15" x14ac:dyDescent="0.25">
      <c r="A933" s="26" t="e">
        <f>MOD(IF(ROW()=2,  0.1,    IF(INDEX(TimeEntry2[WkEnd],ROW()-1)  =INDEX(TimeEntry2[WkEnd],ROW()-2),    INDEX(TimeEntry2[format],ROW()-2),    INDEX(TimeEntry2[format],ROW()-2)    +1)),2)</f>
        <v>#REF!</v>
      </c>
      <c r="B933" s="6"/>
      <c r="C933" s="7"/>
      <c r="D933" s="8" t="s">
        <v>194</v>
      </c>
      <c r="E933" s="7" t="e">
        <f>IF(TimeEntry2[[#This Row],[Date]]=0,#REF!,G933+(7-L933))</f>
        <v>#REF!</v>
      </c>
      <c r="F933" s="21" t="str">
        <f>INDEX(projects[Charge_Code],MATCH(TimeEntry2[[#This Row],[Project_ID]],projects[Project_ID],0))</f>
        <v>210035-64 VBB 3rd - new bridge VO</v>
      </c>
      <c r="G933" s="27">
        <f>ROUNDDOWN(TimeEntry2[[#This Row],[Timestamp]],0)</f>
        <v>0</v>
      </c>
      <c r="H933" s="8">
        <v>7.5</v>
      </c>
      <c r="I933" s="8" t="str">
        <f t="shared" si="25"/>
        <v>Normal Time</v>
      </c>
      <c r="J933" s="8"/>
      <c r="K933" s="24" t="str">
        <f>INDEX(projects[job number],MATCH(TimeEntry2[[#This Row],[Project_ID]],projects[Project_ID],0))</f>
        <v>210035-64</v>
      </c>
      <c r="L933" s="8" t="str">
        <f>IF(TimeEntry2[[#This Row],[Date]]=0,"",WEEKDAY(G933,2))</f>
        <v/>
      </c>
      <c r="M933" s="28" t="e">
        <f>YEAR(TimeEntry2[[#This Row],[WkEnd]])</f>
        <v>#REF!</v>
      </c>
      <c r="N933" s="28" t="e">
        <f>WEEKNUM(TimeEntry2[[#This Row],[WkEnd]])</f>
        <v>#REF!</v>
      </c>
      <c r="O933" s="28" t="e">
        <f>TimeEntry2[[#This Row],[Year]]&amp;"-"&amp;TimeEntry2[[#This Row],[WkNo]]</f>
        <v>#REF!</v>
      </c>
    </row>
    <row r="934" spans="1:15" x14ac:dyDescent="0.25">
      <c r="A934" s="26" t="e">
        <f>MOD(IF(ROW()=2,  0.1,    IF(INDEX(TimeEntry2[WkEnd],ROW()-1)  =INDEX(TimeEntry2[WkEnd],ROW()-2),    INDEX(TimeEntry2[format],ROW()-2),    INDEX(TimeEntry2[format],ROW()-2)    +1)),2)</f>
        <v>#REF!</v>
      </c>
      <c r="B934" s="6"/>
      <c r="C934" s="7"/>
      <c r="D934" s="8" t="s">
        <v>194</v>
      </c>
      <c r="E934" s="7" t="e">
        <f>IF(TimeEntry2[[#This Row],[Date]]=0,#REF!,G934+(7-L934))</f>
        <v>#REF!</v>
      </c>
      <c r="F934" s="21" t="str">
        <f>INDEX(projects[Charge_Code],MATCH(TimeEntry2[[#This Row],[Project_ID]],projects[Project_ID],0))</f>
        <v>210035-64 VBB 3rd - new bridge VO</v>
      </c>
      <c r="G934" s="27">
        <f>ROUNDDOWN(TimeEntry2[[#This Row],[Timestamp]],0)</f>
        <v>0</v>
      </c>
      <c r="H934" s="8">
        <v>7.5</v>
      </c>
      <c r="I934" s="8" t="str">
        <f t="shared" si="25"/>
        <v>Normal Time</v>
      </c>
      <c r="J934" s="8"/>
      <c r="K934" s="24" t="str">
        <f>INDEX(projects[job number],MATCH(TimeEntry2[[#This Row],[Project_ID]],projects[Project_ID],0))</f>
        <v>210035-64</v>
      </c>
      <c r="L934" s="8" t="str">
        <f>IF(TimeEntry2[[#This Row],[Date]]=0,"",WEEKDAY(G934,2))</f>
        <v/>
      </c>
      <c r="M934" s="28" t="e">
        <f>YEAR(TimeEntry2[[#This Row],[WkEnd]])</f>
        <v>#REF!</v>
      </c>
      <c r="N934" s="28" t="e">
        <f>WEEKNUM(TimeEntry2[[#This Row],[WkEnd]])</f>
        <v>#REF!</v>
      </c>
      <c r="O934" s="28" t="e">
        <f>TimeEntry2[[#This Row],[Year]]&amp;"-"&amp;TimeEntry2[[#This Row],[WkNo]]</f>
        <v>#REF!</v>
      </c>
    </row>
    <row r="935" spans="1:15" x14ac:dyDescent="0.25">
      <c r="A935" s="26" t="e">
        <f>MOD(IF(ROW()=2,  0.1,    IF(INDEX(TimeEntry2[WkEnd],ROW()-1)  =INDEX(TimeEntry2[WkEnd],ROW()-2),    INDEX(TimeEntry2[format],ROW()-2),    INDEX(TimeEntry2[format],ROW()-2)    +1)),2)</f>
        <v>#REF!</v>
      </c>
      <c r="B935" s="6"/>
      <c r="C935" s="7"/>
      <c r="D935" s="8" t="s">
        <v>194</v>
      </c>
      <c r="E935" s="7" t="e">
        <f>IF(TimeEntry2[[#This Row],[Date]]=0,#REF!,G935+(7-L935))</f>
        <v>#REF!</v>
      </c>
      <c r="F935" s="21" t="str">
        <f>INDEX(projects[Charge_Code],MATCH(TimeEntry2[[#This Row],[Project_ID]],projects[Project_ID],0))</f>
        <v>210035-64 VBB 3rd - new bridge VO</v>
      </c>
      <c r="G935" s="27">
        <f>ROUNDDOWN(TimeEntry2[[#This Row],[Timestamp]],0)</f>
        <v>0</v>
      </c>
      <c r="H935" s="8">
        <v>7.5</v>
      </c>
      <c r="I935" s="8" t="str">
        <f t="shared" si="25"/>
        <v>Normal Time</v>
      </c>
      <c r="J935" s="8"/>
      <c r="K935" s="24" t="str">
        <f>INDEX(projects[job number],MATCH(TimeEntry2[[#This Row],[Project_ID]],projects[Project_ID],0))</f>
        <v>210035-64</v>
      </c>
      <c r="L935" s="8" t="str">
        <f>IF(TimeEntry2[[#This Row],[Date]]=0,"",WEEKDAY(G935,2))</f>
        <v/>
      </c>
      <c r="M935" s="28" t="e">
        <f>YEAR(TimeEntry2[[#This Row],[WkEnd]])</f>
        <v>#REF!</v>
      </c>
      <c r="N935" s="28" t="e">
        <f>WEEKNUM(TimeEntry2[[#This Row],[WkEnd]])</f>
        <v>#REF!</v>
      </c>
      <c r="O935" s="28" t="e">
        <f>TimeEntry2[[#This Row],[Year]]&amp;"-"&amp;TimeEntry2[[#This Row],[WkNo]]</f>
        <v>#REF!</v>
      </c>
    </row>
    <row r="936" spans="1:15" x14ac:dyDescent="0.25">
      <c r="A936" s="26" t="e">
        <f>MOD(IF(ROW()=2,  0.1,    IF(INDEX(TimeEntry2[WkEnd],ROW()-1)  =INDEX(TimeEntry2[WkEnd],ROW()-2),    INDEX(TimeEntry2[format],ROW()-2),    INDEX(TimeEntry2[format],ROW()-2)    +1)),2)</f>
        <v>#REF!</v>
      </c>
      <c r="B936" s="6"/>
      <c r="C936" s="7"/>
      <c r="D936" s="8" t="s">
        <v>194</v>
      </c>
      <c r="E936" s="7" t="e">
        <f>IF(TimeEntry2[[#This Row],[Date]]=0,#REF!,G936+(7-L936))</f>
        <v>#REF!</v>
      </c>
      <c r="F936" s="21" t="str">
        <f>INDEX(projects[Charge_Code],MATCH(TimeEntry2[[#This Row],[Project_ID]],projects[Project_ID],0))</f>
        <v>210035-64 VBB 3rd - new bridge VO</v>
      </c>
      <c r="G936" s="27">
        <f>ROUNDDOWN(TimeEntry2[[#This Row],[Timestamp]],0)</f>
        <v>0</v>
      </c>
      <c r="H936" s="8">
        <v>7.5</v>
      </c>
      <c r="I936" s="8" t="str">
        <f t="shared" si="25"/>
        <v>Normal Time</v>
      </c>
      <c r="J936" s="8"/>
      <c r="K936" s="24" t="str">
        <f>INDEX(projects[job number],MATCH(TimeEntry2[[#This Row],[Project_ID]],projects[Project_ID],0))</f>
        <v>210035-64</v>
      </c>
      <c r="L936" s="8" t="str">
        <f>IF(TimeEntry2[[#This Row],[Date]]=0,"",WEEKDAY(G936,2))</f>
        <v/>
      </c>
      <c r="M936" s="28" t="e">
        <f>YEAR(TimeEntry2[[#This Row],[WkEnd]])</f>
        <v>#REF!</v>
      </c>
      <c r="N936" s="28" t="e">
        <f>WEEKNUM(TimeEntry2[[#This Row],[WkEnd]])</f>
        <v>#REF!</v>
      </c>
      <c r="O936" s="28" t="e">
        <f>TimeEntry2[[#This Row],[Year]]&amp;"-"&amp;TimeEntry2[[#This Row],[WkNo]]</f>
        <v>#REF!</v>
      </c>
    </row>
    <row r="937" spans="1:15" x14ac:dyDescent="0.25">
      <c r="A937" s="26" t="e">
        <f>MOD(IF(ROW()=2,  0.1,    IF(INDEX(TimeEntry2[WkEnd],ROW()-1)  =INDEX(TimeEntry2[WkEnd],ROW()-2),    INDEX(TimeEntry2[format],ROW()-2),    INDEX(TimeEntry2[format],ROW()-2)    +1)),2)</f>
        <v>#REF!</v>
      </c>
      <c r="B937" s="6"/>
      <c r="C937" s="7"/>
      <c r="D937" s="8" t="s">
        <v>194</v>
      </c>
      <c r="E937" s="7" t="e">
        <f>IF(TimeEntry2[[#This Row],[Date]]=0,#REF!,G937+(7-L937))</f>
        <v>#REF!</v>
      </c>
      <c r="F937" s="21" t="str">
        <f>INDEX(projects[Charge_Code],MATCH(TimeEntry2[[#This Row],[Project_ID]],projects[Project_ID],0))</f>
        <v>210035-64 VBB 3rd - new bridge VO</v>
      </c>
      <c r="G937" s="27">
        <f>ROUNDDOWN(TimeEntry2[[#This Row],[Timestamp]],0)</f>
        <v>0</v>
      </c>
      <c r="H937" s="8">
        <v>7.5</v>
      </c>
      <c r="I937" s="8" t="str">
        <f t="shared" si="25"/>
        <v>Normal Time</v>
      </c>
      <c r="J937" s="8"/>
      <c r="K937" s="24" t="str">
        <f>INDEX(projects[job number],MATCH(TimeEntry2[[#This Row],[Project_ID]],projects[Project_ID],0))</f>
        <v>210035-64</v>
      </c>
      <c r="L937" s="8" t="str">
        <f>IF(TimeEntry2[[#This Row],[Date]]=0,"",WEEKDAY(G937,2))</f>
        <v/>
      </c>
      <c r="M937" s="28" t="e">
        <f>YEAR(TimeEntry2[[#This Row],[WkEnd]])</f>
        <v>#REF!</v>
      </c>
      <c r="N937" s="28" t="e">
        <f>WEEKNUM(TimeEntry2[[#This Row],[WkEnd]])</f>
        <v>#REF!</v>
      </c>
      <c r="O937" s="28" t="e">
        <f>TimeEntry2[[#This Row],[Year]]&amp;"-"&amp;TimeEntry2[[#This Row],[WkNo]]</f>
        <v>#REF!</v>
      </c>
    </row>
    <row r="938" spans="1:15" x14ac:dyDescent="0.25">
      <c r="A938" s="26" t="e">
        <f>MOD(IF(ROW()=2,  0.1,    IF(INDEX(TimeEntry2[WkEnd],ROW()-1)  =INDEX(TimeEntry2[WkEnd],ROW()-2),    INDEX(TimeEntry2[format],ROW()-2),    INDEX(TimeEntry2[format],ROW()-2)    +1)),2)</f>
        <v>#REF!</v>
      </c>
      <c r="B938" s="6"/>
      <c r="C938" s="7"/>
      <c r="D938" s="8" t="s">
        <v>194</v>
      </c>
      <c r="E938" s="7" t="e">
        <f>IF(TimeEntry2[[#This Row],[Date]]=0,#REF!,G938+(7-L938))</f>
        <v>#REF!</v>
      </c>
      <c r="F938" s="21" t="str">
        <f>INDEX(projects[Charge_Code],MATCH(TimeEntry2[[#This Row],[Project_ID]],projects[Project_ID],0))</f>
        <v>210035-64 VBB 3rd - new bridge VO</v>
      </c>
      <c r="G938" s="27">
        <f>ROUNDDOWN(TimeEntry2[[#This Row],[Timestamp]],0)</f>
        <v>0</v>
      </c>
      <c r="H938" s="8">
        <v>7.5</v>
      </c>
      <c r="I938" s="8" t="str">
        <f t="shared" si="25"/>
        <v>Normal Time</v>
      </c>
      <c r="J938" s="8"/>
      <c r="K938" s="24" t="str">
        <f>INDEX(projects[job number],MATCH(TimeEntry2[[#This Row],[Project_ID]],projects[Project_ID],0))</f>
        <v>210035-64</v>
      </c>
      <c r="L938" s="8" t="str">
        <f>IF(TimeEntry2[[#This Row],[Date]]=0,"",WEEKDAY(G938,2))</f>
        <v/>
      </c>
      <c r="M938" s="28" t="e">
        <f>YEAR(TimeEntry2[[#This Row],[WkEnd]])</f>
        <v>#REF!</v>
      </c>
      <c r="N938" s="28" t="e">
        <f>WEEKNUM(TimeEntry2[[#This Row],[WkEnd]])</f>
        <v>#REF!</v>
      </c>
      <c r="O938" s="28" t="e">
        <f>TimeEntry2[[#This Row],[Year]]&amp;"-"&amp;TimeEntry2[[#This Row],[WkNo]]</f>
        <v>#REF!</v>
      </c>
    </row>
    <row r="939" spans="1:15" x14ac:dyDescent="0.25">
      <c r="A939" s="26" t="e">
        <f>MOD(IF(ROW()=2,  0.1,    IF(INDEX(TimeEntry2[WkEnd],ROW()-1)  =INDEX(TimeEntry2[WkEnd],ROW()-2),    INDEX(TimeEntry2[format],ROW()-2),    INDEX(TimeEntry2[format],ROW()-2)    +1)),2)</f>
        <v>#REF!</v>
      </c>
      <c r="B939" s="6"/>
      <c r="C939" s="7"/>
      <c r="D939" s="8" t="s">
        <v>194</v>
      </c>
      <c r="E939" s="7" t="e">
        <f>IF(TimeEntry2[[#This Row],[Date]]=0,#REF!,G939+(7-L939))</f>
        <v>#REF!</v>
      </c>
      <c r="F939" s="21" t="str">
        <f>INDEX(projects[Charge_Code],MATCH(TimeEntry2[[#This Row],[Project_ID]],projects[Project_ID],0))</f>
        <v>210035-64 VBB 3rd - new bridge VO</v>
      </c>
      <c r="G939" s="27">
        <f>ROUNDDOWN(TimeEntry2[[#This Row],[Timestamp]],0)</f>
        <v>0</v>
      </c>
      <c r="H939" s="8">
        <v>7.5</v>
      </c>
      <c r="I939" s="8" t="str">
        <f t="shared" si="25"/>
        <v>Normal Time</v>
      </c>
      <c r="J939" s="8"/>
      <c r="K939" s="24" t="str">
        <f>INDEX(projects[job number],MATCH(TimeEntry2[[#This Row],[Project_ID]],projects[Project_ID],0))</f>
        <v>210035-64</v>
      </c>
      <c r="L939" s="8" t="str">
        <f>IF(TimeEntry2[[#This Row],[Date]]=0,"",WEEKDAY(G939,2))</f>
        <v/>
      </c>
      <c r="M939" s="28" t="e">
        <f>YEAR(TimeEntry2[[#This Row],[WkEnd]])</f>
        <v>#REF!</v>
      </c>
      <c r="N939" s="28" t="e">
        <f>WEEKNUM(TimeEntry2[[#This Row],[WkEnd]])</f>
        <v>#REF!</v>
      </c>
      <c r="O939" s="28" t="e">
        <f>TimeEntry2[[#This Row],[Year]]&amp;"-"&amp;TimeEntry2[[#This Row],[WkNo]]</f>
        <v>#REF!</v>
      </c>
    </row>
    <row r="940" spans="1:15" x14ac:dyDescent="0.25">
      <c r="A940" s="26" t="e">
        <f>MOD(IF(ROW()=2,  0.1,    IF(INDEX(TimeEntry2[WkEnd],ROW()-1)  =INDEX(TimeEntry2[WkEnd],ROW()-2),    INDEX(TimeEntry2[format],ROW()-2),    INDEX(TimeEntry2[format],ROW()-2)    +1)),2)</f>
        <v>#REF!</v>
      </c>
      <c r="B940" s="6"/>
      <c r="C940" s="7"/>
      <c r="D940" s="8" t="s">
        <v>194</v>
      </c>
      <c r="E940" s="7" t="e">
        <f>IF(TimeEntry2[[#This Row],[Date]]=0,#REF!,G940+(7-L940))</f>
        <v>#REF!</v>
      </c>
      <c r="F940" s="21" t="str">
        <f>INDEX(projects[Charge_Code],MATCH(TimeEntry2[[#This Row],[Project_ID]],projects[Project_ID],0))</f>
        <v>210035-64 VBB 3rd - new bridge VO</v>
      </c>
      <c r="G940" s="27">
        <f>ROUNDDOWN(TimeEntry2[[#This Row],[Timestamp]],0)</f>
        <v>0</v>
      </c>
      <c r="H940" s="8">
        <v>7.5</v>
      </c>
      <c r="I940" s="8" t="str">
        <f t="shared" si="25"/>
        <v>Normal Time</v>
      </c>
      <c r="J940" s="8"/>
      <c r="K940" s="24" t="str">
        <f>INDEX(projects[job number],MATCH(TimeEntry2[[#This Row],[Project_ID]],projects[Project_ID],0))</f>
        <v>210035-64</v>
      </c>
      <c r="L940" s="8" t="str">
        <f>IF(TimeEntry2[[#This Row],[Date]]=0,"",WEEKDAY(G940,2))</f>
        <v/>
      </c>
      <c r="M940" s="28" t="e">
        <f>YEAR(TimeEntry2[[#This Row],[WkEnd]])</f>
        <v>#REF!</v>
      </c>
      <c r="N940" s="28" t="e">
        <f>WEEKNUM(TimeEntry2[[#This Row],[WkEnd]])</f>
        <v>#REF!</v>
      </c>
      <c r="O940" s="28" t="e">
        <f>TimeEntry2[[#This Row],[Year]]&amp;"-"&amp;TimeEntry2[[#This Row],[WkNo]]</f>
        <v>#REF!</v>
      </c>
    </row>
    <row r="941" spans="1:15" x14ac:dyDescent="0.25">
      <c r="A941" s="26" t="e">
        <f>MOD(IF(ROW()=2,  0.1,    IF(INDEX(TimeEntry2[WkEnd],ROW()-1)  =INDEX(TimeEntry2[WkEnd],ROW()-2),    INDEX(TimeEntry2[format],ROW()-2),    INDEX(TimeEntry2[format],ROW()-2)    +1)),2)</f>
        <v>#REF!</v>
      </c>
      <c r="B941" s="6"/>
      <c r="C941" s="7"/>
      <c r="D941" s="8" t="s">
        <v>194</v>
      </c>
      <c r="E941" s="7" t="e">
        <f>IF(TimeEntry2[[#This Row],[Date]]=0,#REF!,G941+(7-L941))</f>
        <v>#REF!</v>
      </c>
      <c r="F941" s="21" t="str">
        <f>INDEX(projects[Charge_Code],MATCH(TimeEntry2[[#This Row],[Project_ID]],projects[Project_ID],0))</f>
        <v>210035-64 VBB 3rd - new bridge VO</v>
      </c>
      <c r="G941" s="27">
        <f>ROUNDDOWN(TimeEntry2[[#This Row],[Timestamp]],0)</f>
        <v>0</v>
      </c>
      <c r="H941" s="8">
        <v>7.5</v>
      </c>
      <c r="I941" s="8" t="str">
        <f t="shared" si="25"/>
        <v>Normal Time</v>
      </c>
      <c r="J941" s="8"/>
      <c r="K941" s="24" t="str">
        <f>INDEX(projects[job number],MATCH(TimeEntry2[[#This Row],[Project_ID]],projects[Project_ID],0))</f>
        <v>210035-64</v>
      </c>
      <c r="L941" s="8" t="str">
        <f>IF(TimeEntry2[[#This Row],[Date]]=0,"",WEEKDAY(G941,2))</f>
        <v/>
      </c>
      <c r="M941" s="28" t="e">
        <f>YEAR(TimeEntry2[[#This Row],[WkEnd]])</f>
        <v>#REF!</v>
      </c>
      <c r="N941" s="28" t="e">
        <f>WEEKNUM(TimeEntry2[[#This Row],[WkEnd]])</f>
        <v>#REF!</v>
      </c>
      <c r="O941" s="28" t="e">
        <f>TimeEntry2[[#This Row],[Year]]&amp;"-"&amp;TimeEntry2[[#This Row],[WkNo]]</f>
        <v>#REF!</v>
      </c>
    </row>
    <row r="942" spans="1:15" x14ac:dyDescent="0.25">
      <c r="A942" s="26" t="e">
        <f>MOD(IF(ROW()=2,  0.1,    IF(INDEX(TimeEntry2[WkEnd],ROW()-1)  =INDEX(TimeEntry2[WkEnd],ROW()-2),    INDEX(TimeEntry2[format],ROW()-2),    INDEX(TimeEntry2[format],ROW()-2)    +1)),2)</f>
        <v>#REF!</v>
      </c>
      <c r="B942" s="6"/>
      <c r="C942" s="7"/>
      <c r="D942" s="8" t="s">
        <v>194</v>
      </c>
      <c r="E942" s="7" t="e">
        <f>IF(TimeEntry2[[#This Row],[Date]]=0,#REF!,G942+(7-L942))</f>
        <v>#REF!</v>
      </c>
      <c r="F942" s="21" t="str">
        <f>INDEX(projects[Charge_Code],MATCH(TimeEntry2[[#This Row],[Project_ID]],projects[Project_ID],0))</f>
        <v>210035-64 VBB 3rd - new bridge VO</v>
      </c>
      <c r="G942" s="27">
        <f>ROUNDDOWN(TimeEntry2[[#This Row],[Timestamp]],0)</f>
        <v>0</v>
      </c>
      <c r="H942" s="8">
        <v>7.5</v>
      </c>
      <c r="I942" s="8" t="str">
        <f t="shared" si="25"/>
        <v>Normal Time</v>
      </c>
      <c r="J942" s="8"/>
      <c r="K942" s="24" t="str">
        <f>INDEX(projects[job number],MATCH(TimeEntry2[[#This Row],[Project_ID]],projects[Project_ID],0))</f>
        <v>210035-64</v>
      </c>
      <c r="L942" s="8" t="str">
        <f>IF(TimeEntry2[[#This Row],[Date]]=0,"",WEEKDAY(G942,2))</f>
        <v/>
      </c>
      <c r="M942" s="28" t="e">
        <f>YEAR(TimeEntry2[[#This Row],[WkEnd]])</f>
        <v>#REF!</v>
      </c>
      <c r="N942" s="28" t="e">
        <f>WEEKNUM(TimeEntry2[[#This Row],[WkEnd]])</f>
        <v>#REF!</v>
      </c>
      <c r="O942" s="28" t="e">
        <f>TimeEntry2[[#This Row],[Year]]&amp;"-"&amp;TimeEntry2[[#This Row],[WkNo]]</f>
        <v>#REF!</v>
      </c>
    </row>
    <row r="943" spans="1:15" x14ac:dyDescent="0.25">
      <c r="A943" s="26" t="e">
        <f>MOD(IF(ROW()=2,  0.1,    IF(INDEX(TimeEntry2[WkEnd],ROW()-1)  =INDEX(TimeEntry2[WkEnd],ROW()-2),    INDEX(TimeEntry2[format],ROW()-2),    INDEX(TimeEntry2[format],ROW()-2)    +1)),2)</f>
        <v>#REF!</v>
      </c>
      <c r="B943" s="6"/>
      <c r="C943" s="7"/>
      <c r="D943" s="8" t="s">
        <v>194</v>
      </c>
      <c r="E943" s="7" t="e">
        <f>IF(TimeEntry2[[#This Row],[Date]]=0,#REF!,G943+(7-L943))</f>
        <v>#REF!</v>
      </c>
      <c r="F943" s="21" t="str">
        <f>INDEX(projects[Charge_Code],MATCH(TimeEntry2[[#This Row],[Project_ID]],projects[Project_ID],0))</f>
        <v>210035-64 VBB 3rd - new bridge VO</v>
      </c>
      <c r="G943" s="27">
        <f>ROUNDDOWN(TimeEntry2[[#This Row],[Timestamp]],0)</f>
        <v>0</v>
      </c>
      <c r="H943" s="8">
        <v>7.5</v>
      </c>
      <c r="I943" s="8" t="str">
        <f t="shared" si="25"/>
        <v>Normal Time</v>
      </c>
      <c r="J943" s="8"/>
      <c r="K943" s="24" t="str">
        <f>INDEX(projects[job number],MATCH(TimeEntry2[[#This Row],[Project_ID]],projects[Project_ID],0))</f>
        <v>210035-64</v>
      </c>
      <c r="L943" s="8" t="str">
        <f>IF(TimeEntry2[[#This Row],[Date]]=0,"",WEEKDAY(G943,2))</f>
        <v/>
      </c>
      <c r="M943" s="28" t="e">
        <f>YEAR(TimeEntry2[[#This Row],[WkEnd]])</f>
        <v>#REF!</v>
      </c>
      <c r="N943" s="28" t="e">
        <f>WEEKNUM(TimeEntry2[[#This Row],[WkEnd]])</f>
        <v>#REF!</v>
      </c>
      <c r="O943" s="28" t="e">
        <f>TimeEntry2[[#This Row],[Year]]&amp;"-"&amp;TimeEntry2[[#This Row],[WkNo]]</f>
        <v>#REF!</v>
      </c>
    </row>
    <row r="944" spans="1:15" x14ac:dyDescent="0.25">
      <c r="A944" s="26" t="e">
        <f>MOD(IF(ROW()=2,  0.1,    IF(INDEX(TimeEntry2[WkEnd],ROW()-1)  =INDEX(TimeEntry2[WkEnd],ROW()-2),    INDEX(TimeEntry2[format],ROW()-2),    INDEX(TimeEntry2[format],ROW()-2)    +1)),2)</f>
        <v>#REF!</v>
      </c>
      <c r="B944" s="6"/>
      <c r="C944" s="7"/>
      <c r="D944" s="8" t="s">
        <v>194</v>
      </c>
      <c r="E944" s="7" t="e">
        <f>IF(TimeEntry2[[#This Row],[Date]]=0,#REF!,G944+(7-L944))</f>
        <v>#REF!</v>
      </c>
      <c r="F944" s="21" t="str">
        <f>INDEX(projects[Charge_Code],MATCH(TimeEntry2[[#This Row],[Project_ID]],projects[Project_ID],0))</f>
        <v>210035-64 VBB 3rd - new bridge VO</v>
      </c>
      <c r="G944" s="27">
        <f>ROUNDDOWN(TimeEntry2[[#This Row],[Timestamp]],0)</f>
        <v>0</v>
      </c>
      <c r="H944" s="8">
        <v>7.5</v>
      </c>
      <c r="I944" s="8" t="str">
        <f t="shared" si="25"/>
        <v>Normal Time</v>
      </c>
      <c r="J944" s="8"/>
      <c r="K944" s="24" t="str">
        <f>INDEX(projects[job number],MATCH(TimeEntry2[[#This Row],[Project_ID]],projects[Project_ID],0))</f>
        <v>210035-64</v>
      </c>
      <c r="L944" s="8" t="str">
        <f>IF(TimeEntry2[[#This Row],[Date]]=0,"",WEEKDAY(G944,2))</f>
        <v/>
      </c>
      <c r="M944" s="28" t="e">
        <f>YEAR(TimeEntry2[[#This Row],[WkEnd]])</f>
        <v>#REF!</v>
      </c>
      <c r="N944" s="28" t="e">
        <f>WEEKNUM(TimeEntry2[[#This Row],[WkEnd]])</f>
        <v>#REF!</v>
      </c>
      <c r="O944" s="28" t="e">
        <f>TimeEntry2[[#This Row],[Year]]&amp;"-"&amp;TimeEntry2[[#This Row],[WkNo]]</f>
        <v>#REF!</v>
      </c>
    </row>
    <row r="945" spans="1:15" x14ac:dyDescent="0.25">
      <c r="A945" s="26" t="e">
        <f>MOD(IF(ROW()=2,  0.1,    IF(INDEX(TimeEntry2[WkEnd],ROW()-1)  =INDEX(TimeEntry2[WkEnd],ROW()-2),    INDEX(TimeEntry2[format],ROW()-2),    INDEX(TimeEntry2[format],ROW()-2)    +1)),2)</f>
        <v>#REF!</v>
      </c>
      <c r="B945" s="6"/>
      <c r="C945" s="7"/>
      <c r="D945" s="8" t="s">
        <v>194</v>
      </c>
      <c r="E945" s="7" t="e">
        <f>IF(TimeEntry2[[#This Row],[Date]]=0,#REF!,G945+(7-L945))</f>
        <v>#REF!</v>
      </c>
      <c r="F945" s="21" t="str">
        <f>INDEX(projects[Charge_Code],MATCH(TimeEntry2[[#This Row],[Project_ID]],projects[Project_ID],0))</f>
        <v>210035-64 VBB 3rd - new bridge VO</v>
      </c>
      <c r="G945" s="27">
        <f>ROUNDDOWN(TimeEntry2[[#This Row],[Timestamp]],0)</f>
        <v>0</v>
      </c>
      <c r="H945" s="8">
        <v>7.5</v>
      </c>
      <c r="I945" s="8" t="str">
        <f t="shared" si="25"/>
        <v>Normal Time</v>
      </c>
      <c r="J945" s="8"/>
      <c r="K945" s="24" t="str">
        <f>INDEX(projects[job number],MATCH(TimeEntry2[[#This Row],[Project_ID]],projects[Project_ID],0))</f>
        <v>210035-64</v>
      </c>
      <c r="L945" s="8" t="str">
        <f>IF(TimeEntry2[[#This Row],[Date]]=0,"",WEEKDAY(G945,2))</f>
        <v/>
      </c>
      <c r="M945" s="28" t="e">
        <f>YEAR(TimeEntry2[[#This Row],[WkEnd]])</f>
        <v>#REF!</v>
      </c>
      <c r="N945" s="28" t="e">
        <f>WEEKNUM(TimeEntry2[[#This Row],[WkEnd]])</f>
        <v>#REF!</v>
      </c>
      <c r="O945" s="28" t="e">
        <f>TimeEntry2[[#This Row],[Year]]&amp;"-"&amp;TimeEntry2[[#This Row],[WkNo]]</f>
        <v>#REF!</v>
      </c>
    </row>
    <row r="946" spans="1:15" x14ac:dyDescent="0.25">
      <c r="A946" s="26" t="e">
        <f>MOD(IF(ROW()=2,  0.1,    IF(INDEX(TimeEntry2[WkEnd],ROW()-1)  =INDEX(TimeEntry2[WkEnd],ROW()-2),    INDEX(TimeEntry2[format],ROW()-2),    INDEX(TimeEntry2[format],ROW()-2)    +1)),2)</f>
        <v>#REF!</v>
      </c>
      <c r="B946" s="6"/>
      <c r="C946" s="7"/>
      <c r="D946" s="8" t="s">
        <v>194</v>
      </c>
      <c r="E946" s="7" t="e">
        <f>IF(TimeEntry2[[#This Row],[Date]]=0,#REF!,G946+(7-L946))</f>
        <v>#REF!</v>
      </c>
      <c r="F946" s="21" t="str">
        <f>INDEX(projects[Charge_Code],MATCH(TimeEntry2[[#This Row],[Project_ID]],projects[Project_ID],0))</f>
        <v>210035-64 VBB 3rd - new bridge VO</v>
      </c>
      <c r="G946" s="27">
        <f>ROUNDDOWN(TimeEntry2[[#This Row],[Timestamp]],0)</f>
        <v>0</v>
      </c>
      <c r="H946" s="8">
        <v>7.5</v>
      </c>
      <c r="I946" s="8" t="str">
        <f t="shared" si="25"/>
        <v>Normal Time</v>
      </c>
      <c r="J946" s="8"/>
      <c r="K946" s="24" t="str">
        <f>INDEX(projects[job number],MATCH(TimeEntry2[[#This Row],[Project_ID]],projects[Project_ID],0))</f>
        <v>210035-64</v>
      </c>
      <c r="L946" s="8" t="str">
        <f>IF(TimeEntry2[[#This Row],[Date]]=0,"",WEEKDAY(G946,2))</f>
        <v/>
      </c>
      <c r="M946" s="28" t="e">
        <f>YEAR(TimeEntry2[[#This Row],[WkEnd]])</f>
        <v>#REF!</v>
      </c>
      <c r="N946" s="28" t="e">
        <f>WEEKNUM(TimeEntry2[[#This Row],[WkEnd]])</f>
        <v>#REF!</v>
      </c>
      <c r="O946" s="28" t="e">
        <f>TimeEntry2[[#This Row],[Year]]&amp;"-"&amp;TimeEntry2[[#This Row],[WkNo]]</f>
        <v>#REF!</v>
      </c>
    </row>
    <row r="947" spans="1:15" x14ac:dyDescent="0.25">
      <c r="A947" s="26" t="e">
        <f>MOD(IF(ROW()=2,  0.1,    IF(INDEX(TimeEntry2[WkEnd],ROW()-1)  =INDEX(TimeEntry2[WkEnd],ROW()-2),    INDEX(TimeEntry2[format],ROW()-2),    INDEX(TimeEntry2[format],ROW()-2)    +1)),2)</f>
        <v>#REF!</v>
      </c>
      <c r="B947" s="6"/>
      <c r="C947" s="7"/>
      <c r="D947" s="8" t="s">
        <v>78</v>
      </c>
      <c r="E947" s="7" t="e">
        <f>IF(TimeEntry2[[#This Row],[Date]]=0,#REF!,G947+(7-L947))</f>
        <v>#REF!</v>
      </c>
      <c r="F947" s="21" t="str">
        <f>INDEX(projects[Charge_Code],MATCH(TimeEntry2[[#This Row],[Project_ID]],projects[Project_ID],0))</f>
        <v>255670-17 LOWER KINGS ROAD ASSESSMENT (01-382)</v>
      </c>
      <c r="G947" s="27">
        <f>ROUNDDOWN(TimeEntry2[[#This Row],[Timestamp]],0)</f>
        <v>0</v>
      </c>
      <c r="H947" s="8">
        <v>2.5</v>
      </c>
      <c r="I947" s="8" t="str">
        <f t="shared" si="25"/>
        <v>Normal Time</v>
      </c>
      <c r="J947" s="8"/>
      <c r="K947" s="24" t="str">
        <f>INDEX(projects[job number],MATCH(TimeEntry2[[#This Row],[Project_ID]],projects[Project_ID],0))</f>
        <v>255670-17</v>
      </c>
      <c r="L947" s="8" t="str">
        <f>IF(TimeEntry2[[#This Row],[Date]]=0,"",WEEKDAY(G947,2))</f>
        <v/>
      </c>
      <c r="M947" s="28" t="e">
        <f>YEAR(TimeEntry2[[#This Row],[WkEnd]])</f>
        <v>#REF!</v>
      </c>
      <c r="N947" s="28" t="e">
        <f>WEEKNUM(TimeEntry2[[#This Row],[WkEnd]])</f>
        <v>#REF!</v>
      </c>
      <c r="O947" s="28" t="e">
        <f>TimeEntry2[[#This Row],[Year]]&amp;"-"&amp;TimeEntry2[[#This Row],[WkNo]]</f>
        <v>#REF!</v>
      </c>
    </row>
    <row r="948" spans="1:15" x14ac:dyDescent="0.25">
      <c r="A948" s="26" t="e">
        <f>MOD(IF(ROW()=2,  0.1,    IF(INDEX(TimeEntry2[WkEnd],ROW()-1)  =INDEX(TimeEntry2[WkEnd],ROW()-2),    INDEX(TimeEntry2[format],ROW()-2),    INDEX(TimeEntry2[format],ROW()-2)    +1)),2)</f>
        <v>#REF!</v>
      </c>
      <c r="B948" s="6"/>
      <c r="C948" s="7"/>
      <c r="D948" s="8" t="s">
        <v>194</v>
      </c>
      <c r="E948" s="7" t="e">
        <f>IF(TimeEntry2[[#This Row],[Date]]=0,#REF!,G948+(7-L948))</f>
        <v>#REF!</v>
      </c>
      <c r="F948" s="21" t="str">
        <f>INDEX(projects[Charge_Code],MATCH(TimeEntry2[[#This Row],[Project_ID]],projects[Project_ID],0))</f>
        <v>210035-64 VBB 3rd - new bridge VO</v>
      </c>
      <c r="G948" s="27">
        <f>ROUNDDOWN(TimeEntry2[[#This Row],[Timestamp]],0)</f>
        <v>0</v>
      </c>
      <c r="H948" s="8">
        <v>5</v>
      </c>
      <c r="I948" s="8" t="str">
        <f t="shared" si="25"/>
        <v>Normal Time</v>
      </c>
      <c r="J948" s="8"/>
      <c r="K948" s="24" t="str">
        <f>INDEX(projects[job number],MATCH(TimeEntry2[[#This Row],[Project_ID]],projects[Project_ID],0))</f>
        <v>210035-64</v>
      </c>
      <c r="L948" s="8" t="str">
        <f>IF(TimeEntry2[[#This Row],[Date]]=0,"",WEEKDAY(G948,2))</f>
        <v/>
      </c>
      <c r="M948" s="28" t="e">
        <f>YEAR(TimeEntry2[[#This Row],[WkEnd]])</f>
        <v>#REF!</v>
      </c>
      <c r="N948" s="28" t="e">
        <f>WEEKNUM(TimeEntry2[[#This Row],[WkEnd]])</f>
        <v>#REF!</v>
      </c>
      <c r="O948" s="28" t="e">
        <f>TimeEntry2[[#This Row],[Year]]&amp;"-"&amp;TimeEntry2[[#This Row],[WkNo]]</f>
        <v>#REF!</v>
      </c>
    </row>
    <row r="949" spans="1:15" x14ac:dyDescent="0.25">
      <c r="A949" s="26" t="e">
        <f>MOD(IF(ROW()=2,  0.1,    IF(INDEX(TimeEntry2[WkEnd],ROW()-1)  =INDEX(TimeEntry2[WkEnd],ROW()-2),    INDEX(TimeEntry2[format],ROW()-2),    INDEX(TimeEntry2[format],ROW()-2)    +1)),2)</f>
        <v>#REF!</v>
      </c>
      <c r="B949" s="6"/>
      <c r="C949" s="7"/>
      <c r="D949" s="8" t="s">
        <v>194</v>
      </c>
      <c r="E949" s="7" t="e">
        <f>IF(TimeEntry2[[#This Row],[Date]]=0,#REF!,G949+(7-L949))</f>
        <v>#REF!</v>
      </c>
      <c r="F949" s="21" t="str">
        <f>INDEX(projects[Charge_Code],MATCH(TimeEntry2[[#This Row],[Project_ID]],projects[Project_ID],0))</f>
        <v>210035-64 VBB 3rd - new bridge VO</v>
      </c>
      <c r="G949" s="27">
        <f>ROUNDDOWN(TimeEntry2[[#This Row],[Timestamp]],0)</f>
        <v>0</v>
      </c>
      <c r="H949" s="8">
        <v>7.5</v>
      </c>
      <c r="I949" s="8" t="str">
        <f t="shared" si="25"/>
        <v>Normal Time</v>
      </c>
      <c r="J949" s="8"/>
      <c r="K949" s="24" t="str">
        <f>INDEX(projects[job number],MATCH(TimeEntry2[[#This Row],[Project_ID]],projects[Project_ID],0))</f>
        <v>210035-64</v>
      </c>
      <c r="L949" s="8" t="str">
        <f>IF(TimeEntry2[[#This Row],[Date]]=0,"",WEEKDAY(G949,2))</f>
        <v/>
      </c>
      <c r="M949" s="28" t="e">
        <f>YEAR(TimeEntry2[[#This Row],[WkEnd]])</f>
        <v>#REF!</v>
      </c>
      <c r="N949" s="28" t="e">
        <f>WEEKNUM(TimeEntry2[[#This Row],[WkEnd]])</f>
        <v>#REF!</v>
      </c>
      <c r="O949" s="28" t="e">
        <f>TimeEntry2[[#This Row],[Year]]&amp;"-"&amp;TimeEntry2[[#This Row],[WkNo]]</f>
        <v>#REF!</v>
      </c>
    </row>
    <row r="950" spans="1:15" x14ac:dyDescent="0.25">
      <c r="A950" s="26" t="e">
        <f>MOD(IF(ROW()=2,  0.1,    IF(INDEX(TimeEntry2[WkEnd],ROW()-1)  =INDEX(TimeEntry2[WkEnd],ROW()-2),    INDEX(TimeEntry2[format],ROW()-2),    INDEX(TimeEntry2[format],ROW()-2)    +1)),2)</f>
        <v>#REF!</v>
      </c>
      <c r="B950" s="6"/>
      <c r="C950" s="7"/>
      <c r="D950" s="8" t="s">
        <v>194</v>
      </c>
      <c r="E950" s="7" t="e">
        <f>IF(TimeEntry2[[#This Row],[Date]]=0,#REF!,G950+(7-L950))</f>
        <v>#REF!</v>
      </c>
      <c r="F950" s="21" t="str">
        <f>INDEX(projects[Charge_Code],MATCH(TimeEntry2[[#This Row],[Project_ID]],projects[Project_ID],0))</f>
        <v>210035-64 VBB 3rd - new bridge VO</v>
      </c>
      <c r="G950" s="27">
        <f>ROUNDDOWN(TimeEntry2[[#This Row],[Timestamp]],0)</f>
        <v>0</v>
      </c>
      <c r="H950" s="8">
        <v>7.5</v>
      </c>
      <c r="I950" s="8" t="str">
        <f t="shared" si="25"/>
        <v>Normal Time</v>
      </c>
      <c r="J950" s="8"/>
      <c r="K950" s="24" t="str">
        <f>INDEX(projects[job number],MATCH(TimeEntry2[[#This Row],[Project_ID]],projects[Project_ID],0))</f>
        <v>210035-64</v>
      </c>
      <c r="L950" s="8" t="str">
        <f>IF(TimeEntry2[[#This Row],[Date]]=0,"",WEEKDAY(G950,2))</f>
        <v/>
      </c>
      <c r="M950" s="28" t="e">
        <f>YEAR(TimeEntry2[[#This Row],[WkEnd]])</f>
        <v>#REF!</v>
      </c>
      <c r="N950" s="28" t="e">
        <f>WEEKNUM(TimeEntry2[[#This Row],[WkEnd]])</f>
        <v>#REF!</v>
      </c>
      <c r="O950" s="28" t="e">
        <f>TimeEntry2[[#This Row],[Year]]&amp;"-"&amp;TimeEntry2[[#This Row],[WkNo]]</f>
        <v>#REF!</v>
      </c>
    </row>
    <row r="951" spans="1:15" x14ac:dyDescent="0.25">
      <c r="A951" s="26" t="e">
        <f>MOD(IF(ROW()=2,  0.1,    IF(INDEX(TimeEntry2[WkEnd],ROW()-1)  =INDEX(TimeEntry2[WkEnd],ROW()-2),    INDEX(TimeEntry2[format],ROW()-2),    INDEX(TimeEntry2[format],ROW()-2)    +1)),2)</f>
        <v>#REF!</v>
      </c>
      <c r="B951" s="6"/>
      <c r="C951" s="7"/>
      <c r="D951" s="8" t="s">
        <v>194</v>
      </c>
      <c r="E951" s="7" t="e">
        <f>IF(TimeEntry2[[#This Row],[Date]]=0,#REF!,G951+(7-L951))</f>
        <v>#REF!</v>
      </c>
      <c r="F951" s="21" t="str">
        <f>INDEX(projects[Charge_Code],MATCH(TimeEntry2[[#This Row],[Project_ID]],projects[Project_ID],0))</f>
        <v>210035-64 VBB 3rd - new bridge VO</v>
      </c>
      <c r="G951" s="27">
        <f>ROUNDDOWN(TimeEntry2[[#This Row],[Timestamp]],0)</f>
        <v>0</v>
      </c>
      <c r="H951" s="8">
        <v>5.5</v>
      </c>
      <c r="I951" s="8" t="str">
        <f t="shared" si="25"/>
        <v>Normal Time</v>
      </c>
      <c r="J951" s="8"/>
      <c r="K951" s="24" t="str">
        <f>INDEX(projects[job number],MATCH(TimeEntry2[[#This Row],[Project_ID]],projects[Project_ID],0))</f>
        <v>210035-64</v>
      </c>
      <c r="L951" s="8" t="str">
        <f>IF(TimeEntry2[[#This Row],[Date]]=0,"",WEEKDAY(G951,2))</f>
        <v/>
      </c>
      <c r="M951" s="28" t="e">
        <f>YEAR(TimeEntry2[[#This Row],[WkEnd]])</f>
        <v>#REF!</v>
      </c>
      <c r="N951" s="28" t="e">
        <f>WEEKNUM(TimeEntry2[[#This Row],[WkEnd]])</f>
        <v>#REF!</v>
      </c>
      <c r="O951" s="28" t="e">
        <f>TimeEntry2[[#This Row],[Year]]&amp;"-"&amp;TimeEntry2[[#This Row],[WkNo]]</f>
        <v>#REF!</v>
      </c>
    </row>
    <row r="952" spans="1:15" x14ac:dyDescent="0.25">
      <c r="A952" s="26" t="e">
        <f>MOD(IF(ROW()=2,  0.1,    IF(INDEX(TimeEntry2[WkEnd],ROW()-1)  =INDEX(TimeEntry2[WkEnd],ROW()-2),    INDEX(TimeEntry2[format],ROW()-2),    INDEX(TimeEntry2[format],ROW()-2)    +1)),2)</f>
        <v>#REF!</v>
      </c>
      <c r="B952" s="6"/>
      <c r="C952" s="7"/>
      <c r="D952" s="8" t="s">
        <v>78</v>
      </c>
      <c r="E952" s="7" t="e">
        <f>IF(TimeEntry2[[#This Row],[Date]]=0,#REF!,G952+(7-L952))</f>
        <v>#REF!</v>
      </c>
      <c r="F952" s="21" t="str">
        <f>INDEX(projects[Charge_Code],MATCH(TimeEntry2[[#This Row],[Project_ID]],projects[Project_ID],0))</f>
        <v>255670-17 LOWER KINGS ROAD ASSESSMENT (01-382)</v>
      </c>
      <c r="G952" s="27">
        <f>ROUNDDOWN(TimeEntry2[[#This Row],[Timestamp]],0)</f>
        <v>0</v>
      </c>
      <c r="H952" s="8">
        <v>2</v>
      </c>
      <c r="I952" s="8" t="str">
        <f t="shared" si="25"/>
        <v>Normal Time</v>
      </c>
      <c r="J952" s="8"/>
      <c r="K952" s="24" t="str">
        <f>INDEX(projects[job number],MATCH(TimeEntry2[[#This Row],[Project_ID]],projects[Project_ID],0))</f>
        <v>255670-17</v>
      </c>
      <c r="L952" s="8" t="str">
        <f>IF(TimeEntry2[[#This Row],[Date]]=0,"",WEEKDAY(G952,2))</f>
        <v/>
      </c>
      <c r="M952" s="28" t="e">
        <f>YEAR(TimeEntry2[[#This Row],[WkEnd]])</f>
        <v>#REF!</v>
      </c>
      <c r="N952" s="28" t="e">
        <f>WEEKNUM(TimeEntry2[[#This Row],[WkEnd]])</f>
        <v>#REF!</v>
      </c>
      <c r="O952" s="28" t="e">
        <f>TimeEntry2[[#This Row],[Year]]&amp;"-"&amp;TimeEntry2[[#This Row],[WkNo]]</f>
        <v>#REF!</v>
      </c>
    </row>
    <row r="953" spans="1:15" x14ac:dyDescent="0.25">
      <c r="A953" s="26" t="e">
        <f>MOD(IF(ROW()=2,  0.1,    IF(INDEX(TimeEntry2[WkEnd],ROW()-1)  =INDEX(TimeEntry2[WkEnd],ROW()-2),    INDEX(TimeEntry2[format],ROW()-2),    INDEX(TimeEntry2[format],ROW()-2)    +1)),2)</f>
        <v>#REF!</v>
      </c>
      <c r="B953" s="6"/>
      <c r="C953" s="7"/>
      <c r="D953" s="8" t="s">
        <v>194</v>
      </c>
      <c r="E953" s="7" t="e">
        <f>IF(TimeEntry2[[#This Row],[Date]]=0,#REF!,G953+(7-L953))</f>
        <v>#REF!</v>
      </c>
      <c r="F953" s="21" t="str">
        <f>INDEX(projects[Charge_Code],MATCH(TimeEntry2[[#This Row],[Project_ID]],projects[Project_ID],0))</f>
        <v>210035-64 VBB 3rd - new bridge VO</v>
      </c>
      <c r="G953" s="27">
        <f>ROUNDDOWN(TimeEntry2[[#This Row],[Timestamp]],0)</f>
        <v>0</v>
      </c>
      <c r="H953" s="8">
        <v>7.5</v>
      </c>
      <c r="I953" s="8" t="str">
        <f t="shared" si="25"/>
        <v>Normal Time</v>
      </c>
      <c r="J953" s="8"/>
      <c r="K953" s="24" t="str">
        <f>INDEX(projects[job number],MATCH(TimeEntry2[[#This Row],[Project_ID]],projects[Project_ID],0))</f>
        <v>210035-64</v>
      </c>
      <c r="L953" s="8" t="str">
        <f>IF(TimeEntry2[[#This Row],[Date]]=0,"",WEEKDAY(G953,2))</f>
        <v/>
      </c>
      <c r="M953" s="28" t="e">
        <f>YEAR(TimeEntry2[[#This Row],[WkEnd]])</f>
        <v>#REF!</v>
      </c>
      <c r="N953" s="28" t="e">
        <f>WEEKNUM(TimeEntry2[[#This Row],[WkEnd]])</f>
        <v>#REF!</v>
      </c>
      <c r="O953" s="28" t="e">
        <f>TimeEntry2[[#This Row],[Year]]&amp;"-"&amp;TimeEntry2[[#This Row],[WkNo]]</f>
        <v>#REF!</v>
      </c>
    </row>
    <row r="954" spans="1:15" x14ac:dyDescent="0.25">
      <c r="A954" s="26" t="e">
        <f>MOD(IF(ROW()=2,  0.1,    IF(INDEX(TimeEntry2[WkEnd],ROW()-1)  =INDEX(TimeEntry2[WkEnd],ROW()-2),    INDEX(TimeEntry2[format],ROW()-2),    INDEX(TimeEntry2[format],ROW()-2)    +1)),2)</f>
        <v>#REF!</v>
      </c>
      <c r="B954" s="6"/>
      <c r="C954" s="7"/>
      <c r="D954" s="8" t="s">
        <v>78</v>
      </c>
      <c r="E954" s="7" t="e">
        <f>IF(TimeEntry2[[#This Row],[Date]]=0,#REF!,G954+(7-L954))</f>
        <v>#REF!</v>
      </c>
      <c r="F954" s="21" t="str">
        <f>INDEX(projects[Charge_Code],MATCH(TimeEntry2[[#This Row],[Project_ID]],projects[Project_ID],0))</f>
        <v>255670-17 LOWER KINGS ROAD ASSESSMENT (01-382)</v>
      </c>
      <c r="G954" s="27">
        <f>ROUNDDOWN(TimeEntry2[[#This Row],[Timestamp]],0)</f>
        <v>0</v>
      </c>
      <c r="H954" s="8">
        <v>5.5</v>
      </c>
      <c r="I954" s="8" t="str">
        <f t="shared" si="25"/>
        <v>Normal Time</v>
      </c>
      <c r="J954" s="8"/>
      <c r="K954" s="24" t="str">
        <f>INDEX(projects[job number],MATCH(TimeEntry2[[#This Row],[Project_ID]],projects[Project_ID],0))</f>
        <v>255670-17</v>
      </c>
      <c r="L954" s="8" t="str">
        <f>IF(TimeEntry2[[#This Row],[Date]]=0,"",WEEKDAY(G954,2))</f>
        <v/>
      </c>
      <c r="M954" s="28" t="e">
        <f>YEAR(TimeEntry2[[#This Row],[WkEnd]])</f>
        <v>#REF!</v>
      </c>
      <c r="N954" s="28" t="e">
        <f>WEEKNUM(TimeEntry2[[#This Row],[WkEnd]])</f>
        <v>#REF!</v>
      </c>
      <c r="O954" s="28" t="e">
        <f>TimeEntry2[[#This Row],[Year]]&amp;"-"&amp;TimeEntry2[[#This Row],[WkNo]]</f>
        <v>#REF!</v>
      </c>
    </row>
    <row r="955" spans="1:15" x14ac:dyDescent="0.25">
      <c r="A955" s="26" t="e">
        <f>MOD(IF(ROW()=2,  0.1,    IF(INDEX(TimeEntry2[WkEnd],ROW()-1)  =INDEX(TimeEntry2[WkEnd],ROW()-2),    INDEX(TimeEntry2[format],ROW()-2),    INDEX(TimeEntry2[format],ROW()-2)    +1)),2)</f>
        <v>#REF!</v>
      </c>
      <c r="B955" s="6"/>
      <c r="C955" s="7"/>
      <c r="D955" s="8" t="s">
        <v>194</v>
      </c>
      <c r="E955" s="7" t="e">
        <f>IF(TimeEntry2[[#This Row],[Date]]=0,#REF!,G955+(7-L955))</f>
        <v>#REF!</v>
      </c>
      <c r="F955" s="21" t="str">
        <f>INDEX(projects[Charge_Code],MATCH(TimeEntry2[[#This Row],[Project_ID]],projects[Project_ID],0))</f>
        <v>210035-64 VBB 3rd - new bridge VO</v>
      </c>
      <c r="G955" s="27">
        <f>ROUNDDOWN(TimeEntry2[[#This Row],[Timestamp]],0)</f>
        <v>0</v>
      </c>
      <c r="H955" s="8">
        <v>2</v>
      </c>
      <c r="I955" s="8" t="str">
        <f t="shared" si="25"/>
        <v>Normal Time</v>
      </c>
      <c r="J955" s="8"/>
      <c r="K955" s="24" t="str">
        <f>INDEX(projects[job number],MATCH(TimeEntry2[[#This Row],[Project_ID]],projects[Project_ID],0))</f>
        <v>210035-64</v>
      </c>
      <c r="L955" s="8" t="str">
        <f>IF(TimeEntry2[[#This Row],[Date]]=0,"",WEEKDAY(G955,2))</f>
        <v/>
      </c>
      <c r="M955" s="28" t="e">
        <f>YEAR(TimeEntry2[[#This Row],[WkEnd]])</f>
        <v>#REF!</v>
      </c>
      <c r="N955" s="28" t="e">
        <f>WEEKNUM(TimeEntry2[[#This Row],[WkEnd]])</f>
        <v>#REF!</v>
      </c>
      <c r="O955" s="28" t="e">
        <f>TimeEntry2[[#This Row],[Year]]&amp;"-"&amp;TimeEntry2[[#This Row],[WkNo]]</f>
        <v>#REF!</v>
      </c>
    </row>
    <row r="956" spans="1:15" x14ac:dyDescent="0.25">
      <c r="A956" s="26" t="e">
        <f>MOD(IF(ROW()=2,  0.1,    IF(INDEX(TimeEntry2[WkEnd],ROW()-1)  =INDEX(TimeEntry2[WkEnd],ROW()-2),    INDEX(TimeEntry2[format],ROW()-2),    INDEX(TimeEntry2[format],ROW()-2)    +1)),2)</f>
        <v>#REF!</v>
      </c>
      <c r="B956" s="6"/>
      <c r="C956" s="7"/>
      <c r="D956" s="8" t="s">
        <v>194</v>
      </c>
      <c r="E956" s="7" t="e">
        <f>IF(TimeEntry2[[#This Row],[Date]]=0,#REF!,G956+(7-L956))</f>
        <v>#REF!</v>
      </c>
      <c r="F956" s="21" t="str">
        <f>INDEX(projects[Charge_Code],MATCH(TimeEntry2[[#This Row],[Project_ID]],projects[Project_ID],0))</f>
        <v>210035-64 VBB 3rd - new bridge VO</v>
      </c>
      <c r="G956" s="27">
        <f>ROUNDDOWN(TimeEntry2[[#This Row],[Timestamp]],0)</f>
        <v>0</v>
      </c>
      <c r="H956" s="8">
        <v>7.5</v>
      </c>
      <c r="I956" s="8" t="str">
        <f t="shared" si="25"/>
        <v>Normal Time</v>
      </c>
      <c r="J956" s="8"/>
      <c r="K956" s="24" t="str">
        <f>INDEX(projects[job number],MATCH(TimeEntry2[[#This Row],[Project_ID]],projects[Project_ID],0))</f>
        <v>210035-64</v>
      </c>
      <c r="L956" s="8" t="str">
        <f>IF(TimeEntry2[[#This Row],[Date]]=0,"",WEEKDAY(G956,2))</f>
        <v/>
      </c>
      <c r="M956" s="28" t="e">
        <f>YEAR(TimeEntry2[[#This Row],[WkEnd]])</f>
        <v>#REF!</v>
      </c>
      <c r="N956" s="28" t="e">
        <f>WEEKNUM(TimeEntry2[[#This Row],[WkEnd]])</f>
        <v>#REF!</v>
      </c>
      <c r="O956" s="28" t="e">
        <f>TimeEntry2[[#This Row],[Year]]&amp;"-"&amp;TimeEntry2[[#This Row],[WkNo]]</f>
        <v>#REF!</v>
      </c>
    </row>
    <row r="957" spans="1:15" x14ac:dyDescent="0.25">
      <c r="A957" s="26" t="e">
        <f>MOD(IF(ROW()=2,  0.1,    IF(INDEX(TimeEntry2[WkEnd],ROW()-1)  =INDEX(TimeEntry2[WkEnd],ROW()-2),    INDEX(TimeEntry2[format],ROW()-2),    INDEX(TimeEntry2[format],ROW()-2)    +1)),2)</f>
        <v>#REF!</v>
      </c>
      <c r="B957" s="6"/>
      <c r="C957" s="7"/>
      <c r="D957" s="8" t="s">
        <v>194</v>
      </c>
      <c r="E957" s="7" t="e">
        <f>IF(TimeEntry2[[#This Row],[Date]]=0,#REF!,G957+(7-L957))</f>
        <v>#REF!</v>
      </c>
      <c r="F957" s="21" t="str">
        <f>INDEX(projects[Charge_Code],MATCH(TimeEntry2[[#This Row],[Project_ID]],projects[Project_ID],0))</f>
        <v>210035-64 VBB 3rd - new bridge VO</v>
      </c>
      <c r="G957" s="27">
        <f>ROUNDDOWN(TimeEntry2[[#This Row],[Timestamp]],0)</f>
        <v>0</v>
      </c>
      <c r="H957" s="8">
        <v>7.5</v>
      </c>
      <c r="I957" s="8" t="str">
        <f t="shared" si="25"/>
        <v>Normal Time</v>
      </c>
      <c r="J957" s="8"/>
      <c r="K957" s="24" t="str">
        <f>INDEX(projects[job number],MATCH(TimeEntry2[[#This Row],[Project_ID]],projects[Project_ID],0))</f>
        <v>210035-64</v>
      </c>
      <c r="L957" s="8" t="str">
        <f>IF(TimeEntry2[[#This Row],[Date]]=0,"",WEEKDAY(G957,2))</f>
        <v/>
      </c>
      <c r="M957" s="28" t="e">
        <f>YEAR(TimeEntry2[[#This Row],[WkEnd]])</f>
        <v>#REF!</v>
      </c>
      <c r="N957" s="28" t="e">
        <f>WEEKNUM(TimeEntry2[[#This Row],[WkEnd]])</f>
        <v>#REF!</v>
      </c>
      <c r="O957" s="28" t="e">
        <f>TimeEntry2[[#This Row],[Year]]&amp;"-"&amp;TimeEntry2[[#This Row],[WkNo]]</f>
        <v>#REF!</v>
      </c>
    </row>
    <row r="958" spans="1:15" x14ac:dyDescent="0.25">
      <c r="A958" s="26" t="e">
        <f>MOD(IF(ROW()=2,  0.1,    IF(INDEX(TimeEntry2[WkEnd],ROW()-1)  =INDEX(TimeEntry2[WkEnd],ROW()-2),    INDEX(TimeEntry2[format],ROW()-2),    INDEX(TimeEntry2[format],ROW()-2)    +1)),2)</f>
        <v>#REF!</v>
      </c>
      <c r="B958" s="6"/>
      <c r="C958" s="7"/>
      <c r="D958" s="8" t="s">
        <v>194</v>
      </c>
      <c r="E958" s="7" t="e">
        <f>IF(TimeEntry2[[#This Row],[Date]]=0,#REF!,G958+(7-L958))</f>
        <v>#REF!</v>
      </c>
      <c r="F958" s="21" t="str">
        <f>INDEX(projects[Charge_Code],MATCH(TimeEntry2[[#This Row],[Project_ID]],projects[Project_ID],0))</f>
        <v>210035-64 VBB 3rd - new bridge VO</v>
      </c>
      <c r="G958" s="27">
        <f>ROUNDDOWN(TimeEntry2[[#This Row],[Timestamp]],0)</f>
        <v>0</v>
      </c>
      <c r="H958" s="8">
        <v>7.5</v>
      </c>
      <c r="I958" s="8" t="str">
        <f t="shared" si="25"/>
        <v>Normal Time</v>
      </c>
      <c r="J958" s="8"/>
      <c r="K958" s="24" t="str">
        <f>INDEX(projects[job number],MATCH(TimeEntry2[[#This Row],[Project_ID]],projects[Project_ID],0))</f>
        <v>210035-64</v>
      </c>
      <c r="L958" s="8" t="str">
        <f>IF(TimeEntry2[[#This Row],[Date]]=0,"",WEEKDAY(G958,2))</f>
        <v/>
      </c>
      <c r="M958" s="28" t="e">
        <f>YEAR(TimeEntry2[[#This Row],[WkEnd]])</f>
        <v>#REF!</v>
      </c>
      <c r="N958" s="28" t="e">
        <f>WEEKNUM(TimeEntry2[[#This Row],[WkEnd]])</f>
        <v>#REF!</v>
      </c>
      <c r="O958" s="28" t="e">
        <f>TimeEntry2[[#This Row],[Year]]&amp;"-"&amp;TimeEntry2[[#This Row],[WkNo]]</f>
        <v>#REF!</v>
      </c>
    </row>
    <row r="959" spans="1:15" x14ac:dyDescent="0.25">
      <c r="A959" s="26" t="e">
        <f>MOD(IF(ROW()=2,  0.1,    IF(INDEX(TimeEntry2[WkEnd],ROW()-1)  =INDEX(TimeEntry2[WkEnd],ROW()-2),    INDEX(TimeEntry2[format],ROW()-2),    INDEX(TimeEntry2[format],ROW()-2)    +1)),2)</f>
        <v>#REF!</v>
      </c>
      <c r="B959" s="6"/>
      <c r="C959" s="7"/>
      <c r="D959" s="8" t="s">
        <v>194</v>
      </c>
      <c r="E959" s="7" t="e">
        <f>IF(TimeEntry2[[#This Row],[Date]]=0,#REF!,G959+(7-L959))</f>
        <v>#REF!</v>
      </c>
      <c r="F959" s="21" t="str">
        <f>INDEX(projects[Charge_Code],MATCH(TimeEntry2[[#This Row],[Project_ID]],projects[Project_ID],0))</f>
        <v>210035-64 VBB 3rd - new bridge VO</v>
      </c>
      <c r="G959" s="27">
        <f>ROUNDDOWN(TimeEntry2[[#This Row],[Timestamp]],0)</f>
        <v>0</v>
      </c>
      <c r="H959" s="8">
        <v>7.5</v>
      </c>
      <c r="I959" s="8" t="str">
        <f t="shared" ref="I959:I1022" si="26">"Normal Time"</f>
        <v>Normal Time</v>
      </c>
      <c r="J959" s="8"/>
      <c r="K959" s="24" t="str">
        <f>INDEX(projects[job number],MATCH(TimeEntry2[[#This Row],[Project_ID]],projects[Project_ID],0))</f>
        <v>210035-64</v>
      </c>
      <c r="L959" s="8" t="str">
        <f>IF(TimeEntry2[[#This Row],[Date]]=0,"",WEEKDAY(G959,2))</f>
        <v/>
      </c>
      <c r="M959" s="28" t="e">
        <f>YEAR(TimeEntry2[[#This Row],[WkEnd]])</f>
        <v>#REF!</v>
      </c>
      <c r="N959" s="28" t="e">
        <f>WEEKNUM(TimeEntry2[[#This Row],[WkEnd]])</f>
        <v>#REF!</v>
      </c>
      <c r="O959" s="28" t="e">
        <f>TimeEntry2[[#This Row],[Year]]&amp;"-"&amp;TimeEntry2[[#This Row],[WkNo]]</f>
        <v>#REF!</v>
      </c>
    </row>
    <row r="960" spans="1:15" x14ac:dyDescent="0.25">
      <c r="A960" s="26" t="e">
        <f>MOD(IF(ROW()=2,  0.1,    IF(INDEX(TimeEntry2[WkEnd],ROW()-1)  =INDEX(TimeEntry2[WkEnd],ROW()-2),    INDEX(TimeEntry2[format],ROW()-2),    INDEX(TimeEntry2[format],ROW()-2)    +1)),2)</f>
        <v>#REF!</v>
      </c>
      <c r="B960" s="6"/>
      <c r="C960" s="7"/>
      <c r="D960" s="8" t="s">
        <v>194</v>
      </c>
      <c r="E960" s="7" t="e">
        <f>IF(TimeEntry2[[#This Row],[Date]]=0,#REF!,G960+(7-L960))</f>
        <v>#REF!</v>
      </c>
      <c r="F960" s="21" t="str">
        <f>INDEX(projects[Charge_Code],MATCH(TimeEntry2[[#This Row],[Project_ID]],projects[Project_ID],0))</f>
        <v>210035-64 VBB 3rd - new bridge VO</v>
      </c>
      <c r="G960" s="27">
        <f>ROUNDDOWN(TimeEntry2[[#This Row],[Timestamp]],0)</f>
        <v>0</v>
      </c>
      <c r="H960" s="8">
        <v>7.5</v>
      </c>
      <c r="I960" s="8" t="str">
        <f t="shared" si="26"/>
        <v>Normal Time</v>
      </c>
      <c r="J960" s="8"/>
      <c r="K960" s="24" t="str">
        <f>INDEX(projects[job number],MATCH(TimeEntry2[[#This Row],[Project_ID]],projects[Project_ID],0))</f>
        <v>210035-64</v>
      </c>
      <c r="L960" s="8" t="str">
        <f>IF(TimeEntry2[[#This Row],[Date]]=0,"",WEEKDAY(G960,2))</f>
        <v/>
      </c>
      <c r="M960" s="28" t="e">
        <f>YEAR(TimeEntry2[[#This Row],[WkEnd]])</f>
        <v>#REF!</v>
      </c>
      <c r="N960" s="28" t="e">
        <f>WEEKNUM(TimeEntry2[[#This Row],[WkEnd]])</f>
        <v>#REF!</v>
      </c>
      <c r="O960" s="28" t="e">
        <f>TimeEntry2[[#This Row],[Year]]&amp;"-"&amp;TimeEntry2[[#This Row],[WkNo]]</f>
        <v>#REF!</v>
      </c>
    </row>
    <row r="961" spans="1:15" x14ac:dyDescent="0.25">
      <c r="A961" s="26" t="e">
        <f>MOD(IF(ROW()=2,  0.1,    IF(INDEX(TimeEntry2[WkEnd],ROW()-1)  =INDEX(TimeEntry2[WkEnd],ROW()-2),    INDEX(TimeEntry2[format],ROW()-2),    INDEX(TimeEntry2[format],ROW()-2)    +1)),2)</f>
        <v>#REF!</v>
      </c>
      <c r="B961" s="6"/>
      <c r="C961" s="7"/>
      <c r="D961" s="8" t="s">
        <v>194</v>
      </c>
      <c r="E961" s="7" t="e">
        <f>IF(TimeEntry2[[#This Row],[Date]]=0,#REF!,G961+(7-L961))</f>
        <v>#REF!</v>
      </c>
      <c r="F961" s="21" t="str">
        <f>INDEX(projects[Charge_Code],MATCH(TimeEntry2[[#This Row],[Project_ID]],projects[Project_ID],0))</f>
        <v>210035-64 VBB 3rd - new bridge VO</v>
      </c>
      <c r="G961" s="27">
        <f>ROUNDDOWN(TimeEntry2[[#This Row],[Timestamp]],0)</f>
        <v>0</v>
      </c>
      <c r="H961" s="8">
        <v>7.5</v>
      </c>
      <c r="I961" s="8" t="str">
        <f t="shared" si="26"/>
        <v>Normal Time</v>
      </c>
      <c r="J961" s="8"/>
      <c r="K961" s="24" t="str">
        <f>INDEX(projects[job number],MATCH(TimeEntry2[[#This Row],[Project_ID]],projects[Project_ID],0))</f>
        <v>210035-64</v>
      </c>
      <c r="L961" s="8" t="str">
        <f>IF(TimeEntry2[[#This Row],[Date]]=0,"",WEEKDAY(G961,2))</f>
        <v/>
      </c>
      <c r="M961" s="28" t="e">
        <f>YEAR(TimeEntry2[[#This Row],[WkEnd]])</f>
        <v>#REF!</v>
      </c>
      <c r="N961" s="28" t="e">
        <f>WEEKNUM(TimeEntry2[[#This Row],[WkEnd]])</f>
        <v>#REF!</v>
      </c>
      <c r="O961" s="28" t="e">
        <f>TimeEntry2[[#This Row],[Year]]&amp;"-"&amp;TimeEntry2[[#This Row],[WkNo]]</f>
        <v>#REF!</v>
      </c>
    </row>
    <row r="962" spans="1:15" x14ac:dyDescent="0.25">
      <c r="A962" s="26" t="e">
        <f>MOD(IF(ROW()=2,  0.1,    IF(INDEX(TimeEntry2[WkEnd],ROW()-1)  =INDEX(TimeEntry2[WkEnd],ROW()-2),    INDEX(TimeEntry2[format],ROW()-2),    INDEX(TimeEntry2[format],ROW()-2)    +1)),2)</f>
        <v>#REF!</v>
      </c>
      <c r="B962" s="6"/>
      <c r="C962" s="7"/>
      <c r="D962" s="8" t="s">
        <v>194</v>
      </c>
      <c r="E962" s="7" t="e">
        <f>IF(TimeEntry2[[#This Row],[Date]]=0,#REF!,G962+(7-L962))</f>
        <v>#REF!</v>
      </c>
      <c r="F962" s="21" t="str">
        <f>INDEX(projects[Charge_Code],MATCH(TimeEntry2[[#This Row],[Project_ID]],projects[Project_ID],0))</f>
        <v>210035-64 VBB 3rd - new bridge VO</v>
      </c>
      <c r="G962" s="27">
        <f>ROUNDDOWN(TimeEntry2[[#This Row],[Timestamp]],0)</f>
        <v>0</v>
      </c>
      <c r="H962" s="8">
        <v>7.5</v>
      </c>
      <c r="I962" s="8" t="str">
        <f t="shared" si="26"/>
        <v>Normal Time</v>
      </c>
      <c r="J962" s="8"/>
      <c r="K962" s="24" t="str">
        <f>INDEX(projects[job number],MATCH(TimeEntry2[[#This Row],[Project_ID]],projects[Project_ID],0))</f>
        <v>210035-64</v>
      </c>
      <c r="L962" s="8" t="str">
        <f>IF(TimeEntry2[[#This Row],[Date]]=0,"",WEEKDAY(G962,2))</f>
        <v/>
      </c>
      <c r="M962" s="28" t="e">
        <f>YEAR(TimeEntry2[[#This Row],[WkEnd]])</f>
        <v>#REF!</v>
      </c>
      <c r="N962" s="28" t="e">
        <f>WEEKNUM(TimeEntry2[[#This Row],[WkEnd]])</f>
        <v>#REF!</v>
      </c>
      <c r="O962" s="28" t="e">
        <f>TimeEntry2[[#This Row],[Year]]&amp;"-"&amp;TimeEntry2[[#This Row],[WkNo]]</f>
        <v>#REF!</v>
      </c>
    </row>
    <row r="963" spans="1:15" x14ac:dyDescent="0.25">
      <c r="A963" s="26" t="e">
        <f>MOD(IF(ROW()=2,  0.1,    IF(INDEX(TimeEntry2[WkEnd],ROW()-1)  =INDEX(TimeEntry2[WkEnd],ROW()-2),    INDEX(TimeEntry2[format],ROW()-2),    INDEX(TimeEntry2[format],ROW()-2)    +1)),2)</f>
        <v>#REF!</v>
      </c>
      <c r="B963" s="6"/>
      <c r="C963" s="7"/>
      <c r="D963" s="8" t="s">
        <v>194</v>
      </c>
      <c r="E963" s="7" t="e">
        <f>IF(TimeEntry2[[#This Row],[Date]]=0,#REF!,G963+(7-L963))</f>
        <v>#REF!</v>
      </c>
      <c r="F963" s="21" t="str">
        <f>INDEX(projects[Charge_Code],MATCH(TimeEntry2[[#This Row],[Project_ID]],projects[Project_ID],0))</f>
        <v>210035-64 VBB 3rd - new bridge VO</v>
      </c>
      <c r="G963" s="27">
        <f>ROUNDDOWN(TimeEntry2[[#This Row],[Timestamp]],0)</f>
        <v>0</v>
      </c>
      <c r="H963" s="8">
        <v>7.5</v>
      </c>
      <c r="I963" s="8" t="str">
        <f t="shared" si="26"/>
        <v>Normal Time</v>
      </c>
      <c r="J963" s="8"/>
      <c r="K963" s="24" t="str">
        <f>INDEX(projects[job number],MATCH(TimeEntry2[[#This Row],[Project_ID]],projects[Project_ID],0))</f>
        <v>210035-64</v>
      </c>
      <c r="L963" s="8" t="str">
        <f>IF(TimeEntry2[[#This Row],[Date]]=0,"",WEEKDAY(G963,2))</f>
        <v/>
      </c>
      <c r="M963" s="28" t="e">
        <f>YEAR(TimeEntry2[[#This Row],[WkEnd]])</f>
        <v>#REF!</v>
      </c>
      <c r="N963" s="28" t="e">
        <f>WEEKNUM(TimeEntry2[[#This Row],[WkEnd]])</f>
        <v>#REF!</v>
      </c>
      <c r="O963" s="28" t="e">
        <f>TimeEntry2[[#This Row],[Year]]&amp;"-"&amp;TimeEntry2[[#This Row],[WkNo]]</f>
        <v>#REF!</v>
      </c>
    </row>
    <row r="964" spans="1:15" x14ac:dyDescent="0.25">
      <c r="A964" s="26" t="e">
        <f>MOD(IF(ROW()=2,  0.1,    IF(INDEX(TimeEntry2[WkEnd],ROW()-1)  =INDEX(TimeEntry2[WkEnd],ROW()-2),    INDEX(TimeEntry2[format],ROW()-2),    INDEX(TimeEntry2[format],ROW()-2)    +1)),2)</f>
        <v>#REF!</v>
      </c>
      <c r="B964" s="6"/>
      <c r="C964" s="7"/>
      <c r="D964" s="8" t="s">
        <v>194</v>
      </c>
      <c r="E964" s="7" t="e">
        <f>IF(TimeEntry2[[#This Row],[Date]]=0,#REF!,G964+(7-L964))</f>
        <v>#REF!</v>
      </c>
      <c r="F964" s="21" t="str">
        <f>INDEX(projects[Charge_Code],MATCH(TimeEntry2[[#This Row],[Project_ID]],projects[Project_ID],0))</f>
        <v>210035-64 VBB 3rd - new bridge VO</v>
      </c>
      <c r="G964" s="27">
        <f>ROUNDDOWN(TimeEntry2[[#This Row],[Timestamp]],0)</f>
        <v>0</v>
      </c>
      <c r="H964" s="8">
        <v>7.5</v>
      </c>
      <c r="I964" s="8" t="str">
        <f t="shared" si="26"/>
        <v>Normal Time</v>
      </c>
      <c r="J964" s="8"/>
      <c r="K964" s="24" t="str">
        <f>INDEX(projects[job number],MATCH(TimeEntry2[[#This Row],[Project_ID]],projects[Project_ID],0))</f>
        <v>210035-64</v>
      </c>
      <c r="L964" s="8" t="str">
        <f>IF(TimeEntry2[[#This Row],[Date]]=0,"",WEEKDAY(G964,2))</f>
        <v/>
      </c>
      <c r="M964" s="28" t="e">
        <f>YEAR(TimeEntry2[[#This Row],[WkEnd]])</f>
        <v>#REF!</v>
      </c>
      <c r="N964" s="28" t="e">
        <f>WEEKNUM(TimeEntry2[[#This Row],[WkEnd]])</f>
        <v>#REF!</v>
      </c>
      <c r="O964" s="28" t="e">
        <f>TimeEntry2[[#This Row],[Year]]&amp;"-"&amp;TimeEntry2[[#This Row],[WkNo]]</f>
        <v>#REF!</v>
      </c>
    </row>
    <row r="965" spans="1:15" x14ac:dyDescent="0.25">
      <c r="A965" s="26" t="e">
        <f>MOD(IF(ROW()=2,  0.1,    IF(INDEX(TimeEntry2[WkEnd],ROW()-1)  =INDEX(TimeEntry2[WkEnd],ROW()-2),    INDEX(TimeEntry2[format],ROW()-2),    INDEX(TimeEntry2[format],ROW()-2)    +1)),2)</f>
        <v>#REF!</v>
      </c>
      <c r="B965" s="6"/>
      <c r="C965" s="7"/>
      <c r="D965" s="8" t="s">
        <v>194</v>
      </c>
      <c r="E965" s="7" t="e">
        <f>IF(TimeEntry2[[#This Row],[Date]]=0,#REF!,G965+(7-L965))</f>
        <v>#REF!</v>
      </c>
      <c r="F965" s="21" t="str">
        <f>INDEX(projects[Charge_Code],MATCH(TimeEntry2[[#This Row],[Project_ID]],projects[Project_ID],0))</f>
        <v>210035-64 VBB 3rd - new bridge VO</v>
      </c>
      <c r="G965" s="27">
        <f>ROUNDDOWN(TimeEntry2[[#This Row],[Timestamp]],0)</f>
        <v>0</v>
      </c>
      <c r="H965" s="8">
        <v>7.5</v>
      </c>
      <c r="I965" s="8" t="str">
        <f t="shared" si="26"/>
        <v>Normal Time</v>
      </c>
      <c r="J965" s="8"/>
      <c r="K965" s="24" t="str">
        <f>INDEX(projects[job number],MATCH(TimeEntry2[[#This Row],[Project_ID]],projects[Project_ID],0))</f>
        <v>210035-64</v>
      </c>
      <c r="L965" s="8" t="str">
        <f>IF(TimeEntry2[[#This Row],[Date]]=0,"",WEEKDAY(G965,2))</f>
        <v/>
      </c>
      <c r="M965" s="28" t="e">
        <f>YEAR(TimeEntry2[[#This Row],[WkEnd]])</f>
        <v>#REF!</v>
      </c>
      <c r="N965" s="28" t="e">
        <f>WEEKNUM(TimeEntry2[[#This Row],[WkEnd]])</f>
        <v>#REF!</v>
      </c>
      <c r="O965" s="28" t="e">
        <f>TimeEntry2[[#This Row],[Year]]&amp;"-"&amp;TimeEntry2[[#This Row],[WkNo]]</f>
        <v>#REF!</v>
      </c>
    </row>
    <row r="966" spans="1:15" x14ac:dyDescent="0.25">
      <c r="A966" s="26" t="e">
        <f>MOD(IF(ROW()=2,  0.1,    IF(INDEX(TimeEntry2[WkEnd],ROW()-1)  =INDEX(TimeEntry2[WkEnd],ROW()-2),    INDEX(TimeEntry2[format],ROW()-2),    INDEX(TimeEntry2[format],ROW()-2)    +1)),2)</f>
        <v>#REF!</v>
      </c>
      <c r="B966" s="6"/>
      <c r="C966" s="7"/>
      <c r="D966" s="8" t="s">
        <v>194</v>
      </c>
      <c r="E966" s="7" t="e">
        <f>IF(TimeEntry2[[#This Row],[Date]]=0,#REF!,G966+(7-L966))</f>
        <v>#REF!</v>
      </c>
      <c r="F966" s="21" t="str">
        <f>INDEX(projects[Charge_Code],MATCH(TimeEntry2[[#This Row],[Project_ID]],projects[Project_ID],0))</f>
        <v>210035-64 VBB 3rd - new bridge VO</v>
      </c>
      <c r="G966" s="27">
        <f>ROUNDDOWN(TimeEntry2[[#This Row],[Timestamp]],0)</f>
        <v>0</v>
      </c>
      <c r="H966" s="8">
        <v>7.5</v>
      </c>
      <c r="I966" s="8" t="str">
        <f t="shared" si="26"/>
        <v>Normal Time</v>
      </c>
      <c r="J966" s="8"/>
      <c r="K966" s="24" t="str">
        <f>INDEX(projects[job number],MATCH(TimeEntry2[[#This Row],[Project_ID]],projects[Project_ID],0))</f>
        <v>210035-64</v>
      </c>
      <c r="L966" s="8" t="str">
        <f>IF(TimeEntry2[[#This Row],[Date]]=0,"",WEEKDAY(G966,2))</f>
        <v/>
      </c>
      <c r="M966" s="28" t="e">
        <f>YEAR(TimeEntry2[[#This Row],[WkEnd]])</f>
        <v>#REF!</v>
      </c>
      <c r="N966" s="28" t="e">
        <f>WEEKNUM(TimeEntry2[[#This Row],[WkEnd]])</f>
        <v>#REF!</v>
      </c>
      <c r="O966" s="28" t="e">
        <f>TimeEntry2[[#This Row],[Year]]&amp;"-"&amp;TimeEntry2[[#This Row],[WkNo]]</f>
        <v>#REF!</v>
      </c>
    </row>
    <row r="967" spans="1:15" x14ac:dyDescent="0.25">
      <c r="A967" s="26" t="e">
        <f>MOD(IF(ROW()=2,  0.1,    IF(INDEX(TimeEntry2[WkEnd],ROW()-1)  =INDEX(TimeEntry2[WkEnd],ROW()-2),    INDEX(TimeEntry2[format],ROW()-2),    INDEX(TimeEntry2[format],ROW()-2)    +1)),2)</f>
        <v>#REF!</v>
      </c>
      <c r="B967" s="6"/>
      <c r="C967" s="7"/>
      <c r="D967" s="8" t="s">
        <v>194</v>
      </c>
      <c r="E967" s="7" t="e">
        <f>IF(TimeEntry2[[#This Row],[Date]]=0,#REF!,G967+(7-L967))</f>
        <v>#REF!</v>
      </c>
      <c r="F967" s="21" t="str">
        <f>INDEX(projects[Charge_Code],MATCH(TimeEntry2[[#This Row],[Project_ID]],projects[Project_ID],0))</f>
        <v>210035-64 VBB 3rd - new bridge VO</v>
      </c>
      <c r="G967" s="27">
        <f>ROUNDDOWN(TimeEntry2[[#This Row],[Timestamp]],0)</f>
        <v>0</v>
      </c>
      <c r="H967" s="8">
        <v>7.5</v>
      </c>
      <c r="I967" s="8" t="str">
        <f t="shared" si="26"/>
        <v>Normal Time</v>
      </c>
      <c r="J967" s="8"/>
      <c r="K967" s="24" t="str">
        <f>INDEX(projects[job number],MATCH(TimeEntry2[[#This Row],[Project_ID]],projects[Project_ID],0))</f>
        <v>210035-64</v>
      </c>
      <c r="L967" s="8" t="str">
        <f>IF(TimeEntry2[[#This Row],[Date]]=0,"",WEEKDAY(G967,2))</f>
        <v/>
      </c>
      <c r="M967" s="28" t="e">
        <f>YEAR(TimeEntry2[[#This Row],[WkEnd]])</f>
        <v>#REF!</v>
      </c>
      <c r="N967" s="28" t="e">
        <f>WEEKNUM(TimeEntry2[[#This Row],[WkEnd]])</f>
        <v>#REF!</v>
      </c>
      <c r="O967" s="28" t="e">
        <f>TimeEntry2[[#This Row],[Year]]&amp;"-"&amp;TimeEntry2[[#This Row],[WkNo]]</f>
        <v>#REF!</v>
      </c>
    </row>
    <row r="968" spans="1:15" x14ac:dyDescent="0.25">
      <c r="A968" s="26" t="e">
        <f>MOD(IF(ROW()=2,  0.1,    IF(INDEX(TimeEntry2[WkEnd],ROW()-1)  =INDEX(TimeEntry2[WkEnd],ROW()-2),    INDEX(TimeEntry2[format],ROW()-2),    INDEX(TimeEntry2[format],ROW()-2)    +1)),2)</f>
        <v>#REF!</v>
      </c>
      <c r="B968" s="6"/>
      <c r="C968" s="7"/>
      <c r="D968" s="8" t="s">
        <v>194</v>
      </c>
      <c r="E968" s="7" t="e">
        <f>IF(TimeEntry2[[#This Row],[Date]]=0,#REF!,G968+(7-L968))</f>
        <v>#REF!</v>
      </c>
      <c r="F968" s="21" t="str">
        <f>INDEX(projects[Charge_Code],MATCH(TimeEntry2[[#This Row],[Project_ID]],projects[Project_ID],0))</f>
        <v>210035-64 VBB 3rd - new bridge VO</v>
      </c>
      <c r="G968" s="27">
        <f>ROUNDDOWN(TimeEntry2[[#This Row],[Timestamp]],0)</f>
        <v>0</v>
      </c>
      <c r="H968" s="8">
        <v>7.5</v>
      </c>
      <c r="I968" s="8" t="str">
        <f t="shared" si="26"/>
        <v>Normal Time</v>
      </c>
      <c r="J968" s="8"/>
      <c r="K968" s="24" t="str">
        <f>INDEX(projects[job number],MATCH(TimeEntry2[[#This Row],[Project_ID]],projects[Project_ID],0))</f>
        <v>210035-64</v>
      </c>
      <c r="L968" s="8" t="str">
        <f>IF(TimeEntry2[[#This Row],[Date]]=0,"",WEEKDAY(G968,2))</f>
        <v/>
      </c>
      <c r="M968" s="28" t="e">
        <f>YEAR(TimeEntry2[[#This Row],[WkEnd]])</f>
        <v>#REF!</v>
      </c>
      <c r="N968" s="28" t="e">
        <f>WEEKNUM(TimeEntry2[[#This Row],[WkEnd]])</f>
        <v>#REF!</v>
      </c>
      <c r="O968" s="28" t="e">
        <f>TimeEntry2[[#This Row],[Year]]&amp;"-"&amp;TimeEntry2[[#This Row],[WkNo]]</f>
        <v>#REF!</v>
      </c>
    </row>
    <row r="969" spans="1:15" x14ac:dyDescent="0.25">
      <c r="A969" s="26" t="e">
        <f>MOD(IF(ROW()=2,  0.1,    IF(INDEX(TimeEntry2[WkEnd],ROW()-1)  =INDEX(TimeEntry2[WkEnd],ROW()-2),    INDEX(TimeEntry2[format],ROW()-2),    INDEX(TimeEntry2[format],ROW()-2)    +1)),2)</f>
        <v>#REF!</v>
      </c>
      <c r="B969" s="6"/>
      <c r="C969" s="7"/>
      <c r="D969" s="8" t="s">
        <v>194</v>
      </c>
      <c r="E969" s="7" t="e">
        <f>IF(TimeEntry2[[#This Row],[Date]]=0,#REF!,G969+(7-L969))</f>
        <v>#REF!</v>
      </c>
      <c r="F969" s="21" t="str">
        <f>INDEX(projects[Charge_Code],MATCH(TimeEntry2[[#This Row],[Project_ID]],projects[Project_ID],0))</f>
        <v>210035-64 VBB 3rd - new bridge VO</v>
      </c>
      <c r="G969" s="27">
        <f>ROUNDDOWN(TimeEntry2[[#This Row],[Timestamp]],0)</f>
        <v>0</v>
      </c>
      <c r="H969" s="8">
        <v>7.5</v>
      </c>
      <c r="I969" s="8" t="str">
        <f t="shared" si="26"/>
        <v>Normal Time</v>
      </c>
      <c r="J969" s="8"/>
      <c r="K969" s="24" t="str">
        <f>INDEX(projects[job number],MATCH(TimeEntry2[[#This Row],[Project_ID]],projects[Project_ID],0))</f>
        <v>210035-64</v>
      </c>
      <c r="L969" s="8" t="str">
        <f>IF(TimeEntry2[[#This Row],[Date]]=0,"",WEEKDAY(G969,2))</f>
        <v/>
      </c>
      <c r="M969" s="28" t="e">
        <f>YEAR(TimeEntry2[[#This Row],[WkEnd]])</f>
        <v>#REF!</v>
      </c>
      <c r="N969" s="28" t="e">
        <f>WEEKNUM(TimeEntry2[[#This Row],[WkEnd]])</f>
        <v>#REF!</v>
      </c>
      <c r="O969" s="28" t="e">
        <f>TimeEntry2[[#This Row],[Year]]&amp;"-"&amp;TimeEntry2[[#This Row],[WkNo]]</f>
        <v>#REF!</v>
      </c>
    </row>
    <row r="970" spans="1:15" x14ac:dyDescent="0.25">
      <c r="A970" s="26" t="e">
        <f>MOD(IF(ROW()=2,  0.1,    IF(INDEX(TimeEntry2[WkEnd],ROW()-1)  =INDEX(TimeEntry2[WkEnd],ROW()-2),    INDEX(TimeEntry2[format],ROW()-2),    INDEX(TimeEntry2[format],ROW()-2)    +1)),2)</f>
        <v>#REF!</v>
      </c>
      <c r="B970" s="6"/>
      <c r="C970" s="7"/>
      <c r="D970" s="8" t="s">
        <v>78</v>
      </c>
      <c r="E970" s="7" t="e">
        <f>IF(TimeEntry2[[#This Row],[Date]]=0,#REF!,G970+(7-L970))</f>
        <v>#REF!</v>
      </c>
      <c r="F970" s="21" t="str">
        <f>INDEX(projects[Charge_Code],MATCH(TimeEntry2[[#This Row],[Project_ID]],projects[Project_ID],0))</f>
        <v>255670-17 LOWER KINGS ROAD ASSESSMENT (01-382)</v>
      </c>
      <c r="G970" s="27">
        <f>ROUNDDOWN(TimeEntry2[[#This Row],[Timestamp]],0)</f>
        <v>0</v>
      </c>
      <c r="H970" s="8">
        <v>5</v>
      </c>
      <c r="I970" s="8" t="str">
        <f t="shared" si="26"/>
        <v>Normal Time</v>
      </c>
      <c r="J970" s="8"/>
      <c r="K970" s="24" t="str">
        <f>INDEX(projects[job number],MATCH(TimeEntry2[[#This Row],[Project_ID]],projects[Project_ID],0))</f>
        <v>255670-17</v>
      </c>
      <c r="L970" s="8" t="str">
        <f>IF(TimeEntry2[[#This Row],[Date]]=0,"",WEEKDAY(G970,2))</f>
        <v/>
      </c>
      <c r="M970" s="28" t="e">
        <f>YEAR(TimeEntry2[[#This Row],[WkEnd]])</f>
        <v>#REF!</v>
      </c>
      <c r="N970" s="28" t="e">
        <f>WEEKNUM(TimeEntry2[[#This Row],[WkEnd]])</f>
        <v>#REF!</v>
      </c>
      <c r="O970" s="28" t="e">
        <f>TimeEntry2[[#This Row],[Year]]&amp;"-"&amp;TimeEntry2[[#This Row],[WkNo]]</f>
        <v>#REF!</v>
      </c>
    </row>
    <row r="971" spans="1:15" x14ac:dyDescent="0.25">
      <c r="A971" s="26" t="e">
        <f>MOD(IF(ROW()=2,  0.1,    IF(INDEX(TimeEntry2[WkEnd],ROW()-1)  =INDEX(TimeEntry2[WkEnd],ROW()-2),    INDEX(TimeEntry2[format],ROW()-2),    INDEX(TimeEntry2[format],ROW()-2)    +1)),2)</f>
        <v>#REF!</v>
      </c>
      <c r="B971" s="6"/>
      <c r="C971" s="7"/>
      <c r="D971" s="8" t="s">
        <v>194</v>
      </c>
      <c r="E971" s="7" t="e">
        <f>IF(TimeEntry2[[#This Row],[Date]]=0,#REF!,G971+(7-L971))</f>
        <v>#REF!</v>
      </c>
      <c r="F971" s="21" t="str">
        <f>INDEX(projects[Charge_Code],MATCH(TimeEntry2[[#This Row],[Project_ID]],projects[Project_ID],0))</f>
        <v>210035-64 VBB 3rd - new bridge VO</v>
      </c>
      <c r="G971" s="27">
        <f>ROUNDDOWN(TimeEntry2[[#This Row],[Timestamp]],0)</f>
        <v>0</v>
      </c>
      <c r="H971" s="8">
        <v>2.5</v>
      </c>
      <c r="I971" s="8" t="str">
        <f t="shared" si="26"/>
        <v>Normal Time</v>
      </c>
      <c r="J971" s="8"/>
      <c r="K971" s="24" t="str">
        <f>INDEX(projects[job number],MATCH(TimeEntry2[[#This Row],[Project_ID]],projects[Project_ID],0))</f>
        <v>210035-64</v>
      </c>
      <c r="L971" s="8" t="str">
        <f>IF(TimeEntry2[[#This Row],[Date]]=0,"",WEEKDAY(G971,2))</f>
        <v/>
      </c>
      <c r="M971" s="28" t="e">
        <f>YEAR(TimeEntry2[[#This Row],[WkEnd]])</f>
        <v>#REF!</v>
      </c>
      <c r="N971" s="28" t="e">
        <f>WEEKNUM(TimeEntry2[[#This Row],[WkEnd]])</f>
        <v>#REF!</v>
      </c>
      <c r="O971" s="28" t="e">
        <f>TimeEntry2[[#This Row],[Year]]&amp;"-"&amp;TimeEntry2[[#This Row],[WkNo]]</f>
        <v>#REF!</v>
      </c>
    </row>
    <row r="972" spans="1:15" x14ac:dyDescent="0.25">
      <c r="A972" s="26" t="e">
        <f>MOD(IF(ROW()=2,  0.1,    IF(INDEX(TimeEntry2[WkEnd],ROW()-1)  =INDEX(TimeEntry2[WkEnd],ROW()-2),    INDEX(TimeEntry2[format],ROW()-2),    INDEX(TimeEntry2[format],ROW()-2)    +1)),2)</f>
        <v>#REF!</v>
      </c>
      <c r="B972" s="6"/>
      <c r="C972" s="7"/>
      <c r="D972" s="8" t="s">
        <v>194</v>
      </c>
      <c r="E972" s="7" t="e">
        <f>IF(TimeEntry2[[#This Row],[Date]]=0,#REF!,G972+(7-L972))</f>
        <v>#REF!</v>
      </c>
      <c r="F972" s="21" t="str">
        <f>INDEX(projects[Charge_Code],MATCH(TimeEntry2[[#This Row],[Project_ID]],projects[Project_ID],0))</f>
        <v>210035-64 VBB 3rd - new bridge VO</v>
      </c>
      <c r="G972" s="27">
        <f>ROUNDDOWN(TimeEntry2[[#This Row],[Timestamp]],0)</f>
        <v>0</v>
      </c>
      <c r="H972" s="8">
        <v>7.5</v>
      </c>
      <c r="I972" s="8" t="str">
        <f t="shared" si="26"/>
        <v>Normal Time</v>
      </c>
      <c r="J972" s="8"/>
      <c r="K972" s="24" t="str">
        <f>INDEX(projects[job number],MATCH(TimeEntry2[[#This Row],[Project_ID]],projects[Project_ID],0))</f>
        <v>210035-64</v>
      </c>
      <c r="L972" s="8" t="str">
        <f>IF(TimeEntry2[[#This Row],[Date]]=0,"",WEEKDAY(G972,2))</f>
        <v/>
      </c>
      <c r="M972" s="28" t="e">
        <f>YEAR(TimeEntry2[[#This Row],[WkEnd]])</f>
        <v>#REF!</v>
      </c>
      <c r="N972" s="28" t="e">
        <f>WEEKNUM(TimeEntry2[[#This Row],[WkEnd]])</f>
        <v>#REF!</v>
      </c>
      <c r="O972" s="28" t="e">
        <f>TimeEntry2[[#This Row],[Year]]&amp;"-"&amp;TimeEntry2[[#This Row],[WkNo]]</f>
        <v>#REF!</v>
      </c>
    </row>
    <row r="973" spans="1:15" x14ac:dyDescent="0.25">
      <c r="A973" s="26" t="e">
        <f>MOD(IF(ROW()=2,  0.1,    IF(INDEX(TimeEntry2[WkEnd],ROW()-1)  =INDEX(TimeEntry2[WkEnd],ROW()-2),    INDEX(TimeEntry2[format],ROW()-2),    INDEX(TimeEntry2[format],ROW()-2)    +1)),2)</f>
        <v>#REF!</v>
      </c>
      <c r="B973" s="6"/>
      <c r="C973" s="7"/>
      <c r="D973" s="8" t="s">
        <v>194</v>
      </c>
      <c r="E973" s="7" t="e">
        <f>IF(TimeEntry2[[#This Row],[Date]]=0,#REF!,G973+(7-L973))</f>
        <v>#REF!</v>
      </c>
      <c r="F973" s="21" t="str">
        <f>INDEX(projects[Charge_Code],MATCH(TimeEntry2[[#This Row],[Project_ID]],projects[Project_ID],0))</f>
        <v>210035-64 VBB 3rd - new bridge VO</v>
      </c>
      <c r="G973" s="27">
        <f>ROUNDDOWN(TimeEntry2[[#This Row],[Timestamp]],0)</f>
        <v>0</v>
      </c>
      <c r="H973" s="8">
        <v>7.5</v>
      </c>
      <c r="I973" s="8" t="str">
        <f t="shared" si="26"/>
        <v>Normal Time</v>
      </c>
      <c r="J973" s="8"/>
      <c r="K973" s="24" t="str">
        <f>INDEX(projects[job number],MATCH(TimeEntry2[[#This Row],[Project_ID]],projects[Project_ID],0))</f>
        <v>210035-64</v>
      </c>
      <c r="L973" s="8" t="str">
        <f>IF(TimeEntry2[[#This Row],[Date]]=0,"",WEEKDAY(G973,2))</f>
        <v/>
      </c>
      <c r="M973" s="28" t="e">
        <f>YEAR(TimeEntry2[[#This Row],[WkEnd]])</f>
        <v>#REF!</v>
      </c>
      <c r="N973" s="28" t="e">
        <f>WEEKNUM(TimeEntry2[[#This Row],[WkEnd]])</f>
        <v>#REF!</v>
      </c>
      <c r="O973" s="28" t="e">
        <f>TimeEntry2[[#This Row],[Year]]&amp;"-"&amp;TimeEntry2[[#This Row],[WkNo]]</f>
        <v>#REF!</v>
      </c>
    </row>
    <row r="974" spans="1:15" x14ac:dyDescent="0.25">
      <c r="A974" s="26" t="e">
        <f>MOD(IF(ROW()=2,  0.1,    IF(INDEX(TimeEntry2[WkEnd],ROW()-1)  =INDEX(TimeEntry2[WkEnd],ROW()-2),    INDEX(TimeEntry2[format],ROW()-2),    INDEX(TimeEntry2[format],ROW()-2)    +1)),2)</f>
        <v>#REF!</v>
      </c>
      <c r="B974" s="6"/>
      <c r="C974" s="7"/>
      <c r="D974" s="8" t="s">
        <v>194</v>
      </c>
      <c r="E974" s="7" t="e">
        <f>IF(TimeEntry2[[#This Row],[Date]]=0,#REF!,G974+(7-L974))</f>
        <v>#REF!</v>
      </c>
      <c r="F974" s="21" t="str">
        <f>INDEX(projects[Charge_Code],MATCH(TimeEntry2[[#This Row],[Project_ID]],projects[Project_ID],0))</f>
        <v>210035-64 VBB 3rd - new bridge VO</v>
      </c>
      <c r="G974" s="27">
        <f>ROUNDDOWN(TimeEntry2[[#This Row],[Timestamp]],0)</f>
        <v>0</v>
      </c>
      <c r="H974" s="8">
        <v>5</v>
      </c>
      <c r="I974" s="8" t="str">
        <f t="shared" si="26"/>
        <v>Normal Time</v>
      </c>
      <c r="J974" s="8"/>
      <c r="K974" s="24" t="str">
        <f>INDEX(projects[job number],MATCH(TimeEntry2[[#This Row],[Project_ID]],projects[Project_ID],0))</f>
        <v>210035-64</v>
      </c>
      <c r="L974" s="8" t="str">
        <f>IF(TimeEntry2[[#This Row],[Date]]=0,"",WEEKDAY(G974,2))</f>
        <v/>
      </c>
      <c r="M974" s="28" t="e">
        <f>YEAR(TimeEntry2[[#This Row],[WkEnd]])</f>
        <v>#REF!</v>
      </c>
      <c r="N974" s="28" t="e">
        <f>WEEKNUM(TimeEntry2[[#This Row],[WkEnd]])</f>
        <v>#REF!</v>
      </c>
      <c r="O974" s="28" t="e">
        <f>TimeEntry2[[#This Row],[Year]]&amp;"-"&amp;TimeEntry2[[#This Row],[WkNo]]</f>
        <v>#REF!</v>
      </c>
    </row>
    <row r="975" spans="1:15" x14ac:dyDescent="0.25">
      <c r="A975" s="26" t="e">
        <f>MOD(IF(ROW()=2,  0.1,    IF(INDEX(TimeEntry2[WkEnd],ROW()-1)  =INDEX(TimeEntry2[WkEnd],ROW()-2),    INDEX(TimeEntry2[format],ROW()-2),    INDEX(TimeEntry2[format],ROW()-2)    +1)),2)</f>
        <v>#REF!</v>
      </c>
      <c r="B975" s="6"/>
      <c r="C975" s="7"/>
      <c r="D975" s="8" t="s">
        <v>78</v>
      </c>
      <c r="E975" s="7" t="e">
        <f>IF(TimeEntry2[[#This Row],[Date]]=0,#REF!,G975+(7-L975))</f>
        <v>#REF!</v>
      </c>
      <c r="F975" s="21" t="str">
        <f>INDEX(projects[Charge_Code],MATCH(TimeEntry2[[#This Row],[Project_ID]],projects[Project_ID],0))</f>
        <v>255670-17 LOWER KINGS ROAD ASSESSMENT (01-382)</v>
      </c>
      <c r="G975" s="27">
        <f>ROUNDDOWN(TimeEntry2[[#This Row],[Timestamp]],0)</f>
        <v>0</v>
      </c>
      <c r="H975" s="8">
        <v>2.5</v>
      </c>
      <c r="I975" s="8" t="str">
        <f t="shared" si="26"/>
        <v>Normal Time</v>
      </c>
      <c r="J975" s="8"/>
      <c r="K975" s="24" t="str">
        <f>INDEX(projects[job number],MATCH(TimeEntry2[[#This Row],[Project_ID]],projects[Project_ID],0))</f>
        <v>255670-17</v>
      </c>
      <c r="L975" s="8" t="str">
        <f>IF(TimeEntry2[[#This Row],[Date]]=0,"",WEEKDAY(G975,2))</f>
        <v/>
      </c>
      <c r="M975" s="28" t="e">
        <f>YEAR(TimeEntry2[[#This Row],[WkEnd]])</f>
        <v>#REF!</v>
      </c>
      <c r="N975" s="28" t="e">
        <f>WEEKNUM(TimeEntry2[[#This Row],[WkEnd]])</f>
        <v>#REF!</v>
      </c>
      <c r="O975" s="28" t="e">
        <f>TimeEntry2[[#This Row],[Year]]&amp;"-"&amp;TimeEntry2[[#This Row],[WkNo]]</f>
        <v>#REF!</v>
      </c>
    </row>
    <row r="976" spans="1:15" x14ac:dyDescent="0.25">
      <c r="A976" s="26" t="e">
        <f>MOD(IF(ROW()=2,  0.1,    IF(INDEX(TimeEntry2[WkEnd],ROW()-1)  =INDEX(TimeEntry2[WkEnd],ROW()-2),    INDEX(TimeEntry2[format],ROW()-2),    INDEX(TimeEntry2[format],ROW()-2)    +1)),2)</f>
        <v>#REF!</v>
      </c>
      <c r="B976" s="6"/>
      <c r="C976" s="7"/>
      <c r="D976" s="8" t="s">
        <v>194</v>
      </c>
      <c r="E976" s="7" t="e">
        <f>IF(TimeEntry2[[#This Row],[Date]]=0,#REF!,G976+(7-L976))</f>
        <v>#REF!</v>
      </c>
      <c r="F976" s="21" t="str">
        <f>INDEX(projects[Charge_Code],MATCH(TimeEntry2[[#This Row],[Project_ID]],projects[Project_ID],0))</f>
        <v>210035-64 VBB 3rd - new bridge VO</v>
      </c>
      <c r="G976" s="27">
        <f>ROUNDDOWN(TimeEntry2[[#This Row],[Timestamp]],0)</f>
        <v>0</v>
      </c>
      <c r="H976" s="8">
        <v>7.5</v>
      </c>
      <c r="I976" s="8" t="str">
        <f t="shared" si="26"/>
        <v>Normal Time</v>
      </c>
      <c r="J976" s="8"/>
      <c r="K976" s="24" t="str">
        <f>INDEX(projects[job number],MATCH(TimeEntry2[[#This Row],[Project_ID]],projects[Project_ID],0))</f>
        <v>210035-64</v>
      </c>
      <c r="L976" s="8" t="str">
        <f>IF(TimeEntry2[[#This Row],[Date]]=0,"",WEEKDAY(G976,2))</f>
        <v/>
      </c>
      <c r="M976" s="28" t="e">
        <f>YEAR(TimeEntry2[[#This Row],[WkEnd]])</f>
        <v>#REF!</v>
      </c>
      <c r="N976" s="28" t="e">
        <f>WEEKNUM(TimeEntry2[[#This Row],[WkEnd]])</f>
        <v>#REF!</v>
      </c>
      <c r="O976" s="28" t="e">
        <f>TimeEntry2[[#This Row],[Year]]&amp;"-"&amp;TimeEntry2[[#This Row],[WkNo]]</f>
        <v>#REF!</v>
      </c>
    </row>
    <row r="977" spans="1:15" x14ac:dyDescent="0.25">
      <c r="A977" s="26" t="e">
        <f>MOD(IF(ROW()=2,  0.1,    IF(INDEX(TimeEntry2[WkEnd],ROW()-1)  =INDEX(TimeEntry2[WkEnd],ROW()-2),    INDEX(TimeEntry2[format],ROW()-2),    INDEX(TimeEntry2[format],ROW()-2)    +1)),2)</f>
        <v>#REF!</v>
      </c>
      <c r="B977" s="6"/>
      <c r="C977" s="7"/>
      <c r="D977" s="8" t="s">
        <v>194</v>
      </c>
      <c r="E977" s="7" t="e">
        <f>IF(TimeEntry2[[#This Row],[Date]]=0,#REF!,G977+(7-L977))</f>
        <v>#REF!</v>
      </c>
      <c r="F977" s="21" t="str">
        <f>INDEX(projects[Charge_Code],MATCH(TimeEntry2[[#This Row],[Project_ID]],projects[Project_ID],0))</f>
        <v>210035-64 VBB 3rd - new bridge VO</v>
      </c>
      <c r="G977" s="27">
        <f>ROUNDDOWN(TimeEntry2[[#This Row],[Timestamp]],0)</f>
        <v>0</v>
      </c>
      <c r="H977" s="8">
        <v>5</v>
      </c>
      <c r="I977" s="8" t="str">
        <f t="shared" si="26"/>
        <v>Normal Time</v>
      </c>
      <c r="J977" s="8"/>
      <c r="K977" s="24" t="str">
        <f>INDEX(projects[job number],MATCH(TimeEntry2[[#This Row],[Project_ID]],projects[Project_ID],0))</f>
        <v>210035-64</v>
      </c>
      <c r="L977" s="8" t="str">
        <f>IF(TimeEntry2[[#This Row],[Date]]=0,"",WEEKDAY(G977,2))</f>
        <v/>
      </c>
      <c r="M977" s="28" t="e">
        <f>YEAR(TimeEntry2[[#This Row],[WkEnd]])</f>
        <v>#REF!</v>
      </c>
      <c r="N977" s="28" t="e">
        <f>WEEKNUM(TimeEntry2[[#This Row],[WkEnd]])</f>
        <v>#REF!</v>
      </c>
      <c r="O977" s="28" t="e">
        <f>TimeEntry2[[#This Row],[Year]]&amp;"-"&amp;TimeEntry2[[#This Row],[WkNo]]</f>
        <v>#REF!</v>
      </c>
    </row>
    <row r="978" spans="1:15" x14ac:dyDescent="0.25">
      <c r="A978" s="26" t="e">
        <f>MOD(IF(ROW()=2,  0.1,    IF(INDEX(TimeEntry2[WkEnd],ROW()-1)  =INDEX(TimeEntry2[WkEnd],ROW()-2),    INDEX(TimeEntry2[format],ROW()-2),    INDEX(TimeEntry2[format],ROW()-2)    +1)),2)</f>
        <v>#REF!</v>
      </c>
      <c r="B978" s="6"/>
      <c r="C978" s="7"/>
      <c r="D978" s="8" t="s">
        <v>78</v>
      </c>
      <c r="E978" s="7" t="e">
        <f>IF(TimeEntry2[[#This Row],[Date]]=0,#REF!,G978+(7-L978))</f>
        <v>#REF!</v>
      </c>
      <c r="F978" s="21" t="str">
        <f>INDEX(projects[Charge_Code],MATCH(TimeEntry2[[#This Row],[Project_ID]],projects[Project_ID],0))</f>
        <v>255670-17 LOWER KINGS ROAD ASSESSMENT (01-382)</v>
      </c>
      <c r="G978" s="27">
        <f>ROUNDDOWN(TimeEntry2[[#This Row],[Timestamp]],0)</f>
        <v>0</v>
      </c>
      <c r="H978" s="8">
        <v>2.5</v>
      </c>
      <c r="I978" s="8" t="str">
        <f t="shared" si="26"/>
        <v>Normal Time</v>
      </c>
      <c r="J978" s="8"/>
      <c r="K978" s="24" t="str">
        <f>INDEX(projects[job number],MATCH(TimeEntry2[[#This Row],[Project_ID]],projects[Project_ID],0))</f>
        <v>255670-17</v>
      </c>
      <c r="L978" s="8" t="str">
        <f>IF(TimeEntry2[[#This Row],[Date]]=0,"",WEEKDAY(G978,2))</f>
        <v/>
      </c>
      <c r="M978" s="28" t="e">
        <f>YEAR(TimeEntry2[[#This Row],[WkEnd]])</f>
        <v>#REF!</v>
      </c>
      <c r="N978" s="28" t="e">
        <f>WEEKNUM(TimeEntry2[[#This Row],[WkEnd]])</f>
        <v>#REF!</v>
      </c>
      <c r="O978" s="28" t="e">
        <f>TimeEntry2[[#This Row],[Year]]&amp;"-"&amp;TimeEntry2[[#This Row],[WkNo]]</f>
        <v>#REF!</v>
      </c>
    </row>
    <row r="979" spans="1:15" x14ac:dyDescent="0.25">
      <c r="A979" s="26" t="e">
        <f>MOD(IF(ROW()=2,  0.1,    IF(INDEX(TimeEntry2[WkEnd],ROW()-1)  =INDEX(TimeEntry2[WkEnd],ROW()-2),    INDEX(TimeEntry2[format],ROW()-2),    INDEX(TimeEntry2[format],ROW()-2)    +1)),2)</f>
        <v>#REF!</v>
      </c>
      <c r="B979" s="6"/>
      <c r="C979" s="7"/>
      <c r="D979" s="8" t="s">
        <v>194</v>
      </c>
      <c r="E979" s="7" t="e">
        <f>IF(TimeEntry2[[#This Row],[Date]]=0,#REF!,G979+(7-L979))</f>
        <v>#REF!</v>
      </c>
      <c r="F979" s="21" t="str">
        <f>INDEX(projects[Charge_Code],MATCH(TimeEntry2[[#This Row],[Project_ID]],projects[Project_ID],0))</f>
        <v>210035-64 VBB 3rd - new bridge VO</v>
      </c>
      <c r="G979" s="27">
        <f>ROUNDDOWN(TimeEntry2[[#This Row],[Timestamp]],0)</f>
        <v>0</v>
      </c>
      <c r="H979" s="8">
        <v>7.5</v>
      </c>
      <c r="I979" s="8" t="str">
        <f t="shared" si="26"/>
        <v>Normal Time</v>
      </c>
      <c r="J979" s="8"/>
      <c r="K979" s="24" t="str">
        <f>INDEX(projects[job number],MATCH(TimeEntry2[[#This Row],[Project_ID]],projects[Project_ID],0))</f>
        <v>210035-64</v>
      </c>
      <c r="L979" s="8" t="str">
        <f>IF(TimeEntry2[[#This Row],[Date]]=0,"",WEEKDAY(G979,2))</f>
        <v/>
      </c>
      <c r="M979" s="28" t="e">
        <f>YEAR(TimeEntry2[[#This Row],[WkEnd]])</f>
        <v>#REF!</v>
      </c>
      <c r="N979" s="28" t="e">
        <f>WEEKNUM(TimeEntry2[[#This Row],[WkEnd]])</f>
        <v>#REF!</v>
      </c>
      <c r="O979" s="28" t="e">
        <f>TimeEntry2[[#This Row],[Year]]&amp;"-"&amp;TimeEntry2[[#This Row],[WkNo]]</f>
        <v>#REF!</v>
      </c>
    </row>
    <row r="980" spans="1:15" x14ac:dyDescent="0.25">
      <c r="A980" s="26" t="e">
        <f>MOD(IF(ROW()=2,  0.1,    IF(INDEX(TimeEntry2[WkEnd],ROW()-1)  =INDEX(TimeEntry2[WkEnd],ROW()-2),    INDEX(TimeEntry2[format],ROW()-2),    INDEX(TimeEntry2[format],ROW()-2)    +1)),2)</f>
        <v>#REF!</v>
      </c>
      <c r="B980" s="6"/>
      <c r="C980" s="7"/>
      <c r="D980" s="8" t="s">
        <v>194</v>
      </c>
      <c r="E980" s="7" t="e">
        <f>IF(TimeEntry2[[#This Row],[Date]]=0,#REF!,G980+(7-L980))</f>
        <v>#REF!</v>
      </c>
      <c r="F980" s="21" t="str">
        <f>INDEX(projects[Charge_Code],MATCH(TimeEntry2[[#This Row],[Project_ID]],projects[Project_ID],0))</f>
        <v>210035-64 VBB 3rd - new bridge VO</v>
      </c>
      <c r="G980" s="27">
        <f>ROUNDDOWN(TimeEntry2[[#This Row],[Timestamp]],0)</f>
        <v>0</v>
      </c>
      <c r="H980" s="8">
        <v>7.5</v>
      </c>
      <c r="I980" s="8" t="str">
        <f t="shared" si="26"/>
        <v>Normal Time</v>
      </c>
      <c r="J980" s="8"/>
      <c r="K980" s="24" t="str">
        <f>INDEX(projects[job number],MATCH(TimeEntry2[[#This Row],[Project_ID]],projects[Project_ID],0))</f>
        <v>210035-64</v>
      </c>
      <c r="L980" s="8" t="str">
        <f>IF(TimeEntry2[[#This Row],[Date]]=0,"",WEEKDAY(G980,2))</f>
        <v/>
      </c>
      <c r="M980" s="28" t="e">
        <f>YEAR(TimeEntry2[[#This Row],[WkEnd]])</f>
        <v>#REF!</v>
      </c>
      <c r="N980" s="28" t="e">
        <f>WEEKNUM(TimeEntry2[[#This Row],[WkEnd]])</f>
        <v>#REF!</v>
      </c>
      <c r="O980" s="28" t="e">
        <f>TimeEntry2[[#This Row],[Year]]&amp;"-"&amp;TimeEntry2[[#This Row],[WkNo]]</f>
        <v>#REF!</v>
      </c>
    </row>
    <row r="981" spans="1:15" x14ac:dyDescent="0.25">
      <c r="A981" s="26" t="e">
        <f>MOD(IF(ROW()=2,  0.1,    IF(INDEX(TimeEntry2[WkEnd],ROW()-1)  =INDEX(TimeEntry2[WkEnd],ROW()-2),    INDEX(TimeEntry2[format],ROW()-2),    INDEX(TimeEntry2[format],ROW()-2)    +1)),2)</f>
        <v>#REF!</v>
      </c>
      <c r="B981" s="6"/>
      <c r="C981" s="7"/>
      <c r="D981" s="8" t="s">
        <v>194</v>
      </c>
      <c r="E981" s="7" t="e">
        <f>IF(TimeEntry2[[#This Row],[Date]]=0,#REF!,G981+(7-L981))</f>
        <v>#REF!</v>
      </c>
      <c r="F981" s="21" t="str">
        <f>INDEX(projects[Charge_Code],MATCH(TimeEntry2[[#This Row],[Project_ID]],projects[Project_ID],0))</f>
        <v>210035-64 VBB 3rd - new bridge VO</v>
      </c>
      <c r="G981" s="27">
        <f>ROUNDDOWN(TimeEntry2[[#This Row],[Timestamp]],0)</f>
        <v>0</v>
      </c>
      <c r="H981" s="8">
        <v>7.5</v>
      </c>
      <c r="I981" s="8" t="str">
        <f t="shared" si="26"/>
        <v>Normal Time</v>
      </c>
      <c r="J981" s="8"/>
      <c r="K981" s="24" t="str">
        <f>INDEX(projects[job number],MATCH(TimeEntry2[[#This Row],[Project_ID]],projects[Project_ID],0))</f>
        <v>210035-64</v>
      </c>
      <c r="L981" s="8" t="str">
        <f>IF(TimeEntry2[[#This Row],[Date]]=0,"",WEEKDAY(G981,2))</f>
        <v/>
      </c>
      <c r="M981" s="28" t="e">
        <f>YEAR(TimeEntry2[[#This Row],[WkEnd]])</f>
        <v>#REF!</v>
      </c>
      <c r="N981" s="28" t="e">
        <f>WEEKNUM(TimeEntry2[[#This Row],[WkEnd]])</f>
        <v>#REF!</v>
      </c>
      <c r="O981" s="28" t="e">
        <f>TimeEntry2[[#This Row],[Year]]&amp;"-"&amp;TimeEntry2[[#This Row],[WkNo]]</f>
        <v>#REF!</v>
      </c>
    </row>
    <row r="982" spans="1:15" x14ac:dyDescent="0.25">
      <c r="A982" s="26" t="e">
        <f>MOD(IF(ROW()=2,  0.1,    IF(INDEX(TimeEntry2[WkEnd],ROW()-1)  =INDEX(TimeEntry2[WkEnd],ROW()-2),    INDEX(TimeEntry2[format],ROW()-2),    INDEX(TimeEntry2[format],ROW()-2)    +1)),2)</f>
        <v>#REF!</v>
      </c>
      <c r="B982" s="6"/>
      <c r="C982" s="7"/>
      <c r="D982" s="8" t="s">
        <v>194</v>
      </c>
      <c r="E982" s="7" t="e">
        <f>IF(TimeEntry2[[#This Row],[Date]]=0,#REF!,G982+(7-L982))</f>
        <v>#REF!</v>
      </c>
      <c r="F982" s="21" t="str">
        <f>INDEX(projects[Charge_Code],MATCH(TimeEntry2[[#This Row],[Project_ID]],projects[Project_ID],0))</f>
        <v>210035-64 VBB 3rd - new bridge VO</v>
      </c>
      <c r="G982" s="27">
        <f>ROUNDDOWN(TimeEntry2[[#This Row],[Timestamp]],0)</f>
        <v>0</v>
      </c>
      <c r="H982" s="8">
        <v>2.5</v>
      </c>
      <c r="I982" s="8" t="str">
        <f t="shared" si="26"/>
        <v>Normal Time</v>
      </c>
      <c r="J982" s="8"/>
      <c r="K982" s="24" t="str">
        <f>INDEX(projects[job number],MATCH(TimeEntry2[[#This Row],[Project_ID]],projects[Project_ID],0))</f>
        <v>210035-64</v>
      </c>
      <c r="L982" s="8" t="str">
        <f>IF(TimeEntry2[[#This Row],[Date]]=0,"",WEEKDAY(G982,2))</f>
        <v/>
      </c>
      <c r="M982" s="28" t="e">
        <f>YEAR(TimeEntry2[[#This Row],[WkEnd]])</f>
        <v>#REF!</v>
      </c>
      <c r="N982" s="28" t="e">
        <f>WEEKNUM(TimeEntry2[[#This Row],[WkEnd]])</f>
        <v>#REF!</v>
      </c>
      <c r="O982" s="28" t="e">
        <f>TimeEntry2[[#This Row],[Year]]&amp;"-"&amp;TimeEntry2[[#This Row],[WkNo]]</f>
        <v>#REF!</v>
      </c>
    </row>
    <row r="983" spans="1:15" x14ac:dyDescent="0.25">
      <c r="A983" s="26" t="e">
        <f>MOD(IF(ROW()=2,  0.1,    IF(INDEX(TimeEntry2[WkEnd],ROW()-1)  =INDEX(TimeEntry2[WkEnd],ROW()-2),    INDEX(TimeEntry2[format],ROW()-2),    INDEX(TimeEntry2[format],ROW()-2)    +1)),2)</f>
        <v>#REF!</v>
      </c>
      <c r="B983" s="6"/>
      <c r="C983" s="7"/>
      <c r="D983" s="8" t="s">
        <v>78</v>
      </c>
      <c r="E983" s="7" t="e">
        <f>IF(TimeEntry2[[#This Row],[Date]]=0,#REF!,G983+(7-L983))</f>
        <v>#REF!</v>
      </c>
      <c r="F983" s="21" t="str">
        <f>INDEX(projects[Charge_Code],MATCH(TimeEntry2[[#This Row],[Project_ID]],projects[Project_ID],0))</f>
        <v>255670-17 LOWER KINGS ROAD ASSESSMENT (01-382)</v>
      </c>
      <c r="G983" s="27">
        <f>ROUNDDOWN(TimeEntry2[[#This Row],[Timestamp]],0)</f>
        <v>0</v>
      </c>
      <c r="H983" s="8">
        <v>5</v>
      </c>
      <c r="I983" s="8" t="str">
        <f t="shared" si="26"/>
        <v>Normal Time</v>
      </c>
      <c r="J983" s="8"/>
      <c r="K983" s="24" t="str">
        <f>INDEX(projects[job number],MATCH(TimeEntry2[[#This Row],[Project_ID]],projects[Project_ID],0))</f>
        <v>255670-17</v>
      </c>
      <c r="L983" s="8" t="str">
        <f>IF(TimeEntry2[[#This Row],[Date]]=0,"",WEEKDAY(G983,2))</f>
        <v/>
      </c>
      <c r="M983" s="28" t="e">
        <f>YEAR(TimeEntry2[[#This Row],[WkEnd]])</f>
        <v>#REF!</v>
      </c>
      <c r="N983" s="28" t="e">
        <f>WEEKNUM(TimeEntry2[[#This Row],[WkEnd]])</f>
        <v>#REF!</v>
      </c>
      <c r="O983" s="28" t="e">
        <f>TimeEntry2[[#This Row],[Year]]&amp;"-"&amp;TimeEntry2[[#This Row],[WkNo]]</f>
        <v>#REF!</v>
      </c>
    </row>
    <row r="984" spans="1:15" x14ac:dyDescent="0.25">
      <c r="A984" s="26" t="e">
        <f>MOD(IF(ROW()=2,  0.1,    IF(INDEX(TimeEntry2[WkEnd],ROW()-1)  =INDEX(TimeEntry2[WkEnd],ROW()-2),    INDEX(TimeEntry2[format],ROW()-2),    INDEX(TimeEntry2[format],ROW()-2)    +1)),2)</f>
        <v>#REF!</v>
      </c>
      <c r="B984" s="6"/>
      <c r="C984" s="7"/>
      <c r="D984" s="8" t="s">
        <v>194</v>
      </c>
      <c r="E984" s="7" t="e">
        <f>IF(TimeEntry2[[#This Row],[Date]]=0,#REF!,G984+(7-L984))</f>
        <v>#REF!</v>
      </c>
      <c r="F984" s="21" t="str">
        <f>INDEX(projects[Charge_Code],MATCH(TimeEntry2[[#This Row],[Project_ID]],projects[Project_ID],0))</f>
        <v>210035-64 VBB 3rd - new bridge VO</v>
      </c>
      <c r="G984" s="27">
        <f>ROUNDDOWN(TimeEntry2[[#This Row],[Timestamp]],0)</f>
        <v>0</v>
      </c>
      <c r="H984" s="8">
        <v>7.5</v>
      </c>
      <c r="I984" s="8" t="str">
        <f t="shared" si="26"/>
        <v>Normal Time</v>
      </c>
      <c r="J984" s="8"/>
      <c r="K984" s="24" t="str">
        <f>INDEX(projects[job number],MATCH(TimeEntry2[[#This Row],[Project_ID]],projects[Project_ID],0))</f>
        <v>210035-64</v>
      </c>
      <c r="L984" s="8" t="str">
        <f>IF(TimeEntry2[[#This Row],[Date]]=0,"",WEEKDAY(G984,2))</f>
        <v/>
      </c>
      <c r="M984" s="28" t="e">
        <f>YEAR(TimeEntry2[[#This Row],[WkEnd]])</f>
        <v>#REF!</v>
      </c>
      <c r="N984" s="28" t="e">
        <f>WEEKNUM(TimeEntry2[[#This Row],[WkEnd]])</f>
        <v>#REF!</v>
      </c>
      <c r="O984" s="28" t="e">
        <f>TimeEntry2[[#This Row],[Year]]&amp;"-"&amp;TimeEntry2[[#This Row],[WkNo]]</f>
        <v>#REF!</v>
      </c>
    </row>
    <row r="985" spans="1:15" x14ac:dyDescent="0.25">
      <c r="A985" s="26" t="e">
        <f>MOD(IF(ROW()=2,  0.1,    IF(INDEX(TimeEntry2[WkEnd],ROW()-1)  =INDEX(TimeEntry2[WkEnd],ROW()-2),    INDEX(TimeEntry2[format],ROW()-2),    INDEX(TimeEntry2[format],ROW()-2)    +1)),2)</f>
        <v>#REF!</v>
      </c>
      <c r="B985" s="6"/>
      <c r="C985" s="7"/>
      <c r="D985" s="8" t="s">
        <v>124</v>
      </c>
      <c r="E985" s="7" t="e">
        <f>IF(TimeEntry2[[#This Row],[Date]]=0,#REF!,G985+(7-L985))</f>
        <v>#REF!</v>
      </c>
      <c r="F985" s="21" t="str">
        <f>INDEX(projects[Charge_Code],MATCH(TimeEntry2[[#This Row],[Project_ID]],projects[Project_ID],0))</f>
        <v>252076-05 Intro to bridges</v>
      </c>
      <c r="G985" s="27">
        <f>ROUNDDOWN(TimeEntry2[[#This Row],[Timestamp]],0)</f>
        <v>0</v>
      </c>
      <c r="H985" s="8">
        <v>4</v>
      </c>
      <c r="I985" s="8" t="str">
        <f t="shared" si="26"/>
        <v>Normal Time</v>
      </c>
      <c r="J985" s="8"/>
      <c r="K985" s="24" t="str">
        <f>INDEX(projects[job number],MATCH(TimeEntry2[[#This Row],[Project_ID]],projects[Project_ID],0))</f>
        <v>252076-05</v>
      </c>
      <c r="L985" s="8" t="str">
        <f>IF(TimeEntry2[[#This Row],[Date]]=0,"",WEEKDAY(G985,2))</f>
        <v/>
      </c>
      <c r="M985" s="28" t="e">
        <f>YEAR(TimeEntry2[[#This Row],[WkEnd]])</f>
        <v>#REF!</v>
      </c>
      <c r="N985" s="28" t="e">
        <f>WEEKNUM(TimeEntry2[[#This Row],[WkEnd]])</f>
        <v>#REF!</v>
      </c>
      <c r="O985" s="28" t="e">
        <f>TimeEntry2[[#This Row],[Year]]&amp;"-"&amp;TimeEntry2[[#This Row],[WkNo]]</f>
        <v>#REF!</v>
      </c>
    </row>
    <row r="986" spans="1:15" x14ac:dyDescent="0.25">
      <c r="A986" s="26" t="e">
        <f>MOD(IF(ROW()=2,  0.1,    IF(INDEX(TimeEntry2[WkEnd],ROW()-1)  =INDEX(TimeEntry2[WkEnd],ROW()-2),    INDEX(TimeEntry2[format],ROW()-2),    INDEX(TimeEntry2[format],ROW()-2)    +1)),2)</f>
        <v>#REF!</v>
      </c>
      <c r="B986" s="6"/>
      <c r="C986" s="7"/>
      <c r="D986" s="8" t="s">
        <v>78</v>
      </c>
      <c r="E986" s="7" t="e">
        <f>IF(TimeEntry2[[#This Row],[Date]]=0,#REF!,G986+(7-L986))</f>
        <v>#REF!</v>
      </c>
      <c r="F986" s="21" t="str">
        <f>INDEX(projects[Charge_Code],MATCH(TimeEntry2[[#This Row],[Project_ID]],projects[Project_ID],0))</f>
        <v>255670-17 LOWER KINGS ROAD ASSESSMENT (01-382)</v>
      </c>
      <c r="G986" s="27">
        <f>ROUNDDOWN(TimeEntry2[[#This Row],[Timestamp]],0)</f>
        <v>0</v>
      </c>
      <c r="H986" s="8">
        <v>3.5</v>
      </c>
      <c r="I986" s="8" t="str">
        <f t="shared" si="26"/>
        <v>Normal Time</v>
      </c>
      <c r="J986" s="8"/>
      <c r="K986" s="24" t="str">
        <f>INDEX(projects[job number],MATCH(TimeEntry2[[#This Row],[Project_ID]],projects[Project_ID],0))</f>
        <v>255670-17</v>
      </c>
      <c r="L986" s="8" t="str">
        <f>IF(TimeEntry2[[#This Row],[Date]]=0,"",WEEKDAY(G986,2))</f>
        <v/>
      </c>
      <c r="M986" s="28" t="e">
        <f>YEAR(TimeEntry2[[#This Row],[WkEnd]])</f>
        <v>#REF!</v>
      </c>
      <c r="N986" s="28" t="e">
        <f>WEEKNUM(TimeEntry2[[#This Row],[WkEnd]])</f>
        <v>#REF!</v>
      </c>
      <c r="O986" s="28" t="e">
        <f>TimeEntry2[[#This Row],[Year]]&amp;"-"&amp;TimeEntry2[[#This Row],[WkNo]]</f>
        <v>#REF!</v>
      </c>
    </row>
    <row r="987" spans="1:15" x14ac:dyDescent="0.25">
      <c r="A987" s="26" t="e">
        <f>MOD(IF(ROW()=2,  0.1,    IF(INDEX(TimeEntry2[WkEnd],ROW()-1)  =INDEX(TimeEntry2[WkEnd],ROW()-2),    INDEX(TimeEntry2[format],ROW()-2),    INDEX(TimeEntry2[format],ROW()-2)    +1)),2)</f>
        <v>#REF!</v>
      </c>
      <c r="B987" s="6"/>
      <c r="C987" s="7"/>
      <c r="D987" s="8" t="s">
        <v>194</v>
      </c>
      <c r="E987" s="7" t="e">
        <f>IF(TimeEntry2[[#This Row],[Date]]=0,#REF!,G987+(7-L987))</f>
        <v>#REF!</v>
      </c>
      <c r="F987" s="21" t="str">
        <f>INDEX(projects[Charge_Code],MATCH(TimeEntry2[[#This Row],[Project_ID]],projects[Project_ID],0))</f>
        <v>210035-64 VBB 3rd - new bridge VO</v>
      </c>
      <c r="G987" s="27">
        <f>ROUNDDOWN(TimeEntry2[[#This Row],[Timestamp]],0)</f>
        <v>0</v>
      </c>
      <c r="H987" s="8">
        <v>7.5</v>
      </c>
      <c r="I987" s="8" t="str">
        <f t="shared" si="26"/>
        <v>Normal Time</v>
      </c>
      <c r="J987" s="8"/>
      <c r="K987" s="24" t="str">
        <f>INDEX(projects[job number],MATCH(TimeEntry2[[#This Row],[Project_ID]],projects[Project_ID],0))</f>
        <v>210035-64</v>
      </c>
      <c r="L987" s="8" t="str">
        <f>IF(TimeEntry2[[#This Row],[Date]]=0,"",WEEKDAY(G987,2))</f>
        <v/>
      </c>
      <c r="M987" s="28" t="e">
        <f>YEAR(TimeEntry2[[#This Row],[WkEnd]])</f>
        <v>#REF!</v>
      </c>
      <c r="N987" s="28" t="e">
        <f>WEEKNUM(TimeEntry2[[#This Row],[WkEnd]])</f>
        <v>#REF!</v>
      </c>
      <c r="O987" s="28" t="e">
        <f>TimeEntry2[[#This Row],[Year]]&amp;"-"&amp;TimeEntry2[[#This Row],[WkNo]]</f>
        <v>#REF!</v>
      </c>
    </row>
    <row r="988" spans="1:15" x14ac:dyDescent="0.25">
      <c r="A988" s="26" t="e">
        <f>MOD(IF(ROW()=2,  0.1,    IF(INDEX(TimeEntry2[WkEnd],ROW()-1)  =INDEX(TimeEntry2[WkEnd],ROW()-2),    INDEX(TimeEntry2[format],ROW()-2),    INDEX(TimeEntry2[format],ROW()-2)    +1)),2)</f>
        <v>#REF!</v>
      </c>
      <c r="B988" s="6"/>
      <c r="C988" s="7"/>
      <c r="D988" s="8" t="s">
        <v>194</v>
      </c>
      <c r="E988" s="7" t="e">
        <f>IF(TimeEntry2[[#This Row],[Date]]=0,#REF!,G988+(7-L988))</f>
        <v>#REF!</v>
      </c>
      <c r="F988" s="21" t="str">
        <f>INDEX(projects[Charge_Code],MATCH(TimeEntry2[[#This Row],[Project_ID]],projects[Project_ID],0))</f>
        <v>210035-64 VBB 3rd - new bridge VO</v>
      </c>
      <c r="G988" s="27">
        <f>ROUNDDOWN(TimeEntry2[[#This Row],[Timestamp]],0)</f>
        <v>0</v>
      </c>
      <c r="H988" s="8">
        <v>7.5</v>
      </c>
      <c r="I988" s="8" t="str">
        <f t="shared" si="26"/>
        <v>Normal Time</v>
      </c>
      <c r="J988" s="8"/>
      <c r="K988" s="24" t="str">
        <f>INDEX(projects[job number],MATCH(TimeEntry2[[#This Row],[Project_ID]],projects[Project_ID],0))</f>
        <v>210035-64</v>
      </c>
      <c r="L988" s="8" t="str">
        <f>IF(TimeEntry2[[#This Row],[Date]]=0,"",WEEKDAY(G988,2))</f>
        <v/>
      </c>
      <c r="M988" s="28" t="e">
        <f>YEAR(TimeEntry2[[#This Row],[WkEnd]])</f>
        <v>#REF!</v>
      </c>
      <c r="N988" s="28" t="e">
        <f>WEEKNUM(TimeEntry2[[#This Row],[WkEnd]])</f>
        <v>#REF!</v>
      </c>
      <c r="O988" s="28" t="e">
        <f>TimeEntry2[[#This Row],[Year]]&amp;"-"&amp;TimeEntry2[[#This Row],[WkNo]]</f>
        <v>#REF!</v>
      </c>
    </row>
    <row r="989" spans="1:15" x14ac:dyDescent="0.25">
      <c r="A989" s="26" t="e">
        <f>MOD(IF(ROW()=2,  0.1,    IF(INDEX(TimeEntry2[WkEnd],ROW()-1)  =INDEX(TimeEntry2[WkEnd],ROW()-2),    INDEX(TimeEntry2[format],ROW()-2),    INDEX(TimeEntry2[format],ROW()-2)    +1)),2)</f>
        <v>#REF!</v>
      </c>
      <c r="B989" s="6"/>
      <c r="C989" s="7"/>
      <c r="D989" s="8" t="s">
        <v>194</v>
      </c>
      <c r="E989" s="7" t="e">
        <f>IF(TimeEntry2[[#This Row],[Date]]=0,#REF!,G989+(7-L989))</f>
        <v>#REF!</v>
      </c>
      <c r="F989" s="21" t="str">
        <f>INDEX(projects[Charge_Code],MATCH(TimeEntry2[[#This Row],[Project_ID]],projects[Project_ID],0))</f>
        <v>210035-64 VBB 3rd - new bridge VO</v>
      </c>
      <c r="G989" s="27">
        <f>ROUNDDOWN(TimeEntry2[[#This Row],[Timestamp]],0)</f>
        <v>0</v>
      </c>
      <c r="H989" s="8">
        <v>5.5</v>
      </c>
      <c r="I989" s="8" t="str">
        <f t="shared" si="26"/>
        <v>Normal Time</v>
      </c>
      <c r="J989" s="8"/>
      <c r="K989" s="24" t="str">
        <f>INDEX(projects[job number],MATCH(TimeEntry2[[#This Row],[Project_ID]],projects[Project_ID],0))</f>
        <v>210035-64</v>
      </c>
      <c r="L989" s="8" t="str">
        <f>IF(TimeEntry2[[#This Row],[Date]]=0,"",WEEKDAY(G989,2))</f>
        <v/>
      </c>
      <c r="M989" s="28" t="e">
        <f>YEAR(TimeEntry2[[#This Row],[WkEnd]])</f>
        <v>#REF!</v>
      </c>
      <c r="N989" s="28" t="e">
        <f>WEEKNUM(TimeEntry2[[#This Row],[WkEnd]])</f>
        <v>#REF!</v>
      </c>
      <c r="O989" s="28" t="e">
        <f>TimeEntry2[[#This Row],[Year]]&amp;"-"&amp;TimeEntry2[[#This Row],[WkNo]]</f>
        <v>#REF!</v>
      </c>
    </row>
    <row r="990" spans="1:15" x14ac:dyDescent="0.25">
      <c r="A990" s="26" t="e">
        <f>MOD(IF(ROW()=2,  0.1,    IF(INDEX(TimeEntry2[WkEnd],ROW()-1)  =INDEX(TimeEntry2[WkEnd],ROW()-2),    INDEX(TimeEntry2[format],ROW()-2),    INDEX(TimeEntry2[format],ROW()-2)    +1)),2)</f>
        <v>#REF!</v>
      </c>
      <c r="B990" s="6"/>
      <c r="C990" s="7"/>
      <c r="D990" s="8" t="s">
        <v>78</v>
      </c>
      <c r="E990" s="7" t="e">
        <f>IF(TimeEntry2[[#This Row],[Date]]=0,#REF!,G990+(7-L990))</f>
        <v>#REF!</v>
      </c>
      <c r="F990" s="21" t="str">
        <f>INDEX(projects[Charge_Code],MATCH(TimeEntry2[[#This Row],[Project_ID]],projects[Project_ID],0))</f>
        <v>255670-17 LOWER KINGS ROAD ASSESSMENT (01-382)</v>
      </c>
      <c r="G990" s="27">
        <f>ROUNDDOWN(TimeEntry2[[#This Row],[Timestamp]],0)</f>
        <v>0</v>
      </c>
      <c r="H990" s="8">
        <v>2</v>
      </c>
      <c r="I990" s="8" t="str">
        <f t="shared" si="26"/>
        <v>Normal Time</v>
      </c>
      <c r="J990" s="8"/>
      <c r="K990" s="24" t="str">
        <f>INDEX(projects[job number],MATCH(TimeEntry2[[#This Row],[Project_ID]],projects[Project_ID],0))</f>
        <v>255670-17</v>
      </c>
      <c r="L990" s="8" t="str">
        <f>IF(TimeEntry2[[#This Row],[Date]]=0,"",WEEKDAY(G990,2))</f>
        <v/>
      </c>
      <c r="M990" s="28" t="e">
        <f>YEAR(TimeEntry2[[#This Row],[WkEnd]])</f>
        <v>#REF!</v>
      </c>
      <c r="N990" s="28" t="e">
        <f>WEEKNUM(TimeEntry2[[#This Row],[WkEnd]])</f>
        <v>#REF!</v>
      </c>
      <c r="O990" s="28" t="e">
        <f>TimeEntry2[[#This Row],[Year]]&amp;"-"&amp;TimeEntry2[[#This Row],[WkNo]]</f>
        <v>#REF!</v>
      </c>
    </row>
    <row r="991" spans="1:15" x14ac:dyDescent="0.25">
      <c r="A991" s="26" t="e">
        <f>MOD(IF(ROW()=2,  0.1,    IF(INDEX(TimeEntry2[WkEnd],ROW()-1)  =INDEX(TimeEntry2[WkEnd],ROW()-2),    INDEX(TimeEntry2[format],ROW()-2),    INDEX(TimeEntry2[format],ROW()-2)    +1)),2)</f>
        <v>#REF!</v>
      </c>
      <c r="B991" s="6"/>
      <c r="C991" s="7"/>
      <c r="D991" s="8" t="s">
        <v>136</v>
      </c>
      <c r="E991" s="7" t="e">
        <f>IF(TimeEntry2[[#This Row],[Date]]=0,#REF!,G991+(7-L991))</f>
        <v>#REF!</v>
      </c>
      <c r="F991" s="21" t="str">
        <f>INDEX(projects[Charge_Code],MATCH(TimeEntry2[[#This Row],[Project_ID]],projects[Project_ID],0))</f>
        <v>268017-25  KSC - Tunnel</v>
      </c>
      <c r="G991" s="27">
        <f>ROUNDDOWN(TimeEntry2[[#This Row],[Timestamp]],0)</f>
        <v>0</v>
      </c>
      <c r="H991" s="8">
        <v>7.5</v>
      </c>
      <c r="I991" s="8" t="str">
        <f t="shared" si="26"/>
        <v>Normal Time</v>
      </c>
      <c r="J991" s="8"/>
      <c r="K991" s="24" t="str">
        <f>INDEX(projects[job number],MATCH(TimeEntry2[[#This Row],[Project_ID]],projects[Project_ID],0))</f>
        <v xml:space="preserve">268017-25 </v>
      </c>
      <c r="L991" s="8" t="str">
        <f>IF(TimeEntry2[[#This Row],[Date]]=0,"",WEEKDAY(G991,2))</f>
        <v/>
      </c>
      <c r="M991" s="28" t="e">
        <f>YEAR(TimeEntry2[[#This Row],[WkEnd]])</f>
        <v>#REF!</v>
      </c>
      <c r="N991" s="28" t="e">
        <f>WEEKNUM(TimeEntry2[[#This Row],[WkEnd]])</f>
        <v>#REF!</v>
      </c>
      <c r="O991" s="28" t="e">
        <f>TimeEntry2[[#This Row],[Year]]&amp;"-"&amp;TimeEntry2[[#This Row],[WkNo]]</f>
        <v>#REF!</v>
      </c>
    </row>
    <row r="992" spans="1:15" x14ac:dyDescent="0.25">
      <c r="A992" s="26" t="e">
        <f>MOD(IF(ROW()=2,  0.1,    IF(INDEX(TimeEntry2[WkEnd],ROW()-1)  =INDEX(TimeEntry2[WkEnd],ROW()-2),    INDEX(TimeEntry2[format],ROW()-2),    INDEX(TimeEntry2[format],ROW()-2)    +1)),2)</f>
        <v>#REF!</v>
      </c>
      <c r="B992" s="6"/>
      <c r="C992" s="7"/>
      <c r="D992" s="8" t="s">
        <v>194</v>
      </c>
      <c r="E992" s="7" t="e">
        <f>IF(TimeEntry2[[#This Row],[Date]]=0,#REF!,G992+(7-L992))</f>
        <v>#REF!</v>
      </c>
      <c r="F992" s="21" t="str">
        <f>INDEX(projects[Charge_Code],MATCH(TimeEntry2[[#This Row],[Project_ID]],projects[Project_ID],0))</f>
        <v>210035-64 VBB 3rd - new bridge VO</v>
      </c>
      <c r="G992" s="27">
        <f>ROUNDDOWN(TimeEntry2[[#This Row],[Timestamp]],0)</f>
        <v>0</v>
      </c>
      <c r="H992" s="8">
        <v>7.5</v>
      </c>
      <c r="I992" s="8" t="str">
        <f t="shared" si="26"/>
        <v>Normal Time</v>
      </c>
      <c r="J992" s="8"/>
      <c r="K992" s="24" t="str">
        <f>INDEX(projects[job number],MATCH(TimeEntry2[[#This Row],[Project_ID]],projects[Project_ID],0))</f>
        <v>210035-64</v>
      </c>
      <c r="L992" s="8" t="str">
        <f>IF(TimeEntry2[[#This Row],[Date]]=0,"",WEEKDAY(G992,2))</f>
        <v/>
      </c>
      <c r="M992" s="28" t="e">
        <f>YEAR(TimeEntry2[[#This Row],[WkEnd]])</f>
        <v>#REF!</v>
      </c>
      <c r="N992" s="28" t="e">
        <f>WEEKNUM(TimeEntry2[[#This Row],[WkEnd]])</f>
        <v>#REF!</v>
      </c>
      <c r="O992" s="28" t="e">
        <f>TimeEntry2[[#This Row],[Year]]&amp;"-"&amp;TimeEntry2[[#This Row],[WkNo]]</f>
        <v>#REF!</v>
      </c>
    </row>
    <row r="993" spans="1:15" x14ac:dyDescent="0.25">
      <c r="A993" s="26" t="e">
        <f>MOD(IF(ROW()=2,  0.1,    IF(INDEX(TimeEntry2[WkEnd],ROW()-1)  =INDEX(TimeEntry2[WkEnd],ROW()-2),    INDEX(TimeEntry2[format],ROW()-2),    INDEX(TimeEntry2[format],ROW()-2)    +1)),2)</f>
        <v>#REF!</v>
      </c>
      <c r="B993" s="6"/>
      <c r="C993" s="7"/>
      <c r="D993" s="8" t="s">
        <v>136</v>
      </c>
      <c r="E993" s="7" t="e">
        <f>IF(TimeEntry2[[#This Row],[Date]]=0,#REF!,G993+(7-L993))</f>
        <v>#REF!</v>
      </c>
      <c r="F993" s="21" t="str">
        <f>INDEX(projects[Charge_Code],MATCH(TimeEntry2[[#This Row],[Project_ID]],projects[Project_ID],0))</f>
        <v>268017-25  KSC - Tunnel</v>
      </c>
      <c r="G993" s="27">
        <f>ROUNDDOWN(TimeEntry2[[#This Row],[Timestamp]],0)</f>
        <v>0</v>
      </c>
      <c r="H993" s="8">
        <v>5</v>
      </c>
      <c r="I993" s="8" t="str">
        <f t="shared" si="26"/>
        <v>Normal Time</v>
      </c>
      <c r="J993" s="8"/>
      <c r="K993" s="24" t="str">
        <f>INDEX(projects[job number],MATCH(TimeEntry2[[#This Row],[Project_ID]],projects[Project_ID],0))</f>
        <v xml:space="preserve">268017-25 </v>
      </c>
      <c r="L993" s="8" t="str">
        <f>IF(TimeEntry2[[#This Row],[Date]]=0,"",WEEKDAY(G993,2))</f>
        <v/>
      </c>
      <c r="M993" s="28" t="e">
        <f>YEAR(TimeEntry2[[#This Row],[WkEnd]])</f>
        <v>#REF!</v>
      </c>
      <c r="N993" s="28" t="e">
        <f>WEEKNUM(TimeEntry2[[#This Row],[WkEnd]])</f>
        <v>#REF!</v>
      </c>
      <c r="O993" s="28" t="e">
        <f>TimeEntry2[[#This Row],[Year]]&amp;"-"&amp;TimeEntry2[[#This Row],[WkNo]]</f>
        <v>#REF!</v>
      </c>
    </row>
    <row r="994" spans="1:15" x14ac:dyDescent="0.25">
      <c r="A994" s="26" t="e">
        <f>MOD(IF(ROW()=2,  0.1,    IF(INDEX(TimeEntry2[WkEnd],ROW()-1)  =INDEX(TimeEntry2[WkEnd],ROW()-2),    INDEX(TimeEntry2[format],ROW()-2),    INDEX(TimeEntry2[format],ROW()-2)    +1)),2)</f>
        <v>#REF!</v>
      </c>
      <c r="B994" s="6"/>
      <c r="C994" s="7"/>
      <c r="D994" s="8" t="s">
        <v>78</v>
      </c>
      <c r="E994" s="7" t="e">
        <f>IF(TimeEntry2[[#This Row],[Date]]=0,#REF!,G994+(7-L994))</f>
        <v>#REF!</v>
      </c>
      <c r="F994" s="21" t="str">
        <f>INDEX(projects[Charge_Code],MATCH(TimeEntry2[[#This Row],[Project_ID]],projects[Project_ID],0))</f>
        <v>255670-17 LOWER KINGS ROAD ASSESSMENT (01-382)</v>
      </c>
      <c r="G994" s="27">
        <f>ROUNDDOWN(TimeEntry2[[#This Row],[Timestamp]],0)</f>
        <v>0</v>
      </c>
      <c r="H994" s="8">
        <v>2.5</v>
      </c>
      <c r="I994" s="8" t="str">
        <f t="shared" si="26"/>
        <v>Normal Time</v>
      </c>
      <c r="J994" s="8"/>
      <c r="K994" s="24" t="str">
        <f>INDEX(projects[job number],MATCH(TimeEntry2[[#This Row],[Project_ID]],projects[Project_ID],0))</f>
        <v>255670-17</v>
      </c>
      <c r="L994" s="8" t="str">
        <f>IF(TimeEntry2[[#This Row],[Date]]=0,"",WEEKDAY(G994,2))</f>
        <v/>
      </c>
      <c r="M994" s="28" t="e">
        <f>YEAR(TimeEntry2[[#This Row],[WkEnd]])</f>
        <v>#REF!</v>
      </c>
      <c r="N994" s="28" t="e">
        <f>WEEKNUM(TimeEntry2[[#This Row],[WkEnd]])</f>
        <v>#REF!</v>
      </c>
      <c r="O994" s="28" t="e">
        <f>TimeEntry2[[#This Row],[Year]]&amp;"-"&amp;TimeEntry2[[#This Row],[WkNo]]</f>
        <v>#REF!</v>
      </c>
    </row>
    <row r="995" spans="1:15" x14ac:dyDescent="0.25">
      <c r="A995" s="26" t="e">
        <f>MOD(IF(ROW()=2,  0.1,    IF(INDEX(TimeEntry2[WkEnd],ROW()-1)  =INDEX(TimeEntry2[WkEnd],ROW()-2),    INDEX(TimeEntry2[format],ROW()-2),    INDEX(TimeEntry2[format],ROW()-2)    +1)),2)</f>
        <v>#REF!</v>
      </c>
      <c r="B995" s="6"/>
      <c r="C995" s="7"/>
      <c r="D995" s="8" t="s">
        <v>194</v>
      </c>
      <c r="E995" s="7" t="e">
        <f>IF(TimeEntry2[[#This Row],[Date]]=0,#REF!,G995+(7-L995))</f>
        <v>#REF!</v>
      </c>
      <c r="F995" s="21" t="str">
        <f>INDEX(projects[Charge_Code],MATCH(TimeEntry2[[#This Row],[Project_ID]],projects[Project_ID],0))</f>
        <v>210035-64 VBB 3rd - new bridge VO</v>
      </c>
      <c r="G995" s="27">
        <f>ROUNDDOWN(TimeEntry2[[#This Row],[Timestamp]],0)</f>
        <v>0</v>
      </c>
      <c r="H995" s="8">
        <v>7.5</v>
      </c>
      <c r="I995" s="8" t="str">
        <f t="shared" si="26"/>
        <v>Normal Time</v>
      </c>
      <c r="J995" s="8"/>
      <c r="K995" s="24" t="str">
        <f>INDEX(projects[job number],MATCH(TimeEntry2[[#This Row],[Project_ID]],projects[Project_ID],0))</f>
        <v>210035-64</v>
      </c>
      <c r="L995" s="8" t="str">
        <f>IF(TimeEntry2[[#This Row],[Date]]=0,"",WEEKDAY(G995,2))</f>
        <v/>
      </c>
      <c r="M995" s="28" t="e">
        <f>YEAR(TimeEntry2[[#This Row],[WkEnd]])</f>
        <v>#REF!</v>
      </c>
      <c r="N995" s="28" t="e">
        <f>WEEKNUM(TimeEntry2[[#This Row],[WkEnd]])</f>
        <v>#REF!</v>
      </c>
      <c r="O995" s="28" t="e">
        <f>TimeEntry2[[#This Row],[Year]]&amp;"-"&amp;TimeEntry2[[#This Row],[WkNo]]</f>
        <v>#REF!</v>
      </c>
    </row>
    <row r="996" spans="1:15" x14ac:dyDescent="0.25">
      <c r="A996" s="26" t="e">
        <f>MOD(IF(ROW()=2,  0.1,    IF(INDEX(TimeEntry2[WkEnd],ROW()-1)  =INDEX(TimeEntry2[WkEnd],ROW()-2),    INDEX(TimeEntry2[format],ROW()-2),    INDEX(TimeEntry2[format],ROW()-2)    +1)),2)</f>
        <v>#REF!</v>
      </c>
      <c r="B996" s="6"/>
      <c r="C996" s="7"/>
      <c r="D996" s="8" t="s">
        <v>136</v>
      </c>
      <c r="E996" s="7" t="e">
        <f>IF(TimeEntry2[[#This Row],[Date]]=0,#REF!,G996+(7-L996))</f>
        <v>#REF!</v>
      </c>
      <c r="F996" s="21" t="str">
        <f>INDEX(projects[Charge_Code],MATCH(TimeEntry2[[#This Row],[Project_ID]],projects[Project_ID],0))</f>
        <v>268017-25  KSC - Tunnel</v>
      </c>
      <c r="G996" s="27">
        <f>ROUNDDOWN(TimeEntry2[[#This Row],[Timestamp]],0)</f>
        <v>0</v>
      </c>
      <c r="H996" s="8">
        <v>7.5</v>
      </c>
      <c r="I996" s="8" t="str">
        <f t="shared" si="26"/>
        <v>Normal Time</v>
      </c>
      <c r="J996" s="8"/>
      <c r="K996" s="24" t="str">
        <f>INDEX(projects[job number],MATCH(TimeEntry2[[#This Row],[Project_ID]],projects[Project_ID],0))</f>
        <v xml:space="preserve">268017-25 </v>
      </c>
      <c r="L996" s="8" t="str">
        <f>IF(TimeEntry2[[#This Row],[Date]]=0,"",WEEKDAY(G996,2))</f>
        <v/>
      </c>
      <c r="M996" s="28" t="e">
        <f>YEAR(TimeEntry2[[#This Row],[WkEnd]])</f>
        <v>#REF!</v>
      </c>
      <c r="N996" s="28" t="e">
        <f>WEEKNUM(TimeEntry2[[#This Row],[WkEnd]])</f>
        <v>#REF!</v>
      </c>
      <c r="O996" s="28" t="e">
        <f>TimeEntry2[[#This Row],[Year]]&amp;"-"&amp;TimeEntry2[[#This Row],[WkNo]]</f>
        <v>#REF!</v>
      </c>
    </row>
    <row r="997" spans="1:15" x14ac:dyDescent="0.25">
      <c r="A997" s="26" t="e">
        <f>MOD(IF(ROW()=2,  0.1,    IF(INDEX(TimeEntry2[WkEnd],ROW()-1)  =INDEX(TimeEntry2[WkEnd],ROW()-2),    INDEX(TimeEntry2[format],ROW()-2),    INDEX(TimeEntry2[format],ROW()-2)    +1)),2)</f>
        <v>#REF!</v>
      </c>
      <c r="B997" s="6"/>
      <c r="C997" s="7"/>
      <c r="D997" s="8" t="s">
        <v>136</v>
      </c>
      <c r="E997" s="7" t="e">
        <f>IF(TimeEntry2[[#This Row],[Date]]=0,#REF!,G997+(7-L997))</f>
        <v>#REF!</v>
      </c>
      <c r="F997" s="21" t="str">
        <f>INDEX(projects[Charge_Code],MATCH(TimeEntry2[[#This Row],[Project_ID]],projects[Project_ID],0))</f>
        <v>268017-25  KSC - Tunnel</v>
      </c>
      <c r="G997" s="27">
        <f>ROUNDDOWN(TimeEntry2[[#This Row],[Timestamp]],0)</f>
        <v>0</v>
      </c>
      <c r="H997" s="8">
        <v>7.5</v>
      </c>
      <c r="I997" s="8" t="str">
        <f t="shared" si="26"/>
        <v>Normal Time</v>
      </c>
      <c r="J997" s="8"/>
      <c r="K997" s="24" t="str">
        <f>INDEX(projects[job number],MATCH(TimeEntry2[[#This Row],[Project_ID]],projects[Project_ID],0))</f>
        <v xml:space="preserve">268017-25 </v>
      </c>
      <c r="L997" s="8" t="str">
        <f>IF(TimeEntry2[[#This Row],[Date]]=0,"",WEEKDAY(G997,2))</f>
        <v/>
      </c>
      <c r="M997" s="28" t="e">
        <f>YEAR(TimeEntry2[[#This Row],[WkEnd]])</f>
        <v>#REF!</v>
      </c>
      <c r="N997" s="28" t="e">
        <f>WEEKNUM(TimeEntry2[[#This Row],[WkEnd]])</f>
        <v>#REF!</v>
      </c>
      <c r="O997" s="28" t="e">
        <f>TimeEntry2[[#This Row],[Year]]&amp;"-"&amp;TimeEntry2[[#This Row],[WkNo]]</f>
        <v>#REF!</v>
      </c>
    </row>
    <row r="998" spans="1:15" x14ac:dyDescent="0.25">
      <c r="A998" s="26" t="e">
        <f>MOD(IF(ROW()=2,  0.1,    IF(INDEX(TimeEntry2[WkEnd],ROW()-1)  =INDEX(TimeEntry2[WkEnd],ROW()-2),    INDEX(TimeEntry2[format],ROW()-2),    INDEX(TimeEntry2[format],ROW()-2)    +1)),2)</f>
        <v>#REF!</v>
      </c>
      <c r="B998" s="6"/>
      <c r="C998" s="7"/>
      <c r="D998" s="8" t="s">
        <v>194</v>
      </c>
      <c r="E998" s="7" t="e">
        <f>IF(TimeEntry2[[#This Row],[Date]]=0,#REF!,G998+(7-L998))</f>
        <v>#REF!</v>
      </c>
      <c r="F998" s="21" t="str">
        <f>INDEX(projects[Charge_Code],MATCH(TimeEntry2[[#This Row],[Project_ID]],projects[Project_ID],0))</f>
        <v>210035-64 VBB 3rd - new bridge VO</v>
      </c>
      <c r="G998" s="27">
        <f>ROUNDDOWN(TimeEntry2[[#This Row],[Timestamp]],0)</f>
        <v>0</v>
      </c>
      <c r="H998" s="8">
        <v>7.5</v>
      </c>
      <c r="I998" s="8" t="str">
        <f t="shared" si="26"/>
        <v>Normal Time</v>
      </c>
      <c r="J998" s="8"/>
      <c r="K998" s="24" t="str">
        <f>INDEX(projects[job number],MATCH(TimeEntry2[[#This Row],[Project_ID]],projects[Project_ID],0))</f>
        <v>210035-64</v>
      </c>
      <c r="L998" s="8" t="str">
        <f>IF(TimeEntry2[[#This Row],[Date]]=0,"",WEEKDAY(G998,2))</f>
        <v/>
      </c>
      <c r="M998" s="28" t="e">
        <f>YEAR(TimeEntry2[[#This Row],[WkEnd]])</f>
        <v>#REF!</v>
      </c>
      <c r="N998" s="28" t="e">
        <f>WEEKNUM(TimeEntry2[[#This Row],[WkEnd]])</f>
        <v>#REF!</v>
      </c>
      <c r="O998" s="28" t="e">
        <f>TimeEntry2[[#This Row],[Year]]&amp;"-"&amp;TimeEntry2[[#This Row],[WkNo]]</f>
        <v>#REF!</v>
      </c>
    </row>
    <row r="999" spans="1:15" x14ac:dyDescent="0.25">
      <c r="A999" s="26" t="e">
        <f>MOD(IF(ROW()=2,  0.1,    IF(INDEX(TimeEntry2[WkEnd],ROW()-1)  =INDEX(TimeEntry2[WkEnd],ROW()-2),    INDEX(TimeEntry2[format],ROW()-2),    INDEX(TimeEntry2[format],ROW()-2)    +1)),2)</f>
        <v>#REF!</v>
      </c>
      <c r="B999" s="6"/>
      <c r="C999" s="7"/>
      <c r="D999" s="8" t="s">
        <v>194</v>
      </c>
      <c r="E999" s="7" t="e">
        <f>IF(TimeEntry2[[#This Row],[Date]]=0,#REF!,G999+(7-L999))</f>
        <v>#REF!</v>
      </c>
      <c r="F999" s="21" t="str">
        <f>INDEX(projects[Charge_Code],MATCH(TimeEntry2[[#This Row],[Project_ID]],projects[Project_ID],0))</f>
        <v>210035-64 VBB 3rd - new bridge VO</v>
      </c>
      <c r="G999" s="27">
        <f>ROUNDDOWN(TimeEntry2[[#This Row],[Timestamp]],0)</f>
        <v>0</v>
      </c>
      <c r="H999" s="8">
        <v>7.5</v>
      </c>
      <c r="I999" s="8" t="str">
        <f t="shared" si="26"/>
        <v>Normal Time</v>
      </c>
      <c r="J999" s="8"/>
      <c r="K999" s="24" t="str">
        <f>INDEX(projects[job number],MATCH(TimeEntry2[[#This Row],[Project_ID]],projects[Project_ID],0))</f>
        <v>210035-64</v>
      </c>
      <c r="L999" s="8" t="str">
        <f>IF(TimeEntry2[[#This Row],[Date]]=0,"",WEEKDAY(G999,2))</f>
        <v/>
      </c>
      <c r="M999" s="28" t="e">
        <f>YEAR(TimeEntry2[[#This Row],[WkEnd]])</f>
        <v>#REF!</v>
      </c>
      <c r="N999" s="28" t="e">
        <f>WEEKNUM(TimeEntry2[[#This Row],[WkEnd]])</f>
        <v>#REF!</v>
      </c>
      <c r="O999" s="28" t="e">
        <f>TimeEntry2[[#This Row],[Year]]&amp;"-"&amp;TimeEntry2[[#This Row],[WkNo]]</f>
        <v>#REF!</v>
      </c>
    </row>
    <row r="1000" spans="1:15" x14ac:dyDescent="0.25">
      <c r="A1000" s="26" t="e">
        <f>MOD(IF(ROW()=2,  0.1,    IF(INDEX(TimeEntry2[WkEnd],ROW()-1)  =INDEX(TimeEntry2[WkEnd],ROW()-2),    INDEX(TimeEntry2[format],ROW()-2),    INDEX(TimeEntry2[format],ROW()-2)    +1)),2)</f>
        <v>#REF!</v>
      </c>
      <c r="B1000" s="6"/>
      <c r="C1000" s="7"/>
      <c r="D1000" s="8" t="s">
        <v>136</v>
      </c>
      <c r="E1000" s="7" t="e">
        <f>IF(TimeEntry2[[#This Row],[Date]]=0,#REF!,G1000+(7-L1000))</f>
        <v>#REF!</v>
      </c>
      <c r="F1000" s="21" t="str">
        <f>INDEX(projects[Charge_Code],MATCH(TimeEntry2[[#This Row],[Project_ID]],projects[Project_ID],0))</f>
        <v>268017-25  KSC - Tunnel</v>
      </c>
      <c r="G1000" s="27">
        <f>ROUNDDOWN(TimeEntry2[[#This Row],[Timestamp]],0)</f>
        <v>0</v>
      </c>
      <c r="H1000" s="8">
        <v>7.5</v>
      </c>
      <c r="I1000" s="8" t="str">
        <f t="shared" si="26"/>
        <v>Normal Time</v>
      </c>
      <c r="J1000" s="8"/>
      <c r="K1000" s="24" t="str">
        <f>INDEX(projects[job number],MATCH(TimeEntry2[[#This Row],[Project_ID]],projects[Project_ID],0))</f>
        <v xml:space="preserve">268017-25 </v>
      </c>
      <c r="L1000" s="8" t="str">
        <f>IF(TimeEntry2[[#This Row],[Date]]=0,"",WEEKDAY(G1000,2))</f>
        <v/>
      </c>
      <c r="M1000" s="28" t="e">
        <f>YEAR(TimeEntry2[[#This Row],[WkEnd]])</f>
        <v>#REF!</v>
      </c>
      <c r="N1000" s="28" t="e">
        <f>WEEKNUM(TimeEntry2[[#This Row],[WkEnd]])</f>
        <v>#REF!</v>
      </c>
      <c r="O1000" s="28" t="e">
        <f>TimeEntry2[[#This Row],[Year]]&amp;"-"&amp;TimeEntry2[[#This Row],[WkNo]]</f>
        <v>#REF!</v>
      </c>
    </row>
    <row r="1001" spans="1:15" x14ac:dyDescent="0.25">
      <c r="A1001" s="26" t="e">
        <f>MOD(IF(ROW()=2,  0.1,    IF(INDEX(TimeEntry2[WkEnd],ROW()-1)  =INDEX(TimeEntry2[WkEnd],ROW()-2),    INDEX(TimeEntry2[format],ROW()-2),    INDEX(TimeEntry2[format],ROW()-2)    +1)),2)</f>
        <v>#REF!</v>
      </c>
      <c r="B1001" s="6"/>
      <c r="C1001" s="7"/>
      <c r="D1001" s="8" t="s">
        <v>136</v>
      </c>
      <c r="E1001" s="7" t="e">
        <f>IF(TimeEntry2[[#This Row],[Date]]=0,#REF!,G1001+(7-L1001))</f>
        <v>#REF!</v>
      </c>
      <c r="F1001" s="21" t="str">
        <f>INDEX(projects[Charge_Code],MATCH(TimeEntry2[[#This Row],[Project_ID]],projects[Project_ID],0))</f>
        <v>268017-25  KSC - Tunnel</v>
      </c>
      <c r="G1001" s="27">
        <f>ROUNDDOWN(TimeEntry2[[#This Row],[Timestamp]],0)</f>
        <v>0</v>
      </c>
      <c r="H1001" s="8">
        <v>7.5</v>
      </c>
      <c r="I1001" s="8" t="str">
        <f t="shared" si="26"/>
        <v>Normal Time</v>
      </c>
      <c r="J1001" s="8"/>
      <c r="K1001" s="24" t="str">
        <f>INDEX(projects[job number],MATCH(TimeEntry2[[#This Row],[Project_ID]],projects[Project_ID],0))</f>
        <v xml:space="preserve">268017-25 </v>
      </c>
      <c r="L1001" s="8" t="str">
        <f>IF(TimeEntry2[[#This Row],[Date]]=0,"",WEEKDAY(G1001,2))</f>
        <v/>
      </c>
      <c r="M1001" s="28" t="e">
        <f>YEAR(TimeEntry2[[#This Row],[WkEnd]])</f>
        <v>#REF!</v>
      </c>
      <c r="N1001" s="28" t="e">
        <f>WEEKNUM(TimeEntry2[[#This Row],[WkEnd]])</f>
        <v>#REF!</v>
      </c>
      <c r="O1001" s="28" t="e">
        <f>TimeEntry2[[#This Row],[Year]]&amp;"-"&amp;TimeEntry2[[#This Row],[WkNo]]</f>
        <v>#REF!</v>
      </c>
    </row>
    <row r="1002" spans="1:15" x14ac:dyDescent="0.25">
      <c r="A1002" s="26" t="e">
        <f>MOD(IF(ROW()=2,  0.1,    IF(INDEX(TimeEntry2[WkEnd],ROW()-1)  =INDEX(TimeEntry2[WkEnd],ROW()-2),    INDEX(TimeEntry2[format],ROW()-2),    INDEX(TimeEntry2[format],ROW()-2)    +1)),2)</f>
        <v>#REF!</v>
      </c>
      <c r="B1002" s="6"/>
      <c r="C1002" s="7"/>
      <c r="D1002" s="8" t="s">
        <v>136</v>
      </c>
      <c r="E1002" s="7" t="e">
        <f>IF(TimeEntry2[[#This Row],[Date]]=0,#REF!,G1002+(7-L1002))</f>
        <v>#REF!</v>
      </c>
      <c r="F1002" s="21" t="str">
        <f>INDEX(projects[Charge_Code],MATCH(TimeEntry2[[#This Row],[Project_ID]],projects[Project_ID],0))</f>
        <v>268017-25  KSC - Tunnel</v>
      </c>
      <c r="G1002" s="27">
        <f>ROUNDDOWN(TimeEntry2[[#This Row],[Timestamp]],0)</f>
        <v>0</v>
      </c>
      <c r="H1002" s="8">
        <v>7.5</v>
      </c>
      <c r="I1002" s="8" t="str">
        <f t="shared" si="26"/>
        <v>Normal Time</v>
      </c>
      <c r="J1002" s="8"/>
      <c r="K1002" s="24" t="str">
        <f>INDEX(projects[job number],MATCH(TimeEntry2[[#This Row],[Project_ID]],projects[Project_ID],0))</f>
        <v xml:space="preserve">268017-25 </v>
      </c>
      <c r="L1002" s="8" t="str">
        <f>IF(TimeEntry2[[#This Row],[Date]]=0,"",WEEKDAY(G1002,2))</f>
        <v/>
      </c>
      <c r="M1002" s="28" t="e">
        <f>YEAR(TimeEntry2[[#This Row],[WkEnd]])</f>
        <v>#REF!</v>
      </c>
      <c r="N1002" s="28" t="e">
        <f>WEEKNUM(TimeEntry2[[#This Row],[WkEnd]])</f>
        <v>#REF!</v>
      </c>
      <c r="O1002" s="28" t="e">
        <f>TimeEntry2[[#This Row],[Year]]&amp;"-"&amp;TimeEntry2[[#This Row],[WkNo]]</f>
        <v>#REF!</v>
      </c>
    </row>
    <row r="1003" spans="1:15" x14ac:dyDescent="0.25">
      <c r="A1003" s="26" t="e">
        <f>MOD(IF(ROW()=2,  0.1,    IF(INDEX(TimeEntry2[WkEnd],ROW()-1)  =INDEX(TimeEntry2[WkEnd],ROW()-2),    INDEX(TimeEntry2[format],ROW()-2),    INDEX(TimeEntry2[format],ROW()-2)    +1)),2)</f>
        <v>#REF!</v>
      </c>
      <c r="B1003" s="6"/>
      <c r="C1003" s="7"/>
      <c r="D1003" s="8" t="s">
        <v>136</v>
      </c>
      <c r="E1003" s="7" t="e">
        <f>IF(TimeEntry2[[#This Row],[Date]]=0,#REF!,G1003+(7-L1003))</f>
        <v>#REF!</v>
      </c>
      <c r="F1003" s="21" t="str">
        <f>INDEX(projects[Charge_Code],MATCH(TimeEntry2[[#This Row],[Project_ID]],projects[Project_ID],0))</f>
        <v>268017-25  KSC - Tunnel</v>
      </c>
      <c r="G1003" s="27">
        <f>ROUNDDOWN(TimeEntry2[[#This Row],[Timestamp]],0)</f>
        <v>0</v>
      </c>
      <c r="H1003" s="8">
        <v>7.5</v>
      </c>
      <c r="I1003" s="8" t="str">
        <f t="shared" si="26"/>
        <v>Normal Time</v>
      </c>
      <c r="J1003" s="8"/>
      <c r="K1003" s="24" t="str">
        <f>INDEX(projects[job number],MATCH(TimeEntry2[[#This Row],[Project_ID]],projects[Project_ID],0))</f>
        <v xml:space="preserve">268017-25 </v>
      </c>
      <c r="L1003" s="8" t="str">
        <f>IF(TimeEntry2[[#This Row],[Date]]=0,"",WEEKDAY(G1003,2))</f>
        <v/>
      </c>
      <c r="M1003" s="28" t="e">
        <f>YEAR(TimeEntry2[[#This Row],[WkEnd]])</f>
        <v>#REF!</v>
      </c>
      <c r="N1003" s="28" t="e">
        <f>WEEKNUM(TimeEntry2[[#This Row],[WkEnd]])</f>
        <v>#REF!</v>
      </c>
      <c r="O1003" s="28" t="e">
        <f>TimeEntry2[[#This Row],[Year]]&amp;"-"&amp;TimeEntry2[[#This Row],[WkNo]]</f>
        <v>#REF!</v>
      </c>
    </row>
    <row r="1004" spans="1:15" x14ac:dyDescent="0.25">
      <c r="A1004" s="26" t="e">
        <f>MOD(IF(ROW()=2,  0.1,    IF(INDEX(TimeEntry2[WkEnd],ROW()-1)  =INDEX(TimeEntry2[WkEnd],ROW()-2),    INDEX(TimeEntry2[format],ROW()-2),    INDEX(TimeEntry2[format],ROW()-2)    +1)),2)</f>
        <v>#REF!</v>
      </c>
      <c r="B1004" s="6"/>
      <c r="C1004" s="7"/>
      <c r="D1004" s="8" t="s">
        <v>194</v>
      </c>
      <c r="E1004" s="7" t="e">
        <f>IF(TimeEntry2[[#This Row],[Date]]=0,#REF!,G1004+(7-L1004))</f>
        <v>#REF!</v>
      </c>
      <c r="F1004" s="21" t="str">
        <f>INDEX(projects[Charge_Code],MATCH(TimeEntry2[[#This Row],[Project_ID]],projects[Project_ID],0))</f>
        <v>210035-64 VBB 3rd - new bridge VO</v>
      </c>
      <c r="G1004" s="27">
        <f>ROUNDDOWN(TimeEntry2[[#This Row],[Timestamp]],0)</f>
        <v>0</v>
      </c>
      <c r="H1004" s="8">
        <v>7.5</v>
      </c>
      <c r="I1004" s="8" t="str">
        <f t="shared" si="26"/>
        <v>Normal Time</v>
      </c>
      <c r="J1004" s="8"/>
      <c r="K1004" s="24" t="str">
        <f>INDEX(projects[job number],MATCH(TimeEntry2[[#This Row],[Project_ID]],projects[Project_ID],0))</f>
        <v>210035-64</v>
      </c>
      <c r="L1004" s="8" t="str">
        <f>IF(TimeEntry2[[#This Row],[Date]]=0,"",WEEKDAY(G1004,2))</f>
        <v/>
      </c>
      <c r="M1004" s="28" t="e">
        <f>YEAR(TimeEntry2[[#This Row],[WkEnd]])</f>
        <v>#REF!</v>
      </c>
      <c r="N1004" s="28" t="e">
        <f>WEEKNUM(TimeEntry2[[#This Row],[WkEnd]])</f>
        <v>#REF!</v>
      </c>
      <c r="O1004" s="28" t="e">
        <f>TimeEntry2[[#This Row],[Year]]&amp;"-"&amp;TimeEntry2[[#This Row],[WkNo]]</f>
        <v>#REF!</v>
      </c>
    </row>
    <row r="1005" spans="1:15" x14ac:dyDescent="0.25">
      <c r="A1005" s="26" t="e">
        <f>MOD(IF(ROW()=2,  0.1,    IF(INDEX(TimeEntry2[WkEnd],ROW()-1)  =INDEX(TimeEntry2[WkEnd],ROW()-2),    INDEX(TimeEntry2[format],ROW()-2),    INDEX(TimeEntry2[format],ROW()-2)    +1)),2)</f>
        <v>#REF!</v>
      </c>
      <c r="B1005" s="6"/>
      <c r="C1005" s="7"/>
      <c r="D1005" s="8" t="s">
        <v>136</v>
      </c>
      <c r="E1005" s="7" t="e">
        <f>IF(TimeEntry2[[#This Row],[Date]]=0,#REF!,G1005+(7-L1005))</f>
        <v>#REF!</v>
      </c>
      <c r="F1005" s="21" t="str">
        <f>INDEX(projects[Charge_Code],MATCH(TimeEntry2[[#This Row],[Project_ID]],projects[Project_ID],0))</f>
        <v>268017-25  KSC - Tunnel</v>
      </c>
      <c r="G1005" s="27">
        <f>ROUNDDOWN(TimeEntry2[[#This Row],[Timestamp]],0)</f>
        <v>0</v>
      </c>
      <c r="H1005" s="8">
        <v>7.5</v>
      </c>
      <c r="I1005" s="8" t="str">
        <f t="shared" si="26"/>
        <v>Normal Time</v>
      </c>
      <c r="J1005" s="8"/>
      <c r="K1005" s="24" t="str">
        <f>INDEX(projects[job number],MATCH(TimeEntry2[[#This Row],[Project_ID]],projects[Project_ID],0))</f>
        <v xml:space="preserve">268017-25 </v>
      </c>
      <c r="L1005" s="8" t="str">
        <f>IF(TimeEntry2[[#This Row],[Date]]=0,"",WEEKDAY(G1005,2))</f>
        <v/>
      </c>
      <c r="M1005" s="28" t="e">
        <f>YEAR(TimeEntry2[[#This Row],[WkEnd]])</f>
        <v>#REF!</v>
      </c>
      <c r="N1005" s="28" t="e">
        <f>WEEKNUM(TimeEntry2[[#This Row],[WkEnd]])</f>
        <v>#REF!</v>
      </c>
      <c r="O1005" s="28" t="e">
        <f>TimeEntry2[[#This Row],[Year]]&amp;"-"&amp;TimeEntry2[[#This Row],[WkNo]]</f>
        <v>#REF!</v>
      </c>
    </row>
    <row r="1006" spans="1:15" x14ac:dyDescent="0.25">
      <c r="A1006" s="26" t="e">
        <f>MOD(IF(ROW()=2,  0.1,    IF(INDEX(TimeEntry2[WkEnd],ROW()-1)  =INDEX(TimeEntry2[WkEnd],ROW()-2),    INDEX(TimeEntry2[format],ROW()-2),    INDEX(TimeEntry2[format],ROW()-2)    +1)),2)</f>
        <v>#REF!</v>
      </c>
      <c r="B1006" s="6"/>
      <c r="C1006" s="7"/>
      <c r="D1006" s="8" t="s">
        <v>136</v>
      </c>
      <c r="E1006" s="7" t="e">
        <f>IF(TimeEntry2[[#This Row],[Date]]=0,#REF!,G1006+(7-L1006))</f>
        <v>#REF!</v>
      </c>
      <c r="F1006" s="21" t="str">
        <f>INDEX(projects[Charge_Code],MATCH(TimeEntry2[[#This Row],[Project_ID]],projects[Project_ID],0))</f>
        <v>268017-25  KSC - Tunnel</v>
      </c>
      <c r="G1006" s="27">
        <f>ROUNDDOWN(TimeEntry2[[#This Row],[Timestamp]],0)</f>
        <v>0</v>
      </c>
      <c r="H1006" s="8">
        <v>7.5</v>
      </c>
      <c r="I1006" s="8" t="str">
        <f t="shared" si="26"/>
        <v>Normal Time</v>
      </c>
      <c r="J1006" s="8"/>
      <c r="K1006" s="24" t="str">
        <f>INDEX(projects[job number],MATCH(TimeEntry2[[#This Row],[Project_ID]],projects[Project_ID],0))</f>
        <v xml:space="preserve">268017-25 </v>
      </c>
      <c r="L1006" s="8" t="str">
        <f>IF(TimeEntry2[[#This Row],[Date]]=0,"",WEEKDAY(G1006,2))</f>
        <v/>
      </c>
      <c r="M1006" s="28" t="e">
        <f>YEAR(TimeEntry2[[#This Row],[WkEnd]])</f>
        <v>#REF!</v>
      </c>
      <c r="N1006" s="28" t="e">
        <f>WEEKNUM(TimeEntry2[[#This Row],[WkEnd]])</f>
        <v>#REF!</v>
      </c>
      <c r="O1006" s="28" t="e">
        <f>TimeEntry2[[#This Row],[Year]]&amp;"-"&amp;TimeEntry2[[#This Row],[WkNo]]</f>
        <v>#REF!</v>
      </c>
    </row>
    <row r="1007" spans="1:15" x14ac:dyDescent="0.25">
      <c r="A1007" s="26" t="e">
        <f>MOD(IF(ROW()=2,  0.1,    IF(INDEX(TimeEntry2[WkEnd],ROW()-1)  =INDEX(TimeEntry2[WkEnd],ROW()-2),    INDEX(TimeEntry2[format],ROW()-2),    INDEX(TimeEntry2[format],ROW()-2)    +1)),2)</f>
        <v>#REF!</v>
      </c>
      <c r="B1007" s="6"/>
      <c r="C1007" s="7"/>
      <c r="D1007" s="8" t="s">
        <v>136</v>
      </c>
      <c r="E1007" s="7" t="e">
        <f>IF(TimeEntry2[[#This Row],[Date]]=0,#REF!,G1007+(7-L1007))</f>
        <v>#REF!</v>
      </c>
      <c r="F1007" s="21" t="str">
        <f>INDEX(projects[Charge_Code],MATCH(TimeEntry2[[#This Row],[Project_ID]],projects[Project_ID],0))</f>
        <v>268017-25  KSC - Tunnel</v>
      </c>
      <c r="G1007" s="27">
        <f>ROUNDDOWN(TimeEntry2[[#This Row],[Timestamp]],0)</f>
        <v>0</v>
      </c>
      <c r="H1007" s="8">
        <v>7.5</v>
      </c>
      <c r="I1007" s="8" t="str">
        <f t="shared" si="26"/>
        <v>Normal Time</v>
      </c>
      <c r="J1007" s="8"/>
      <c r="K1007" s="24" t="str">
        <f>INDEX(projects[job number],MATCH(TimeEntry2[[#This Row],[Project_ID]],projects[Project_ID],0))</f>
        <v xml:space="preserve">268017-25 </v>
      </c>
      <c r="L1007" s="8" t="str">
        <f>IF(TimeEntry2[[#This Row],[Date]]=0,"",WEEKDAY(G1007,2))</f>
        <v/>
      </c>
      <c r="M1007" s="28" t="e">
        <f>YEAR(TimeEntry2[[#This Row],[WkEnd]])</f>
        <v>#REF!</v>
      </c>
      <c r="N1007" s="28" t="e">
        <f>WEEKNUM(TimeEntry2[[#This Row],[WkEnd]])</f>
        <v>#REF!</v>
      </c>
      <c r="O1007" s="28" t="e">
        <f>TimeEntry2[[#This Row],[Year]]&amp;"-"&amp;TimeEntry2[[#This Row],[WkNo]]</f>
        <v>#REF!</v>
      </c>
    </row>
    <row r="1008" spans="1:15" x14ac:dyDescent="0.25">
      <c r="A1008" s="26" t="e">
        <f>MOD(IF(ROW()=2,  0.1,    IF(INDEX(TimeEntry2[WkEnd],ROW()-1)  =INDEX(TimeEntry2[WkEnd],ROW()-2),    INDEX(TimeEntry2[format],ROW()-2),    INDEX(TimeEntry2[format],ROW()-2)    +1)),2)</f>
        <v>#REF!</v>
      </c>
      <c r="B1008" s="6"/>
      <c r="C1008" s="7"/>
      <c r="D1008" s="8" t="s">
        <v>136</v>
      </c>
      <c r="E1008" s="7" t="e">
        <f>IF(TimeEntry2[[#This Row],[Date]]=0,#REF!,G1008+(7-L1008))</f>
        <v>#REF!</v>
      </c>
      <c r="F1008" s="21" t="str">
        <f>INDEX(projects[Charge_Code],MATCH(TimeEntry2[[#This Row],[Project_ID]],projects[Project_ID],0))</f>
        <v>268017-25  KSC - Tunnel</v>
      </c>
      <c r="G1008" s="27">
        <f>ROUNDDOWN(TimeEntry2[[#This Row],[Timestamp]],0)</f>
        <v>0</v>
      </c>
      <c r="H1008" s="8">
        <v>3.75</v>
      </c>
      <c r="I1008" s="8" t="str">
        <f t="shared" si="26"/>
        <v>Normal Time</v>
      </c>
      <c r="J1008" s="8"/>
      <c r="K1008" s="24" t="str">
        <f>INDEX(projects[job number],MATCH(TimeEntry2[[#This Row],[Project_ID]],projects[Project_ID],0))</f>
        <v xml:space="preserve">268017-25 </v>
      </c>
      <c r="L1008" s="8" t="str">
        <f>IF(TimeEntry2[[#This Row],[Date]]=0,"",WEEKDAY(G1008,2))</f>
        <v/>
      </c>
      <c r="M1008" s="28" t="e">
        <f>YEAR(TimeEntry2[[#This Row],[WkEnd]])</f>
        <v>#REF!</v>
      </c>
      <c r="N1008" s="28" t="e">
        <f>WEEKNUM(TimeEntry2[[#This Row],[WkEnd]])</f>
        <v>#REF!</v>
      </c>
      <c r="O1008" s="28" t="e">
        <f>TimeEntry2[[#This Row],[Year]]&amp;"-"&amp;TimeEntry2[[#This Row],[WkNo]]</f>
        <v>#REF!</v>
      </c>
    </row>
    <row r="1009" spans="1:15" x14ac:dyDescent="0.25">
      <c r="A1009" s="26" t="e">
        <f>MOD(IF(ROW()=2,  0.1,    IF(INDEX(TimeEntry2[WkEnd],ROW()-1)  =INDEX(TimeEntry2[WkEnd],ROW()-2),    INDEX(TimeEntry2[format],ROW()-2),    INDEX(TimeEntry2[format],ROW()-2)    +1)),2)</f>
        <v>#REF!</v>
      </c>
      <c r="B1009" s="6"/>
      <c r="C1009" s="7"/>
      <c r="D1009" s="8" t="s">
        <v>191</v>
      </c>
      <c r="E1009" s="7" t="e">
        <f>IF(TimeEntry2[[#This Row],[Date]]=0,#REF!,G1009+(7-L1009))</f>
        <v>#REF!</v>
      </c>
      <c r="F1009" s="21" t="str">
        <f>INDEX(projects[Charge_Code],MATCH(TimeEntry2[[#This Row],[Project_ID]],projects[Project_ID],0))</f>
        <v>210035-51 VBB 3rd - new bridge</v>
      </c>
      <c r="G1009" s="27">
        <f>ROUNDDOWN(TimeEntry2[[#This Row],[Timestamp]],0)</f>
        <v>0</v>
      </c>
      <c r="H1009" s="8">
        <v>3.75</v>
      </c>
      <c r="I1009" s="8" t="str">
        <f t="shared" si="26"/>
        <v>Normal Time</v>
      </c>
      <c r="J1009" s="8"/>
      <c r="K1009" s="24" t="str">
        <f>INDEX(projects[job number],MATCH(TimeEntry2[[#This Row],[Project_ID]],projects[Project_ID],0))</f>
        <v>210035-51</v>
      </c>
      <c r="L1009" s="8" t="str">
        <f>IF(TimeEntry2[[#This Row],[Date]]=0,"",WEEKDAY(G1009,2))</f>
        <v/>
      </c>
      <c r="M1009" s="28" t="e">
        <f>YEAR(TimeEntry2[[#This Row],[WkEnd]])</f>
        <v>#REF!</v>
      </c>
      <c r="N1009" s="28" t="e">
        <f>WEEKNUM(TimeEntry2[[#This Row],[WkEnd]])</f>
        <v>#REF!</v>
      </c>
      <c r="O1009" s="28" t="e">
        <f>TimeEntry2[[#This Row],[Year]]&amp;"-"&amp;TimeEntry2[[#This Row],[WkNo]]</f>
        <v>#REF!</v>
      </c>
    </row>
    <row r="1010" spans="1:15" x14ac:dyDescent="0.25">
      <c r="A1010" s="26" t="e">
        <f>MOD(IF(ROW()=2,  0.1,    IF(INDEX(TimeEntry2[WkEnd],ROW()-1)  =INDEX(TimeEntry2[WkEnd],ROW()-2),    INDEX(TimeEntry2[format],ROW()-2),    INDEX(TimeEntry2[format],ROW()-2)    +1)),2)</f>
        <v>#REF!</v>
      </c>
      <c r="B1010" s="6"/>
      <c r="C1010" s="7"/>
      <c r="D1010" s="8" t="s">
        <v>191</v>
      </c>
      <c r="E1010" s="7" t="e">
        <f>IF(TimeEntry2[[#This Row],[Date]]=0,#REF!,G1010+(7-L1010))</f>
        <v>#REF!</v>
      </c>
      <c r="F1010" s="21" t="str">
        <f>INDEX(projects[Charge_Code],MATCH(TimeEntry2[[#This Row],[Project_ID]],projects[Project_ID],0))</f>
        <v>210035-51 VBB 3rd - new bridge</v>
      </c>
      <c r="G1010" s="27">
        <f>ROUNDDOWN(TimeEntry2[[#This Row],[Timestamp]],0)</f>
        <v>0</v>
      </c>
      <c r="H1010" s="8">
        <v>7.5</v>
      </c>
      <c r="I1010" s="8" t="str">
        <f t="shared" si="26"/>
        <v>Normal Time</v>
      </c>
      <c r="J1010" s="8"/>
      <c r="K1010" s="24" t="str">
        <f>INDEX(projects[job number],MATCH(TimeEntry2[[#This Row],[Project_ID]],projects[Project_ID],0))</f>
        <v>210035-51</v>
      </c>
      <c r="L1010" s="8" t="str">
        <f>IF(TimeEntry2[[#This Row],[Date]]=0,"",WEEKDAY(G1010,2))</f>
        <v/>
      </c>
      <c r="M1010" s="28" t="e">
        <f>YEAR(TimeEntry2[[#This Row],[WkEnd]])</f>
        <v>#REF!</v>
      </c>
      <c r="N1010" s="28" t="e">
        <f>WEEKNUM(TimeEntry2[[#This Row],[WkEnd]])</f>
        <v>#REF!</v>
      </c>
      <c r="O1010" s="28" t="e">
        <f>TimeEntry2[[#This Row],[Year]]&amp;"-"&amp;TimeEntry2[[#This Row],[WkNo]]</f>
        <v>#REF!</v>
      </c>
    </row>
    <row r="1011" spans="1:15" x14ac:dyDescent="0.25">
      <c r="A1011" s="26" t="e">
        <f>MOD(IF(ROW()=2,  0.1,    IF(INDEX(TimeEntry2[WkEnd],ROW()-1)  =INDEX(TimeEntry2[WkEnd],ROW()-2),    INDEX(TimeEntry2[format],ROW()-2),    INDEX(TimeEntry2[format],ROW()-2)    +1)),2)</f>
        <v>#REF!</v>
      </c>
      <c r="B1011" s="6"/>
      <c r="C1011" s="7"/>
      <c r="D1011" s="8" t="s">
        <v>191</v>
      </c>
      <c r="E1011" s="7" t="e">
        <f>IF(TimeEntry2[[#This Row],[Date]]=0,#REF!,G1011+(7-L1011))</f>
        <v>#REF!</v>
      </c>
      <c r="F1011" s="21" t="str">
        <f>INDEX(projects[Charge_Code],MATCH(TimeEntry2[[#This Row],[Project_ID]],projects[Project_ID],0))</f>
        <v>210035-51 VBB 3rd - new bridge</v>
      </c>
      <c r="G1011" s="27">
        <f>ROUNDDOWN(TimeEntry2[[#This Row],[Timestamp]],0)</f>
        <v>0</v>
      </c>
      <c r="H1011" s="8">
        <v>3.5</v>
      </c>
      <c r="I1011" s="8" t="str">
        <f t="shared" si="26"/>
        <v>Normal Time</v>
      </c>
      <c r="J1011" s="8"/>
      <c r="K1011" s="24" t="str">
        <f>INDEX(projects[job number],MATCH(TimeEntry2[[#This Row],[Project_ID]],projects[Project_ID],0))</f>
        <v>210035-51</v>
      </c>
      <c r="L1011" s="8" t="str">
        <f>IF(TimeEntry2[[#This Row],[Date]]=0,"",WEEKDAY(G1011,2))</f>
        <v/>
      </c>
      <c r="M1011" s="28" t="e">
        <f>YEAR(TimeEntry2[[#This Row],[WkEnd]])</f>
        <v>#REF!</v>
      </c>
      <c r="N1011" s="28" t="e">
        <f>WEEKNUM(TimeEntry2[[#This Row],[WkEnd]])</f>
        <v>#REF!</v>
      </c>
      <c r="O1011" s="28" t="e">
        <f>TimeEntry2[[#This Row],[Year]]&amp;"-"&amp;TimeEntry2[[#This Row],[WkNo]]</f>
        <v>#REF!</v>
      </c>
    </row>
    <row r="1012" spans="1:15" x14ac:dyDescent="0.25">
      <c r="A1012" s="26" t="e">
        <f>MOD(IF(ROW()=2,  0.1,    IF(INDEX(TimeEntry2[WkEnd],ROW()-1)  =INDEX(TimeEntry2[WkEnd],ROW()-2),    INDEX(TimeEntry2[format],ROW()-2),    INDEX(TimeEntry2[format],ROW()-2)    +1)),2)</f>
        <v>#REF!</v>
      </c>
      <c r="B1012" s="6"/>
      <c r="C1012" s="7"/>
      <c r="D1012" s="8" t="s">
        <v>136</v>
      </c>
      <c r="E1012" s="7" t="e">
        <f>IF(TimeEntry2[[#This Row],[Date]]=0,#REF!,G1012+(7-L1012))</f>
        <v>#REF!</v>
      </c>
      <c r="F1012" s="21" t="str">
        <f>INDEX(projects[Charge_Code],MATCH(TimeEntry2[[#This Row],[Project_ID]],projects[Project_ID],0))</f>
        <v>268017-25  KSC - Tunnel</v>
      </c>
      <c r="G1012" s="27">
        <f>ROUNDDOWN(TimeEntry2[[#This Row],[Timestamp]],0)</f>
        <v>0</v>
      </c>
      <c r="H1012" s="8">
        <v>4</v>
      </c>
      <c r="I1012" s="8" t="str">
        <f t="shared" si="26"/>
        <v>Normal Time</v>
      </c>
      <c r="J1012" s="8"/>
      <c r="K1012" s="24" t="str">
        <f>INDEX(projects[job number],MATCH(TimeEntry2[[#This Row],[Project_ID]],projects[Project_ID],0))</f>
        <v xml:space="preserve">268017-25 </v>
      </c>
      <c r="L1012" s="8" t="str">
        <f>IF(TimeEntry2[[#This Row],[Date]]=0,"",WEEKDAY(G1012,2))</f>
        <v/>
      </c>
      <c r="M1012" s="28" t="e">
        <f>YEAR(TimeEntry2[[#This Row],[WkEnd]])</f>
        <v>#REF!</v>
      </c>
      <c r="N1012" s="28" t="e">
        <f>WEEKNUM(TimeEntry2[[#This Row],[WkEnd]])</f>
        <v>#REF!</v>
      </c>
      <c r="O1012" s="28" t="e">
        <f>TimeEntry2[[#This Row],[Year]]&amp;"-"&amp;TimeEntry2[[#This Row],[WkNo]]</f>
        <v>#REF!</v>
      </c>
    </row>
    <row r="1013" spans="1:15" x14ac:dyDescent="0.25">
      <c r="A1013" s="26" t="e">
        <f>MOD(IF(ROW()=2,  0.1,    IF(INDEX(TimeEntry2[WkEnd],ROW()-1)  =INDEX(TimeEntry2[WkEnd],ROW()-2),    INDEX(TimeEntry2[format],ROW()-2),    INDEX(TimeEntry2[format],ROW()-2)    +1)),2)</f>
        <v>#REF!</v>
      </c>
      <c r="B1013" s="6"/>
      <c r="C1013" s="7"/>
      <c r="D1013" s="8" t="s">
        <v>136</v>
      </c>
      <c r="E1013" s="7" t="e">
        <f>IF(TimeEntry2[[#This Row],[Date]]=0,#REF!,G1013+(7-L1013))</f>
        <v>#REF!</v>
      </c>
      <c r="F1013" s="21" t="str">
        <f>INDEX(projects[Charge_Code],MATCH(TimeEntry2[[#This Row],[Project_ID]],projects[Project_ID],0))</f>
        <v>268017-25  KSC - Tunnel</v>
      </c>
      <c r="G1013" s="27">
        <f>ROUNDDOWN(TimeEntry2[[#This Row],[Timestamp]],0)</f>
        <v>0</v>
      </c>
      <c r="H1013" s="8">
        <v>7.5</v>
      </c>
      <c r="I1013" s="8" t="str">
        <f t="shared" si="26"/>
        <v>Normal Time</v>
      </c>
      <c r="J1013" s="8"/>
      <c r="K1013" s="24" t="str">
        <f>INDEX(projects[job number],MATCH(TimeEntry2[[#This Row],[Project_ID]],projects[Project_ID],0))</f>
        <v xml:space="preserve">268017-25 </v>
      </c>
      <c r="L1013" s="8" t="str">
        <f>IF(TimeEntry2[[#This Row],[Date]]=0,"",WEEKDAY(G1013,2))</f>
        <v/>
      </c>
      <c r="M1013" s="28" t="e">
        <f>YEAR(TimeEntry2[[#This Row],[WkEnd]])</f>
        <v>#REF!</v>
      </c>
      <c r="N1013" s="28" t="e">
        <f>WEEKNUM(TimeEntry2[[#This Row],[WkEnd]])</f>
        <v>#REF!</v>
      </c>
      <c r="O1013" s="28" t="e">
        <f>TimeEntry2[[#This Row],[Year]]&amp;"-"&amp;TimeEntry2[[#This Row],[WkNo]]</f>
        <v>#REF!</v>
      </c>
    </row>
    <row r="1014" spans="1:15" x14ac:dyDescent="0.25">
      <c r="A1014" s="26" t="e">
        <f>MOD(IF(ROW()=2,  0.1,    IF(INDEX(TimeEntry2[WkEnd],ROW()-1)  =INDEX(TimeEntry2[WkEnd],ROW()-2),    INDEX(TimeEntry2[format],ROW()-2),    INDEX(TimeEntry2[format],ROW()-2)    +1)),2)</f>
        <v>#REF!</v>
      </c>
      <c r="B1014" s="6"/>
      <c r="C1014" s="7"/>
      <c r="D1014" s="8" t="s">
        <v>100</v>
      </c>
      <c r="E1014" s="7" t="e">
        <f>IF(TimeEntry2[[#This Row],[Date]]=0,#REF!,G1014+(7-L1014))</f>
        <v>#REF!</v>
      </c>
      <c r="F1014" s="21" t="str">
        <f>INDEX(projects[Charge_Code],MATCH(TimeEntry2[[#This Row],[Project_ID]],projects[Project_ID],0))</f>
        <v>HOLIDAY</v>
      </c>
      <c r="G1014" s="27">
        <f>ROUNDDOWN(TimeEntry2[[#This Row],[Timestamp]],0)</f>
        <v>0</v>
      </c>
      <c r="H1014" s="8">
        <v>7.5</v>
      </c>
      <c r="I1014" s="8" t="str">
        <f t="shared" si="26"/>
        <v>Normal Time</v>
      </c>
      <c r="J1014" s="8"/>
      <c r="K1014" s="24" t="str">
        <f>INDEX(projects[job number],MATCH(TimeEntry2[[#This Row],[Project_ID]],projects[Project_ID],0))</f>
        <v>HOLIDAY</v>
      </c>
      <c r="L1014" s="8" t="str">
        <f>IF(TimeEntry2[[#This Row],[Date]]=0,"",WEEKDAY(G1014,2))</f>
        <v/>
      </c>
      <c r="M1014" s="28" t="e">
        <f>YEAR(TimeEntry2[[#This Row],[WkEnd]])</f>
        <v>#REF!</v>
      </c>
      <c r="N1014" s="28" t="e">
        <f>WEEKNUM(TimeEntry2[[#This Row],[WkEnd]])</f>
        <v>#REF!</v>
      </c>
      <c r="O1014" s="28" t="e">
        <f>TimeEntry2[[#This Row],[Year]]&amp;"-"&amp;TimeEntry2[[#This Row],[WkNo]]</f>
        <v>#REF!</v>
      </c>
    </row>
    <row r="1015" spans="1:15" x14ac:dyDescent="0.25">
      <c r="A1015" s="26" t="e">
        <f>MOD(IF(ROW()=2,  0.1,    IF(INDEX(TimeEntry2[WkEnd],ROW()-1)  =INDEX(TimeEntry2[WkEnd],ROW()-2),    INDEX(TimeEntry2[format],ROW()-2),    INDEX(TimeEntry2[format],ROW()-2)    +1)),2)</f>
        <v>#REF!</v>
      </c>
      <c r="B1015" s="6"/>
      <c r="C1015" s="7"/>
      <c r="D1015" s="8" t="s">
        <v>100</v>
      </c>
      <c r="E1015" s="7" t="e">
        <f>IF(TimeEntry2[[#This Row],[Date]]=0,#REF!,G1015+(7-L1015))</f>
        <v>#REF!</v>
      </c>
      <c r="F1015" s="21" t="str">
        <f>INDEX(projects[Charge_Code],MATCH(TimeEntry2[[#This Row],[Project_ID]],projects[Project_ID],0))</f>
        <v>HOLIDAY</v>
      </c>
      <c r="G1015" s="27">
        <f>ROUNDDOWN(TimeEntry2[[#This Row],[Timestamp]],0)</f>
        <v>0</v>
      </c>
      <c r="H1015" s="8">
        <v>7.5</v>
      </c>
      <c r="I1015" s="8" t="str">
        <f t="shared" si="26"/>
        <v>Normal Time</v>
      </c>
      <c r="J1015" s="8"/>
      <c r="K1015" s="24" t="str">
        <f>INDEX(projects[job number],MATCH(TimeEntry2[[#This Row],[Project_ID]],projects[Project_ID],0))</f>
        <v>HOLIDAY</v>
      </c>
      <c r="L1015" s="8" t="str">
        <f>IF(TimeEntry2[[#This Row],[Date]]=0,"",WEEKDAY(G1015,2))</f>
        <v/>
      </c>
      <c r="M1015" s="28" t="e">
        <f>YEAR(TimeEntry2[[#This Row],[WkEnd]])</f>
        <v>#REF!</v>
      </c>
      <c r="N1015" s="28" t="e">
        <f>WEEKNUM(TimeEntry2[[#This Row],[WkEnd]])</f>
        <v>#REF!</v>
      </c>
      <c r="O1015" s="28" t="e">
        <f>TimeEntry2[[#This Row],[Year]]&amp;"-"&amp;TimeEntry2[[#This Row],[WkNo]]</f>
        <v>#REF!</v>
      </c>
    </row>
    <row r="1016" spans="1:15" x14ac:dyDescent="0.25">
      <c r="A1016" s="26" t="e">
        <f>MOD(IF(ROW()=2,  0.1,    IF(INDEX(TimeEntry2[WkEnd],ROW()-1)  =INDEX(TimeEntry2[WkEnd],ROW()-2),    INDEX(TimeEntry2[format],ROW()-2),    INDEX(TimeEntry2[format],ROW()-2)    +1)),2)</f>
        <v>#REF!</v>
      </c>
      <c r="B1016" s="6"/>
      <c r="C1016" s="7"/>
      <c r="D1016" s="8" t="s">
        <v>11</v>
      </c>
      <c r="E1016" s="7" t="e">
        <f>IF(TimeEntry2[[#This Row],[Date]]=0,#REF!,G1016+(7-L1016))</f>
        <v>#REF!</v>
      </c>
      <c r="F1016" s="21" t="str">
        <f>INDEX(projects[Charge_Code],MATCH(TimeEntry2[[#This Row],[Project_ID]],projects[Project_ID],0))</f>
        <v>BANK HOLIDAY</v>
      </c>
      <c r="G1016" s="27">
        <f>ROUNDDOWN(TimeEntry2[[#This Row],[Timestamp]],0)</f>
        <v>0</v>
      </c>
      <c r="H1016" s="8">
        <v>7.5</v>
      </c>
      <c r="I1016" s="8" t="str">
        <f t="shared" si="26"/>
        <v>Normal Time</v>
      </c>
      <c r="J1016" s="8"/>
      <c r="K1016" s="24" t="str">
        <f>INDEX(projects[job number],MATCH(TimeEntry2[[#This Row],[Project_ID]],projects[Project_ID],0))</f>
        <v>BANK HOLIDAY</v>
      </c>
      <c r="L1016" s="8" t="str">
        <f>IF(TimeEntry2[[#This Row],[Date]]=0,"",WEEKDAY(G1016,2))</f>
        <v/>
      </c>
      <c r="M1016" s="28" t="e">
        <f>YEAR(TimeEntry2[[#This Row],[WkEnd]])</f>
        <v>#REF!</v>
      </c>
      <c r="N1016" s="28" t="e">
        <f>WEEKNUM(TimeEntry2[[#This Row],[WkEnd]])</f>
        <v>#REF!</v>
      </c>
      <c r="O1016" s="28" t="e">
        <f>TimeEntry2[[#This Row],[Year]]&amp;"-"&amp;TimeEntry2[[#This Row],[WkNo]]</f>
        <v>#REF!</v>
      </c>
    </row>
    <row r="1017" spans="1:15" x14ac:dyDescent="0.25">
      <c r="A1017" s="26" t="e">
        <f>MOD(IF(ROW()=2,  0.1,    IF(INDEX(TimeEntry2[WkEnd],ROW()-1)  =INDEX(TimeEntry2[WkEnd],ROW()-2),    INDEX(TimeEntry2[format],ROW()-2),    INDEX(TimeEntry2[format],ROW()-2)    +1)),2)</f>
        <v>#REF!</v>
      </c>
      <c r="B1017" s="6"/>
      <c r="C1017" s="7"/>
      <c r="D1017" s="8" t="s">
        <v>100</v>
      </c>
      <c r="E1017" s="7" t="e">
        <f>IF(TimeEntry2[[#This Row],[Date]]=0,#REF!,G1017+(7-L1017))</f>
        <v>#REF!</v>
      </c>
      <c r="F1017" s="21" t="str">
        <f>INDEX(projects[Charge_Code],MATCH(TimeEntry2[[#This Row],[Project_ID]],projects[Project_ID],0))</f>
        <v>HOLIDAY</v>
      </c>
      <c r="G1017" s="27">
        <f>ROUNDDOWN(TimeEntry2[[#This Row],[Timestamp]],0)</f>
        <v>0</v>
      </c>
      <c r="H1017" s="8">
        <v>7.5</v>
      </c>
      <c r="I1017" s="8" t="str">
        <f t="shared" si="26"/>
        <v>Normal Time</v>
      </c>
      <c r="J1017" s="8"/>
      <c r="K1017" s="24" t="str">
        <f>INDEX(projects[job number],MATCH(TimeEntry2[[#This Row],[Project_ID]],projects[Project_ID],0))</f>
        <v>HOLIDAY</v>
      </c>
      <c r="L1017" s="8" t="str">
        <f>IF(TimeEntry2[[#This Row],[Date]]=0,"",WEEKDAY(G1017,2))</f>
        <v/>
      </c>
      <c r="M1017" s="28" t="e">
        <f>YEAR(TimeEntry2[[#This Row],[WkEnd]])</f>
        <v>#REF!</v>
      </c>
      <c r="N1017" s="28" t="e">
        <f>WEEKNUM(TimeEntry2[[#This Row],[WkEnd]])</f>
        <v>#REF!</v>
      </c>
      <c r="O1017" s="28" t="e">
        <f>TimeEntry2[[#This Row],[Year]]&amp;"-"&amp;TimeEntry2[[#This Row],[WkNo]]</f>
        <v>#REF!</v>
      </c>
    </row>
    <row r="1018" spans="1:15" x14ac:dyDescent="0.25">
      <c r="A1018" s="26" t="e">
        <f>MOD(IF(ROW()=2,  0.1,    IF(INDEX(TimeEntry2[WkEnd],ROW()-1)  =INDEX(TimeEntry2[WkEnd],ROW()-2),    INDEX(TimeEntry2[format],ROW()-2),    INDEX(TimeEntry2[format],ROW()-2)    +1)),2)</f>
        <v>#REF!</v>
      </c>
      <c r="B1018" s="6"/>
      <c r="C1018" s="7"/>
      <c r="D1018" s="8" t="s">
        <v>100</v>
      </c>
      <c r="E1018" s="7" t="e">
        <f>IF(TimeEntry2[[#This Row],[Date]]=0,#REF!,G1018+(7-L1018))</f>
        <v>#REF!</v>
      </c>
      <c r="F1018" s="21" t="str">
        <f>INDEX(projects[Charge_Code],MATCH(TimeEntry2[[#This Row],[Project_ID]],projects[Project_ID],0))</f>
        <v>HOLIDAY</v>
      </c>
      <c r="G1018" s="27">
        <f>ROUNDDOWN(TimeEntry2[[#This Row],[Timestamp]],0)</f>
        <v>0</v>
      </c>
      <c r="H1018" s="8">
        <v>7.5</v>
      </c>
      <c r="I1018" s="8" t="str">
        <f t="shared" si="26"/>
        <v>Normal Time</v>
      </c>
      <c r="J1018" s="8"/>
      <c r="K1018" s="24" t="str">
        <f>INDEX(projects[job number],MATCH(TimeEntry2[[#This Row],[Project_ID]],projects[Project_ID],0))</f>
        <v>HOLIDAY</v>
      </c>
      <c r="L1018" s="8" t="str">
        <f>IF(TimeEntry2[[#This Row],[Date]]=0,"",WEEKDAY(G1018,2))</f>
        <v/>
      </c>
      <c r="M1018" s="28" t="e">
        <f>YEAR(TimeEntry2[[#This Row],[WkEnd]])</f>
        <v>#REF!</v>
      </c>
      <c r="N1018" s="28" t="e">
        <f>WEEKNUM(TimeEntry2[[#This Row],[WkEnd]])</f>
        <v>#REF!</v>
      </c>
      <c r="O1018" s="28" t="e">
        <f>TimeEntry2[[#This Row],[Year]]&amp;"-"&amp;TimeEntry2[[#This Row],[WkNo]]</f>
        <v>#REF!</v>
      </c>
    </row>
    <row r="1019" spans="1:15" x14ac:dyDescent="0.25">
      <c r="A1019" s="26" t="e">
        <f>MOD(IF(ROW()=2,  0.1,    IF(INDEX(TimeEntry2[WkEnd],ROW()-1)  =INDEX(TimeEntry2[WkEnd],ROW()-2),    INDEX(TimeEntry2[format],ROW()-2),    INDEX(TimeEntry2[format],ROW()-2)    +1)),2)</f>
        <v>#REF!</v>
      </c>
      <c r="B1019" s="6"/>
      <c r="C1019" s="7"/>
      <c r="D1019" s="8" t="s">
        <v>100</v>
      </c>
      <c r="E1019" s="7" t="e">
        <f>IF(TimeEntry2[[#This Row],[Date]]=0,#REF!,G1019+(7-L1019))</f>
        <v>#REF!</v>
      </c>
      <c r="F1019" s="21" t="str">
        <f>INDEX(projects[Charge_Code],MATCH(TimeEntry2[[#This Row],[Project_ID]],projects[Project_ID],0))</f>
        <v>HOLIDAY</v>
      </c>
      <c r="G1019" s="27">
        <f>ROUNDDOWN(TimeEntry2[[#This Row],[Timestamp]],0)</f>
        <v>0</v>
      </c>
      <c r="H1019" s="8">
        <v>7.5</v>
      </c>
      <c r="I1019" s="8" t="str">
        <f t="shared" si="26"/>
        <v>Normal Time</v>
      </c>
      <c r="J1019" s="8"/>
      <c r="K1019" s="24" t="str">
        <f>INDEX(projects[job number],MATCH(TimeEntry2[[#This Row],[Project_ID]],projects[Project_ID],0))</f>
        <v>HOLIDAY</v>
      </c>
      <c r="L1019" s="8" t="str">
        <f>IF(TimeEntry2[[#This Row],[Date]]=0,"",WEEKDAY(G1019,2))</f>
        <v/>
      </c>
      <c r="M1019" s="28" t="e">
        <f>YEAR(TimeEntry2[[#This Row],[WkEnd]])</f>
        <v>#REF!</v>
      </c>
      <c r="N1019" s="28" t="e">
        <f>WEEKNUM(TimeEntry2[[#This Row],[WkEnd]])</f>
        <v>#REF!</v>
      </c>
      <c r="O1019" s="28" t="e">
        <f>TimeEntry2[[#This Row],[Year]]&amp;"-"&amp;TimeEntry2[[#This Row],[WkNo]]</f>
        <v>#REF!</v>
      </c>
    </row>
    <row r="1020" spans="1:15" x14ac:dyDescent="0.25">
      <c r="A1020" s="26" t="e">
        <f>MOD(IF(ROW()=2,  0.1,    IF(INDEX(TimeEntry2[WkEnd],ROW()-1)  =INDEX(TimeEntry2[WkEnd],ROW()-2),    INDEX(TimeEntry2[format],ROW()-2),    INDEX(TimeEntry2[format],ROW()-2)    +1)),2)</f>
        <v>#REF!</v>
      </c>
      <c r="B1020" s="6"/>
      <c r="C1020" s="7"/>
      <c r="D1020" s="8" t="s">
        <v>11</v>
      </c>
      <c r="E1020" s="7" t="e">
        <f>IF(TimeEntry2[[#This Row],[Date]]=0,#REF!,G1020+(7-L1020))</f>
        <v>#REF!</v>
      </c>
      <c r="F1020" s="21" t="str">
        <f>INDEX(projects[Charge_Code],MATCH(TimeEntry2[[#This Row],[Project_ID]],projects[Project_ID],0))</f>
        <v>BANK HOLIDAY</v>
      </c>
      <c r="G1020" s="27">
        <f>ROUNDDOWN(TimeEntry2[[#This Row],[Timestamp]],0)</f>
        <v>0</v>
      </c>
      <c r="H1020" s="8">
        <v>7.5</v>
      </c>
      <c r="I1020" s="8" t="str">
        <f t="shared" si="26"/>
        <v>Normal Time</v>
      </c>
      <c r="J1020" s="8"/>
      <c r="K1020" s="24" t="str">
        <f>INDEX(projects[job number],MATCH(TimeEntry2[[#This Row],[Project_ID]],projects[Project_ID],0))</f>
        <v>BANK HOLIDAY</v>
      </c>
      <c r="L1020" s="8" t="str">
        <f>IF(TimeEntry2[[#This Row],[Date]]=0,"",WEEKDAY(G1020,2))</f>
        <v/>
      </c>
      <c r="M1020" s="28" t="e">
        <f>YEAR(TimeEntry2[[#This Row],[WkEnd]])</f>
        <v>#REF!</v>
      </c>
      <c r="N1020" s="28" t="e">
        <f>WEEKNUM(TimeEntry2[[#This Row],[WkEnd]])</f>
        <v>#REF!</v>
      </c>
      <c r="O1020" s="28" t="e">
        <f>TimeEntry2[[#This Row],[Year]]&amp;"-"&amp;TimeEntry2[[#This Row],[WkNo]]</f>
        <v>#REF!</v>
      </c>
    </row>
    <row r="1021" spans="1:15" x14ac:dyDescent="0.25">
      <c r="A1021" s="26" t="e">
        <f>MOD(IF(ROW()=2,  0.1,    IF(INDEX(TimeEntry2[WkEnd],ROW()-1)  =INDEX(TimeEntry2[WkEnd],ROW()-2),    INDEX(TimeEntry2[format],ROW()-2),    INDEX(TimeEntry2[format],ROW()-2)    +1)),2)</f>
        <v>#REF!</v>
      </c>
      <c r="B1021" s="6"/>
      <c r="C1021" s="7"/>
      <c r="D1021" s="8" t="s">
        <v>11</v>
      </c>
      <c r="E1021" s="7" t="e">
        <f>IF(TimeEntry2[[#This Row],[Date]]=0,#REF!,G1021+(7-L1021))</f>
        <v>#REF!</v>
      </c>
      <c r="F1021" s="21" t="str">
        <f>INDEX(projects[Charge_Code],MATCH(TimeEntry2[[#This Row],[Project_ID]],projects[Project_ID],0))</f>
        <v>BANK HOLIDAY</v>
      </c>
      <c r="G1021" s="27">
        <f>ROUNDDOWN(TimeEntry2[[#This Row],[Timestamp]],0)</f>
        <v>0</v>
      </c>
      <c r="H1021" s="8">
        <v>7.5</v>
      </c>
      <c r="I1021" s="8" t="str">
        <f t="shared" si="26"/>
        <v>Normal Time</v>
      </c>
      <c r="J1021" s="8"/>
      <c r="K1021" s="24" t="str">
        <f>INDEX(projects[job number],MATCH(TimeEntry2[[#This Row],[Project_ID]],projects[Project_ID],0))</f>
        <v>BANK HOLIDAY</v>
      </c>
      <c r="L1021" s="8" t="str">
        <f>IF(TimeEntry2[[#This Row],[Date]]=0,"",WEEKDAY(G1021,2))</f>
        <v/>
      </c>
      <c r="M1021" s="28" t="e">
        <f>YEAR(TimeEntry2[[#This Row],[WkEnd]])</f>
        <v>#REF!</v>
      </c>
      <c r="N1021" s="28" t="e">
        <f>WEEKNUM(TimeEntry2[[#This Row],[WkEnd]])</f>
        <v>#REF!</v>
      </c>
      <c r="O1021" s="28" t="e">
        <f>TimeEntry2[[#This Row],[Year]]&amp;"-"&amp;TimeEntry2[[#This Row],[WkNo]]</f>
        <v>#REF!</v>
      </c>
    </row>
    <row r="1022" spans="1:15" x14ac:dyDescent="0.25">
      <c r="A1022" s="26" t="e">
        <f>MOD(IF(ROW()=2,  0.1,    IF(INDEX(TimeEntry2[WkEnd],ROW()-1)  =INDEX(TimeEntry2[WkEnd],ROW()-2),    INDEX(TimeEntry2[format],ROW()-2),    INDEX(TimeEntry2[format],ROW()-2)    +1)),2)</f>
        <v>#REF!</v>
      </c>
      <c r="B1022" s="6"/>
      <c r="C1022" s="7"/>
      <c r="D1022" s="8" t="s">
        <v>136</v>
      </c>
      <c r="E1022" s="7" t="e">
        <f>IF(TimeEntry2[[#This Row],[Date]]=0,#REF!,G1022+(7-L1022))</f>
        <v>#REF!</v>
      </c>
      <c r="F1022" s="21" t="str">
        <f>INDEX(projects[Charge_Code],MATCH(TimeEntry2[[#This Row],[Project_ID]],projects[Project_ID],0))</f>
        <v>268017-25  KSC - Tunnel</v>
      </c>
      <c r="G1022" s="27">
        <f>ROUNDDOWN(TimeEntry2[[#This Row],[Timestamp]],0)</f>
        <v>0</v>
      </c>
      <c r="H1022" s="8">
        <v>7.5</v>
      </c>
      <c r="I1022" s="8" t="str">
        <f t="shared" si="26"/>
        <v>Normal Time</v>
      </c>
      <c r="J1022" s="8"/>
      <c r="K1022" s="24" t="str">
        <f>INDEX(projects[job number],MATCH(TimeEntry2[[#This Row],[Project_ID]],projects[Project_ID],0))</f>
        <v xml:space="preserve">268017-25 </v>
      </c>
      <c r="L1022" s="8" t="str">
        <f>IF(TimeEntry2[[#This Row],[Date]]=0,"",WEEKDAY(G1022,2))</f>
        <v/>
      </c>
      <c r="M1022" s="28" t="e">
        <f>YEAR(TimeEntry2[[#This Row],[WkEnd]])</f>
        <v>#REF!</v>
      </c>
      <c r="N1022" s="28" t="e">
        <f>WEEKNUM(TimeEntry2[[#This Row],[WkEnd]])</f>
        <v>#REF!</v>
      </c>
      <c r="O1022" s="28" t="e">
        <f>TimeEntry2[[#This Row],[Year]]&amp;"-"&amp;TimeEntry2[[#This Row],[WkNo]]</f>
        <v>#REF!</v>
      </c>
    </row>
    <row r="1023" spans="1:15" x14ac:dyDescent="0.25">
      <c r="A1023" s="26" t="e">
        <f>MOD(IF(ROW()=2,  0.1,    IF(INDEX(TimeEntry2[WkEnd],ROW()-1)  =INDEX(TimeEntry2[WkEnd],ROW()-2),    INDEX(TimeEntry2[format],ROW()-2),    INDEX(TimeEntry2[format],ROW()-2)    +1)),2)</f>
        <v>#REF!</v>
      </c>
      <c r="B1023" s="6"/>
      <c r="C1023" s="7"/>
      <c r="D1023" s="8" t="s">
        <v>136</v>
      </c>
      <c r="E1023" s="7" t="e">
        <f>IF(TimeEntry2[[#This Row],[Date]]=0,#REF!,G1023+(7-L1023))</f>
        <v>#REF!</v>
      </c>
      <c r="F1023" s="21" t="str">
        <f>INDEX(projects[Charge_Code],MATCH(TimeEntry2[[#This Row],[Project_ID]],projects[Project_ID],0))</f>
        <v>268017-25  KSC - Tunnel</v>
      </c>
      <c r="G1023" s="27">
        <f>ROUNDDOWN(TimeEntry2[[#This Row],[Timestamp]],0)</f>
        <v>0</v>
      </c>
      <c r="H1023" s="8">
        <v>7.5</v>
      </c>
      <c r="I1023" s="8" t="str">
        <f t="shared" ref="I1023:I1086" si="27">"Normal Time"</f>
        <v>Normal Time</v>
      </c>
      <c r="J1023" s="8"/>
      <c r="K1023" s="24" t="str">
        <f>INDEX(projects[job number],MATCH(TimeEntry2[[#This Row],[Project_ID]],projects[Project_ID],0))</f>
        <v xml:space="preserve">268017-25 </v>
      </c>
      <c r="L1023" s="8" t="str">
        <f>IF(TimeEntry2[[#This Row],[Date]]=0,"",WEEKDAY(G1023,2))</f>
        <v/>
      </c>
      <c r="M1023" s="28" t="e">
        <f>YEAR(TimeEntry2[[#This Row],[WkEnd]])</f>
        <v>#REF!</v>
      </c>
      <c r="N1023" s="28" t="e">
        <f>WEEKNUM(TimeEntry2[[#This Row],[WkEnd]])</f>
        <v>#REF!</v>
      </c>
      <c r="O1023" s="28" t="e">
        <f>TimeEntry2[[#This Row],[Year]]&amp;"-"&amp;TimeEntry2[[#This Row],[WkNo]]</f>
        <v>#REF!</v>
      </c>
    </row>
    <row r="1024" spans="1:15" x14ac:dyDescent="0.25">
      <c r="A1024" s="26" t="e">
        <f>MOD(IF(ROW()=2,  0.1,    IF(INDEX(TimeEntry2[WkEnd],ROW()-1)  =INDEX(TimeEntry2[WkEnd],ROW()-2),    INDEX(TimeEntry2[format],ROW()-2),    INDEX(TimeEntry2[format],ROW()-2)    +1)),2)</f>
        <v>#REF!</v>
      </c>
      <c r="B1024" s="6"/>
      <c r="C1024" s="7"/>
      <c r="D1024" s="8" t="s">
        <v>136</v>
      </c>
      <c r="E1024" s="7" t="e">
        <f>IF(TimeEntry2[[#This Row],[Date]]=0,#REF!,G1024+(7-L1024))</f>
        <v>#REF!</v>
      </c>
      <c r="F1024" s="21" t="str">
        <f>INDEX(projects[Charge_Code],MATCH(TimeEntry2[[#This Row],[Project_ID]],projects[Project_ID],0))</f>
        <v>268017-25  KSC - Tunnel</v>
      </c>
      <c r="G1024" s="27">
        <f>ROUNDDOWN(TimeEntry2[[#This Row],[Timestamp]],0)</f>
        <v>0</v>
      </c>
      <c r="H1024" s="8">
        <v>5.5</v>
      </c>
      <c r="I1024" s="8" t="str">
        <f t="shared" si="27"/>
        <v>Normal Time</v>
      </c>
      <c r="J1024" s="8"/>
      <c r="K1024" s="24" t="str">
        <f>INDEX(projects[job number],MATCH(TimeEntry2[[#This Row],[Project_ID]],projects[Project_ID],0))</f>
        <v xml:space="preserve">268017-25 </v>
      </c>
      <c r="L1024" s="8" t="str">
        <f>IF(TimeEntry2[[#This Row],[Date]]=0,"",WEEKDAY(G1024,2))</f>
        <v/>
      </c>
      <c r="M1024" s="28" t="e">
        <f>YEAR(TimeEntry2[[#This Row],[WkEnd]])</f>
        <v>#REF!</v>
      </c>
      <c r="N1024" s="28" t="e">
        <f>WEEKNUM(TimeEntry2[[#This Row],[WkEnd]])</f>
        <v>#REF!</v>
      </c>
      <c r="O1024" s="28" t="e">
        <f>TimeEntry2[[#This Row],[Year]]&amp;"-"&amp;TimeEntry2[[#This Row],[WkNo]]</f>
        <v>#REF!</v>
      </c>
    </row>
    <row r="1025" spans="1:15" x14ac:dyDescent="0.25">
      <c r="A1025" s="26" t="e">
        <f>MOD(IF(ROW()=2,  0.1,    IF(INDEX(TimeEntry2[WkEnd],ROW()-1)  =INDEX(TimeEntry2[WkEnd],ROW()-2),    INDEX(TimeEntry2[format],ROW()-2),    INDEX(TimeEntry2[format],ROW()-2)    +1)),2)</f>
        <v>#REF!</v>
      </c>
      <c r="B1025" s="6"/>
      <c r="C1025" s="7"/>
      <c r="D1025" s="8" t="s">
        <v>136</v>
      </c>
      <c r="E1025" s="7" t="e">
        <f>IF(TimeEntry2[[#This Row],[Date]]=0,#REF!,G1025+(7-L1025))</f>
        <v>#REF!</v>
      </c>
      <c r="F1025" s="21" t="str">
        <f>INDEX(projects[Charge_Code],MATCH(TimeEntry2[[#This Row],[Project_ID]],projects[Project_ID],0))</f>
        <v>268017-25  KSC - Tunnel</v>
      </c>
      <c r="G1025" s="27">
        <f>ROUNDDOWN(TimeEntry2[[#This Row],[Timestamp]],0)</f>
        <v>0</v>
      </c>
      <c r="H1025" s="8">
        <v>2</v>
      </c>
      <c r="I1025" s="8" t="str">
        <f t="shared" si="27"/>
        <v>Normal Time</v>
      </c>
      <c r="J1025" s="8"/>
      <c r="K1025" s="24" t="str">
        <f>INDEX(projects[job number],MATCH(TimeEntry2[[#This Row],[Project_ID]],projects[Project_ID],0))</f>
        <v xml:space="preserve">268017-25 </v>
      </c>
      <c r="L1025" s="8" t="str">
        <f>IF(TimeEntry2[[#This Row],[Date]]=0,"",WEEKDAY(G1025,2))</f>
        <v/>
      </c>
      <c r="M1025" s="28" t="e">
        <f>YEAR(TimeEntry2[[#This Row],[WkEnd]])</f>
        <v>#REF!</v>
      </c>
      <c r="N1025" s="28" t="e">
        <f>WEEKNUM(TimeEntry2[[#This Row],[WkEnd]])</f>
        <v>#REF!</v>
      </c>
      <c r="O1025" s="28" t="e">
        <f>TimeEntry2[[#This Row],[Year]]&amp;"-"&amp;TimeEntry2[[#This Row],[WkNo]]</f>
        <v>#REF!</v>
      </c>
    </row>
    <row r="1026" spans="1:15" x14ac:dyDescent="0.25">
      <c r="A1026" s="26" t="e">
        <f>MOD(IF(ROW()=2,  0.1,    IF(INDEX(TimeEntry2[WkEnd],ROW()-1)  =INDEX(TimeEntry2[WkEnd],ROW()-2),    INDEX(TimeEntry2[format],ROW()-2),    INDEX(TimeEntry2[format],ROW()-2)    +1)),2)</f>
        <v>#REF!</v>
      </c>
      <c r="B1026" s="6"/>
      <c r="C1026" s="7"/>
      <c r="D1026" s="8" t="s">
        <v>136</v>
      </c>
      <c r="E1026" s="7" t="e">
        <f>IF(TimeEntry2[[#This Row],[Date]]=0,#REF!,G1026+(7-L1026))</f>
        <v>#REF!</v>
      </c>
      <c r="F1026" s="21" t="str">
        <f>INDEX(projects[Charge_Code],MATCH(TimeEntry2[[#This Row],[Project_ID]],projects[Project_ID],0))</f>
        <v>268017-25  KSC - Tunnel</v>
      </c>
      <c r="G1026" s="27">
        <f>ROUNDDOWN(TimeEntry2[[#This Row],[Timestamp]],0)</f>
        <v>0</v>
      </c>
      <c r="H1026" s="8">
        <v>7.5</v>
      </c>
      <c r="I1026" s="8" t="str">
        <f t="shared" si="27"/>
        <v>Normal Time</v>
      </c>
      <c r="J1026" s="8"/>
      <c r="K1026" s="24" t="str">
        <f>INDEX(projects[job number],MATCH(TimeEntry2[[#This Row],[Project_ID]],projects[Project_ID],0))</f>
        <v xml:space="preserve">268017-25 </v>
      </c>
      <c r="L1026" s="8" t="str">
        <f>IF(TimeEntry2[[#This Row],[Date]]=0,"",WEEKDAY(G1026,2))</f>
        <v/>
      </c>
      <c r="M1026" s="28" t="e">
        <f>YEAR(TimeEntry2[[#This Row],[WkEnd]])</f>
        <v>#REF!</v>
      </c>
      <c r="N1026" s="28" t="e">
        <f>WEEKNUM(TimeEntry2[[#This Row],[WkEnd]])</f>
        <v>#REF!</v>
      </c>
      <c r="O1026" s="28" t="e">
        <f>TimeEntry2[[#This Row],[Year]]&amp;"-"&amp;TimeEntry2[[#This Row],[WkNo]]</f>
        <v>#REF!</v>
      </c>
    </row>
    <row r="1027" spans="1:15" x14ac:dyDescent="0.25">
      <c r="A1027" s="26" t="e">
        <f>MOD(IF(ROW()=2,  0.1,    IF(INDEX(TimeEntry2[WkEnd],ROW()-1)  =INDEX(TimeEntry2[WkEnd],ROW()-2),    INDEX(TimeEntry2[format],ROW()-2),    INDEX(TimeEntry2[format],ROW()-2)    +1)),2)</f>
        <v>#REF!</v>
      </c>
      <c r="B1027" s="6"/>
      <c r="C1027" s="7"/>
      <c r="D1027" s="8" t="s">
        <v>191</v>
      </c>
      <c r="E1027" s="7" t="e">
        <f>IF(TimeEntry2[[#This Row],[Date]]=0,#REF!,G1027+(7-L1027))</f>
        <v>#REF!</v>
      </c>
      <c r="F1027" s="21" t="str">
        <f>INDEX(projects[Charge_Code],MATCH(TimeEntry2[[#This Row],[Project_ID]],projects[Project_ID],0))</f>
        <v>210035-51 VBB 3rd - new bridge</v>
      </c>
      <c r="G1027" s="27">
        <f>ROUNDDOWN(TimeEntry2[[#This Row],[Timestamp]],0)</f>
        <v>0</v>
      </c>
      <c r="H1027" s="8">
        <v>7.5</v>
      </c>
      <c r="I1027" s="8" t="str">
        <f t="shared" si="27"/>
        <v>Normal Time</v>
      </c>
      <c r="J1027" s="8"/>
      <c r="K1027" s="24" t="str">
        <f>INDEX(projects[job number],MATCH(TimeEntry2[[#This Row],[Project_ID]],projects[Project_ID],0))</f>
        <v>210035-51</v>
      </c>
      <c r="L1027" s="8" t="str">
        <f>IF(TimeEntry2[[#This Row],[Date]]=0,"",WEEKDAY(G1027,2))</f>
        <v/>
      </c>
      <c r="M1027" s="28" t="e">
        <f>YEAR(TimeEntry2[[#This Row],[WkEnd]])</f>
        <v>#REF!</v>
      </c>
      <c r="N1027" s="28" t="e">
        <f>WEEKNUM(TimeEntry2[[#This Row],[WkEnd]])</f>
        <v>#REF!</v>
      </c>
      <c r="O1027" s="28" t="e">
        <f>TimeEntry2[[#This Row],[Year]]&amp;"-"&amp;TimeEntry2[[#This Row],[WkNo]]</f>
        <v>#REF!</v>
      </c>
    </row>
    <row r="1028" spans="1:15" x14ac:dyDescent="0.25">
      <c r="A1028" s="26" t="e">
        <f>MOD(IF(ROW()=2,  0.1,    IF(INDEX(TimeEntry2[WkEnd],ROW()-1)  =INDEX(TimeEntry2[WkEnd],ROW()-2),    INDEX(TimeEntry2[format],ROW()-2),    INDEX(TimeEntry2[format],ROW()-2)    +1)),2)</f>
        <v>#REF!</v>
      </c>
      <c r="B1028" s="6"/>
      <c r="C1028" s="7"/>
      <c r="D1028" s="8" t="s">
        <v>136</v>
      </c>
      <c r="E1028" s="7" t="e">
        <f>IF(TimeEntry2[[#This Row],[Date]]=0,#REF!,G1028+(7-L1028))</f>
        <v>#REF!</v>
      </c>
      <c r="F1028" s="21" t="str">
        <f>INDEX(projects[Charge_Code],MATCH(TimeEntry2[[#This Row],[Project_ID]],projects[Project_ID],0))</f>
        <v>268017-25  KSC - Tunnel</v>
      </c>
      <c r="G1028" s="27">
        <f>ROUNDDOWN(TimeEntry2[[#This Row],[Timestamp]],0)</f>
        <v>0</v>
      </c>
      <c r="H1028" s="8">
        <v>7.5</v>
      </c>
      <c r="I1028" s="8" t="str">
        <f t="shared" si="27"/>
        <v>Normal Time</v>
      </c>
      <c r="J1028" s="8"/>
      <c r="K1028" s="24" t="str">
        <f>INDEX(projects[job number],MATCH(TimeEntry2[[#This Row],[Project_ID]],projects[Project_ID],0))</f>
        <v xml:space="preserve">268017-25 </v>
      </c>
      <c r="L1028" s="8" t="str">
        <f>IF(TimeEntry2[[#This Row],[Date]]=0,"",WEEKDAY(G1028,2))</f>
        <v/>
      </c>
      <c r="M1028" s="28" t="e">
        <f>YEAR(TimeEntry2[[#This Row],[WkEnd]])</f>
        <v>#REF!</v>
      </c>
      <c r="N1028" s="28" t="e">
        <f>WEEKNUM(TimeEntry2[[#This Row],[WkEnd]])</f>
        <v>#REF!</v>
      </c>
      <c r="O1028" s="28" t="e">
        <f>TimeEntry2[[#This Row],[Year]]&amp;"-"&amp;TimeEntry2[[#This Row],[WkNo]]</f>
        <v>#REF!</v>
      </c>
    </row>
    <row r="1029" spans="1:15" x14ac:dyDescent="0.25">
      <c r="A1029" s="26" t="e">
        <f>MOD(IF(ROW()=2,  0.1,    IF(INDEX(TimeEntry2[WkEnd],ROW()-1)  =INDEX(TimeEntry2[WkEnd],ROW()-2),    INDEX(TimeEntry2[format],ROW()-2),    INDEX(TimeEntry2[format],ROW()-2)    +1)),2)</f>
        <v>#REF!</v>
      </c>
      <c r="B1029" s="6"/>
      <c r="C1029" s="7"/>
      <c r="D1029" s="8" t="s">
        <v>140</v>
      </c>
      <c r="E1029" s="7" t="e">
        <f>IF(TimeEntry2[[#This Row],[Date]]=0,#REF!,G1029+(7-L1029))</f>
        <v>#REF!</v>
      </c>
      <c r="F1029" s="21" t="str">
        <f>INDEX(projects[Charge_Code],MATCH(TimeEntry2[[#This Row],[Project_ID]],projects[Project_ID],0))</f>
        <v>255375-00 M25 WARREN FARM SERVICES (01-122)</v>
      </c>
      <c r="G1029" s="27">
        <f>ROUNDDOWN(TimeEntry2[[#This Row],[Timestamp]],0)</f>
        <v>0</v>
      </c>
      <c r="H1029" s="8">
        <v>4</v>
      </c>
      <c r="I1029" s="8" t="str">
        <f t="shared" si="27"/>
        <v>Normal Time</v>
      </c>
      <c r="J1029" s="8"/>
      <c r="K1029" s="24" t="str">
        <f>INDEX(projects[job number],MATCH(TimeEntry2[[#This Row],[Project_ID]],projects[Project_ID],0))</f>
        <v>255375-00</v>
      </c>
      <c r="L1029" s="8" t="str">
        <f>IF(TimeEntry2[[#This Row],[Date]]=0,"",WEEKDAY(G1029,2))</f>
        <v/>
      </c>
      <c r="M1029" s="28" t="e">
        <f>YEAR(TimeEntry2[[#This Row],[WkEnd]])</f>
        <v>#REF!</v>
      </c>
      <c r="N1029" s="28" t="e">
        <f>WEEKNUM(TimeEntry2[[#This Row],[WkEnd]])</f>
        <v>#REF!</v>
      </c>
      <c r="O1029" s="28" t="e">
        <f>TimeEntry2[[#This Row],[Year]]&amp;"-"&amp;TimeEntry2[[#This Row],[WkNo]]</f>
        <v>#REF!</v>
      </c>
    </row>
    <row r="1030" spans="1:15" x14ac:dyDescent="0.25">
      <c r="A1030" s="26" t="e">
        <f>MOD(IF(ROW()=2,  0.1,    IF(INDEX(TimeEntry2[WkEnd],ROW()-1)  =INDEX(TimeEntry2[WkEnd],ROW()-2),    INDEX(TimeEntry2[format],ROW()-2),    INDEX(TimeEntry2[format],ROW()-2)    +1)),2)</f>
        <v>#REF!</v>
      </c>
      <c r="B1030" s="6"/>
      <c r="C1030" s="7"/>
      <c r="D1030" s="8" t="s">
        <v>136</v>
      </c>
      <c r="E1030" s="7" t="e">
        <f>IF(TimeEntry2[[#This Row],[Date]]=0,#REF!,G1030+(7-L1030))</f>
        <v>#REF!</v>
      </c>
      <c r="F1030" s="21" t="str">
        <f>INDEX(projects[Charge_Code],MATCH(TimeEntry2[[#This Row],[Project_ID]],projects[Project_ID],0))</f>
        <v>268017-25  KSC - Tunnel</v>
      </c>
      <c r="G1030" s="27">
        <f>ROUNDDOWN(TimeEntry2[[#This Row],[Timestamp]],0)</f>
        <v>0</v>
      </c>
      <c r="H1030" s="8">
        <v>3.5</v>
      </c>
      <c r="I1030" s="8" t="str">
        <f t="shared" si="27"/>
        <v>Normal Time</v>
      </c>
      <c r="J1030" s="8"/>
      <c r="K1030" s="24" t="str">
        <f>INDEX(projects[job number],MATCH(TimeEntry2[[#This Row],[Project_ID]],projects[Project_ID],0))</f>
        <v xml:space="preserve">268017-25 </v>
      </c>
      <c r="L1030" s="8" t="str">
        <f>IF(TimeEntry2[[#This Row],[Date]]=0,"",WEEKDAY(G1030,2))</f>
        <v/>
      </c>
      <c r="M1030" s="28" t="e">
        <f>YEAR(TimeEntry2[[#This Row],[WkEnd]])</f>
        <v>#REF!</v>
      </c>
      <c r="N1030" s="28" t="e">
        <f>WEEKNUM(TimeEntry2[[#This Row],[WkEnd]])</f>
        <v>#REF!</v>
      </c>
      <c r="O1030" s="28" t="e">
        <f>TimeEntry2[[#This Row],[Year]]&amp;"-"&amp;TimeEntry2[[#This Row],[WkNo]]</f>
        <v>#REF!</v>
      </c>
    </row>
    <row r="1031" spans="1:15" x14ac:dyDescent="0.25">
      <c r="A1031" s="26" t="e">
        <f>MOD(IF(ROW()=2,  0.1,    IF(INDEX(TimeEntry2[WkEnd],ROW()-1)  =INDEX(TimeEntry2[WkEnd],ROW()-2),    INDEX(TimeEntry2[format],ROW()-2),    INDEX(TimeEntry2[format],ROW()-2)    +1)),2)</f>
        <v>#REF!</v>
      </c>
      <c r="B1031" s="6"/>
      <c r="C1031" s="7"/>
      <c r="D1031" s="8" t="s">
        <v>136</v>
      </c>
      <c r="E1031" s="7" t="e">
        <f>IF(TimeEntry2[[#This Row],[Date]]=0,#REF!,G1031+(7-L1031))</f>
        <v>#REF!</v>
      </c>
      <c r="F1031" s="21" t="str">
        <f>INDEX(projects[Charge_Code],MATCH(TimeEntry2[[#This Row],[Project_ID]],projects[Project_ID],0))</f>
        <v>268017-25  KSC - Tunnel</v>
      </c>
      <c r="G1031" s="27">
        <f>ROUNDDOWN(TimeEntry2[[#This Row],[Timestamp]],0)</f>
        <v>0</v>
      </c>
      <c r="H1031" s="8">
        <v>7.5</v>
      </c>
      <c r="I1031" s="8" t="str">
        <f t="shared" si="27"/>
        <v>Normal Time</v>
      </c>
      <c r="J1031" s="8"/>
      <c r="K1031" s="24" t="str">
        <f>INDEX(projects[job number],MATCH(TimeEntry2[[#This Row],[Project_ID]],projects[Project_ID],0))</f>
        <v xml:space="preserve">268017-25 </v>
      </c>
      <c r="L1031" s="8" t="str">
        <f>IF(TimeEntry2[[#This Row],[Date]]=0,"",WEEKDAY(G1031,2))</f>
        <v/>
      </c>
      <c r="M1031" s="28" t="e">
        <f>YEAR(TimeEntry2[[#This Row],[WkEnd]])</f>
        <v>#REF!</v>
      </c>
      <c r="N1031" s="28" t="e">
        <f>WEEKNUM(TimeEntry2[[#This Row],[WkEnd]])</f>
        <v>#REF!</v>
      </c>
      <c r="O1031" s="28" t="e">
        <f>TimeEntry2[[#This Row],[Year]]&amp;"-"&amp;TimeEntry2[[#This Row],[WkNo]]</f>
        <v>#REF!</v>
      </c>
    </row>
    <row r="1032" spans="1:15" x14ac:dyDescent="0.25">
      <c r="A1032" s="26" t="e">
        <f>MOD(IF(ROW()=2,  0.1,    IF(INDEX(TimeEntry2[WkEnd],ROW()-1)  =INDEX(TimeEntry2[WkEnd],ROW()-2),    INDEX(TimeEntry2[format],ROW()-2),    INDEX(TimeEntry2[format],ROW()-2)    +1)),2)</f>
        <v>#REF!</v>
      </c>
      <c r="B1032" s="6"/>
      <c r="C1032" s="7"/>
      <c r="D1032" s="8" t="s">
        <v>136</v>
      </c>
      <c r="E1032" s="7" t="e">
        <f>IF(TimeEntry2[[#This Row],[Date]]=0,#REF!,G1032+(7-L1032))</f>
        <v>#REF!</v>
      </c>
      <c r="F1032" s="21" t="str">
        <f>INDEX(projects[Charge_Code],MATCH(TimeEntry2[[#This Row],[Project_ID]],projects[Project_ID],0))</f>
        <v>268017-25  KSC - Tunnel</v>
      </c>
      <c r="G1032" s="27">
        <f>ROUNDDOWN(TimeEntry2[[#This Row],[Timestamp]],0)</f>
        <v>0</v>
      </c>
      <c r="H1032" s="8">
        <v>7.5</v>
      </c>
      <c r="I1032" s="8" t="str">
        <f t="shared" si="27"/>
        <v>Normal Time</v>
      </c>
      <c r="J1032" s="8"/>
      <c r="K1032" s="24" t="str">
        <f>INDEX(projects[job number],MATCH(TimeEntry2[[#This Row],[Project_ID]],projects[Project_ID],0))</f>
        <v xml:space="preserve">268017-25 </v>
      </c>
      <c r="L1032" s="8" t="str">
        <f>IF(TimeEntry2[[#This Row],[Date]]=0,"",WEEKDAY(G1032,2))</f>
        <v/>
      </c>
      <c r="M1032" s="28" t="e">
        <f>YEAR(TimeEntry2[[#This Row],[WkEnd]])</f>
        <v>#REF!</v>
      </c>
      <c r="N1032" s="28" t="e">
        <f>WEEKNUM(TimeEntry2[[#This Row],[WkEnd]])</f>
        <v>#REF!</v>
      </c>
      <c r="O1032" s="28" t="e">
        <f>TimeEntry2[[#This Row],[Year]]&amp;"-"&amp;TimeEntry2[[#This Row],[WkNo]]</f>
        <v>#REF!</v>
      </c>
    </row>
    <row r="1033" spans="1:15" x14ac:dyDescent="0.25">
      <c r="A1033" s="26" t="e">
        <f>MOD(IF(ROW()=2,  0.1,    IF(INDEX(TimeEntry2[WkEnd],ROW()-1)  =INDEX(TimeEntry2[WkEnd],ROW()-2),    INDEX(TimeEntry2[format],ROW()-2),    INDEX(TimeEntry2[format],ROW()-2)    +1)),2)</f>
        <v>#REF!</v>
      </c>
      <c r="B1033" s="6"/>
      <c r="C1033" s="7"/>
      <c r="D1033" s="8" t="s">
        <v>191</v>
      </c>
      <c r="E1033" s="7" t="e">
        <f>IF(TimeEntry2[[#This Row],[Date]]=0,#REF!,G1033+(7-L1033))</f>
        <v>#REF!</v>
      </c>
      <c r="F1033" s="21" t="str">
        <f>INDEX(projects[Charge_Code],MATCH(TimeEntry2[[#This Row],[Project_ID]],projects[Project_ID],0))</f>
        <v>210035-51 VBB 3rd - new bridge</v>
      </c>
      <c r="G1033" s="27">
        <f>ROUNDDOWN(TimeEntry2[[#This Row],[Timestamp]],0)</f>
        <v>0</v>
      </c>
      <c r="H1033" s="8">
        <v>7.5</v>
      </c>
      <c r="I1033" s="8" t="str">
        <f t="shared" si="27"/>
        <v>Normal Time</v>
      </c>
      <c r="J1033" s="8"/>
      <c r="K1033" s="24" t="str">
        <f>INDEX(projects[job number],MATCH(TimeEntry2[[#This Row],[Project_ID]],projects[Project_ID],0))</f>
        <v>210035-51</v>
      </c>
      <c r="L1033" s="8" t="str">
        <f>IF(TimeEntry2[[#This Row],[Date]]=0,"",WEEKDAY(G1033,2))</f>
        <v/>
      </c>
      <c r="M1033" s="28" t="e">
        <f>YEAR(TimeEntry2[[#This Row],[WkEnd]])</f>
        <v>#REF!</v>
      </c>
      <c r="N1033" s="28" t="e">
        <f>WEEKNUM(TimeEntry2[[#This Row],[WkEnd]])</f>
        <v>#REF!</v>
      </c>
      <c r="O1033" s="28" t="e">
        <f>TimeEntry2[[#This Row],[Year]]&amp;"-"&amp;TimeEntry2[[#This Row],[WkNo]]</f>
        <v>#REF!</v>
      </c>
    </row>
    <row r="1034" spans="1:15" x14ac:dyDescent="0.25">
      <c r="A1034" s="26" t="e">
        <f>MOD(IF(ROW()=2,  0.1,    IF(INDEX(TimeEntry2[WkEnd],ROW()-1)  =INDEX(TimeEntry2[WkEnd],ROW()-2),    INDEX(TimeEntry2[format],ROW()-2),    INDEX(TimeEntry2[format],ROW()-2)    +1)),2)</f>
        <v>#REF!</v>
      </c>
      <c r="B1034" s="6"/>
      <c r="C1034" s="7"/>
      <c r="D1034" s="8" t="s">
        <v>140</v>
      </c>
      <c r="E1034" s="7" t="e">
        <f>IF(TimeEntry2[[#This Row],[Date]]=0,#REF!,G1034+(7-L1034))</f>
        <v>#REF!</v>
      </c>
      <c r="F1034" s="21" t="str">
        <f>INDEX(projects[Charge_Code],MATCH(TimeEntry2[[#This Row],[Project_ID]],projects[Project_ID],0))</f>
        <v>255375-00 M25 WARREN FARM SERVICES (01-122)</v>
      </c>
      <c r="G1034" s="27">
        <f>ROUNDDOWN(TimeEntry2[[#This Row],[Timestamp]],0)</f>
        <v>0</v>
      </c>
      <c r="H1034" s="8">
        <v>7.5</v>
      </c>
      <c r="I1034" s="8" t="str">
        <f t="shared" si="27"/>
        <v>Normal Time</v>
      </c>
      <c r="J1034" s="8"/>
      <c r="K1034" s="24" t="str">
        <f>INDEX(projects[job number],MATCH(TimeEntry2[[#This Row],[Project_ID]],projects[Project_ID],0))</f>
        <v>255375-00</v>
      </c>
      <c r="L1034" s="8" t="str">
        <f>IF(TimeEntry2[[#This Row],[Date]]=0,"",WEEKDAY(G1034,2))</f>
        <v/>
      </c>
      <c r="M1034" s="28" t="e">
        <f>YEAR(TimeEntry2[[#This Row],[WkEnd]])</f>
        <v>#REF!</v>
      </c>
      <c r="N1034" s="28" t="e">
        <f>WEEKNUM(TimeEntry2[[#This Row],[WkEnd]])</f>
        <v>#REF!</v>
      </c>
      <c r="O1034" s="28" t="e">
        <f>TimeEntry2[[#This Row],[Year]]&amp;"-"&amp;TimeEntry2[[#This Row],[WkNo]]</f>
        <v>#REF!</v>
      </c>
    </row>
    <row r="1035" spans="1:15" x14ac:dyDescent="0.25">
      <c r="A1035" s="26" t="e">
        <f>MOD(IF(ROW()=2,  0.1,    IF(INDEX(TimeEntry2[WkEnd],ROW()-1)  =INDEX(TimeEntry2[WkEnd],ROW()-2),    INDEX(TimeEntry2[format],ROW()-2),    INDEX(TimeEntry2[format],ROW()-2)    +1)),2)</f>
        <v>#REF!</v>
      </c>
      <c r="B1035" s="6"/>
      <c r="C1035" s="7"/>
      <c r="D1035" s="8" t="s">
        <v>136</v>
      </c>
      <c r="E1035" s="7" t="e">
        <f>IF(TimeEntry2[[#This Row],[Date]]=0,#REF!,G1035+(7-L1035))</f>
        <v>#REF!</v>
      </c>
      <c r="F1035" s="21" t="str">
        <f>INDEX(projects[Charge_Code],MATCH(TimeEntry2[[#This Row],[Project_ID]],projects[Project_ID],0))</f>
        <v>268017-25  KSC - Tunnel</v>
      </c>
      <c r="G1035" s="27">
        <f>ROUNDDOWN(TimeEntry2[[#This Row],[Timestamp]],0)</f>
        <v>0</v>
      </c>
      <c r="H1035" s="8">
        <v>7.5</v>
      </c>
      <c r="I1035" s="8" t="str">
        <f t="shared" si="27"/>
        <v>Normal Time</v>
      </c>
      <c r="J1035" s="8"/>
      <c r="K1035" s="24" t="str">
        <f>INDEX(projects[job number],MATCH(TimeEntry2[[#This Row],[Project_ID]],projects[Project_ID],0))</f>
        <v xml:space="preserve">268017-25 </v>
      </c>
      <c r="L1035" s="8" t="str">
        <f>IF(TimeEntry2[[#This Row],[Date]]=0,"",WEEKDAY(G1035,2))</f>
        <v/>
      </c>
      <c r="M1035" s="28" t="e">
        <f>YEAR(TimeEntry2[[#This Row],[WkEnd]])</f>
        <v>#REF!</v>
      </c>
      <c r="N1035" s="28" t="e">
        <f>WEEKNUM(TimeEntry2[[#This Row],[WkEnd]])</f>
        <v>#REF!</v>
      </c>
      <c r="O1035" s="28" t="e">
        <f>TimeEntry2[[#This Row],[Year]]&amp;"-"&amp;TimeEntry2[[#This Row],[WkNo]]</f>
        <v>#REF!</v>
      </c>
    </row>
    <row r="1036" spans="1:15" x14ac:dyDescent="0.25">
      <c r="A1036" s="26" t="e">
        <f>MOD(IF(ROW()=2,  0.1,    IF(INDEX(TimeEntry2[WkEnd],ROW()-1)  =INDEX(TimeEntry2[WkEnd],ROW()-2),    INDEX(TimeEntry2[format],ROW()-2),    INDEX(TimeEntry2[format],ROW()-2)    +1)),2)</f>
        <v>#REF!</v>
      </c>
      <c r="B1036" s="6"/>
      <c r="C1036" s="7"/>
      <c r="D1036" s="8" t="s">
        <v>136</v>
      </c>
      <c r="E1036" s="7" t="e">
        <f>IF(TimeEntry2[[#This Row],[Date]]=0,#REF!,G1036+(7-L1036))</f>
        <v>#REF!</v>
      </c>
      <c r="F1036" s="21" t="str">
        <f>INDEX(projects[Charge_Code],MATCH(TimeEntry2[[#This Row],[Project_ID]],projects[Project_ID],0))</f>
        <v>268017-25  KSC - Tunnel</v>
      </c>
      <c r="G1036" s="27">
        <f>ROUNDDOWN(TimeEntry2[[#This Row],[Timestamp]],0)</f>
        <v>0</v>
      </c>
      <c r="H1036" s="8">
        <v>5.5</v>
      </c>
      <c r="I1036" s="8" t="str">
        <f t="shared" si="27"/>
        <v>Normal Time</v>
      </c>
      <c r="J1036" s="8"/>
      <c r="K1036" s="24" t="str">
        <f>INDEX(projects[job number],MATCH(TimeEntry2[[#This Row],[Project_ID]],projects[Project_ID],0))</f>
        <v xml:space="preserve">268017-25 </v>
      </c>
      <c r="L1036" s="8" t="str">
        <f>IF(TimeEntry2[[#This Row],[Date]]=0,"",WEEKDAY(G1036,2))</f>
        <v/>
      </c>
      <c r="M1036" s="28" t="e">
        <f>YEAR(TimeEntry2[[#This Row],[WkEnd]])</f>
        <v>#REF!</v>
      </c>
      <c r="N1036" s="28" t="e">
        <f>WEEKNUM(TimeEntry2[[#This Row],[WkEnd]])</f>
        <v>#REF!</v>
      </c>
      <c r="O1036" s="28" t="e">
        <f>TimeEntry2[[#This Row],[Year]]&amp;"-"&amp;TimeEntry2[[#This Row],[WkNo]]</f>
        <v>#REF!</v>
      </c>
    </row>
    <row r="1037" spans="1:15" x14ac:dyDescent="0.25">
      <c r="A1037" s="26" t="e">
        <f>MOD(IF(ROW()=2,  0.1,    IF(INDEX(TimeEntry2[WkEnd],ROW()-1)  =INDEX(TimeEntry2[WkEnd],ROW()-2),    INDEX(TimeEntry2[format],ROW()-2),    INDEX(TimeEntry2[format],ROW()-2)    +1)),2)</f>
        <v>#REF!</v>
      </c>
      <c r="B1037" s="6"/>
      <c r="C1037" s="7"/>
      <c r="D1037" s="8" t="s">
        <v>136</v>
      </c>
      <c r="E1037" s="7" t="e">
        <f>IF(TimeEntry2[[#This Row],[Date]]=0,#REF!,G1037+(7-L1037))</f>
        <v>#REF!</v>
      </c>
      <c r="F1037" s="21" t="str">
        <f>INDEX(projects[Charge_Code],MATCH(TimeEntry2[[#This Row],[Project_ID]],projects[Project_ID],0))</f>
        <v>268017-25  KSC - Tunnel</v>
      </c>
      <c r="G1037" s="27">
        <f>ROUNDDOWN(TimeEntry2[[#This Row],[Timestamp]],0)</f>
        <v>0</v>
      </c>
      <c r="H1037" s="8">
        <v>2</v>
      </c>
      <c r="I1037" s="8" t="str">
        <f t="shared" si="27"/>
        <v>Normal Time</v>
      </c>
      <c r="J1037" s="8"/>
      <c r="K1037" s="24" t="str">
        <f>INDEX(projects[job number],MATCH(TimeEntry2[[#This Row],[Project_ID]],projects[Project_ID],0))</f>
        <v xml:space="preserve">268017-25 </v>
      </c>
      <c r="L1037" s="8" t="str">
        <f>IF(TimeEntry2[[#This Row],[Date]]=0,"",WEEKDAY(G1037,2))</f>
        <v/>
      </c>
      <c r="M1037" s="28" t="e">
        <f>YEAR(TimeEntry2[[#This Row],[WkEnd]])</f>
        <v>#REF!</v>
      </c>
      <c r="N1037" s="28" t="e">
        <f>WEEKNUM(TimeEntry2[[#This Row],[WkEnd]])</f>
        <v>#REF!</v>
      </c>
      <c r="O1037" s="28" t="e">
        <f>TimeEntry2[[#This Row],[Year]]&amp;"-"&amp;TimeEntry2[[#This Row],[WkNo]]</f>
        <v>#REF!</v>
      </c>
    </row>
    <row r="1038" spans="1:15" x14ac:dyDescent="0.25">
      <c r="A1038" s="26" t="e">
        <f>MOD(IF(ROW()=2,  0.1,    IF(INDEX(TimeEntry2[WkEnd],ROW()-1)  =INDEX(TimeEntry2[WkEnd],ROW()-2),    INDEX(TimeEntry2[format],ROW()-2),    INDEX(TimeEntry2[format],ROW()-2)    +1)),2)</f>
        <v>#REF!</v>
      </c>
      <c r="B1038" s="6"/>
      <c r="C1038" s="7"/>
      <c r="D1038" s="8" t="s">
        <v>191</v>
      </c>
      <c r="E1038" s="7" t="e">
        <f>IF(TimeEntry2[[#This Row],[Date]]=0,#REF!,G1038+(7-L1038))</f>
        <v>#REF!</v>
      </c>
      <c r="F1038" s="21" t="str">
        <f>INDEX(projects[Charge_Code],MATCH(TimeEntry2[[#This Row],[Project_ID]],projects[Project_ID],0))</f>
        <v>210035-51 VBB 3rd - new bridge</v>
      </c>
      <c r="G1038" s="27">
        <f>ROUNDDOWN(TimeEntry2[[#This Row],[Timestamp]],0)</f>
        <v>0</v>
      </c>
      <c r="H1038" s="8">
        <v>2.5</v>
      </c>
      <c r="I1038" s="8" t="str">
        <f t="shared" si="27"/>
        <v>Normal Time</v>
      </c>
      <c r="J1038" s="8"/>
      <c r="K1038" s="24" t="str">
        <f>INDEX(projects[job number],MATCH(TimeEntry2[[#This Row],[Project_ID]],projects[Project_ID],0))</f>
        <v>210035-51</v>
      </c>
      <c r="L1038" s="8" t="str">
        <f>IF(TimeEntry2[[#This Row],[Date]]=0,"",WEEKDAY(G1038,2))</f>
        <v/>
      </c>
      <c r="M1038" s="28" t="e">
        <f>YEAR(TimeEntry2[[#This Row],[WkEnd]])</f>
        <v>#REF!</v>
      </c>
      <c r="N1038" s="28" t="e">
        <f>WEEKNUM(TimeEntry2[[#This Row],[WkEnd]])</f>
        <v>#REF!</v>
      </c>
      <c r="O1038" s="28" t="e">
        <f>TimeEntry2[[#This Row],[Year]]&amp;"-"&amp;TimeEntry2[[#This Row],[WkNo]]</f>
        <v>#REF!</v>
      </c>
    </row>
    <row r="1039" spans="1:15" x14ac:dyDescent="0.25">
      <c r="A1039" s="26" t="e">
        <f>MOD(IF(ROW()=2,  0.1,    IF(INDEX(TimeEntry2[WkEnd],ROW()-1)  =INDEX(TimeEntry2[WkEnd],ROW()-2),    INDEX(TimeEntry2[format],ROW()-2),    INDEX(TimeEntry2[format],ROW()-2)    +1)),2)</f>
        <v>#REF!</v>
      </c>
      <c r="B1039" s="6"/>
      <c r="C1039" s="7"/>
      <c r="D1039" s="8" t="s">
        <v>191</v>
      </c>
      <c r="E1039" s="7" t="e">
        <f>IF(TimeEntry2[[#This Row],[Date]]=0,#REF!,G1039+(7-L1039))</f>
        <v>#REF!</v>
      </c>
      <c r="F1039" s="21" t="str">
        <f>INDEX(projects[Charge_Code],MATCH(TimeEntry2[[#This Row],[Project_ID]],projects[Project_ID],0))</f>
        <v>210035-51 VBB 3rd - new bridge</v>
      </c>
      <c r="G1039" s="27">
        <f>ROUNDDOWN(TimeEntry2[[#This Row],[Timestamp]],0)</f>
        <v>0</v>
      </c>
      <c r="H1039" s="8">
        <v>2</v>
      </c>
      <c r="I1039" s="8" t="str">
        <f t="shared" si="27"/>
        <v>Normal Time</v>
      </c>
      <c r="J1039" s="8"/>
      <c r="K1039" s="24" t="str">
        <f>INDEX(projects[job number],MATCH(TimeEntry2[[#This Row],[Project_ID]],projects[Project_ID],0))</f>
        <v>210035-51</v>
      </c>
      <c r="L1039" s="8" t="str">
        <f>IF(TimeEntry2[[#This Row],[Date]]=0,"",WEEKDAY(G1039,2))</f>
        <v/>
      </c>
      <c r="M1039" s="28" t="e">
        <f>YEAR(TimeEntry2[[#This Row],[WkEnd]])</f>
        <v>#REF!</v>
      </c>
      <c r="N1039" s="28" t="e">
        <f>WEEKNUM(TimeEntry2[[#This Row],[WkEnd]])</f>
        <v>#REF!</v>
      </c>
      <c r="O1039" s="28" t="e">
        <f>TimeEntry2[[#This Row],[Year]]&amp;"-"&amp;TimeEntry2[[#This Row],[WkNo]]</f>
        <v>#REF!</v>
      </c>
    </row>
    <row r="1040" spans="1:15" x14ac:dyDescent="0.25">
      <c r="A1040" s="26" t="e">
        <f>MOD(IF(ROW()=2,  0.1,    IF(INDEX(TimeEntry2[WkEnd],ROW()-1)  =INDEX(TimeEntry2[WkEnd],ROW()-2),    INDEX(TimeEntry2[format],ROW()-2),    INDEX(TimeEntry2[format],ROW()-2)    +1)),2)</f>
        <v>#REF!</v>
      </c>
      <c r="B1040" s="6"/>
      <c r="C1040" s="7"/>
      <c r="D1040" s="8" t="s">
        <v>136</v>
      </c>
      <c r="E1040" s="7" t="e">
        <f>IF(TimeEntry2[[#This Row],[Date]]=0,#REF!,G1040+(7-L1040))</f>
        <v>#REF!</v>
      </c>
      <c r="F1040" s="21" t="str">
        <f>INDEX(projects[Charge_Code],MATCH(TimeEntry2[[#This Row],[Project_ID]],projects[Project_ID],0))</f>
        <v>268017-25  KSC - Tunnel</v>
      </c>
      <c r="G1040" s="27">
        <f>ROUNDDOWN(TimeEntry2[[#This Row],[Timestamp]],0)</f>
        <v>0</v>
      </c>
      <c r="H1040" s="8">
        <v>3</v>
      </c>
      <c r="I1040" s="8" t="str">
        <f t="shared" si="27"/>
        <v>Normal Time</v>
      </c>
      <c r="J1040" s="8"/>
      <c r="K1040" s="24" t="str">
        <f>INDEX(projects[job number],MATCH(TimeEntry2[[#This Row],[Project_ID]],projects[Project_ID],0))</f>
        <v xml:space="preserve">268017-25 </v>
      </c>
      <c r="L1040" s="8" t="str">
        <f>IF(TimeEntry2[[#This Row],[Date]]=0,"",WEEKDAY(G1040,2))</f>
        <v/>
      </c>
      <c r="M1040" s="28" t="e">
        <f>YEAR(TimeEntry2[[#This Row],[WkEnd]])</f>
        <v>#REF!</v>
      </c>
      <c r="N1040" s="28" t="e">
        <f>WEEKNUM(TimeEntry2[[#This Row],[WkEnd]])</f>
        <v>#REF!</v>
      </c>
      <c r="O1040" s="28" t="e">
        <f>TimeEntry2[[#This Row],[Year]]&amp;"-"&amp;TimeEntry2[[#This Row],[WkNo]]</f>
        <v>#REF!</v>
      </c>
    </row>
    <row r="1041" spans="1:15" x14ac:dyDescent="0.25">
      <c r="A1041" s="26" t="e">
        <f>MOD(IF(ROW()=2,  0.1,    IF(INDEX(TimeEntry2[WkEnd],ROW()-1)  =INDEX(TimeEntry2[WkEnd],ROW()-2),    INDEX(TimeEntry2[format],ROW()-2),    INDEX(TimeEntry2[format],ROW()-2)    +1)),2)</f>
        <v>#REF!</v>
      </c>
      <c r="B1041" s="6"/>
      <c r="C1041" s="7"/>
      <c r="D1041" s="8" t="s">
        <v>136</v>
      </c>
      <c r="E1041" s="7" t="e">
        <f>IF(TimeEntry2[[#This Row],[Date]]=0,#REF!,G1041+(7-L1041))</f>
        <v>#REF!</v>
      </c>
      <c r="F1041" s="21" t="str">
        <f>INDEX(projects[Charge_Code],MATCH(TimeEntry2[[#This Row],[Project_ID]],projects[Project_ID],0))</f>
        <v>268017-25  KSC - Tunnel</v>
      </c>
      <c r="G1041" s="27">
        <f>ROUNDDOWN(TimeEntry2[[#This Row],[Timestamp]],0)</f>
        <v>0</v>
      </c>
      <c r="H1041" s="8">
        <v>2</v>
      </c>
      <c r="I1041" s="8" t="str">
        <f t="shared" si="27"/>
        <v>Normal Time</v>
      </c>
      <c r="J1041" s="8"/>
      <c r="K1041" s="24" t="str">
        <f>INDEX(projects[job number],MATCH(TimeEntry2[[#This Row],[Project_ID]],projects[Project_ID],0))</f>
        <v xml:space="preserve">268017-25 </v>
      </c>
      <c r="L1041" s="8" t="str">
        <f>IF(TimeEntry2[[#This Row],[Date]]=0,"",WEEKDAY(G1041,2))</f>
        <v/>
      </c>
      <c r="M1041" s="28" t="e">
        <f>YEAR(TimeEntry2[[#This Row],[WkEnd]])</f>
        <v>#REF!</v>
      </c>
      <c r="N1041" s="28" t="e">
        <f>WEEKNUM(TimeEntry2[[#This Row],[WkEnd]])</f>
        <v>#REF!</v>
      </c>
      <c r="O1041" s="28" t="e">
        <f>TimeEntry2[[#This Row],[Year]]&amp;"-"&amp;TimeEntry2[[#This Row],[WkNo]]</f>
        <v>#REF!</v>
      </c>
    </row>
    <row r="1042" spans="1:15" x14ac:dyDescent="0.25">
      <c r="A1042" s="26" t="e">
        <f>MOD(IF(ROW()=2,  0.1,    IF(INDEX(TimeEntry2[WkEnd],ROW()-1)  =INDEX(TimeEntry2[WkEnd],ROW()-2),    INDEX(TimeEntry2[format],ROW()-2),    INDEX(TimeEntry2[format],ROW()-2)    +1)),2)</f>
        <v>#REF!</v>
      </c>
      <c r="B1042" s="6"/>
      <c r="C1042" s="7"/>
      <c r="D1042" s="8" t="s">
        <v>191</v>
      </c>
      <c r="E1042" s="7" t="e">
        <f>IF(TimeEntry2[[#This Row],[Date]]=0,#REF!,G1042+(7-L1042))</f>
        <v>#REF!</v>
      </c>
      <c r="F1042" s="21" t="str">
        <f>INDEX(projects[Charge_Code],MATCH(TimeEntry2[[#This Row],[Project_ID]],projects[Project_ID],0))</f>
        <v>210035-51 VBB 3rd - new bridge</v>
      </c>
      <c r="G1042" s="27">
        <f>ROUNDDOWN(TimeEntry2[[#This Row],[Timestamp]],0)</f>
        <v>0</v>
      </c>
      <c r="H1042" s="8">
        <v>5.5</v>
      </c>
      <c r="I1042" s="8" t="str">
        <f t="shared" si="27"/>
        <v>Normal Time</v>
      </c>
      <c r="J1042" s="8"/>
      <c r="K1042" s="24" t="str">
        <f>INDEX(projects[job number],MATCH(TimeEntry2[[#This Row],[Project_ID]],projects[Project_ID],0))</f>
        <v>210035-51</v>
      </c>
      <c r="L1042" s="8" t="str">
        <f>IF(TimeEntry2[[#This Row],[Date]]=0,"",WEEKDAY(G1042,2))</f>
        <v/>
      </c>
      <c r="M1042" s="28" t="e">
        <f>YEAR(TimeEntry2[[#This Row],[WkEnd]])</f>
        <v>#REF!</v>
      </c>
      <c r="N1042" s="28" t="e">
        <f>WEEKNUM(TimeEntry2[[#This Row],[WkEnd]])</f>
        <v>#REF!</v>
      </c>
      <c r="O1042" s="28" t="e">
        <f>TimeEntry2[[#This Row],[Year]]&amp;"-"&amp;TimeEntry2[[#This Row],[WkNo]]</f>
        <v>#REF!</v>
      </c>
    </row>
    <row r="1043" spans="1:15" x14ac:dyDescent="0.25">
      <c r="A1043" s="26" t="e">
        <f>MOD(IF(ROW()=2,  0.1,    IF(INDEX(TimeEntry2[WkEnd],ROW()-1)  =INDEX(TimeEntry2[WkEnd],ROW()-2),    INDEX(TimeEntry2[format],ROW()-2),    INDEX(TimeEntry2[format],ROW()-2)    +1)),2)</f>
        <v>#REF!</v>
      </c>
      <c r="B1043" s="6"/>
      <c r="C1043" s="7"/>
      <c r="D1043" s="8" t="s">
        <v>191</v>
      </c>
      <c r="E1043" s="7" t="e">
        <f>IF(TimeEntry2[[#This Row],[Date]]=0,#REF!,G1043+(7-L1043))</f>
        <v>#REF!</v>
      </c>
      <c r="F1043" s="21" t="str">
        <f>INDEX(projects[Charge_Code],MATCH(TimeEntry2[[#This Row],[Project_ID]],projects[Project_ID],0))</f>
        <v>210035-51 VBB 3rd - new bridge</v>
      </c>
      <c r="G1043" s="27">
        <f>ROUNDDOWN(TimeEntry2[[#This Row],[Timestamp]],0)</f>
        <v>0</v>
      </c>
      <c r="H1043" s="8">
        <v>2.5</v>
      </c>
      <c r="I1043" s="8" t="str">
        <f t="shared" si="27"/>
        <v>Normal Time</v>
      </c>
      <c r="J1043" s="8"/>
      <c r="K1043" s="24" t="str">
        <f>INDEX(projects[job number],MATCH(TimeEntry2[[#This Row],[Project_ID]],projects[Project_ID],0))</f>
        <v>210035-51</v>
      </c>
      <c r="L1043" s="8" t="str">
        <f>IF(TimeEntry2[[#This Row],[Date]]=0,"",WEEKDAY(G1043,2))</f>
        <v/>
      </c>
      <c r="M1043" s="28" t="e">
        <f>YEAR(TimeEntry2[[#This Row],[WkEnd]])</f>
        <v>#REF!</v>
      </c>
      <c r="N1043" s="28" t="e">
        <f>WEEKNUM(TimeEntry2[[#This Row],[WkEnd]])</f>
        <v>#REF!</v>
      </c>
      <c r="O1043" s="28" t="e">
        <f>TimeEntry2[[#This Row],[Year]]&amp;"-"&amp;TimeEntry2[[#This Row],[WkNo]]</f>
        <v>#REF!</v>
      </c>
    </row>
    <row r="1044" spans="1:15" x14ac:dyDescent="0.25">
      <c r="A1044" s="26" t="e">
        <f>MOD(IF(ROW()=2,  0.1,    IF(INDEX(TimeEntry2[WkEnd],ROW()-1)  =INDEX(TimeEntry2[WkEnd],ROW()-2),    INDEX(TimeEntry2[format],ROW()-2),    INDEX(TimeEntry2[format],ROW()-2)    +1)),2)</f>
        <v>#REF!</v>
      </c>
      <c r="B1044" s="6"/>
      <c r="C1044" s="7"/>
      <c r="D1044" s="8" t="s">
        <v>191</v>
      </c>
      <c r="E1044" s="7" t="e">
        <f>IF(TimeEntry2[[#This Row],[Date]]=0,#REF!,G1044+(7-L1044))</f>
        <v>#REF!</v>
      </c>
      <c r="F1044" s="21" t="str">
        <f>INDEX(projects[Charge_Code],MATCH(TimeEntry2[[#This Row],[Project_ID]],projects[Project_ID],0))</f>
        <v>210035-51 VBB 3rd - new bridge</v>
      </c>
      <c r="G1044" s="27">
        <f>ROUNDDOWN(TimeEntry2[[#This Row],[Timestamp]],0)</f>
        <v>0</v>
      </c>
      <c r="H1044" s="8">
        <v>2</v>
      </c>
      <c r="I1044" s="8" t="str">
        <f t="shared" si="27"/>
        <v>Normal Time</v>
      </c>
      <c r="J1044" s="8"/>
      <c r="K1044" s="24" t="str">
        <f>INDEX(projects[job number],MATCH(TimeEntry2[[#This Row],[Project_ID]],projects[Project_ID],0))</f>
        <v>210035-51</v>
      </c>
      <c r="L1044" s="8" t="str">
        <f>IF(TimeEntry2[[#This Row],[Date]]=0,"",WEEKDAY(G1044,2))</f>
        <v/>
      </c>
      <c r="M1044" s="28" t="e">
        <f>YEAR(TimeEntry2[[#This Row],[WkEnd]])</f>
        <v>#REF!</v>
      </c>
      <c r="N1044" s="28" t="e">
        <f>WEEKNUM(TimeEntry2[[#This Row],[WkEnd]])</f>
        <v>#REF!</v>
      </c>
      <c r="O1044" s="28" t="e">
        <f>TimeEntry2[[#This Row],[Year]]&amp;"-"&amp;TimeEntry2[[#This Row],[WkNo]]</f>
        <v>#REF!</v>
      </c>
    </row>
    <row r="1045" spans="1:15" x14ac:dyDescent="0.25">
      <c r="A1045" s="26" t="e">
        <f>MOD(IF(ROW()=2,  0.1,    IF(INDEX(TimeEntry2[WkEnd],ROW()-1)  =INDEX(TimeEntry2[WkEnd],ROW()-2),    INDEX(TimeEntry2[format],ROW()-2),    INDEX(TimeEntry2[format],ROW()-2)    +1)),2)</f>
        <v>#REF!</v>
      </c>
      <c r="B1045" s="6"/>
      <c r="C1045" s="7"/>
      <c r="D1045" s="8" t="s">
        <v>136</v>
      </c>
      <c r="E1045" s="7" t="e">
        <f>IF(TimeEntry2[[#This Row],[Date]]=0,#REF!,G1045+(7-L1045))</f>
        <v>#REF!</v>
      </c>
      <c r="F1045" s="21" t="str">
        <f>INDEX(projects[Charge_Code],MATCH(TimeEntry2[[#This Row],[Project_ID]],projects[Project_ID],0))</f>
        <v>268017-25  KSC - Tunnel</v>
      </c>
      <c r="G1045" s="27">
        <f>ROUNDDOWN(TimeEntry2[[#This Row],[Timestamp]],0)</f>
        <v>0</v>
      </c>
      <c r="H1045" s="8">
        <v>3</v>
      </c>
      <c r="I1045" s="8" t="str">
        <f t="shared" si="27"/>
        <v>Normal Time</v>
      </c>
      <c r="J1045" s="8"/>
      <c r="K1045" s="24" t="str">
        <f>INDEX(projects[job number],MATCH(TimeEntry2[[#This Row],[Project_ID]],projects[Project_ID],0))</f>
        <v xml:space="preserve">268017-25 </v>
      </c>
      <c r="L1045" s="8" t="str">
        <f>IF(TimeEntry2[[#This Row],[Date]]=0,"",WEEKDAY(G1045,2))</f>
        <v/>
      </c>
      <c r="M1045" s="28" t="e">
        <f>YEAR(TimeEntry2[[#This Row],[WkEnd]])</f>
        <v>#REF!</v>
      </c>
      <c r="N1045" s="28" t="e">
        <f>WEEKNUM(TimeEntry2[[#This Row],[WkEnd]])</f>
        <v>#REF!</v>
      </c>
      <c r="O1045" s="28" t="e">
        <f>TimeEntry2[[#This Row],[Year]]&amp;"-"&amp;TimeEntry2[[#This Row],[WkNo]]</f>
        <v>#REF!</v>
      </c>
    </row>
    <row r="1046" spans="1:15" x14ac:dyDescent="0.25">
      <c r="A1046" s="26" t="e">
        <f>MOD(IF(ROW()=2,  0.1,    IF(INDEX(TimeEntry2[WkEnd],ROW()-1)  =INDEX(TimeEntry2[WkEnd],ROW()-2),    INDEX(TimeEntry2[format],ROW()-2),    INDEX(TimeEntry2[format],ROW()-2)    +1)),2)</f>
        <v>#REF!</v>
      </c>
      <c r="B1046" s="6"/>
      <c r="C1046" s="7"/>
      <c r="D1046" s="8" t="s">
        <v>136</v>
      </c>
      <c r="E1046" s="7" t="e">
        <f>IF(TimeEntry2[[#This Row],[Date]]=0,#REF!,G1046+(7-L1046))</f>
        <v>#REF!</v>
      </c>
      <c r="F1046" s="21" t="str">
        <f>INDEX(projects[Charge_Code],MATCH(TimeEntry2[[#This Row],[Project_ID]],projects[Project_ID],0))</f>
        <v>268017-25  KSC - Tunnel</v>
      </c>
      <c r="G1046" s="27">
        <f>ROUNDDOWN(TimeEntry2[[#This Row],[Timestamp]],0)</f>
        <v>0</v>
      </c>
      <c r="H1046" s="8">
        <v>4.5</v>
      </c>
      <c r="I1046" s="8" t="str">
        <f t="shared" si="27"/>
        <v>Normal Time</v>
      </c>
      <c r="J1046" s="8"/>
      <c r="K1046" s="24" t="str">
        <f>INDEX(projects[job number],MATCH(TimeEntry2[[#This Row],[Project_ID]],projects[Project_ID],0))</f>
        <v xml:space="preserve">268017-25 </v>
      </c>
      <c r="L1046" s="8" t="str">
        <f>IF(TimeEntry2[[#This Row],[Date]]=0,"",WEEKDAY(G1046,2))</f>
        <v/>
      </c>
      <c r="M1046" s="28" t="e">
        <f>YEAR(TimeEntry2[[#This Row],[WkEnd]])</f>
        <v>#REF!</v>
      </c>
      <c r="N1046" s="28" t="e">
        <f>WEEKNUM(TimeEntry2[[#This Row],[WkEnd]])</f>
        <v>#REF!</v>
      </c>
      <c r="O1046" s="28" t="e">
        <f>TimeEntry2[[#This Row],[Year]]&amp;"-"&amp;TimeEntry2[[#This Row],[WkNo]]</f>
        <v>#REF!</v>
      </c>
    </row>
    <row r="1047" spans="1:15" x14ac:dyDescent="0.25">
      <c r="A1047" s="26" t="e">
        <f>MOD(IF(ROW()=2,  0.1,    IF(INDEX(TimeEntry2[WkEnd],ROW()-1)  =INDEX(TimeEntry2[WkEnd],ROW()-2),    INDEX(TimeEntry2[format],ROW()-2),    INDEX(TimeEntry2[format],ROW()-2)    +1)),2)</f>
        <v>#REF!</v>
      </c>
      <c r="B1047" s="6"/>
      <c r="C1047" s="7"/>
      <c r="D1047" s="8" t="s">
        <v>191</v>
      </c>
      <c r="E1047" s="7" t="e">
        <f>IF(TimeEntry2[[#This Row],[Date]]=0,#REF!,G1047+(7-L1047))</f>
        <v>#REF!</v>
      </c>
      <c r="F1047" s="21" t="str">
        <f>INDEX(projects[Charge_Code],MATCH(TimeEntry2[[#This Row],[Project_ID]],projects[Project_ID],0))</f>
        <v>210035-51 VBB 3rd - new bridge</v>
      </c>
      <c r="G1047" s="27">
        <f>ROUNDDOWN(TimeEntry2[[#This Row],[Timestamp]],0)</f>
        <v>0</v>
      </c>
      <c r="H1047" s="8">
        <v>3</v>
      </c>
      <c r="I1047" s="8" t="str">
        <f t="shared" si="27"/>
        <v>Normal Time</v>
      </c>
      <c r="J1047" s="8"/>
      <c r="K1047" s="24" t="str">
        <f>INDEX(projects[job number],MATCH(TimeEntry2[[#This Row],[Project_ID]],projects[Project_ID],0))</f>
        <v>210035-51</v>
      </c>
      <c r="L1047" s="8" t="str">
        <f>IF(TimeEntry2[[#This Row],[Date]]=0,"",WEEKDAY(G1047,2))</f>
        <v/>
      </c>
      <c r="M1047" s="28" t="e">
        <f>YEAR(TimeEntry2[[#This Row],[WkEnd]])</f>
        <v>#REF!</v>
      </c>
      <c r="N1047" s="28" t="e">
        <f>WEEKNUM(TimeEntry2[[#This Row],[WkEnd]])</f>
        <v>#REF!</v>
      </c>
      <c r="O1047" s="28" t="e">
        <f>TimeEntry2[[#This Row],[Year]]&amp;"-"&amp;TimeEntry2[[#This Row],[WkNo]]</f>
        <v>#REF!</v>
      </c>
    </row>
    <row r="1048" spans="1:15" x14ac:dyDescent="0.25">
      <c r="A1048" s="26" t="e">
        <f>MOD(IF(ROW()=2,  0.1,    IF(INDEX(TimeEntry2[WkEnd],ROW()-1)  =INDEX(TimeEntry2[WkEnd],ROW()-2),    INDEX(TimeEntry2[format],ROW()-2),    INDEX(TimeEntry2[format],ROW()-2)    +1)),2)</f>
        <v>#REF!</v>
      </c>
      <c r="B1048" s="6"/>
      <c r="C1048" s="7"/>
      <c r="D1048" s="8" t="s">
        <v>136</v>
      </c>
      <c r="E1048" s="7" t="e">
        <f>IF(TimeEntry2[[#This Row],[Date]]=0,#REF!,G1048+(7-L1048))</f>
        <v>#REF!</v>
      </c>
      <c r="F1048" s="21" t="str">
        <f>INDEX(projects[Charge_Code],MATCH(TimeEntry2[[#This Row],[Project_ID]],projects[Project_ID],0))</f>
        <v>268017-25  KSC - Tunnel</v>
      </c>
      <c r="G1048" s="27">
        <f>ROUNDDOWN(TimeEntry2[[#This Row],[Timestamp]],0)</f>
        <v>0</v>
      </c>
      <c r="H1048" s="8">
        <v>5.5</v>
      </c>
      <c r="I1048" s="8" t="str">
        <f t="shared" si="27"/>
        <v>Normal Time</v>
      </c>
      <c r="J1048" s="8"/>
      <c r="K1048" s="24" t="str">
        <f>INDEX(projects[job number],MATCH(TimeEntry2[[#This Row],[Project_ID]],projects[Project_ID],0))</f>
        <v xml:space="preserve">268017-25 </v>
      </c>
      <c r="L1048" s="8" t="str">
        <f>IF(TimeEntry2[[#This Row],[Date]]=0,"",WEEKDAY(G1048,2))</f>
        <v/>
      </c>
      <c r="M1048" s="28" t="e">
        <f>YEAR(TimeEntry2[[#This Row],[WkEnd]])</f>
        <v>#REF!</v>
      </c>
      <c r="N1048" s="28" t="e">
        <f>WEEKNUM(TimeEntry2[[#This Row],[WkEnd]])</f>
        <v>#REF!</v>
      </c>
      <c r="O1048" s="28" t="e">
        <f>TimeEntry2[[#This Row],[Year]]&amp;"-"&amp;TimeEntry2[[#This Row],[WkNo]]</f>
        <v>#REF!</v>
      </c>
    </row>
    <row r="1049" spans="1:15" x14ac:dyDescent="0.25">
      <c r="A1049" s="26" t="e">
        <f>MOD(IF(ROW()=2,  0.1,    IF(INDEX(TimeEntry2[WkEnd],ROW()-1)  =INDEX(TimeEntry2[WkEnd],ROW()-2),    INDEX(TimeEntry2[format],ROW()-2),    INDEX(TimeEntry2[format],ROW()-2)    +1)),2)</f>
        <v>#REF!</v>
      </c>
      <c r="B1049" s="6"/>
      <c r="C1049" s="7"/>
      <c r="D1049" s="8" t="s">
        <v>136</v>
      </c>
      <c r="E1049" s="7" t="e">
        <f>IF(TimeEntry2[[#This Row],[Date]]=0,#REF!,G1049+(7-L1049))</f>
        <v>#REF!</v>
      </c>
      <c r="F1049" s="21" t="str">
        <f>INDEX(projects[Charge_Code],MATCH(TimeEntry2[[#This Row],[Project_ID]],projects[Project_ID],0))</f>
        <v>268017-25  KSC - Tunnel</v>
      </c>
      <c r="G1049" s="27">
        <f>ROUNDDOWN(TimeEntry2[[#This Row],[Timestamp]],0)</f>
        <v>0</v>
      </c>
      <c r="H1049" s="8">
        <v>2</v>
      </c>
      <c r="I1049" s="8" t="str">
        <f t="shared" si="27"/>
        <v>Normal Time</v>
      </c>
      <c r="J1049" s="8"/>
      <c r="K1049" s="24" t="str">
        <f>INDEX(projects[job number],MATCH(TimeEntry2[[#This Row],[Project_ID]],projects[Project_ID],0))</f>
        <v xml:space="preserve">268017-25 </v>
      </c>
      <c r="L1049" s="8" t="str">
        <f>IF(TimeEntry2[[#This Row],[Date]]=0,"",WEEKDAY(G1049,2))</f>
        <v/>
      </c>
      <c r="M1049" s="28" t="e">
        <f>YEAR(TimeEntry2[[#This Row],[WkEnd]])</f>
        <v>#REF!</v>
      </c>
      <c r="N1049" s="28" t="e">
        <f>WEEKNUM(TimeEntry2[[#This Row],[WkEnd]])</f>
        <v>#REF!</v>
      </c>
      <c r="O1049" s="28" t="e">
        <f>TimeEntry2[[#This Row],[Year]]&amp;"-"&amp;TimeEntry2[[#This Row],[WkNo]]</f>
        <v>#REF!</v>
      </c>
    </row>
    <row r="1050" spans="1:15" x14ac:dyDescent="0.25">
      <c r="A1050" s="26" t="e">
        <f>MOD(IF(ROW()=2,  0.1,    IF(INDEX(TimeEntry2[WkEnd],ROW()-1)  =INDEX(TimeEntry2[WkEnd],ROW()-2),    INDEX(TimeEntry2[format],ROW()-2),    INDEX(TimeEntry2[format],ROW()-2)    +1)),2)</f>
        <v>#REF!</v>
      </c>
      <c r="B1050" s="6"/>
      <c r="C1050" s="7"/>
      <c r="D1050" s="8" t="s">
        <v>191</v>
      </c>
      <c r="E1050" s="7" t="e">
        <f>IF(TimeEntry2[[#This Row],[Date]]=0,#REF!,G1050+(7-L1050))</f>
        <v>#REF!</v>
      </c>
      <c r="F1050" s="21" t="str">
        <f>INDEX(projects[Charge_Code],MATCH(TimeEntry2[[#This Row],[Project_ID]],projects[Project_ID],0))</f>
        <v>210035-51 VBB 3rd - new bridge</v>
      </c>
      <c r="G1050" s="27">
        <f>ROUNDDOWN(TimeEntry2[[#This Row],[Timestamp]],0)</f>
        <v>0</v>
      </c>
      <c r="H1050" s="8">
        <v>5.5</v>
      </c>
      <c r="I1050" s="8" t="str">
        <f t="shared" si="27"/>
        <v>Normal Time</v>
      </c>
      <c r="J1050" s="8"/>
      <c r="K1050" s="24" t="str">
        <f>INDEX(projects[job number],MATCH(TimeEntry2[[#This Row],[Project_ID]],projects[Project_ID],0))</f>
        <v>210035-51</v>
      </c>
      <c r="L1050" s="8" t="str">
        <f>IF(TimeEntry2[[#This Row],[Date]]=0,"",WEEKDAY(G1050,2))</f>
        <v/>
      </c>
      <c r="M1050" s="28" t="e">
        <f>YEAR(TimeEntry2[[#This Row],[WkEnd]])</f>
        <v>#REF!</v>
      </c>
      <c r="N1050" s="28" t="e">
        <f>WEEKNUM(TimeEntry2[[#This Row],[WkEnd]])</f>
        <v>#REF!</v>
      </c>
      <c r="O1050" s="28" t="e">
        <f>TimeEntry2[[#This Row],[Year]]&amp;"-"&amp;TimeEntry2[[#This Row],[WkNo]]</f>
        <v>#REF!</v>
      </c>
    </row>
    <row r="1051" spans="1:15" x14ac:dyDescent="0.25">
      <c r="A1051" s="26" t="e">
        <f>MOD(IF(ROW()=2,  0.1,    IF(INDEX(TimeEntry2[WkEnd],ROW()-1)  =INDEX(TimeEntry2[WkEnd],ROW()-2),    INDEX(TimeEntry2[format],ROW()-2),    INDEX(TimeEntry2[format],ROW()-2)    +1)),2)</f>
        <v>#REF!</v>
      </c>
      <c r="B1051" s="6"/>
      <c r="C1051" s="7"/>
      <c r="D1051" s="8" t="s">
        <v>18</v>
      </c>
      <c r="E1051" s="7" t="e">
        <f>IF(TimeEntry2[[#This Row],[Date]]=0,#REF!,G1051+(7-L1051))</f>
        <v>#REF!</v>
      </c>
      <c r="F1051" s="21" t="str">
        <f>INDEX(projects[Charge_Code],MATCH(TimeEntry2[[#This Row],[Project_ID]],projects[Project_ID],0))</f>
        <v>074097-29 STAFF APPRAISAL CC124 (01-124)</v>
      </c>
      <c r="G1051" s="27">
        <f>ROUNDDOWN(TimeEntry2[[#This Row],[Timestamp]],0)</f>
        <v>0</v>
      </c>
      <c r="H1051" s="8">
        <v>2</v>
      </c>
      <c r="I1051" s="8" t="str">
        <f t="shared" si="27"/>
        <v>Normal Time</v>
      </c>
      <c r="J1051" s="8"/>
      <c r="K1051" s="24" t="str">
        <f>INDEX(projects[job number],MATCH(TimeEntry2[[#This Row],[Project_ID]],projects[Project_ID],0))</f>
        <v>074097-29</v>
      </c>
      <c r="L1051" s="8" t="str">
        <f>IF(TimeEntry2[[#This Row],[Date]]=0,"",WEEKDAY(G1051,2))</f>
        <v/>
      </c>
      <c r="M1051" s="28" t="e">
        <f>YEAR(TimeEntry2[[#This Row],[WkEnd]])</f>
        <v>#REF!</v>
      </c>
      <c r="N1051" s="28" t="e">
        <f>WEEKNUM(TimeEntry2[[#This Row],[WkEnd]])</f>
        <v>#REF!</v>
      </c>
      <c r="O1051" s="28" t="e">
        <f>TimeEntry2[[#This Row],[Year]]&amp;"-"&amp;TimeEntry2[[#This Row],[WkNo]]</f>
        <v>#REF!</v>
      </c>
    </row>
    <row r="1052" spans="1:15" x14ac:dyDescent="0.25">
      <c r="A1052" s="26" t="e">
        <f>MOD(IF(ROW()=2,  0.1,    IF(INDEX(TimeEntry2[WkEnd],ROW()-1)  =INDEX(TimeEntry2[WkEnd],ROW()-2),    INDEX(TimeEntry2[format],ROW()-2),    INDEX(TimeEntry2[format],ROW()-2)    +1)),2)</f>
        <v>#REF!</v>
      </c>
      <c r="B1052" s="6"/>
      <c r="C1052" s="7"/>
      <c r="D1052" s="8" t="s">
        <v>136</v>
      </c>
      <c r="E1052" s="7" t="e">
        <f>IF(TimeEntry2[[#This Row],[Date]]=0,#REF!,G1052+(7-L1052))</f>
        <v>#REF!</v>
      </c>
      <c r="F1052" s="21" t="str">
        <f>INDEX(projects[Charge_Code],MATCH(TimeEntry2[[#This Row],[Project_ID]],projects[Project_ID],0))</f>
        <v>268017-25  KSC - Tunnel</v>
      </c>
      <c r="G1052" s="27">
        <f>ROUNDDOWN(TimeEntry2[[#This Row],[Timestamp]],0)</f>
        <v>0</v>
      </c>
      <c r="H1052" s="8">
        <v>1</v>
      </c>
      <c r="I1052" s="8" t="str">
        <f t="shared" si="27"/>
        <v>Normal Time</v>
      </c>
      <c r="J1052" s="8"/>
      <c r="K1052" s="24" t="str">
        <f>INDEX(projects[job number],MATCH(TimeEntry2[[#This Row],[Project_ID]],projects[Project_ID],0))</f>
        <v xml:space="preserve">268017-25 </v>
      </c>
      <c r="L1052" s="8" t="str">
        <f>IF(TimeEntry2[[#This Row],[Date]]=0,"",WEEKDAY(G1052,2))</f>
        <v/>
      </c>
      <c r="M1052" s="28" t="e">
        <f>YEAR(TimeEntry2[[#This Row],[WkEnd]])</f>
        <v>#REF!</v>
      </c>
      <c r="N1052" s="28" t="e">
        <f>WEEKNUM(TimeEntry2[[#This Row],[WkEnd]])</f>
        <v>#REF!</v>
      </c>
      <c r="O1052" s="28" t="e">
        <f>TimeEntry2[[#This Row],[Year]]&amp;"-"&amp;TimeEntry2[[#This Row],[WkNo]]</f>
        <v>#REF!</v>
      </c>
    </row>
    <row r="1053" spans="1:15" x14ac:dyDescent="0.25">
      <c r="A1053" s="26" t="e">
        <f>MOD(IF(ROW()=2,  0.1,    IF(INDEX(TimeEntry2[WkEnd],ROW()-1)  =INDEX(TimeEntry2[WkEnd],ROW()-2),    INDEX(TimeEntry2[format],ROW()-2),    INDEX(TimeEntry2[format],ROW()-2)    +1)),2)</f>
        <v>#REF!</v>
      </c>
      <c r="B1053" s="6"/>
      <c r="C1053" s="7"/>
      <c r="D1053" s="8" t="s">
        <v>191</v>
      </c>
      <c r="E1053" s="7" t="e">
        <f>IF(TimeEntry2[[#This Row],[Date]]=0,#REF!,G1053+(7-L1053))</f>
        <v>#REF!</v>
      </c>
      <c r="F1053" s="21" t="str">
        <f>INDEX(projects[Charge_Code],MATCH(TimeEntry2[[#This Row],[Project_ID]],projects[Project_ID],0))</f>
        <v>210035-51 VBB 3rd - new bridge</v>
      </c>
      <c r="G1053" s="27">
        <f>ROUNDDOWN(TimeEntry2[[#This Row],[Timestamp]],0)</f>
        <v>0</v>
      </c>
      <c r="H1053" s="8">
        <v>2.5</v>
      </c>
      <c r="I1053" s="8" t="str">
        <f t="shared" si="27"/>
        <v>Normal Time</v>
      </c>
      <c r="J1053" s="8"/>
      <c r="K1053" s="24" t="str">
        <f>INDEX(projects[job number],MATCH(TimeEntry2[[#This Row],[Project_ID]],projects[Project_ID],0))</f>
        <v>210035-51</v>
      </c>
      <c r="L1053" s="8" t="str">
        <f>IF(TimeEntry2[[#This Row],[Date]]=0,"",WEEKDAY(G1053,2))</f>
        <v/>
      </c>
      <c r="M1053" s="28" t="e">
        <f>YEAR(TimeEntry2[[#This Row],[WkEnd]])</f>
        <v>#REF!</v>
      </c>
      <c r="N1053" s="28" t="e">
        <f>WEEKNUM(TimeEntry2[[#This Row],[WkEnd]])</f>
        <v>#REF!</v>
      </c>
      <c r="O1053" s="28" t="e">
        <f>TimeEntry2[[#This Row],[Year]]&amp;"-"&amp;TimeEntry2[[#This Row],[WkNo]]</f>
        <v>#REF!</v>
      </c>
    </row>
    <row r="1054" spans="1:15" x14ac:dyDescent="0.25">
      <c r="A1054" s="26" t="e">
        <f>MOD(IF(ROW()=2,  0.1,    IF(INDEX(TimeEntry2[WkEnd],ROW()-1)  =INDEX(TimeEntry2[WkEnd],ROW()-2),    INDEX(TimeEntry2[format],ROW()-2),    INDEX(TimeEntry2[format],ROW()-2)    +1)),2)</f>
        <v>#REF!</v>
      </c>
      <c r="B1054" s="6"/>
      <c r="C1054" s="7"/>
      <c r="D1054" s="8" t="s">
        <v>136</v>
      </c>
      <c r="E1054" s="7" t="e">
        <f>IF(TimeEntry2[[#This Row],[Date]]=0,#REF!,G1054+(7-L1054))</f>
        <v>#REF!</v>
      </c>
      <c r="F1054" s="21" t="str">
        <f>INDEX(projects[Charge_Code],MATCH(TimeEntry2[[#This Row],[Project_ID]],projects[Project_ID],0))</f>
        <v>268017-25  KSC - Tunnel</v>
      </c>
      <c r="G1054" s="27">
        <f>ROUNDDOWN(TimeEntry2[[#This Row],[Timestamp]],0)</f>
        <v>0</v>
      </c>
      <c r="H1054" s="8">
        <v>4</v>
      </c>
      <c r="I1054" s="8" t="str">
        <f t="shared" si="27"/>
        <v>Normal Time</v>
      </c>
      <c r="J1054" s="8"/>
      <c r="K1054" s="24" t="str">
        <f>INDEX(projects[job number],MATCH(TimeEntry2[[#This Row],[Project_ID]],projects[Project_ID],0))</f>
        <v xml:space="preserve">268017-25 </v>
      </c>
      <c r="L1054" s="8" t="str">
        <f>IF(TimeEntry2[[#This Row],[Date]]=0,"",WEEKDAY(G1054,2))</f>
        <v/>
      </c>
      <c r="M1054" s="28" t="e">
        <f>YEAR(TimeEntry2[[#This Row],[WkEnd]])</f>
        <v>#REF!</v>
      </c>
      <c r="N1054" s="28" t="e">
        <f>WEEKNUM(TimeEntry2[[#This Row],[WkEnd]])</f>
        <v>#REF!</v>
      </c>
      <c r="O1054" s="28" t="e">
        <f>TimeEntry2[[#This Row],[Year]]&amp;"-"&amp;TimeEntry2[[#This Row],[WkNo]]</f>
        <v>#REF!</v>
      </c>
    </row>
    <row r="1055" spans="1:15" x14ac:dyDescent="0.25">
      <c r="A1055" s="26" t="e">
        <f>MOD(IF(ROW()=2,  0.1,    IF(INDEX(TimeEntry2[WkEnd],ROW()-1)  =INDEX(TimeEntry2[WkEnd],ROW()-2),    INDEX(TimeEntry2[format],ROW()-2),    INDEX(TimeEntry2[format],ROW()-2)    +1)),2)</f>
        <v>#REF!</v>
      </c>
      <c r="B1055" s="6"/>
      <c r="C1055" s="7"/>
      <c r="D1055" s="8" t="s">
        <v>136</v>
      </c>
      <c r="E1055" s="7" t="e">
        <f>IF(TimeEntry2[[#This Row],[Date]]=0,#REF!,G1055+(7-L1055))</f>
        <v>#REF!</v>
      </c>
      <c r="F1055" s="21" t="str">
        <f>INDEX(projects[Charge_Code],MATCH(TimeEntry2[[#This Row],[Project_ID]],projects[Project_ID],0))</f>
        <v>268017-25  KSC - Tunnel</v>
      </c>
      <c r="G1055" s="27">
        <f>ROUNDDOWN(TimeEntry2[[#This Row],[Timestamp]],0)</f>
        <v>0</v>
      </c>
      <c r="H1055" s="8">
        <v>7.5</v>
      </c>
      <c r="I1055" s="8" t="str">
        <f t="shared" si="27"/>
        <v>Normal Time</v>
      </c>
      <c r="J1055" s="8"/>
      <c r="K1055" s="24" t="str">
        <f>INDEX(projects[job number],MATCH(TimeEntry2[[#This Row],[Project_ID]],projects[Project_ID],0))</f>
        <v xml:space="preserve">268017-25 </v>
      </c>
      <c r="L1055" s="8" t="str">
        <f>IF(TimeEntry2[[#This Row],[Date]]=0,"",WEEKDAY(G1055,2))</f>
        <v/>
      </c>
      <c r="M1055" s="28" t="e">
        <f>YEAR(TimeEntry2[[#This Row],[WkEnd]])</f>
        <v>#REF!</v>
      </c>
      <c r="N1055" s="28" t="e">
        <f>WEEKNUM(TimeEntry2[[#This Row],[WkEnd]])</f>
        <v>#REF!</v>
      </c>
      <c r="O1055" s="28" t="e">
        <f>TimeEntry2[[#This Row],[Year]]&amp;"-"&amp;TimeEntry2[[#This Row],[WkNo]]</f>
        <v>#REF!</v>
      </c>
    </row>
    <row r="1056" spans="1:15" x14ac:dyDescent="0.25">
      <c r="A1056" s="26" t="e">
        <f>MOD(IF(ROW()=2,  0.1,    IF(INDEX(TimeEntry2[WkEnd],ROW()-1)  =INDEX(TimeEntry2[WkEnd],ROW()-2),    INDEX(TimeEntry2[format],ROW()-2),    INDEX(TimeEntry2[format],ROW()-2)    +1)),2)</f>
        <v>#REF!</v>
      </c>
      <c r="B1056" s="6"/>
      <c r="C1056" s="7"/>
      <c r="D1056" s="8" t="s">
        <v>191</v>
      </c>
      <c r="E1056" s="7" t="e">
        <f>IF(TimeEntry2[[#This Row],[Date]]=0,#REF!,G1056+(7-L1056))</f>
        <v>#REF!</v>
      </c>
      <c r="F1056" s="21" t="str">
        <f>INDEX(projects[Charge_Code],MATCH(TimeEntry2[[#This Row],[Project_ID]],projects[Project_ID],0))</f>
        <v>210035-51 VBB 3rd - new bridge</v>
      </c>
      <c r="G1056" s="27">
        <f>ROUNDDOWN(TimeEntry2[[#This Row],[Timestamp]],0)</f>
        <v>0</v>
      </c>
      <c r="H1056" s="8">
        <v>7.5</v>
      </c>
      <c r="I1056" s="8" t="str">
        <f t="shared" si="27"/>
        <v>Normal Time</v>
      </c>
      <c r="J1056" s="8"/>
      <c r="K1056" s="24" t="str">
        <f>INDEX(projects[job number],MATCH(TimeEntry2[[#This Row],[Project_ID]],projects[Project_ID],0))</f>
        <v>210035-51</v>
      </c>
      <c r="L1056" s="8" t="str">
        <f>IF(TimeEntry2[[#This Row],[Date]]=0,"",WEEKDAY(G1056,2))</f>
        <v/>
      </c>
      <c r="M1056" s="28" t="e">
        <f>YEAR(TimeEntry2[[#This Row],[WkEnd]])</f>
        <v>#REF!</v>
      </c>
      <c r="N1056" s="28" t="e">
        <f>WEEKNUM(TimeEntry2[[#This Row],[WkEnd]])</f>
        <v>#REF!</v>
      </c>
      <c r="O1056" s="28" t="e">
        <f>TimeEntry2[[#This Row],[Year]]&amp;"-"&amp;TimeEntry2[[#This Row],[WkNo]]</f>
        <v>#REF!</v>
      </c>
    </row>
    <row r="1057" spans="1:15" x14ac:dyDescent="0.25">
      <c r="A1057" s="26" t="e">
        <f>MOD(IF(ROW()=2,  0.1,    IF(INDEX(TimeEntry2[WkEnd],ROW()-1)  =INDEX(TimeEntry2[WkEnd],ROW()-2),    INDEX(TimeEntry2[format],ROW()-2),    INDEX(TimeEntry2[format],ROW()-2)    +1)),2)</f>
        <v>#REF!</v>
      </c>
      <c r="B1057" s="6"/>
      <c r="C1057" s="7"/>
      <c r="D1057" s="8" t="s">
        <v>136</v>
      </c>
      <c r="E1057" s="7" t="e">
        <f>IF(TimeEntry2[[#This Row],[Date]]=0,#REF!,G1057+(7-L1057))</f>
        <v>#REF!</v>
      </c>
      <c r="F1057" s="21" t="str">
        <f>INDEX(projects[Charge_Code],MATCH(TimeEntry2[[#This Row],[Project_ID]],projects[Project_ID],0))</f>
        <v>268017-25  KSC - Tunnel</v>
      </c>
      <c r="G1057" s="27">
        <f>ROUNDDOWN(TimeEntry2[[#This Row],[Timestamp]],0)</f>
        <v>0</v>
      </c>
      <c r="H1057" s="8">
        <v>5.5</v>
      </c>
      <c r="I1057" s="8" t="str">
        <f t="shared" si="27"/>
        <v>Normal Time</v>
      </c>
      <c r="J1057" s="8"/>
      <c r="K1057" s="24" t="str">
        <f>INDEX(projects[job number],MATCH(TimeEntry2[[#This Row],[Project_ID]],projects[Project_ID],0))</f>
        <v xml:space="preserve">268017-25 </v>
      </c>
      <c r="L1057" s="8" t="str">
        <f>IF(TimeEntry2[[#This Row],[Date]]=0,"",WEEKDAY(G1057,2))</f>
        <v/>
      </c>
      <c r="M1057" s="28" t="e">
        <f>YEAR(TimeEntry2[[#This Row],[WkEnd]])</f>
        <v>#REF!</v>
      </c>
      <c r="N1057" s="28" t="e">
        <f>WEEKNUM(TimeEntry2[[#This Row],[WkEnd]])</f>
        <v>#REF!</v>
      </c>
      <c r="O1057" s="28" t="e">
        <f>TimeEntry2[[#This Row],[Year]]&amp;"-"&amp;TimeEntry2[[#This Row],[WkNo]]</f>
        <v>#REF!</v>
      </c>
    </row>
    <row r="1058" spans="1:15" x14ac:dyDescent="0.25">
      <c r="A1058" s="26" t="e">
        <f>MOD(IF(ROW()=2,  0.1,    IF(INDEX(TimeEntry2[WkEnd],ROW()-1)  =INDEX(TimeEntry2[WkEnd],ROW()-2),    INDEX(TimeEntry2[format],ROW()-2),    INDEX(TimeEntry2[format],ROW()-2)    +1)),2)</f>
        <v>#REF!</v>
      </c>
      <c r="B1058" s="6"/>
      <c r="C1058" s="7"/>
      <c r="D1058" s="8" t="s">
        <v>136</v>
      </c>
      <c r="E1058" s="7" t="e">
        <f>IF(TimeEntry2[[#This Row],[Date]]=0,#REF!,G1058+(7-L1058))</f>
        <v>#REF!</v>
      </c>
      <c r="F1058" s="21" t="str">
        <f>INDEX(projects[Charge_Code],MATCH(TimeEntry2[[#This Row],[Project_ID]],projects[Project_ID],0))</f>
        <v>268017-25  KSC - Tunnel</v>
      </c>
      <c r="G1058" s="27">
        <f>ROUNDDOWN(TimeEntry2[[#This Row],[Timestamp]],0)</f>
        <v>0</v>
      </c>
      <c r="H1058" s="8">
        <v>2</v>
      </c>
      <c r="I1058" s="8" t="str">
        <f t="shared" si="27"/>
        <v>Normal Time</v>
      </c>
      <c r="J1058" s="8"/>
      <c r="K1058" s="24" t="str">
        <f>INDEX(projects[job number],MATCH(TimeEntry2[[#This Row],[Project_ID]],projects[Project_ID],0))</f>
        <v xml:space="preserve">268017-25 </v>
      </c>
      <c r="L1058" s="8" t="str">
        <f>IF(TimeEntry2[[#This Row],[Date]]=0,"",WEEKDAY(G1058,2))</f>
        <v/>
      </c>
      <c r="M1058" s="28" t="e">
        <f>YEAR(TimeEntry2[[#This Row],[WkEnd]])</f>
        <v>#REF!</v>
      </c>
      <c r="N1058" s="28" t="e">
        <f>WEEKNUM(TimeEntry2[[#This Row],[WkEnd]])</f>
        <v>#REF!</v>
      </c>
      <c r="O1058" s="28" t="e">
        <f>TimeEntry2[[#This Row],[Year]]&amp;"-"&amp;TimeEntry2[[#This Row],[WkNo]]</f>
        <v>#REF!</v>
      </c>
    </row>
    <row r="1059" spans="1:15" x14ac:dyDescent="0.25">
      <c r="A1059" s="26" t="e">
        <f>MOD(IF(ROW()=2,  0.1,    IF(INDEX(TimeEntry2[WkEnd],ROW()-1)  =INDEX(TimeEntry2[WkEnd],ROW()-2),    INDEX(TimeEntry2[format],ROW()-2),    INDEX(TimeEntry2[format],ROW()-2)    +1)),2)</f>
        <v>#REF!</v>
      </c>
      <c r="B1059" s="6"/>
      <c r="C1059" s="7"/>
      <c r="D1059" s="8" t="s">
        <v>197</v>
      </c>
      <c r="E1059" s="7" t="e">
        <f>IF(TimeEntry2[[#This Row],[Date]]=0,#REF!,G1059+(7-L1059))</f>
        <v>#REF!</v>
      </c>
      <c r="F1059" s="21" t="str">
        <f>INDEX(projects[Charge_Code],MATCH(TimeEntry2[[#This Row],[Project_ID]],projects[Project_ID],0))</f>
        <v>210035-58  VBB Afkeurmemo Oostbrug</v>
      </c>
      <c r="G1059" s="27">
        <f>ROUNDDOWN(TimeEntry2[[#This Row],[Timestamp]],0)</f>
        <v>0</v>
      </c>
      <c r="H1059" s="8">
        <v>2</v>
      </c>
      <c r="I1059" s="8" t="str">
        <f t="shared" si="27"/>
        <v>Normal Time</v>
      </c>
      <c r="J1059" s="8"/>
      <c r="K1059" s="24" t="str">
        <f>INDEX(projects[job number],MATCH(TimeEntry2[[#This Row],[Project_ID]],projects[Project_ID],0))</f>
        <v xml:space="preserve">210035-58 </v>
      </c>
      <c r="L1059" s="8" t="str">
        <f>IF(TimeEntry2[[#This Row],[Date]]=0,"",WEEKDAY(G1059,2))</f>
        <v/>
      </c>
      <c r="M1059" s="28" t="e">
        <f>YEAR(TimeEntry2[[#This Row],[WkEnd]])</f>
        <v>#REF!</v>
      </c>
      <c r="N1059" s="28" t="e">
        <f>WEEKNUM(TimeEntry2[[#This Row],[WkEnd]])</f>
        <v>#REF!</v>
      </c>
      <c r="O1059" s="28" t="e">
        <f>TimeEntry2[[#This Row],[Year]]&amp;"-"&amp;TimeEntry2[[#This Row],[WkNo]]</f>
        <v>#REF!</v>
      </c>
    </row>
    <row r="1060" spans="1:15" x14ac:dyDescent="0.25">
      <c r="A1060" s="26" t="e">
        <f>MOD(IF(ROW()=2,  0.1,    IF(INDEX(TimeEntry2[WkEnd],ROW()-1)  =INDEX(TimeEntry2[WkEnd],ROW()-2),    INDEX(TimeEntry2[format],ROW()-2),    INDEX(TimeEntry2[format],ROW()-2)    +1)),2)</f>
        <v>#REF!</v>
      </c>
      <c r="B1060" s="6"/>
      <c r="C1060" s="7"/>
      <c r="D1060" s="8" t="s">
        <v>191</v>
      </c>
      <c r="E1060" s="7" t="e">
        <f>IF(TimeEntry2[[#This Row],[Date]]=0,#REF!,G1060+(7-L1060))</f>
        <v>#REF!</v>
      </c>
      <c r="F1060" s="21" t="str">
        <f>INDEX(projects[Charge_Code],MATCH(TimeEntry2[[#This Row],[Project_ID]],projects[Project_ID],0))</f>
        <v>210035-51 VBB 3rd - new bridge</v>
      </c>
      <c r="G1060" s="27">
        <f>ROUNDDOWN(TimeEntry2[[#This Row],[Timestamp]],0)</f>
        <v>0</v>
      </c>
      <c r="H1060" s="8">
        <v>5.5</v>
      </c>
      <c r="I1060" s="8" t="str">
        <f t="shared" si="27"/>
        <v>Normal Time</v>
      </c>
      <c r="J1060" s="8"/>
      <c r="K1060" s="24" t="str">
        <f>INDEX(projects[job number],MATCH(TimeEntry2[[#This Row],[Project_ID]],projects[Project_ID],0))</f>
        <v>210035-51</v>
      </c>
      <c r="L1060" s="8" t="str">
        <f>IF(TimeEntry2[[#This Row],[Date]]=0,"",WEEKDAY(G1060,2))</f>
        <v/>
      </c>
      <c r="M1060" s="28" t="e">
        <f>YEAR(TimeEntry2[[#This Row],[WkEnd]])</f>
        <v>#REF!</v>
      </c>
      <c r="N1060" s="28" t="e">
        <f>WEEKNUM(TimeEntry2[[#This Row],[WkEnd]])</f>
        <v>#REF!</v>
      </c>
      <c r="O1060" s="28" t="e">
        <f>TimeEntry2[[#This Row],[Year]]&amp;"-"&amp;TimeEntry2[[#This Row],[WkNo]]</f>
        <v>#REF!</v>
      </c>
    </row>
    <row r="1061" spans="1:15" x14ac:dyDescent="0.25">
      <c r="A1061" s="26" t="e">
        <f>MOD(IF(ROW()=2,  0.1,    IF(INDEX(TimeEntry2[WkEnd],ROW()-1)  =INDEX(TimeEntry2[WkEnd],ROW()-2),    INDEX(TimeEntry2[format],ROW()-2),    INDEX(TimeEntry2[format],ROW()-2)    +1)),2)</f>
        <v>#REF!</v>
      </c>
      <c r="B1061" s="6"/>
      <c r="C1061" s="7"/>
      <c r="D1061" s="8" t="s">
        <v>197</v>
      </c>
      <c r="E1061" s="7" t="e">
        <f>IF(TimeEntry2[[#This Row],[Date]]=0,#REF!,G1061+(7-L1061))</f>
        <v>#REF!</v>
      </c>
      <c r="F1061" s="21" t="str">
        <f>INDEX(projects[Charge_Code],MATCH(TimeEntry2[[#This Row],[Project_ID]],projects[Project_ID],0))</f>
        <v>210035-58  VBB Afkeurmemo Oostbrug</v>
      </c>
      <c r="G1061" s="27">
        <f>ROUNDDOWN(TimeEntry2[[#This Row],[Timestamp]],0)</f>
        <v>0</v>
      </c>
      <c r="H1061" s="8">
        <v>3.75</v>
      </c>
      <c r="I1061" s="8" t="str">
        <f t="shared" si="27"/>
        <v>Normal Time</v>
      </c>
      <c r="J1061" s="8"/>
      <c r="K1061" s="24" t="str">
        <f>INDEX(projects[job number],MATCH(TimeEntry2[[#This Row],[Project_ID]],projects[Project_ID],0))</f>
        <v xml:space="preserve">210035-58 </v>
      </c>
      <c r="L1061" s="8" t="str">
        <f>IF(TimeEntry2[[#This Row],[Date]]=0,"",WEEKDAY(G1061,2))</f>
        <v/>
      </c>
      <c r="M1061" s="28" t="e">
        <f>YEAR(TimeEntry2[[#This Row],[WkEnd]])</f>
        <v>#REF!</v>
      </c>
      <c r="N1061" s="28" t="e">
        <f>WEEKNUM(TimeEntry2[[#This Row],[WkEnd]])</f>
        <v>#REF!</v>
      </c>
      <c r="O1061" s="28" t="e">
        <f>TimeEntry2[[#This Row],[Year]]&amp;"-"&amp;TimeEntry2[[#This Row],[WkNo]]</f>
        <v>#REF!</v>
      </c>
    </row>
    <row r="1062" spans="1:15" x14ac:dyDescent="0.25">
      <c r="A1062" s="26" t="e">
        <f>MOD(IF(ROW()=2,  0.1,    IF(INDEX(TimeEntry2[WkEnd],ROW()-1)  =INDEX(TimeEntry2[WkEnd],ROW()-2),    INDEX(TimeEntry2[format],ROW()-2),    INDEX(TimeEntry2[format],ROW()-2)    +1)),2)</f>
        <v>#REF!</v>
      </c>
      <c r="B1062" s="6"/>
      <c r="C1062" s="7"/>
      <c r="D1062" s="8" t="s">
        <v>191</v>
      </c>
      <c r="E1062" s="7" t="e">
        <f>IF(TimeEntry2[[#This Row],[Date]]=0,#REF!,G1062+(7-L1062))</f>
        <v>#REF!</v>
      </c>
      <c r="F1062" s="21" t="str">
        <f>INDEX(projects[Charge_Code],MATCH(TimeEntry2[[#This Row],[Project_ID]],projects[Project_ID],0))</f>
        <v>210035-51 VBB 3rd - new bridge</v>
      </c>
      <c r="G1062" s="27">
        <f>ROUNDDOWN(TimeEntry2[[#This Row],[Timestamp]],0)</f>
        <v>0</v>
      </c>
      <c r="H1062" s="8">
        <v>3.75</v>
      </c>
      <c r="I1062" s="8" t="str">
        <f t="shared" si="27"/>
        <v>Normal Time</v>
      </c>
      <c r="J1062" s="8"/>
      <c r="K1062" s="24" t="str">
        <f>INDEX(projects[job number],MATCH(TimeEntry2[[#This Row],[Project_ID]],projects[Project_ID],0))</f>
        <v>210035-51</v>
      </c>
      <c r="L1062" s="8" t="str">
        <f>IF(TimeEntry2[[#This Row],[Date]]=0,"",WEEKDAY(G1062,2))</f>
        <v/>
      </c>
      <c r="M1062" s="28" t="e">
        <f>YEAR(TimeEntry2[[#This Row],[WkEnd]])</f>
        <v>#REF!</v>
      </c>
      <c r="N1062" s="28" t="e">
        <f>WEEKNUM(TimeEntry2[[#This Row],[WkEnd]])</f>
        <v>#REF!</v>
      </c>
      <c r="O1062" s="28" t="e">
        <f>TimeEntry2[[#This Row],[Year]]&amp;"-"&amp;TimeEntry2[[#This Row],[WkNo]]</f>
        <v>#REF!</v>
      </c>
    </row>
    <row r="1063" spans="1:15" x14ac:dyDescent="0.25">
      <c r="A1063" s="26" t="e">
        <f>MOD(IF(ROW()=2,  0.1,    IF(INDEX(TimeEntry2[WkEnd],ROW()-1)  =INDEX(TimeEntry2[WkEnd],ROW()-2),    INDEX(TimeEntry2[format],ROW()-2),    INDEX(TimeEntry2[format],ROW()-2)    +1)),2)</f>
        <v>#REF!</v>
      </c>
      <c r="B1063" s="6"/>
      <c r="C1063" s="7"/>
      <c r="D1063" s="8" t="s">
        <v>136</v>
      </c>
      <c r="E1063" s="7" t="e">
        <f>IF(TimeEntry2[[#This Row],[Date]]=0,#REF!,G1063+(7-L1063))</f>
        <v>#REF!</v>
      </c>
      <c r="F1063" s="21" t="str">
        <f>INDEX(projects[Charge_Code],MATCH(TimeEntry2[[#This Row],[Project_ID]],projects[Project_ID],0))</f>
        <v>268017-25  KSC - Tunnel</v>
      </c>
      <c r="G1063" s="27">
        <f>ROUNDDOWN(TimeEntry2[[#This Row],[Timestamp]],0)</f>
        <v>0</v>
      </c>
      <c r="H1063" s="8">
        <v>3.75</v>
      </c>
      <c r="I1063" s="8" t="str">
        <f t="shared" si="27"/>
        <v>Normal Time</v>
      </c>
      <c r="J1063" s="8"/>
      <c r="K1063" s="24" t="str">
        <f>INDEX(projects[job number],MATCH(TimeEntry2[[#This Row],[Project_ID]],projects[Project_ID],0))</f>
        <v xml:space="preserve">268017-25 </v>
      </c>
      <c r="L1063" s="8" t="str">
        <f>IF(TimeEntry2[[#This Row],[Date]]=0,"",WEEKDAY(G1063,2))</f>
        <v/>
      </c>
      <c r="M1063" s="28" t="e">
        <f>YEAR(TimeEntry2[[#This Row],[WkEnd]])</f>
        <v>#REF!</v>
      </c>
      <c r="N1063" s="28" t="e">
        <f>WEEKNUM(TimeEntry2[[#This Row],[WkEnd]])</f>
        <v>#REF!</v>
      </c>
      <c r="O1063" s="28" t="e">
        <f>TimeEntry2[[#This Row],[Year]]&amp;"-"&amp;TimeEntry2[[#This Row],[WkNo]]</f>
        <v>#REF!</v>
      </c>
    </row>
    <row r="1064" spans="1:15" x14ac:dyDescent="0.25">
      <c r="A1064" s="26" t="e">
        <f>MOD(IF(ROW()=2,  0.1,    IF(INDEX(TimeEntry2[WkEnd],ROW()-1)  =INDEX(TimeEntry2[WkEnd],ROW()-2),    INDEX(TimeEntry2[format],ROW()-2),    INDEX(TimeEntry2[format],ROW()-2)    +1)),2)</f>
        <v>#REF!</v>
      </c>
      <c r="B1064" s="6"/>
      <c r="C1064" s="7"/>
      <c r="D1064" s="8" t="s">
        <v>191</v>
      </c>
      <c r="E1064" s="7" t="e">
        <f>IF(TimeEntry2[[#This Row],[Date]]=0,#REF!,G1064+(7-L1064))</f>
        <v>#REF!</v>
      </c>
      <c r="F1064" s="21" t="str">
        <f>INDEX(projects[Charge_Code],MATCH(TimeEntry2[[#This Row],[Project_ID]],projects[Project_ID],0))</f>
        <v>210035-51 VBB 3rd - new bridge</v>
      </c>
      <c r="G1064" s="27">
        <f>ROUNDDOWN(TimeEntry2[[#This Row],[Timestamp]],0)</f>
        <v>0</v>
      </c>
      <c r="H1064" s="8">
        <v>3.75</v>
      </c>
      <c r="I1064" s="8" t="str">
        <f t="shared" si="27"/>
        <v>Normal Time</v>
      </c>
      <c r="J1064" s="8"/>
      <c r="K1064" s="24" t="str">
        <f>INDEX(projects[job number],MATCH(TimeEntry2[[#This Row],[Project_ID]],projects[Project_ID],0))</f>
        <v>210035-51</v>
      </c>
      <c r="L1064" s="8" t="str">
        <f>IF(TimeEntry2[[#This Row],[Date]]=0,"",WEEKDAY(G1064,2))</f>
        <v/>
      </c>
      <c r="M1064" s="28" t="e">
        <f>YEAR(TimeEntry2[[#This Row],[WkEnd]])</f>
        <v>#REF!</v>
      </c>
      <c r="N1064" s="28" t="e">
        <f>WEEKNUM(TimeEntry2[[#This Row],[WkEnd]])</f>
        <v>#REF!</v>
      </c>
      <c r="O1064" s="28" t="e">
        <f>TimeEntry2[[#This Row],[Year]]&amp;"-"&amp;TimeEntry2[[#This Row],[WkNo]]</f>
        <v>#REF!</v>
      </c>
    </row>
    <row r="1065" spans="1:15" x14ac:dyDescent="0.25">
      <c r="A1065" s="26" t="e">
        <f>MOD(IF(ROW()=2,  0.1,    IF(INDEX(TimeEntry2[WkEnd],ROW()-1)  =INDEX(TimeEntry2[WkEnd],ROW()-2),    INDEX(TimeEntry2[format],ROW()-2),    INDEX(TimeEntry2[format],ROW()-2)    +1)),2)</f>
        <v>#REF!</v>
      </c>
      <c r="B1065" s="6"/>
      <c r="C1065" s="7"/>
      <c r="D1065" s="8" t="s">
        <v>136</v>
      </c>
      <c r="E1065" s="7" t="e">
        <f>IF(TimeEntry2[[#This Row],[Date]]=0,#REF!,G1065+(7-L1065))</f>
        <v>#REF!</v>
      </c>
      <c r="F1065" s="21" t="str">
        <f>INDEX(projects[Charge_Code],MATCH(TimeEntry2[[#This Row],[Project_ID]],projects[Project_ID],0))</f>
        <v>268017-25  KSC - Tunnel</v>
      </c>
      <c r="G1065" s="27">
        <f>ROUNDDOWN(TimeEntry2[[#This Row],[Timestamp]],0)</f>
        <v>0</v>
      </c>
      <c r="H1065" s="8">
        <v>5.5</v>
      </c>
      <c r="I1065" s="8" t="str">
        <f t="shared" si="27"/>
        <v>Normal Time</v>
      </c>
      <c r="J1065" s="8"/>
      <c r="K1065" s="24" t="str">
        <f>INDEX(projects[job number],MATCH(TimeEntry2[[#This Row],[Project_ID]],projects[Project_ID],0))</f>
        <v xml:space="preserve">268017-25 </v>
      </c>
      <c r="L1065" s="8" t="str">
        <f>IF(TimeEntry2[[#This Row],[Date]]=0,"",WEEKDAY(G1065,2))</f>
        <v/>
      </c>
      <c r="M1065" s="28" t="e">
        <f>YEAR(TimeEntry2[[#This Row],[WkEnd]])</f>
        <v>#REF!</v>
      </c>
      <c r="N1065" s="28" t="e">
        <f>WEEKNUM(TimeEntry2[[#This Row],[WkEnd]])</f>
        <v>#REF!</v>
      </c>
      <c r="O1065" s="28" t="e">
        <f>TimeEntry2[[#This Row],[Year]]&amp;"-"&amp;TimeEntry2[[#This Row],[WkNo]]</f>
        <v>#REF!</v>
      </c>
    </row>
    <row r="1066" spans="1:15" x14ac:dyDescent="0.25">
      <c r="A1066" s="26" t="e">
        <f>MOD(IF(ROW()=2,  0.1,    IF(INDEX(TimeEntry2[WkEnd],ROW()-1)  =INDEX(TimeEntry2[WkEnd],ROW()-2),    INDEX(TimeEntry2[format],ROW()-2),    INDEX(TimeEntry2[format],ROW()-2)    +1)),2)</f>
        <v>#REF!</v>
      </c>
      <c r="B1066" s="6"/>
      <c r="C1066" s="7"/>
      <c r="D1066" s="8" t="s">
        <v>18</v>
      </c>
      <c r="E1066" s="7" t="e">
        <f>IF(TimeEntry2[[#This Row],[Date]]=0,#REF!,G1066+(7-L1066))</f>
        <v>#REF!</v>
      </c>
      <c r="F1066" s="21" t="str">
        <f>INDEX(projects[Charge_Code],MATCH(TimeEntry2[[#This Row],[Project_ID]],projects[Project_ID],0))</f>
        <v>074097-29 STAFF APPRAISAL CC124 (01-124)</v>
      </c>
      <c r="G1066" s="27">
        <f>ROUNDDOWN(TimeEntry2[[#This Row],[Timestamp]],0)</f>
        <v>0</v>
      </c>
      <c r="H1066" s="8">
        <v>2</v>
      </c>
      <c r="I1066" s="8" t="str">
        <f t="shared" si="27"/>
        <v>Normal Time</v>
      </c>
      <c r="J1066" s="8"/>
      <c r="K1066" s="24" t="str">
        <f>INDEX(projects[job number],MATCH(TimeEntry2[[#This Row],[Project_ID]],projects[Project_ID],0))</f>
        <v>074097-29</v>
      </c>
      <c r="L1066" s="8" t="str">
        <f>IF(TimeEntry2[[#This Row],[Date]]=0,"",WEEKDAY(G1066,2))</f>
        <v/>
      </c>
      <c r="M1066" s="28" t="e">
        <f>YEAR(TimeEntry2[[#This Row],[WkEnd]])</f>
        <v>#REF!</v>
      </c>
      <c r="N1066" s="28" t="e">
        <f>WEEKNUM(TimeEntry2[[#This Row],[WkEnd]])</f>
        <v>#REF!</v>
      </c>
      <c r="O1066" s="28" t="e">
        <f>TimeEntry2[[#This Row],[Year]]&amp;"-"&amp;TimeEntry2[[#This Row],[WkNo]]</f>
        <v>#REF!</v>
      </c>
    </row>
    <row r="1067" spans="1:15" x14ac:dyDescent="0.25">
      <c r="A1067" s="26" t="e">
        <f>MOD(IF(ROW()=2,  0.1,    IF(INDEX(TimeEntry2[WkEnd],ROW()-1)  =INDEX(TimeEntry2[WkEnd],ROW()-2),    INDEX(TimeEntry2[format],ROW()-2),    INDEX(TimeEntry2[format],ROW()-2)    +1)),2)</f>
        <v>#REF!</v>
      </c>
      <c r="B1067" s="6"/>
      <c r="C1067" s="7"/>
      <c r="D1067" s="8" t="s">
        <v>191</v>
      </c>
      <c r="E1067" s="7" t="e">
        <f>IF(TimeEntry2[[#This Row],[Date]]=0,#REF!,G1067+(7-L1067))</f>
        <v>#REF!</v>
      </c>
      <c r="F1067" s="21" t="str">
        <f>INDEX(projects[Charge_Code],MATCH(TimeEntry2[[#This Row],[Project_ID]],projects[Project_ID],0))</f>
        <v>210035-51 VBB 3rd - new bridge</v>
      </c>
      <c r="G1067" s="27">
        <f>ROUNDDOWN(TimeEntry2[[#This Row],[Timestamp]],0)</f>
        <v>0</v>
      </c>
      <c r="H1067" s="8">
        <v>2.5</v>
      </c>
      <c r="I1067" s="8" t="str">
        <f t="shared" si="27"/>
        <v>Normal Time</v>
      </c>
      <c r="J1067" s="8"/>
      <c r="K1067" s="24" t="str">
        <f>INDEX(projects[job number],MATCH(TimeEntry2[[#This Row],[Project_ID]],projects[Project_ID],0))</f>
        <v>210035-51</v>
      </c>
      <c r="L1067" s="8" t="str">
        <f>IF(TimeEntry2[[#This Row],[Date]]=0,"",WEEKDAY(G1067,2))</f>
        <v/>
      </c>
      <c r="M1067" s="28" t="e">
        <f>YEAR(TimeEntry2[[#This Row],[WkEnd]])</f>
        <v>#REF!</v>
      </c>
      <c r="N1067" s="28" t="e">
        <f>WEEKNUM(TimeEntry2[[#This Row],[WkEnd]])</f>
        <v>#REF!</v>
      </c>
      <c r="O1067" s="28" t="e">
        <f>TimeEntry2[[#This Row],[Year]]&amp;"-"&amp;TimeEntry2[[#This Row],[WkNo]]</f>
        <v>#REF!</v>
      </c>
    </row>
    <row r="1068" spans="1:15" x14ac:dyDescent="0.25">
      <c r="A1068" s="26" t="e">
        <f>MOD(IF(ROW()=2,  0.1,    IF(INDEX(TimeEntry2[WkEnd],ROW()-1)  =INDEX(TimeEntry2[WkEnd],ROW()-2),    INDEX(TimeEntry2[format],ROW()-2),    INDEX(TimeEntry2[format],ROW()-2)    +1)),2)</f>
        <v>#REF!</v>
      </c>
      <c r="B1068" s="6"/>
      <c r="C1068" s="7"/>
      <c r="D1068" s="8" t="s">
        <v>136</v>
      </c>
      <c r="E1068" s="7" t="e">
        <f>IF(TimeEntry2[[#This Row],[Date]]=0,#REF!,G1068+(7-L1068))</f>
        <v>#REF!</v>
      </c>
      <c r="F1068" s="21" t="str">
        <f>INDEX(projects[Charge_Code],MATCH(TimeEntry2[[#This Row],[Project_ID]],projects[Project_ID],0))</f>
        <v>268017-25  KSC - Tunnel</v>
      </c>
      <c r="G1068" s="27">
        <f>ROUNDDOWN(TimeEntry2[[#This Row],[Timestamp]],0)</f>
        <v>0</v>
      </c>
      <c r="H1068" s="8">
        <v>5</v>
      </c>
      <c r="I1068" s="8" t="str">
        <f t="shared" si="27"/>
        <v>Normal Time</v>
      </c>
      <c r="J1068" s="8"/>
      <c r="K1068" s="24" t="str">
        <f>INDEX(projects[job number],MATCH(TimeEntry2[[#This Row],[Project_ID]],projects[Project_ID],0))</f>
        <v xml:space="preserve">268017-25 </v>
      </c>
      <c r="L1068" s="8" t="str">
        <f>IF(TimeEntry2[[#This Row],[Date]]=0,"",WEEKDAY(G1068,2))</f>
        <v/>
      </c>
      <c r="M1068" s="28" t="e">
        <f>YEAR(TimeEntry2[[#This Row],[WkEnd]])</f>
        <v>#REF!</v>
      </c>
      <c r="N1068" s="28" t="e">
        <f>WEEKNUM(TimeEntry2[[#This Row],[WkEnd]])</f>
        <v>#REF!</v>
      </c>
      <c r="O1068" s="28" t="e">
        <f>TimeEntry2[[#This Row],[Year]]&amp;"-"&amp;TimeEntry2[[#This Row],[WkNo]]</f>
        <v>#REF!</v>
      </c>
    </row>
    <row r="1069" spans="1:15" x14ac:dyDescent="0.25">
      <c r="A1069" s="26" t="e">
        <f>MOD(IF(ROW()=2,  0.1,    IF(INDEX(TimeEntry2[WkEnd],ROW()-1)  =INDEX(TimeEntry2[WkEnd],ROW()-2),    INDEX(TimeEntry2[format],ROW()-2),    INDEX(TimeEntry2[format],ROW()-2)    +1)),2)</f>
        <v>#REF!</v>
      </c>
      <c r="B1069" s="6"/>
      <c r="C1069" s="7"/>
      <c r="D1069" s="8" t="s">
        <v>136</v>
      </c>
      <c r="E1069" s="7" t="e">
        <f>IF(TimeEntry2[[#This Row],[Date]]=0,#REF!,G1069+(7-L1069))</f>
        <v>#REF!</v>
      </c>
      <c r="F1069" s="21" t="str">
        <f>INDEX(projects[Charge_Code],MATCH(TimeEntry2[[#This Row],[Project_ID]],projects[Project_ID],0))</f>
        <v>268017-25  KSC - Tunnel</v>
      </c>
      <c r="G1069" s="27">
        <f>ROUNDDOWN(TimeEntry2[[#This Row],[Timestamp]],0)</f>
        <v>0</v>
      </c>
      <c r="H1069" s="8">
        <v>7.5</v>
      </c>
      <c r="I1069" s="8" t="str">
        <f t="shared" si="27"/>
        <v>Normal Time</v>
      </c>
      <c r="J1069" s="8"/>
      <c r="K1069" s="24" t="str">
        <f>INDEX(projects[job number],MATCH(TimeEntry2[[#This Row],[Project_ID]],projects[Project_ID],0))</f>
        <v xml:space="preserve">268017-25 </v>
      </c>
      <c r="L1069" s="8" t="str">
        <f>IF(TimeEntry2[[#This Row],[Date]]=0,"",WEEKDAY(G1069,2))</f>
        <v/>
      </c>
      <c r="M1069" s="28" t="e">
        <f>YEAR(TimeEntry2[[#This Row],[WkEnd]])</f>
        <v>#REF!</v>
      </c>
      <c r="N1069" s="28" t="e">
        <f>WEEKNUM(TimeEntry2[[#This Row],[WkEnd]])</f>
        <v>#REF!</v>
      </c>
      <c r="O1069" s="28" t="e">
        <f>TimeEntry2[[#This Row],[Year]]&amp;"-"&amp;TimeEntry2[[#This Row],[WkNo]]</f>
        <v>#REF!</v>
      </c>
    </row>
    <row r="1070" spans="1:15" x14ac:dyDescent="0.25">
      <c r="A1070" s="26" t="e">
        <f>MOD(IF(ROW()=2,  0.1,    IF(INDEX(TimeEntry2[WkEnd],ROW()-1)  =INDEX(TimeEntry2[WkEnd],ROW()-2),    INDEX(TimeEntry2[format],ROW()-2),    INDEX(TimeEntry2[format],ROW()-2)    +1)),2)</f>
        <v>#REF!</v>
      </c>
      <c r="B1070" s="6"/>
      <c r="C1070" s="7"/>
      <c r="D1070" s="8" t="s">
        <v>191</v>
      </c>
      <c r="E1070" s="7" t="e">
        <f>IF(TimeEntry2[[#This Row],[Date]]=0,#REF!,G1070+(7-L1070))</f>
        <v>#REF!</v>
      </c>
      <c r="F1070" s="21" t="str">
        <f>INDEX(projects[Charge_Code],MATCH(TimeEntry2[[#This Row],[Project_ID]],projects[Project_ID],0))</f>
        <v>210035-51 VBB 3rd - new bridge</v>
      </c>
      <c r="G1070" s="27">
        <f>ROUNDDOWN(TimeEntry2[[#This Row],[Timestamp]],0)</f>
        <v>0</v>
      </c>
      <c r="H1070" s="8">
        <v>7.5</v>
      </c>
      <c r="I1070" s="8" t="str">
        <f t="shared" si="27"/>
        <v>Normal Time</v>
      </c>
      <c r="J1070" s="8"/>
      <c r="K1070" s="24" t="str">
        <f>INDEX(projects[job number],MATCH(TimeEntry2[[#This Row],[Project_ID]],projects[Project_ID],0))</f>
        <v>210035-51</v>
      </c>
      <c r="L1070" s="8" t="str">
        <f>IF(TimeEntry2[[#This Row],[Date]]=0,"",WEEKDAY(G1070,2))</f>
        <v/>
      </c>
      <c r="M1070" s="28" t="e">
        <f>YEAR(TimeEntry2[[#This Row],[WkEnd]])</f>
        <v>#REF!</v>
      </c>
      <c r="N1070" s="28" t="e">
        <f>WEEKNUM(TimeEntry2[[#This Row],[WkEnd]])</f>
        <v>#REF!</v>
      </c>
      <c r="O1070" s="28" t="e">
        <f>TimeEntry2[[#This Row],[Year]]&amp;"-"&amp;TimeEntry2[[#This Row],[WkNo]]</f>
        <v>#REF!</v>
      </c>
    </row>
    <row r="1071" spans="1:15" x14ac:dyDescent="0.25">
      <c r="A1071" s="26" t="e">
        <f>MOD(IF(ROW()=2,  0.1,    IF(INDEX(TimeEntry2[WkEnd],ROW()-1)  =INDEX(TimeEntry2[WkEnd],ROW()-2),    INDEX(TimeEntry2[format],ROW()-2),    INDEX(TimeEntry2[format],ROW()-2)    +1)),2)</f>
        <v>#REF!</v>
      </c>
      <c r="B1071" s="6"/>
      <c r="C1071" s="7"/>
      <c r="D1071" s="8" t="s">
        <v>136</v>
      </c>
      <c r="E1071" s="7" t="e">
        <f>IF(TimeEntry2[[#This Row],[Date]]=0,#REF!,G1071+(7-L1071))</f>
        <v>#REF!</v>
      </c>
      <c r="F1071" s="21" t="str">
        <f>INDEX(projects[Charge_Code],MATCH(TimeEntry2[[#This Row],[Project_ID]],projects[Project_ID],0))</f>
        <v>268017-25  KSC - Tunnel</v>
      </c>
      <c r="G1071" s="27">
        <f>ROUNDDOWN(TimeEntry2[[#This Row],[Timestamp]],0)</f>
        <v>0</v>
      </c>
      <c r="H1071" s="8">
        <v>7.5</v>
      </c>
      <c r="I1071" s="8" t="str">
        <f t="shared" si="27"/>
        <v>Normal Time</v>
      </c>
      <c r="J1071" s="8"/>
      <c r="K1071" s="24" t="str">
        <f>INDEX(projects[job number],MATCH(TimeEntry2[[#This Row],[Project_ID]],projects[Project_ID],0))</f>
        <v xml:space="preserve">268017-25 </v>
      </c>
      <c r="L1071" s="8" t="str">
        <f>IF(TimeEntry2[[#This Row],[Date]]=0,"",WEEKDAY(G1071,2))</f>
        <v/>
      </c>
      <c r="M1071" s="28" t="e">
        <f>YEAR(TimeEntry2[[#This Row],[WkEnd]])</f>
        <v>#REF!</v>
      </c>
      <c r="N1071" s="28" t="e">
        <f>WEEKNUM(TimeEntry2[[#This Row],[WkEnd]])</f>
        <v>#REF!</v>
      </c>
      <c r="O1071" s="28" t="e">
        <f>TimeEntry2[[#This Row],[Year]]&amp;"-"&amp;TimeEntry2[[#This Row],[WkNo]]</f>
        <v>#REF!</v>
      </c>
    </row>
    <row r="1072" spans="1:15" x14ac:dyDescent="0.25">
      <c r="A1072" s="26" t="e">
        <f>MOD(IF(ROW()=2,  0.1,    IF(INDEX(TimeEntry2[WkEnd],ROW()-1)  =INDEX(TimeEntry2[WkEnd],ROW()-2),    INDEX(TimeEntry2[format],ROW()-2),    INDEX(TimeEntry2[format],ROW()-2)    +1)),2)</f>
        <v>#REF!</v>
      </c>
      <c r="B1072" s="6"/>
      <c r="C1072" s="7"/>
      <c r="D1072" s="8" t="s">
        <v>136</v>
      </c>
      <c r="E1072" s="7" t="e">
        <f>IF(TimeEntry2[[#This Row],[Date]]=0,#REF!,G1072+(7-L1072))</f>
        <v>#REF!</v>
      </c>
      <c r="F1072" s="21" t="str">
        <f>INDEX(projects[Charge_Code],MATCH(TimeEntry2[[#This Row],[Project_ID]],projects[Project_ID],0))</f>
        <v>268017-25  KSC - Tunnel</v>
      </c>
      <c r="G1072" s="27">
        <f>ROUNDDOWN(TimeEntry2[[#This Row],[Timestamp]],0)</f>
        <v>0</v>
      </c>
      <c r="H1072" s="8">
        <v>7.5</v>
      </c>
      <c r="I1072" s="8" t="str">
        <f t="shared" si="27"/>
        <v>Normal Time</v>
      </c>
      <c r="J1072" s="8"/>
      <c r="K1072" s="24" t="str">
        <f>INDEX(projects[job number],MATCH(TimeEntry2[[#This Row],[Project_ID]],projects[Project_ID],0))</f>
        <v xml:space="preserve">268017-25 </v>
      </c>
      <c r="L1072" s="8" t="str">
        <f>IF(TimeEntry2[[#This Row],[Date]]=0,"",WEEKDAY(G1072,2))</f>
        <v/>
      </c>
      <c r="M1072" s="28" t="e">
        <f>YEAR(TimeEntry2[[#This Row],[WkEnd]])</f>
        <v>#REF!</v>
      </c>
      <c r="N1072" s="28" t="e">
        <f>WEEKNUM(TimeEntry2[[#This Row],[WkEnd]])</f>
        <v>#REF!</v>
      </c>
      <c r="O1072" s="28" t="e">
        <f>TimeEntry2[[#This Row],[Year]]&amp;"-"&amp;TimeEntry2[[#This Row],[WkNo]]</f>
        <v>#REF!</v>
      </c>
    </row>
    <row r="1073" spans="1:15" x14ac:dyDescent="0.25">
      <c r="A1073" s="26" t="e">
        <f>MOD(IF(ROW()=2,  0.1,    IF(INDEX(TimeEntry2[WkEnd],ROW()-1)  =INDEX(TimeEntry2[WkEnd],ROW()-2),    INDEX(TimeEntry2[format],ROW()-2),    INDEX(TimeEntry2[format],ROW()-2)    +1)),2)</f>
        <v>#REF!</v>
      </c>
      <c r="B1073" s="6"/>
      <c r="C1073" s="7"/>
      <c r="D1073" s="8" t="s">
        <v>136</v>
      </c>
      <c r="E1073" s="7" t="e">
        <f>IF(TimeEntry2[[#This Row],[Date]]=0,#REF!,G1073+(7-L1073))</f>
        <v>#REF!</v>
      </c>
      <c r="F1073" s="21" t="str">
        <f>INDEX(projects[Charge_Code],MATCH(TimeEntry2[[#This Row],[Project_ID]],projects[Project_ID],0))</f>
        <v>268017-25  KSC - Tunnel</v>
      </c>
      <c r="G1073" s="27">
        <f>ROUNDDOWN(TimeEntry2[[#This Row],[Timestamp]],0)</f>
        <v>0</v>
      </c>
      <c r="H1073" s="8">
        <v>5.5</v>
      </c>
      <c r="I1073" s="8" t="str">
        <f t="shared" si="27"/>
        <v>Normal Time</v>
      </c>
      <c r="J1073" s="8"/>
      <c r="K1073" s="24" t="str">
        <f>INDEX(projects[job number],MATCH(TimeEntry2[[#This Row],[Project_ID]],projects[Project_ID],0))</f>
        <v xml:space="preserve">268017-25 </v>
      </c>
      <c r="L1073" s="8" t="str">
        <f>IF(TimeEntry2[[#This Row],[Date]]=0,"",WEEKDAY(G1073,2))</f>
        <v/>
      </c>
      <c r="M1073" s="28" t="e">
        <f>YEAR(TimeEntry2[[#This Row],[WkEnd]])</f>
        <v>#REF!</v>
      </c>
      <c r="N1073" s="28" t="e">
        <f>WEEKNUM(TimeEntry2[[#This Row],[WkEnd]])</f>
        <v>#REF!</v>
      </c>
      <c r="O1073" s="28" t="e">
        <f>TimeEntry2[[#This Row],[Year]]&amp;"-"&amp;TimeEntry2[[#This Row],[WkNo]]</f>
        <v>#REF!</v>
      </c>
    </row>
    <row r="1074" spans="1:15" x14ac:dyDescent="0.25">
      <c r="A1074" s="26" t="e">
        <f>MOD(IF(ROW()=2,  0.1,    IF(INDEX(TimeEntry2[WkEnd],ROW()-1)  =INDEX(TimeEntry2[WkEnd],ROW()-2),    INDEX(TimeEntry2[format],ROW()-2),    INDEX(TimeEntry2[format],ROW()-2)    +1)),2)</f>
        <v>#REF!</v>
      </c>
      <c r="B1074" s="6"/>
      <c r="C1074" s="7"/>
      <c r="D1074" s="8" t="s">
        <v>136</v>
      </c>
      <c r="E1074" s="7" t="e">
        <f>IF(TimeEntry2[[#This Row],[Date]]=0,#REF!,G1074+(7-L1074))</f>
        <v>#REF!</v>
      </c>
      <c r="F1074" s="21" t="str">
        <f>INDEX(projects[Charge_Code],MATCH(TimeEntry2[[#This Row],[Project_ID]],projects[Project_ID],0))</f>
        <v>268017-25  KSC - Tunnel</v>
      </c>
      <c r="G1074" s="27">
        <f>ROUNDDOWN(TimeEntry2[[#This Row],[Timestamp]],0)</f>
        <v>0</v>
      </c>
      <c r="H1074" s="8">
        <v>2</v>
      </c>
      <c r="I1074" s="8" t="str">
        <f t="shared" si="27"/>
        <v>Normal Time</v>
      </c>
      <c r="J1074" s="8"/>
      <c r="K1074" s="24" t="str">
        <f>INDEX(projects[job number],MATCH(TimeEntry2[[#This Row],[Project_ID]],projects[Project_ID],0))</f>
        <v xml:space="preserve">268017-25 </v>
      </c>
      <c r="L1074" s="8" t="str">
        <f>IF(TimeEntry2[[#This Row],[Date]]=0,"",WEEKDAY(G1074,2))</f>
        <v/>
      </c>
      <c r="M1074" s="28" t="e">
        <f>YEAR(TimeEntry2[[#This Row],[WkEnd]])</f>
        <v>#REF!</v>
      </c>
      <c r="N1074" s="28" t="e">
        <f>WEEKNUM(TimeEntry2[[#This Row],[WkEnd]])</f>
        <v>#REF!</v>
      </c>
      <c r="O1074" s="28" t="e">
        <f>TimeEntry2[[#This Row],[Year]]&amp;"-"&amp;TimeEntry2[[#This Row],[WkNo]]</f>
        <v>#REF!</v>
      </c>
    </row>
    <row r="1075" spans="1:15" x14ac:dyDescent="0.25">
      <c r="A1075" s="26" t="e">
        <f>MOD(IF(ROW()=2,  0.1,    IF(INDEX(TimeEntry2[WkEnd],ROW()-1)  =INDEX(TimeEntry2[WkEnd],ROW()-2),    INDEX(TimeEntry2[format],ROW()-2),    INDEX(TimeEntry2[format],ROW()-2)    +1)),2)</f>
        <v>#REF!</v>
      </c>
      <c r="B1075" s="6"/>
      <c r="C1075" s="7"/>
      <c r="D1075" s="8" t="s">
        <v>24</v>
      </c>
      <c r="E1075" s="7" t="e">
        <f>IF(TimeEntry2[[#This Row],[Date]]=0,#REF!,G1075+(7-L1075))</f>
        <v>#REF!</v>
      </c>
      <c r="F1075" s="21" t="str">
        <f>INDEX(projects[Charge_Code],MATCH(TimeEntry2[[#This Row],[Project_ID]],projects[Project_ID],0))</f>
        <v>074097-30 LEADERSHIP &amp; MANAGEMENT CC124 (01-124)</v>
      </c>
      <c r="G1075" s="27">
        <f>ROUNDDOWN(TimeEntry2[[#This Row],[Timestamp]],0)</f>
        <v>0</v>
      </c>
      <c r="H1075" s="8">
        <v>2</v>
      </c>
      <c r="I1075" s="8" t="str">
        <f t="shared" si="27"/>
        <v>Normal Time</v>
      </c>
      <c r="J1075" s="8"/>
      <c r="K1075" s="24" t="str">
        <f>INDEX(projects[job number],MATCH(TimeEntry2[[#This Row],[Project_ID]],projects[Project_ID],0))</f>
        <v>074097-30</v>
      </c>
      <c r="L1075" s="8" t="str">
        <f>IF(TimeEntry2[[#This Row],[Date]]=0,"",WEEKDAY(G1075,2))</f>
        <v/>
      </c>
      <c r="M1075" s="28" t="e">
        <f>YEAR(TimeEntry2[[#This Row],[WkEnd]])</f>
        <v>#REF!</v>
      </c>
      <c r="N1075" s="28" t="e">
        <f>WEEKNUM(TimeEntry2[[#This Row],[WkEnd]])</f>
        <v>#REF!</v>
      </c>
      <c r="O1075" s="28" t="e">
        <f>TimeEntry2[[#This Row],[Year]]&amp;"-"&amp;TimeEntry2[[#This Row],[WkNo]]</f>
        <v>#REF!</v>
      </c>
    </row>
    <row r="1076" spans="1:15" x14ac:dyDescent="0.25">
      <c r="A1076" s="26" t="e">
        <f>MOD(IF(ROW()=2,  0.1,    IF(INDEX(TimeEntry2[WkEnd],ROW()-1)  =INDEX(TimeEntry2[WkEnd],ROW()-2),    INDEX(TimeEntry2[format],ROW()-2),    INDEX(TimeEntry2[format],ROW()-2)    +1)),2)</f>
        <v>#REF!</v>
      </c>
      <c r="B1076" s="6"/>
      <c r="C1076" s="7"/>
      <c r="D1076" s="8" t="s">
        <v>136</v>
      </c>
      <c r="E1076" s="7" t="e">
        <f>IF(TimeEntry2[[#This Row],[Date]]=0,#REF!,G1076+(7-L1076))</f>
        <v>#REF!</v>
      </c>
      <c r="F1076" s="21" t="str">
        <f>INDEX(projects[Charge_Code],MATCH(TimeEntry2[[#This Row],[Project_ID]],projects[Project_ID],0))</f>
        <v>268017-25  KSC - Tunnel</v>
      </c>
      <c r="G1076" s="27">
        <f>ROUNDDOWN(TimeEntry2[[#This Row],[Timestamp]],0)</f>
        <v>0</v>
      </c>
      <c r="H1076" s="8">
        <v>5.5</v>
      </c>
      <c r="I1076" s="8" t="str">
        <f t="shared" si="27"/>
        <v>Normal Time</v>
      </c>
      <c r="J1076" s="8"/>
      <c r="K1076" s="24" t="str">
        <f>INDEX(projects[job number],MATCH(TimeEntry2[[#This Row],[Project_ID]],projects[Project_ID],0))</f>
        <v xml:space="preserve">268017-25 </v>
      </c>
      <c r="L1076" s="8" t="str">
        <f>IF(TimeEntry2[[#This Row],[Date]]=0,"",WEEKDAY(G1076,2))</f>
        <v/>
      </c>
      <c r="M1076" s="28" t="e">
        <f>YEAR(TimeEntry2[[#This Row],[WkEnd]])</f>
        <v>#REF!</v>
      </c>
      <c r="N1076" s="28" t="e">
        <f>WEEKNUM(TimeEntry2[[#This Row],[WkEnd]])</f>
        <v>#REF!</v>
      </c>
      <c r="O1076" s="28" t="e">
        <f>TimeEntry2[[#This Row],[Year]]&amp;"-"&amp;TimeEntry2[[#This Row],[WkNo]]</f>
        <v>#REF!</v>
      </c>
    </row>
    <row r="1077" spans="1:15" x14ac:dyDescent="0.25">
      <c r="A1077" s="26" t="e">
        <f>MOD(IF(ROW()=2,  0.1,    IF(INDEX(TimeEntry2[WkEnd],ROW()-1)  =INDEX(TimeEntry2[WkEnd],ROW()-2),    INDEX(TimeEntry2[format],ROW()-2),    INDEX(TimeEntry2[format],ROW()-2)    +1)),2)</f>
        <v>#REF!</v>
      </c>
      <c r="B1077" s="6"/>
      <c r="C1077" s="7"/>
      <c r="D1077" s="8" t="s">
        <v>191</v>
      </c>
      <c r="E1077" s="7" t="e">
        <f>IF(TimeEntry2[[#This Row],[Date]]=0,#REF!,G1077+(7-L1077))</f>
        <v>#REF!</v>
      </c>
      <c r="F1077" s="21" t="str">
        <f>INDEX(projects[Charge_Code],MATCH(TimeEntry2[[#This Row],[Project_ID]],projects[Project_ID],0))</f>
        <v>210035-51 VBB 3rd - new bridge</v>
      </c>
      <c r="G1077" s="27">
        <f>ROUNDDOWN(TimeEntry2[[#This Row],[Timestamp]],0)</f>
        <v>0</v>
      </c>
      <c r="H1077" s="8">
        <v>3.75</v>
      </c>
      <c r="I1077" s="8" t="str">
        <f t="shared" si="27"/>
        <v>Normal Time</v>
      </c>
      <c r="J1077" s="8"/>
      <c r="K1077" s="24" t="str">
        <f>INDEX(projects[job number],MATCH(TimeEntry2[[#This Row],[Project_ID]],projects[Project_ID],0))</f>
        <v>210035-51</v>
      </c>
      <c r="L1077" s="8" t="str">
        <f>IF(TimeEntry2[[#This Row],[Date]]=0,"",WEEKDAY(G1077,2))</f>
        <v/>
      </c>
      <c r="M1077" s="28" t="e">
        <f>YEAR(TimeEntry2[[#This Row],[WkEnd]])</f>
        <v>#REF!</v>
      </c>
      <c r="N1077" s="28" t="e">
        <f>WEEKNUM(TimeEntry2[[#This Row],[WkEnd]])</f>
        <v>#REF!</v>
      </c>
      <c r="O1077" s="28" t="e">
        <f>TimeEntry2[[#This Row],[Year]]&amp;"-"&amp;TimeEntry2[[#This Row],[WkNo]]</f>
        <v>#REF!</v>
      </c>
    </row>
    <row r="1078" spans="1:15" x14ac:dyDescent="0.25">
      <c r="A1078" s="26" t="e">
        <f>MOD(IF(ROW()=2,  0.1,    IF(INDEX(TimeEntry2[WkEnd],ROW()-1)  =INDEX(TimeEntry2[WkEnd],ROW()-2),    INDEX(TimeEntry2[format],ROW()-2),    INDEX(TimeEntry2[format],ROW()-2)    +1)),2)</f>
        <v>#REF!</v>
      </c>
      <c r="B1078" s="6"/>
      <c r="C1078" s="7"/>
      <c r="D1078" s="8" t="s">
        <v>136</v>
      </c>
      <c r="E1078" s="7" t="e">
        <f>IF(TimeEntry2[[#This Row],[Date]]=0,#REF!,G1078+(7-L1078))</f>
        <v>#REF!</v>
      </c>
      <c r="F1078" s="21" t="str">
        <f>INDEX(projects[Charge_Code],MATCH(TimeEntry2[[#This Row],[Project_ID]],projects[Project_ID],0))</f>
        <v>268017-25  KSC - Tunnel</v>
      </c>
      <c r="G1078" s="27">
        <f>ROUNDDOWN(TimeEntry2[[#This Row],[Timestamp]],0)</f>
        <v>0</v>
      </c>
      <c r="H1078" s="8">
        <v>3.75</v>
      </c>
      <c r="I1078" s="8" t="str">
        <f t="shared" si="27"/>
        <v>Normal Time</v>
      </c>
      <c r="J1078" s="8"/>
      <c r="K1078" s="24" t="str">
        <f>INDEX(projects[job number],MATCH(TimeEntry2[[#This Row],[Project_ID]],projects[Project_ID],0))</f>
        <v xml:space="preserve">268017-25 </v>
      </c>
      <c r="L1078" s="8" t="str">
        <f>IF(TimeEntry2[[#This Row],[Date]]=0,"",WEEKDAY(G1078,2))</f>
        <v/>
      </c>
      <c r="M1078" s="28" t="e">
        <f>YEAR(TimeEntry2[[#This Row],[WkEnd]])</f>
        <v>#REF!</v>
      </c>
      <c r="N1078" s="28" t="e">
        <f>WEEKNUM(TimeEntry2[[#This Row],[WkEnd]])</f>
        <v>#REF!</v>
      </c>
      <c r="O1078" s="28" t="e">
        <f>TimeEntry2[[#This Row],[Year]]&amp;"-"&amp;TimeEntry2[[#This Row],[WkNo]]</f>
        <v>#REF!</v>
      </c>
    </row>
    <row r="1079" spans="1:15" x14ac:dyDescent="0.25">
      <c r="A1079" s="26" t="e">
        <f>MOD(IF(ROW()=2,  0.1,    IF(INDEX(TimeEntry2[WkEnd],ROW()-1)  =INDEX(TimeEntry2[WkEnd],ROW()-2),    INDEX(TimeEntry2[format],ROW()-2),    INDEX(TimeEntry2[format],ROW()-2)    +1)),2)</f>
        <v>#REF!</v>
      </c>
      <c r="B1079" s="6"/>
      <c r="C1079" s="7"/>
      <c r="D1079" s="8" t="s">
        <v>136</v>
      </c>
      <c r="E1079" s="7" t="e">
        <f>IF(TimeEntry2[[#This Row],[Date]]=0,#REF!,G1079+(7-L1079))</f>
        <v>#REF!</v>
      </c>
      <c r="F1079" s="21" t="str">
        <f>INDEX(projects[Charge_Code],MATCH(TimeEntry2[[#This Row],[Project_ID]],projects[Project_ID],0))</f>
        <v>268017-25  KSC - Tunnel</v>
      </c>
      <c r="G1079" s="27">
        <f>ROUNDDOWN(TimeEntry2[[#This Row],[Timestamp]],0)</f>
        <v>0</v>
      </c>
      <c r="H1079" s="8">
        <v>3.75</v>
      </c>
      <c r="I1079" s="8" t="str">
        <f t="shared" si="27"/>
        <v>Normal Time</v>
      </c>
      <c r="J1079" s="8"/>
      <c r="K1079" s="24" t="str">
        <f>INDEX(projects[job number],MATCH(TimeEntry2[[#This Row],[Project_ID]],projects[Project_ID],0))</f>
        <v xml:space="preserve">268017-25 </v>
      </c>
      <c r="L1079" s="8" t="str">
        <f>IF(TimeEntry2[[#This Row],[Date]]=0,"",WEEKDAY(G1079,2))</f>
        <v/>
      </c>
      <c r="M1079" s="28" t="e">
        <f>YEAR(TimeEntry2[[#This Row],[WkEnd]])</f>
        <v>#REF!</v>
      </c>
      <c r="N1079" s="28" t="e">
        <f>WEEKNUM(TimeEntry2[[#This Row],[WkEnd]])</f>
        <v>#REF!</v>
      </c>
      <c r="O1079" s="28" t="e">
        <f>TimeEntry2[[#This Row],[Year]]&amp;"-"&amp;TimeEntry2[[#This Row],[WkNo]]</f>
        <v>#REF!</v>
      </c>
    </row>
    <row r="1080" spans="1:15" x14ac:dyDescent="0.25">
      <c r="A1080" s="26" t="e">
        <f>MOD(IF(ROW()=2,  0.1,    IF(INDEX(TimeEntry2[WkEnd],ROW()-1)  =INDEX(TimeEntry2[WkEnd],ROW()-2),    INDEX(TimeEntry2[format],ROW()-2),    INDEX(TimeEntry2[format],ROW()-2)    +1)),2)</f>
        <v>#REF!</v>
      </c>
      <c r="B1080" s="6"/>
      <c r="C1080" s="7"/>
      <c r="D1080" s="8" t="s">
        <v>191</v>
      </c>
      <c r="E1080" s="7" t="e">
        <f>IF(TimeEntry2[[#This Row],[Date]]=0,#REF!,G1080+(7-L1080))</f>
        <v>#REF!</v>
      </c>
      <c r="F1080" s="21" t="str">
        <f>INDEX(projects[Charge_Code],MATCH(TimeEntry2[[#This Row],[Project_ID]],projects[Project_ID],0))</f>
        <v>210035-51 VBB 3rd - new bridge</v>
      </c>
      <c r="G1080" s="27">
        <f>ROUNDDOWN(TimeEntry2[[#This Row],[Timestamp]],0)</f>
        <v>0</v>
      </c>
      <c r="H1080" s="8">
        <v>3.75</v>
      </c>
      <c r="I1080" s="8" t="str">
        <f t="shared" si="27"/>
        <v>Normal Time</v>
      </c>
      <c r="J1080" s="8"/>
      <c r="K1080" s="24" t="str">
        <f>INDEX(projects[job number],MATCH(TimeEntry2[[#This Row],[Project_ID]],projects[Project_ID],0))</f>
        <v>210035-51</v>
      </c>
      <c r="L1080" s="8" t="str">
        <f>IF(TimeEntry2[[#This Row],[Date]]=0,"",WEEKDAY(G1080,2))</f>
        <v/>
      </c>
      <c r="M1080" s="28" t="e">
        <f>YEAR(TimeEntry2[[#This Row],[WkEnd]])</f>
        <v>#REF!</v>
      </c>
      <c r="N1080" s="28" t="e">
        <f>WEEKNUM(TimeEntry2[[#This Row],[WkEnd]])</f>
        <v>#REF!</v>
      </c>
      <c r="O1080" s="28" t="e">
        <f>TimeEntry2[[#This Row],[Year]]&amp;"-"&amp;TimeEntry2[[#This Row],[WkNo]]</f>
        <v>#REF!</v>
      </c>
    </row>
    <row r="1081" spans="1:15" x14ac:dyDescent="0.25">
      <c r="A1081" s="26" t="e">
        <f>MOD(IF(ROW()=2,  0.1,    IF(INDEX(TimeEntry2[WkEnd],ROW()-1)  =INDEX(TimeEntry2[WkEnd],ROW()-2),    INDEX(TimeEntry2[format],ROW()-2),    INDEX(TimeEntry2[format],ROW()-2)    +1)),2)</f>
        <v>#REF!</v>
      </c>
      <c r="B1081" s="6"/>
      <c r="C1081" s="7"/>
      <c r="D1081" s="8" t="s">
        <v>191</v>
      </c>
      <c r="E1081" s="7" t="e">
        <f>IF(TimeEntry2[[#This Row],[Date]]=0,#REF!,G1081+(7-L1081))</f>
        <v>#REF!</v>
      </c>
      <c r="F1081" s="21" t="str">
        <f>INDEX(projects[Charge_Code],MATCH(TimeEntry2[[#This Row],[Project_ID]],projects[Project_ID],0))</f>
        <v>210035-51 VBB 3rd - new bridge</v>
      </c>
      <c r="G1081" s="27">
        <f>ROUNDDOWN(TimeEntry2[[#This Row],[Timestamp]],0)</f>
        <v>0</v>
      </c>
      <c r="H1081" s="8">
        <v>3.75</v>
      </c>
      <c r="I1081" s="8" t="str">
        <f t="shared" si="27"/>
        <v>Normal Time</v>
      </c>
      <c r="J1081" s="8"/>
      <c r="K1081" s="24" t="str">
        <f>INDEX(projects[job number],MATCH(TimeEntry2[[#This Row],[Project_ID]],projects[Project_ID],0))</f>
        <v>210035-51</v>
      </c>
      <c r="L1081" s="8" t="str">
        <f>IF(TimeEntry2[[#This Row],[Date]]=0,"",WEEKDAY(G1081,2))</f>
        <v/>
      </c>
      <c r="M1081" s="28" t="e">
        <f>YEAR(TimeEntry2[[#This Row],[WkEnd]])</f>
        <v>#REF!</v>
      </c>
      <c r="N1081" s="28" t="e">
        <f>WEEKNUM(TimeEntry2[[#This Row],[WkEnd]])</f>
        <v>#REF!</v>
      </c>
      <c r="O1081" s="28" t="e">
        <f>TimeEntry2[[#This Row],[Year]]&amp;"-"&amp;TimeEntry2[[#This Row],[WkNo]]</f>
        <v>#REF!</v>
      </c>
    </row>
    <row r="1082" spans="1:15" x14ac:dyDescent="0.25">
      <c r="A1082" s="26" t="e">
        <f>MOD(IF(ROW()=2,  0.1,    IF(INDEX(TimeEntry2[WkEnd],ROW()-1)  =INDEX(TimeEntry2[WkEnd],ROW()-2),    INDEX(TimeEntry2[format],ROW()-2),    INDEX(TimeEntry2[format],ROW()-2)    +1)),2)</f>
        <v>#REF!</v>
      </c>
      <c r="B1082" s="6"/>
      <c r="C1082" s="7"/>
      <c r="D1082" s="8" t="s">
        <v>136</v>
      </c>
      <c r="E1082" s="7" t="e">
        <f>IF(TimeEntry2[[#This Row],[Date]]=0,#REF!,G1082+(7-L1082))</f>
        <v>#REF!</v>
      </c>
      <c r="F1082" s="21" t="str">
        <f>INDEX(projects[Charge_Code],MATCH(TimeEntry2[[#This Row],[Project_ID]],projects[Project_ID],0))</f>
        <v>268017-25  KSC - Tunnel</v>
      </c>
      <c r="G1082" s="27">
        <f>ROUNDDOWN(TimeEntry2[[#This Row],[Timestamp]],0)</f>
        <v>0</v>
      </c>
      <c r="H1082" s="8">
        <v>3.75</v>
      </c>
      <c r="I1082" s="8" t="str">
        <f t="shared" si="27"/>
        <v>Normal Time</v>
      </c>
      <c r="J1082" s="8"/>
      <c r="K1082" s="24" t="str">
        <f>INDEX(projects[job number],MATCH(TimeEntry2[[#This Row],[Project_ID]],projects[Project_ID],0))</f>
        <v xml:space="preserve">268017-25 </v>
      </c>
      <c r="L1082" s="8" t="str">
        <f>IF(TimeEntry2[[#This Row],[Date]]=0,"",WEEKDAY(G1082,2))</f>
        <v/>
      </c>
      <c r="M1082" s="28" t="e">
        <f>YEAR(TimeEntry2[[#This Row],[WkEnd]])</f>
        <v>#REF!</v>
      </c>
      <c r="N1082" s="28" t="e">
        <f>WEEKNUM(TimeEntry2[[#This Row],[WkEnd]])</f>
        <v>#REF!</v>
      </c>
      <c r="O1082" s="28" t="e">
        <f>TimeEntry2[[#This Row],[Year]]&amp;"-"&amp;TimeEntry2[[#This Row],[WkNo]]</f>
        <v>#REF!</v>
      </c>
    </row>
    <row r="1083" spans="1:15" x14ac:dyDescent="0.25">
      <c r="A1083" s="26" t="e">
        <f>MOD(IF(ROW()=2,  0.1,    IF(INDEX(TimeEntry2[WkEnd],ROW()-1)  =INDEX(TimeEntry2[WkEnd],ROW()-2),    INDEX(TimeEntry2[format],ROW()-2),    INDEX(TimeEntry2[format],ROW()-2)    +1)),2)</f>
        <v>#REF!</v>
      </c>
      <c r="B1083" s="6"/>
      <c r="C1083" s="7"/>
      <c r="D1083" s="8" t="s">
        <v>136</v>
      </c>
      <c r="E1083" s="7" t="e">
        <f>IF(TimeEntry2[[#This Row],[Date]]=0,#REF!,G1083+(7-L1083))</f>
        <v>#REF!</v>
      </c>
      <c r="F1083" s="21" t="str">
        <f>INDEX(projects[Charge_Code],MATCH(TimeEntry2[[#This Row],[Project_ID]],projects[Project_ID],0))</f>
        <v>268017-25  KSC - Tunnel</v>
      </c>
      <c r="G1083" s="27">
        <f>ROUNDDOWN(TimeEntry2[[#This Row],[Timestamp]],0)</f>
        <v>0</v>
      </c>
      <c r="H1083" s="8">
        <v>5</v>
      </c>
      <c r="I1083" s="8" t="str">
        <f t="shared" si="27"/>
        <v>Normal Time</v>
      </c>
      <c r="J1083" s="8"/>
      <c r="K1083" s="24" t="str">
        <f>INDEX(projects[job number],MATCH(TimeEntry2[[#This Row],[Project_ID]],projects[Project_ID],0))</f>
        <v xml:space="preserve">268017-25 </v>
      </c>
      <c r="L1083" s="8" t="str">
        <f>IF(TimeEntry2[[#This Row],[Date]]=0,"",WEEKDAY(G1083,2))</f>
        <v/>
      </c>
      <c r="M1083" s="28" t="e">
        <f>YEAR(TimeEntry2[[#This Row],[WkEnd]])</f>
        <v>#REF!</v>
      </c>
      <c r="N1083" s="28" t="e">
        <f>WEEKNUM(TimeEntry2[[#This Row],[WkEnd]])</f>
        <v>#REF!</v>
      </c>
      <c r="O1083" s="28" t="e">
        <f>TimeEntry2[[#This Row],[Year]]&amp;"-"&amp;TimeEntry2[[#This Row],[WkNo]]</f>
        <v>#REF!</v>
      </c>
    </row>
    <row r="1084" spans="1:15" x14ac:dyDescent="0.25">
      <c r="A1084" s="26" t="e">
        <f>MOD(IF(ROW()=2,  0.1,    IF(INDEX(TimeEntry2[WkEnd],ROW()-1)  =INDEX(TimeEntry2[WkEnd],ROW()-2),    INDEX(TimeEntry2[format],ROW()-2),    INDEX(TimeEntry2[format],ROW()-2)    +1)),2)</f>
        <v>#REF!</v>
      </c>
      <c r="B1084" s="6"/>
      <c r="C1084" s="7"/>
      <c r="D1084" s="8" t="s">
        <v>136</v>
      </c>
      <c r="E1084" s="7" t="e">
        <f>IF(TimeEntry2[[#This Row],[Date]]=0,#REF!,G1084+(7-L1084))</f>
        <v>#REF!</v>
      </c>
      <c r="F1084" s="21" t="str">
        <f>INDEX(projects[Charge_Code],MATCH(TimeEntry2[[#This Row],[Project_ID]],projects[Project_ID],0))</f>
        <v>268017-25  KSC - Tunnel</v>
      </c>
      <c r="G1084" s="27">
        <f>ROUNDDOWN(TimeEntry2[[#This Row],[Timestamp]],0)</f>
        <v>0</v>
      </c>
      <c r="H1084" s="8">
        <v>2.5</v>
      </c>
      <c r="I1084" s="8" t="str">
        <f t="shared" si="27"/>
        <v>Normal Time</v>
      </c>
      <c r="J1084" s="8"/>
      <c r="K1084" s="24" t="str">
        <f>INDEX(projects[job number],MATCH(TimeEntry2[[#This Row],[Project_ID]],projects[Project_ID],0))</f>
        <v xml:space="preserve">268017-25 </v>
      </c>
      <c r="L1084" s="8" t="str">
        <f>IF(TimeEntry2[[#This Row],[Date]]=0,"",WEEKDAY(G1084,2))</f>
        <v/>
      </c>
      <c r="M1084" s="28" t="e">
        <f>YEAR(TimeEntry2[[#This Row],[WkEnd]])</f>
        <v>#REF!</v>
      </c>
      <c r="N1084" s="28" t="e">
        <f>WEEKNUM(TimeEntry2[[#This Row],[WkEnd]])</f>
        <v>#REF!</v>
      </c>
      <c r="O1084" s="28" t="e">
        <f>TimeEntry2[[#This Row],[Year]]&amp;"-"&amp;TimeEntry2[[#This Row],[WkNo]]</f>
        <v>#REF!</v>
      </c>
    </row>
    <row r="1085" spans="1:15" x14ac:dyDescent="0.25">
      <c r="A1085" s="26" t="e">
        <f>MOD(IF(ROW()=2,  0.1,    IF(INDEX(TimeEntry2[WkEnd],ROW()-1)  =INDEX(TimeEntry2[WkEnd],ROW()-2),    INDEX(TimeEntry2[format],ROW()-2),    INDEX(TimeEntry2[format],ROW()-2)    +1)),2)</f>
        <v>#REF!</v>
      </c>
      <c r="B1085" s="6"/>
      <c r="C1085" s="7"/>
      <c r="D1085" s="8" t="s">
        <v>136</v>
      </c>
      <c r="E1085" s="7" t="e">
        <f>IF(TimeEntry2[[#This Row],[Date]]=0,#REF!,G1085+(7-L1085))</f>
        <v>#REF!</v>
      </c>
      <c r="F1085" s="21" t="str">
        <f>INDEX(projects[Charge_Code],MATCH(TimeEntry2[[#This Row],[Project_ID]],projects[Project_ID],0))</f>
        <v>268017-25  KSC - Tunnel</v>
      </c>
      <c r="G1085" s="27">
        <f>ROUNDDOWN(TimeEntry2[[#This Row],[Timestamp]],0)</f>
        <v>0</v>
      </c>
      <c r="H1085" s="8">
        <v>7.5</v>
      </c>
      <c r="I1085" s="8" t="str">
        <f t="shared" si="27"/>
        <v>Normal Time</v>
      </c>
      <c r="J1085" s="8"/>
      <c r="K1085" s="24" t="str">
        <f>INDEX(projects[job number],MATCH(TimeEntry2[[#This Row],[Project_ID]],projects[Project_ID],0))</f>
        <v xml:space="preserve">268017-25 </v>
      </c>
      <c r="L1085" s="8" t="str">
        <f>IF(TimeEntry2[[#This Row],[Date]]=0,"",WEEKDAY(G1085,2))</f>
        <v/>
      </c>
      <c r="M1085" s="28" t="e">
        <f>YEAR(TimeEntry2[[#This Row],[WkEnd]])</f>
        <v>#REF!</v>
      </c>
      <c r="N1085" s="28" t="e">
        <f>WEEKNUM(TimeEntry2[[#This Row],[WkEnd]])</f>
        <v>#REF!</v>
      </c>
      <c r="O1085" s="28" t="e">
        <f>TimeEntry2[[#This Row],[Year]]&amp;"-"&amp;TimeEntry2[[#This Row],[WkNo]]</f>
        <v>#REF!</v>
      </c>
    </row>
    <row r="1086" spans="1:15" x14ac:dyDescent="0.25">
      <c r="A1086" s="26" t="e">
        <f>MOD(IF(ROW()=2,  0.1,    IF(INDEX(TimeEntry2[WkEnd],ROW()-1)  =INDEX(TimeEntry2[WkEnd],ROW()-2),    INDEX(TimeEntry2[format],ROW()-2),    INDEX(TimeEntry2[format],ROW()-2)    +1)),2)</f>
        <v>#REF!</v>
      </c>
      <c r="B1086" s="6"/>
      <c r="C1086" s="7"/>
      <c r="D1086" s="8" t="s">
        <v>136</v>
      </c>
      <c r="E1086" s="7" t="e">
        <f>IF(TimeEntry2[[#This Row],[Date]]=0,#REF!,G1086+(7-L1086))</f>
        <v>#REF!</v>
      </c>
      <c r="F1086" s="21" t="str">
        <f>INDEX(projects[Charge_Code],MATCH(TimeEntry2[[#This Row],[Project_ID]],projects[Project_ID],0))</f>
        <v>268017-25  KSC - Tunnel</v>
      </c>
      <c r="G1086" s="27">
        <f>ROUNDDOWN(TimeEntry2[[#This Row],[Timestamp]],0)</f>
        <v>0</v>
      </c>
      <c r="H1086" s="8">
        <v>7.5</v>
      </c>
      <c r="I1086" s="8" t="str">
        <f t="shared" si="27"/>
        <v>Normal Time</v>
      </c>
      <c r="J1086" s="8"/>
      <c r="K1086" s="24" t="str">
        <f>INDEX(projects[job number],MATCH(TimeEntry2[[#This Row],[Project_ID]],projects[Project_ID],0))</f>
        <v xml:space="preserve">268017-25 </v>
      </c>
      <c r="L1086" s="8" t="str">
        <f>IF(TimeEntry2[[#This Row],[Date]]=0,"",WEEKDAY(G1086,2))</f>
        <v/>
      </c>
      <c r="M1086" s="28" t="e">
        <f>YEAR(TimeEntry2[[#This Row],[WkEnd]])</f>
        <v>#REF!</v>
      </c>
      <c r="N1086" s="28" t="e">
        <f>WEEKNUM(TimeEntry2[[#This Row],[WkEnd]])</f>
        <v>#REF!</v>
      </c>
      <c r="O1086" s="28" t="e">
        <f>TimeEntry2[[#This Row],[Year]]&amp;"-"&amp;TimeEntry2[[#This Row],[WkNo]]</f>
        <v>#REF!</v>
      </c>
    </row>
    <row r="1087" spans="1:15" x14ac:dyDescent="0.25">
      <c r="A1087" s="26" t="e">
        <f>MOD(IF(ROW()=2,  0.1,    IF(INDEX(TimeEntry2[WkEnd],ROW()-1)  =INDEX(TimeEntry2[WkEnd],ROW()-2),    INDEX(TimeEntry2[format],ROW()-2),    INDEX(TimeEntry2[format],ROW()-2)    +1)),2)</f>
        <v>#REF!</v>
      </c>
      <c r="B1087" s="6"/>
      <c r="C1087" s="7"/>
      <c r="D1087" s="8" t="s">
        <v>191</v>
      </c>
      <c r="E1087" s="7" t="e">
        <f>IF(TimeEntry2[[#This Row],[Date]]=0,#REF!,G1087+(7-L1087))</f>
        <v>#REF!</v>
      </c>
      <c r="F1087" s="21" t="str">
        <f>INDEX(projects[Charge_Code],MATCH(TimeEntry2[[#This Row],[Project_ID]],projects[Project_ID],0))</f>
        <v>210035-51 VBB 3rd - new bridge</v>
      </c>
      <c r="G1087" s="27">
        <f>ROUNDDOWN(TimeEntry2[[#This Row],[Timestamp]],0)</f>
        <v>0</v>
      </c>
      <c r="H1087" s="8">
        <v>2</v>
      </c>
      <c r="I1087" s="8" t="str">
        <f t="shared" ref="I1087:I1150" si="28">"Normal Time"</f>
        <v>Normal Time</v>
      </c>
      <c r="J1087" s="8"/>
      <c r="K1087" s="24" t="str">
        <f>INDEX(projects[job number],MATCH(TimeEntry2[[#This Row],[Project_ID]],projects[Project_ID],0))</f>
        <v>210035-51</v>
      </c>
      <c r="L1087" s="8" t="str">
        <f>IF(TimeEntry2[[#This Row],[Date]]=0,"",WEEKDAY(G1087,2))</f>
        <v/>
      </c>
      <c r="M1087" s="28" t="e">
        <f>YEAR(TimeEntry2[[#This Row],[WkEnd]])</f>
        <v>#REF!</v>
      </c>
      <c r="N1087" s="28" t="e">
        <f>WEEKNUM(TimeEntry2[[#This Row],[WkEnd]])</f>
        <v>#REF!</v>
      </c>
      <c r="O1087" s="28" t="e">
        <f>TimeEntry2[[#This Row],[Year]]&amp;"-"&amp;TimeEntry2[[#This Row],[WkNo]]</f>
        <v>#REF!</v>
      </c>
    </row>
    <row r="1088" spans="1:15" x14ac:dyDescent="0.25">
      <c r="A1088" s="26" t="e">
        <f>MOD(IF(ROW()=2,  0.1,    IF(INDEX(TimeEntry2[WkEnd],ROW()-1)  =INDEX(TimeEntry2[WkEnd],ROW()-2),    INDEX(TimeEntry2[format],ROW()-2),    INDEX(TimeEntry2[format],ROW()-2)    +1)),2)</f>
        <v>#REF!</v>
      </c>
      <c r="B1088" s="6"/>
      <c r="C1088" s="7"/>
      <c r="D1088" s="8" t="s">
        <v>191</v>
      </c>
      <c r="E1088" s="7" t="e">
        <f>IF(TimeEntry2[[#This Row],[Date]]=0,#REF!,G1088+(7-L1088))</f>
        <v>#REF!</v>
      </c>
      <c r="F1088" s="21" t="str">
        <f>INDEX(projects[Charge_Code],MATCH(TimeEntry2[[#This Row],[Project_ID]],projects[Project_ID],0))</f>
        <v>210035-51 VBB 3rd - new bridge</v>
      </c>
      <c r="G1088" s="27">
        <f>ROUNDDOWN(TimeEntry2[[#This Row],[Timestamp]],0)</f>
        <v>0</v>
      </c>
      <c r="H1088" s="8">
        <v>5.5</v>
      </c>
      <c r="I1088" s="8" t="str">
        <f t="shared" si="28"/>
        <v>Normal Time</v>
      </c>
      <c r="J1088" s="8"/>
      <c r="K1088" s="24" t="str">
        <f>INDEX(projects[job number],MATCH(TimeEntry2[[#This Row],[Project_ID]],projects[Project_ID],0))</f>
        <v>210035-51</v>
      </c>
      <c r="L1088" s="8" t="str">
        <f>IF(TimeEntry2[[#This Row],[Date]]=0,"",WEEKDAY(G1088,2))</f>
        <v/>
      </c>
      <c r="M1088" s="28" t="e">
        <f>YEAR(TimeEntry2[[#This Row],[WkEnd]])</f>
        <v>#REF!</v>
      </c>
      <c r="N1088" s="28" t="e">
        <f>WEEKNUM(TimeEntry2[[#This Row],[WkEnd]])</f>
        <v>#REF!</v>
      </c>
      <c r="O1088" s="28" t="e">
        <f>TimeEntry2[[#This Row],[Year]]&amp;"-"&amp;TimeEntry2[[#This Row],[WkNo]]</f>
        <v>#REF!</v>
      </c>
    </row>
    <row r="1089" spans="1:15" x14ac:dyDescent="0.25">
      <c r="A1089" s="26" t="e">
        <f>MOD(IF(ROW()=2,  0.1,    IF(INDEX(TimeEntry2[WkEnd],ROW()-1)  =INDEX(TimeEntry2[WkEnd],ROW()-2),    INDEX(TimeEntry2[format],ROW()-2),    INDEX(TimeEntry2[format],ROW()-2)    +1)),2)</f>
        <v>#REF!</v>
      </c>
      <c r="B1089" s="6"/>
      <c r="C1089" s="7"/>
      <c r="D1089" s="8" t="s">
        <v>136</v>
      </c>
      <c r="E1089" s="7" t="e">
        <f>IF(TimeEntry2[[#This Row],[Date]]=0,#REF!,G1089+(7-L1089))</f>
        <v>#REF!</v>
      </c>
      <c r="F1089" s="21" t="str">
        <f>INDEX(projects[Charge_Code],MATCH(TimeEntry2[[#This Row],[Project_ID]],projects[Project_ID],0))</f>
        <v>268017-25  KSC - Tunnel</v>
      </c>
      <c r="G1089" s="27">
        <f>ROUNDDOWN(TimeEntry2[[#This Row],[Timestamp]],0)</f>
        <v>0</v>
      </c>
      <c r="H1089" s="8">
        <v>7.5</v>
      </c>
      <c r="I1089" s="8" t="str">
        <f t="shared" si="28"/>
        <v>Normal Time</v>
      </c>
      <c r="J1089" s="8"/>
      <c r="K1089" s="24" t="str">
        <f>INDEX(projects[job number],MATCH(TimeEntry2[[#This Row],[Project_ID]],projects[Project_ID],0))</f>
        <v xml:space="preserve">268017-25 </v>
      </c>
      <c r="L1089" s="8" t="str">
        <f>IF(TimeEntry2[[#This Row],[Date]]=0,"",WEEKDAY(G1089,2))</f>
        <v/>
      </c>
      <c r="M1089" s="28" t="e">
        <f>YEAR(TimeEntry2[[#This Row],[WkEnd]])</f>
        <v>#REF!</v>
      </c>
      <c r="N1089" s="28" t="e">
        <f>WEEKNUM(TimeEntry2[[#This Row],[WkEnd]])</f>
        <v>#REF!</v>
      </c>
      <c r="O1089" s="28" t="e">
        <f>TimeEntry2[[#This Row],[Year]]&amp;"-"&amp;TimeEntry2[[#This Row],[WkNo]]</f>
        <v>#REF!</v>
      </c>
    </row>
    <row r="1090" spans="1:15" x14ac:dyDescent="0.25">
      <c r="A1090" s="26" t="e">
        <f>MOD(IF(ROW()=2,  0.1,    IF(INDEX(TimeEntry2[WkEnd],ROW()-1)  =INDEX(TimeEntry2[WkEnd],ROW()-2),    INDEX(TimeEntry2[format],ROW()-2),    INDEX(TimeEntry2[format],ROW()-2)    +1)),2)</f>
        <v>#REF!</v>
      </c>
      <c r="B1090" s="6"/>
      <c r="C1090" s="7"/>
      <c r="D1090" s="8" t="s">
        <v>136</v>
      </c>
      <c r="E1090" s="7" t="e">
        <f>IF(TimeEntry2[[#This Row],[Date]]=0,#REF!,G1090+(7-L1090))</f>
        <v>#REF!</v>
      </c>
      <c r="F1090" s="21" t="str">
        <f>INDEX(projects[Charge_Code],MATCH(TimeEntry2[[#This Row],[Project_ID]],projects[Project_ID],0))</f>
        <v>268017-25  KSC - Tunnel</v>
      </c>
      <c r="G1090" s="27">
        <f>ROUNDDOWN(TimeEntry2[[#This Row],[Timestamp]],0)</f>
        <v>0</v>
      </c>
      <c r="H1090" s="8">
        <v>5</v>
      </c>
      <c r="I1090" s="8" t="str">
        <f t="shared" si="28"/>
        <v>Normal Time</v>
      </c>
      <c r="J1090" s="8"/>
      <c r="K1090" s="24" t="str">
        <f>INDEX(projects[job number],MATCH(TimeEntry2[[#This Row],[Project_ID]],projects[Project_ID],0))</f>
        <v xml:space="preserve">268017-25 </v>
      </c>
      <c r="L1090" s="8" t="str">
        <f>IF(TimeEntry2[[#This Row],[Date]]=0,"",WEEKDAY(G1090,2))</f>
        <v/>
      </c>
      <c r="M1090" s="28" t="e">
        <f>YEAR(TimeEntry2[[#This Row],[WkEnd]])</f>
        <v>#REF!</v>
      </c>
      <c r="N1090" s="28" t="e">
        <f>WEEKNUM(TimeEntry2[[#This Row],[WkEnd]])</f>
        <v>#REF!</v>
      </c>
      <c r="O1090" s="28" t="e">
        <f>TimeEntry2[[#This Row],[Year]]&amp;"-"&amp;TimeEntry2[[#This Row],[WkNo]]</f>
        <v>#REF!</v>
      </c>
    </row>
    <row r="1091" spans="1:15" x14ac:dyDescent="0.25">
      <c r="A1091" s="26" t="e">
        <f>MOD(IF(ROW()=2,  0.1,    IF(INDEX(TimeEntry2[WkEnd],ROW()-1)  =INDEX(TimeEntry2[WkEnd],ROW()-2),    INDEX(TimeEntry2[format],ROW()-2),    INDEX(TimeEntry2[format],ROW()-2)    +1)),2)</f>
        <v>#REF!</v>
      </c>
      <c r="B1091" s="6"/>
      <c r="C1091" s="7"/>
      <c r="D1091" s="8" t="s">
        <v>133</v>
      </c>
      <c r="E1091" s="7" t="e">
        <f>IF(TimeEntry2[[#This Row],[Date]]=0,#REF!,G1091+(7-L1091))</f>
        <v>#REF!</v>
      </c>
      <c r="F1091" s="21" t="str">
        <f>INDEX(projects[Charge_Code],MATCH(TimeEntry2[[#This Row],[Project_ID]],projects[Project_ID],0))</f>
        <v>268017-10 KSC - PM</v>
      </c>
      <c r="G1091" s="27">
        <f>ROUNDDOWN(TimeEntry2[[#This Row],[Timestamp]],0)</f>
        <v>0</v>
      </c>
      <c r="H1091" s="8">
        <v>2.5</v>
      </c>
      <c r="I1091" s="8" t="str">
        <f t="shared" si="28"/>
        <v>Normal Time</v>
      </c>
      <c r="J1091" s="8"/>
      <c r="K1091" s="24" t="str">
        <f>INDEX(projects[job number],MATCH(TimeEntry2[[#This Row],[Project_ID]],projects[Project_ID],0))</f>
        <v>268017-10</v>
      </c>
      <c r="L1091" s="8" t="str">
        <f>IF(TimeEntry2[[#This Row],[Date]]=0,"",WEEKDAY(G1091,2))</f>
        <v/>
      </c>
      <c r="M1091" s="28" t="e">
        <f>YEAR(TimeEntry2[[#This Row],[WkEnd]])</f>
        <v>#REF!</v>
      </c>
      <c r="N1091" s="28" t="e">
        <f>WEEKNUM(TimeEntry2[[#This Row],[WkEnd]])</f>
        <v>#REF!</v>
      </c>
      <c r="O1091" s="28" t="e">
        <f>TimeEntry2[[#This Row],[Year]]&amp;"-"&amp;TimeEntry2[[#This Row],[WkNo]]</f>
        <v>#REF!</v>
      </c>
    </row>
    <row r="1092" spans="1:15" x14ac:dyDescent="0.25">
      <c r="A1092" s="26" t="e">
        <f>MOD(IF(ROW()=2,  0.1,    IF(INDEX(TimeEntry2[WkEnd],ROW()-1)  =INDEX(TimeEntry2[WkEnd],ROW()-2),    INDEX(TimeEntry2[format],ROW()-2),    INDEX(TimeEntry2[format],ROW()-2)    +1)),2)</f>
        <v>#REF!</v>
      </c>
      <c r="B1092" s="6"/>
      <c r="C1092" s="7"/>
      <c r="D1092" s="8" t="s">
        <v>136</v>
      </c>
      <c r="E1092" s="7" t="e">
        <f>IF(TimeEntry2[[#This Row],[Date]]=0,#REF!,G1092+(7-L1092))</f>
        <v>#REF!</v>
      </c>
      <c r="F1092" s="21" t="str">
        <f>INDEX(projects[Charge_Code],MATCH(TimeEntry2[[#This Row],[Project_ID]],projects[Project_ID],0))</f>
        <v>268017-25  KSC - Tunnel</v>
      </c>
      <c r="G1092" s="27">
        <f>ROUNDDOWN(TimeEntry2[[#This Row],[Timestamp]],0)</f>
        <v>0</v>
      </c>
      <c r="H1092" s="8">
        <v>7.5</v>
      </c>
      <c r="I1092" s="8" t="str">
        <f t="shared" si="28"/>
        <v>Normal Time</v>
      </c>
      <c r="J1092" s="8"/>
      <c r="K1092" s="24" t="str">
        <f>INDEX(projects[job number],MATCH(TimeEntry2[[#This Row],[Project_ID]],projects[Project_ID],0))</f>
        <v xml:space="preserve">268017-25 </v>
      </c>
      <c r="L1092" s="8" t="str">
        <f>IF(TimeEntry2[[#This Row],[Date]]=0,"",WEEKDAY(G1092,2))</f>
        <v/>
      </c>
      <c r="M1092" s="28" t="e">
        <f>YEAR(TimeEntry2[[#This Row],[WkEnd]])</f>
        <v>#REF!</v>
      </c>
      <c r="N1092" s="28" t="e">
        <f>WEEKNUM(TimeEntry2[[#This Row],[WkEnd]])</f>
        <v>#REF!</v>
      </c>
      <c r="O1092" s="28" t="e">
        <f>TimeEntry2[[#This Row],[Year]]&amp;"-"&amp;TimeEntry2[[#This Row],[WkNo]]</f>
        <v>#REF!</v>
      </c>
    </row>
    <row r="1093" spans="1:15" x14ac:dyDescent="0.25">
      <c r="A1093" s="26" t="e">
        <f>MOD(IF(ROW()=2,  0.1,    IF(INDEX(TimeEntry2[WkEnd],ROW()-1)  =INDEX(TimeEntry2[WkEnd],ROW()-2),    INDEX(TimeEntry2[format],ROW()-2),    INDEX(TimeEntry2[format],ROW()-2)    +1)),2)</f>
        <v>#REF!</v>
      </c>
      <c r="B1093" s="6"/>
      <c r="C1093" s="7"/>
      <c r="D1093" s="8" t="s">
        <v>185</v>
      </c>
      <c r="E1093" s="7" t="e">
        <f>IF(TimeEntry2[[#This Row],[Date]]=0,#REF!,G1093+(7-L1093))</f>
        <v>#REF!</v>
      </c>
      <c r="F1093" s="21" t="str">
        <f>INDEX(projects[Charge_Code],MATCH(TimeEntry2[[#This Row],[Project_ID]],projects[Project_ID],0))</f>
        <v>265720-20 VBB - Assessment</v>
      </c>
      <c r="G1093" s="27">
        <f>ROUNDDOWN(TimeEntry2[[#This Row],[Timestamp]],0)</f>
        <v>0</v>
      </c>
      <c r="H1093" s="8">
        <v>7.5</v>
      </c>
      <c r="I1093" s="8" t="str">
        <f t="shared" si="28"/>
        <v>Normal Time</v>
      </c>
      <c r="J1093" s="8"/>
      <c r="K1093" s="24" t="str">
        <f>INDEX(projects[job number],MATCH(TimeEntry2[[#This Row],[Project_ID]],projects[Project_ID],0))</f>
        <v>265720-20</v>
      </c>
      <c r="L1093" s="8" t="str">
        <f>IF(TimeEntry2[[#This Row],[Date]]=0,"",WEEKDAY(G1093,2))</f>
        <v/>
      </c>
      <c r="M1093" s="28" t="e">
        <f>YEAR(TimeEntry2[[#This Row],[WkEnd]])</f>
        <v>#REF!</v>
      </c>
      <c r="N1093" s="28" t="e">
        <f>WEEKNUM(TimeEntry2[[#This Row],[WkEnd]])</f>
        <v>#REF!</v>
      </c>
      <c r="O1093" s="28" t="e">
        <f>TimeEntry2[[#This Row],[Year]]&amp;"-"&amp;TimeEntry2[[#This Row],[WkNo]]</f>
        <v>#REF!</v>
      </c>
    </row>
    <row r="1094" spans="1:15" x14ac:dyDescent="0.25">
      <c r="A1094" s="26" t="e">
        <f>MOD(IF(ROW()=2,  0.1,    IF(INDEX(TimeEntry2[WkEnd],ROW()-1)  =INDEX(TimeEntry2[WkEnd],ROW()-2),    INDEX(TimeEntry2[format],ROW()-2),    INDEX(TimeEntry2[format],ROW()-2)    +1)),2)</f>
        <v>#REF!</v>
      </c>
      <c r="B1094" s="6"/>
      <c r="C1094" s="7"/>
      <c r="D1094" s="8" t="s">
        <v>191</v>
      </c>
      <c r="E1094" s="7" t="e">
        <f>IF(TimeEntry2[[#This Row],[Date]]=0,#REF!,G1094+(7-L1094))</f>
        <v>#REF!</v>
      </c>
      <c r="F1094" s="21" t="str">
        <f>INDEX(projects[Charge_Code],MATCH(TimeEntry2[[#This Row],[Project_ID]],projects[Project_ID],0))</f>
        <v>210035-51 VBB 3rd - new bridge</v>
      </c>
      <c r="G1094" s="27">
        <f>ROUNDDOWN(TimeEntry2[[#This Row],[Timestamp]],0)</f>
        <v>0</v>
      </c>
      <c r="H1094" s="8">
        <v>7.5</v>
      </c>
      <c r="I1094" s="8" t="str">
        <f t="shared" si="28"/>
        <v>Normal Time</v>
      </c>
      <c r="J1094" s="8"/>
      <c r="K1094" s="24" t="str">
        <f>INDEX(projects[job number],MATCH(TimeEntry2[[#This Row],[Project_ID]],projects[Project_ID],0))</f>
        <v>210035-51</v>
      </c>
      <c r="L1094" s="8" t="str">
        <f>IF(TimeEntry2[[#This Row],[Date]]=0,"",WEEKDAY(G1094,2))</f>
        <v/>
      </c>
      <c r="M1094" s="28" t="e">
        <f>YEAR(TimeEntry2[[#This Row],[WkEnd]])</f>
        <v>#REF!</v>
      </c>
      <c r="N1094" s="28" t="e">
        <f>WEEKNUM(TimeEntry2[[#This Row],[WkEnd]])</f>
        <v>#REF!</v>
      </c>
      <c r="O1094" s="28" t="e">
        <f>TimeEntry2[[#This Row],[Year]]&amp;"-"&amp;TimeEntry2[[#This Row],[WkNo]]</f>
        <v>#REF!</v>
      </c>
    </row>
    <row r="1095" spans="1:15" x14ac:dyDescent="0.25">
      <c r="A1095" s="26" t="e">
        <f>MOD(IF(ROW()=2,  0.1,    IF(INDEX(TimeEntry2[WkEnd],ROW()-1)  =INDEX(TimeEntry2[WkEnd],ROW()-2),    INDEX(TimeEntry2[format],ROW()-2),    INDEX(TimeEntry2[format],ROW()-2)    +1)),2)</f>
        <v>#REF!</v>
      </c>
      <c r="B1095" s="6"/>
      <c r="C1095" s="7"/>
      <c r="D1095" s="8" t="s">
        <v>136</v>
      </c>
      <c r="E1095" s="7" t="e">
        <f>IF(TimeEntry2[[#This Row],[Date]]=0,#REF!,G1095+(7-L1095))</f>
        <v>#REF!</v>
      </c>
      <c r="F1095" s="21" t="str">
        <f>INDEX(projects[Charge_Code],MATCH(TimeEntry2[[#This Row],[Project_ID]],projects[Project_ID],0))</f>
        <v>268017-25  KSC - Tunnel</v>
      </c>
      <c r="G1095" s="27">
        <f>ROUNDDOWN(TimeEntry2[[#This Row],[Timestamp]],0)</f>
        <v>0</v>
      </c>
      <c r="H1095" s="8">
        <v>7.5</v>
      </c>
      <c r="I1095" s="8" t="str">
        <f t="shared" si="28"/>
        <v>Normal Time</v>
      </c>
      <c r="J1095" s="8"/>
      <c r="K1095" s="24" t="str">
        <f>INDEX(projects[job number],MATCH(TimeEntry2[[#This Row],[Project_ID]],projects[Project_ID],0))</f>
        <v xml:space="preserve">268017-25 </v>
      </c>
      <c r="L1095" s="8" t="str">
        <f>IF(TimeEntry2[[#This Row],[Date]]=0,"",WEEKDAY(G1095,2))</f>
        <v/>
      </c>
      <c r="M1095" s="28" t="e">
        <f>YEAR(TimeEntry2[[#This Row],[WkEnd]])</f>
        <v>#REF!</v>
      </c>
      <c r="N1095" s="28" t="e">
        <f>WEEKNUM(TimeEntry2[[#This Row],[WkEnd]])</f>
        <v>#REF!</v>
      </c>
      <c r="O1095" s="28" t="e">
        <f>TimeEntry2[[#This Row],[Year]]&amp;"-"&amp;TimeEntry2[[#This Row],[WkNo]]</f>
        <v>#REF!</v>
      </c>
    </row>
    <row r="1096" spans="1:15" x14ac:dyDescent="0.25">
      <c r="A1096" s="26" t="e">
        <f>MOD(IF(ROW()=2,  0.1,    IF(INDEX(TimeEntry2[WkEnd],ROW()-1)  =INDEX(TimeEntry2[WkEnd],ROW()-2),    INDEX(TimeEntry2[format],ROW()-2),    INDEX(TimeEntry2[format],ROW()-2)    +1)),2)</f>
        <v>#REF!</v>
      </c>
      <c r="B1096" s="6"/>
      <c r="C1096" s="7"/>
      <c r="D1096" s="8" t="s">
        <v>136</v>
      </c>
      <c r="E1096" s="7" t="e">
        <f>IF(TimeEntry2[[#This Row],[Date]]=0,#REF!,G1096+(7-L1096))</f>
        <v>#REF!</v>
      </c>
      <c r="F1096" s="21" t="str">
        <f>INDEX(projects[Charge_Code],MATCH(TimeEntry2[[#This Row],[Project_ID]],projects[Project_ID],0))</f>
        <v>268017-25  KSC - Tunnel</v>
      </c>
      <c r="G1096" s="27">
        <f>ROUNDDOWN(TimeEntry2[[#This Row],[Timestamp]],0)</f>
        <v>0</v>
      </c>
      <c r="H1096" s="8">
        <v>3.75</v>
      </c>
      <c r="I1096" s="8" t="str">
        <f t="shared" si="28"/>
        <v>Normal Time</v>
      </c>
      <c r="J1096" s="8"/>
      <c r="K1096" s="24" t="str">
        <f>INDEX(projects[job number],MATCH(TimeEntry2[[#This Row],[Project_ID]],projects[Project_ID],0))</f>
        <v xml:space="preserve">268017-25 </v>
      </c>
      <c r="L1096" s="8" t="str">
        <f>IF(TimeEntry2[[#This Row],[Date]]=0,"",WEEKDAY(G1096,2))</f>
        <v/>
      </c>
      <c r="M1096" s="28" t="e">
        <f>YEAR(TimeEntry2[[#This Row],[WkEnd]])</f>
        <v>#REF!</v>
      </c>
      <c r="N1096" s="28" t="e">
        <f>WEEKNUM(TimeEntry2[[#This Row],[WkEnd]])</f>
        <v>#REF!</v>
      </c>
      <c r="O1096" s="28" t="e">
        <f>TimeEntry2[[#This Row],[Year]]&amp;"-"&amp;TimeEntry2[[#This Row],[WkNo]]</f>
        <v>#REF!</v>
      </c>
    </row>
    <row r="1097" spans="1:15" x14ac:dyDescent="0.25">
      <c r="A1097" s="26" t="e">
        <f>MOD(IF(ROW()=2,  0.1,    IF(INDEX(TimeEntry2[WkEnd],ROW()-1)  =INDEX(TimeEntry2[WkEnd],ROW()-2),    INDEX(TimeEntry2[format],ROW()-2),    INDEX(TimeEntry2[format],ROW()-2)    +1)),2)</f>
        <v>#REF!</v>
      </c>
      <c r="B1097" s="6"/>
      <c r="C1097" s="7"/>
      <c r="D1097" s="8" t="s">
        <v>133</v>
      </c>
      <c r="E1097" s="7" t="e">
        <f>IF(TimeEntry2[[#This Row],[Date]]=0,#REF!,G1097+(7-L1097))</f>
        <v>#REF!</v>
      </c>
      <c r="F1097" s="21" t="str">
        <f>INDEX(projects[Charge_Code],MATCH(TimeEntry2[[#This Row],[Project_ID]],projects[Project_ID],0))</f>
        <v>268017-10 KSC - PM</v>
      </c>
      <c r="G1097" s="27">
        <f>ROUNDDOWN(TimeEntry2[[#This Row],[Timestamp]],0)</f>
        <v>0</v>
      </c>
      <c r="H1097" s="8">
        <v>3.75</v>
      </c>
      <c r="I1097" s="8" t="str">
        <f t="shared" si="28"/>
        <v>Normal Time</v>
      </c>
      <c r="J1097" s="8"/>
      <c r="K1097" s="24" t="str">
        <f>INDEX(projects[job number],MATCH(TimeEntry2[[#This Row],[Project_ID]],projects[Project_ID],0))</f>
        <v>268017-10</v>
      </c>
      <c r="L1097" s="8" t="str">
        <f>IF(TimeEntry2[[#This Row],[Date]]=0,"",WEEKDAY(G1097,2))</f>
        <v/>
      </c>
      <c r="M1097" s="28" t="e">
        <f>YEAR(TimeEntry2[[#This Row],[WkEnd]])</f>
        <v>#REF!</v>
      </c>
      <c r="N1097" s="28" t="e">
        <f>WEEKNUM(TimeEntry2[[#This Row],[WkEnd]])</f>
        <v>#REF!</v>
      </c>
      <c r="O1097" s="28" t="e">
        <f>TimeEntry2[[#This Row],[Year]]&amp;"-"&amp;TimeEntry2[[#This Row],[WkNo]]</f>
        <v>#REF!</v>
      </c>
    </row>
    <row r="1098" spans="1:15" x14ac:dyDescent="0.25">
      <c r="A1098" s="26" t="e">
        <f>MOD(IF(ROW()=2,  0.1,    IF(INDEX(TimeEntry2[WkEnd],ROW()-1)  =INDEX(TimeEntry2[WkEnd],ROW()-2),    INDEX(TimeEntry2[format],ROW()-2),    INDEX(TimeEntry2[format],ROW()-2)    +1)),2)</f>
        <v>#REF!</v>
      </c>
      <c r="B1098" s="6"/>
      <c r="C1098" s="7"/>
      <c r="D1098" s="8" t="s">
        <v>133</v>
      </c>
      <c r="E1098" s="7" t="e">
        <f>IF(TimeEntry2[[#This Row],[Date]]=0,#REF!,G1098+(7-L1098))</f>
        <v>#REF!</v>
      </c>
      <c r="F1098" s="21" t="str">
        <f>INDEX(projects[Charge_Code],MATCH(TimeEntry2[[#This Row],[Project_ID]],projects[Project_ID],0))</f>
        <v>268017-10 KSC - PM</v>
      </c>
      <c r="G1098" s="27">
        <f>ROUNDDOWN(TimeEntry2[[#This Row],[Timestamp]],0)</f>
        <v>0</v>
      </c>
      <c r="H1098" s="8">
        <v>7.5</v>
      </c>
      <c r="I1098" s="8" t="str">
        <f t="shared" si="28"/>
        <v>Normal Time</v>
      </c>
      <c r="J1098" s="8"/>
      <c r="K1098" s="24" t="str">
        <f>INDEX(projects[job number],MATCH(TimeEntry2[[#This Row],[Project_ID]],projects[Project_ID],0))</f>
        <v>268017-10</v>
      </c>
      <c r="L1098" s="8" t="str">
        <f>IF(TimeEntry2[[#This Row],[Date]]=0,"",WEEKDAY(G1098,2))</f>
        <v/>
      </c>
      <c r="M1098" s="28" t="e">
        <f>YEAR(TimeEntry2[[#This Row],[WkEnd]])</f>
        <v>#REF!</v>
      </c>
      <c r="N1098" s="28" t="e">
        <f>WEEKNUM(TimeEntry2[[#This Row],[WkEnd]])</f>
        <v>#REF!</v>
      </c>
      <c r="O1098" s="28" t="e">
        <f>TimeEntry2[[#This Row],[Year]]&amp;"-"&amp;TimeEntry2[[#This Row],[WkNo]]</f>
        <v>#REF!</v>
      </c>
    </row>
    <row r="1099" spans="1:15" x14ac:dyDescent="0.25">
      <c r="A1099" s="26" t="e">
        <f>MOD(IF(ROW()=2,  0.1,    IF(INDEX(TimeEntry2[WkEnd],ROW()-1)  =INDEX(TimeEntry2[WkEnd],ROW()-2),    INDEX(TimeEntry2[format],ROW()-2),    INDEX(TimeEntry2[format],ROW()-2)    +1)),2)</f>
        <v>#REF!</v>
      </c>
      <c r="B1099" s="6"/>
      <c r="C1099" s="7"/>
      <c r="D1099" s="8" t="s">
        <v>82</v>
      </c>
      <c r="E1099" s="7" t="e">
        <f>IF(TimeEntry2[[#This Row],[Date]]=0,#REF!,G1099+(7-L1099))</f>
        <v>#REF!</v>
      </c>
      <c r="F1099" s="21" t="str">
        <f>INDEX(projects[Charge_Code],MATCH(TimeEntry2[[#This Row],[Project_ID]],projects[Project_ID],0))</f>
        <v>236808-69 HCC - Nazeing (01-382)</v>
      </c>
      <c r="G1099" s="27">
        <f>ROUNDDOWN(TimeEntry2[[#This Row],[Timestamp]],0)</f>
        <v>0</v>
      </c>
      <c r="H1099" s="8">
        <v>7.5</v>
      </c>
      <c r="I1099" s="8" t="str">
        <f t="shared" si="28"/>
        <v>Normal Time</v>
      </c>
      <c r="J1099" s="8"/>
      <c r="K1099" s="24" t="str">
        <f>INDEX(projects[job number],MATCH(TimeEntry2[[#This Row],[Project_ID]],projects[Project_ID],0))</f>
        <v>236808-69</v>
      </c>
      <c r="L1099" s="8" t="str">
        <f>IF(TimeEntry2[[#This Row],[Date]]=0,"",WEEKDAY(G1099,2))</f>
        <v/>
      </c>
      <c r="M1099" s="28" t="e">
        <f>YEAR(TimeEntry2[[#This Row],[WkEnd]])</f>
        <v>#REF!</v>
      </c>
      <c r="N1099" s="28" t="e">
        <f>WEEKNUM(TimeEntry2[[#This Row],[WkEnd]])</f>
        <v>#REF!</v>
      </c>
      <c r="O1099" s="28" t="e">
        <f>TimeEntry2[[#This Row],[Year]]&amp;"-"&amp;TimeEntry2[[#This Row],[WkNo]]</f>
        <v>#REF!</v>
      </c>
    </row>
    <row r="1100" spans="1:15" x14ac:dyDescent="0.25">
      <c r="A1100" s="26" t="e">
        <f>MOD(IF(ROW()=2,  0.1,    IF(INDEX(TimeEntry2[WkEnd],ROW()-1)  =INDEX(TimeEntry2[WkEnd],ROW()-2),    INDEX(TimeEntry2[format],ROW()-2),    INDEX(TimeEntry2[format],ROW()-2)    +1)),2)</f>
        <v>#REF!</v>
      </c>
      <c r="B1100" s="6"/>
      <c r="C1100" s="7"/>
      <c r="D1100" s="8" t="s">
        <v>191</v>
      </c>
      <c r="E1100" s="7" t="e">
        <f>IF(TimeEntry2[[#This Row],[Date]]=0,#REF!,G1100+(7-L1100))</f>
        <v>#REF!</v>
      </c>
      <c r="F1100" s="21" t="str">
        <f>INDEX(projects[Charge_Code],MATCH(TimeEntry2[[#This Row],[Project_ID]],projects[Project_ID],0))</f>
        <v>210035-51 VBB 3rd - new bridge</v>
      </c>
      <c r="G1100" s="27">
        <f>ROUNDDOWN(TimeEntry2[[#This Row],[Timestamp]],0)</f>
        <v>0</v>
      </c>
      <c r="H1100" s="8">
        <v>3.75</v>
      </c>
      <c r="I1100" s="8" t="str">
        <f t="shared" si="28"/>
        <v>Normal Time</v>
      </c>
      <c r="J1100" s="8"/>
      <c r="K1100" s="24" t="str">
        <f>INDEX(projects[job number],MATCH(TimeEntry2[[#This Row],[Project_ID]],projects[Project_ID],0))</f>
        <v>210035-51</v>
      </c>
      <c r="L1100" s="8" t="str">
        <f>IF(TimeEntry2[[#This Row],[Date]]=0,"",WEEKDAY(G1100,2))</f>
        <v/>
      </c>
      <c r="M1100" s="28" t="e">
        <f>YEAR(TimeEntry2[[#This Row],[WkEnd]])</f>
        <v>#REF!</v>
      </c>
      <c r="N1100" s="28" t="e">
        <f>WEEKNUM(TimeEntry2[[#This Row],[WkEnd]])</f>
        <v>#REF!</v>
      </c>
      <c r="O1100" s="28" t="e">
        <f>TimeEntry2[[#This Row],[Year]]&amp;"-"&amp;TimeEntry2[[#This Row],[WkNo]]</f>
        <v>#REF!</v>
      </c>
    </row>
    <row r="1101" spans="1:15" x14ac:dyDescent="0.25">
      <c r="A1101" s="26" t="e">
        <f>MOD(IF(ROW()=2,  0.1,    IF(INDEX(TimeEntry2[WkEnd],ROW()-1)  =INDEX(TimeEntry2[WkEnd],ROW()-2),    INDEX(TimeEntry2[format],ROW()-2),    INDEX(TimeEntry2[format],ROW()-2)    +1)),2)</f>
        <v>#REF!</v>
      </c>
      <c r="B1101" s="6"/>
      <c r="C1101" s="7"/>
      <c r="D1101" s="8" t="s">
        <v>191</v>
      </c>
      <c r="E1101" s="7" t="e">
        <f>IF(TimeEntry2[[#This Row],[Date]]=0,#REF!,G1101+(7-L1101))</f>
        <v>#REF!</v>
      </c>
      <c r="F1101" s="21" t="str">
        <f>INDEX(projects[Charge_Code],MATCH(TimeEntry2[[#This Row],[Project_ID]],projects[Project_ID],0))</f>
        <v>210035-51 VBB 3rd - new bridge</v>
      </c>
      <c r="G1101" s="27">
        <f>ROUNDDOWN(TimeEntry2[[#This Row],[Timestamp]],0)</f>
        <v>0</v>
      </c>
      <c r="H1101" s="8">
        <v>3.75</v>
      </c>
      <c r="I1101" s="8" t="str">
        <f t="shared" si="28"/>
        <v>Normal Time</v>
      </c>
      <c r="J1101" s="8"/>
      <c r="K1101" s="24" t="str">
        <f>INDEX(projects[job number],MATCH(TimeEntry2[[#This Row],[Project_ID]],projects[Project_ID],0))</f>
        <v>210035-51</v>
      </c>
      <c r="L1101" s="8" t="str">
        <f>IF(TimeEntry2[[#This Row],[Date]]=0,"",WEEKDAY(G1101,2))</f>
        <v/>
      </c>
      <c r="M1101" s="28" t="e">
        <f>YEAR(TimeEntry2[[#This Row],[WkEnd]])</f>
        <v>#REF!</v>
      </c>
      <c r="N1101" s="28" t="e">
        <f>WEEKNUM(TimeEntry2[[#This Row],[WkEnd]])</f>
        <v>#REF!</v>
      </c>
      <c r="O1101" s="28" t="e">
        <f>TimeEntry2[[#This Row],[Year]]&amp;"-"&amp;TimeEntry2[[#This Row],[WkNo]]</f>
        <v>#REF!</v>
      </c>
    </row>
    <row r="1102" spans="1:15" x14ac:dyDescent="0.25">
      <c r="A1102" s="26" t="e">
        <f>MOD(IF(ROW()=2,  0.1,    IF(INDEX(TimeEntry2[WkEnd],ROW()-1)  =INDEX(TimeEntry2[WkEnd],ROW()-2),    INDEX(TimeEntry2[format],ROW()-2),    INDEX(TimeEntry2[format],ROW()-2)    +1)),2)</f>
        <v>#REF!</v>
      </c>
      <c r="B1102" s="6"/>
      <c r="C1102" s="7"/>
      <c r="D1102" s="8" t="s">
        <v>82</v>
      </c>
      <c r="E1102" s="7" t="e">
        <f>IF(TimeEntry2[[#This Row],[Date]]=0,#REF!,G1102+(7-L1102))</f>
        <v>#REF!</v>
      </c>
      <c r="F1102" s="21" t="str">
        <f>INDEX(projects[Charge_Code],MATCH(TimeEntry2[[#This Row],[Project_ID]],projects[Project_ID],0))</f>
        <v>236808-69 HCC - Nazeing (01-382)</v>
      </c>
      <c r="G1102" s="27">
        <f>ROUNDDOWN(TimeEntry2[[#This Row],[Timestamp]],0)</f>
        <v>0</v>
      </c>
      <c r="H1102" s="8">
        <v>2</v>
      </c>
      <c r="I1102" s="8" t="str">
        <f t="shared" si="28"/>
        <v>Normal Time</v>
      </c>
      <c r="J1102" s="8"/>
      <c r="K1102" s="24" t="str">
        <f>INDEX(projects[job number],MATCH(TimeEntry2[[#This Row],[Project_ID]],projects[Project_ID],0))</f>
        <v>236808-69</v>
      </c>
      <c r="L1102" s="8" t="str">
        <f>IF(TimeEntry2[[#This Row],[Date]]=0,"",WEEKDAY(G1102,2))</f>
        <v/>
      </c>
      <c r="M1102" s="28" t="e">
        <f>YEAR(TimeEntry2[[#This Row],[WkEnd]])</f>
        <v>#REF!</v>
      </c>
      <c r="N1102" s="28" t="e">
        <f>WEEKNUM(TimeEntry2[[#This Row],[WkEnd]])</f>
        <v>#REF!</v>
      </c>
      <c r="O1102" s="28" t="e">
        <f>TimeEntry2[[#This Row],[Year]]&amp;"-"&amp;TimeEntry2[[#This Row],[WkNo]]</f>
        <v>#REF!</v>
      </c>
    </row>
    <row r="1103" spans="1:15" x14ac:dyDescent="0.25">
      <c r="A1103" s="26" t="e">
        <f>MOD(IF(ROW()=2,  0.1,    IF(INDEX(TimeEntry2[WkEnd],ROW()-1)  =INDEX(TimeEntry2[WkEnd],ROW()-2),    INDEX(TimeEntry2[format],ROW()-2),    INDEX(TimeEntry2[format],ROW()-2)    +1)),2)</f>
        <v>#REF!</v>
      </c>
      <c r="B1103" s="6"/>
      <c r="C1103" s="7"/>
      <c r="D1103" s="8" t="s">
        <v>136</v>
      </c>
      <c r="E1103" s="7" t="e">
        <f>IF(TimeEntry2[[#This Row],[Date]]=0,#REF!,G1103+(7-L1103))</f>
        <v>#REF!</v>
      </c>
      <c r="F1103" s="21" t="str">
        <f>INDEX(projects[Charge_Code],MATCH(TimeEntry2[[#This Row],[Project_ID]],projects[Project_ID],0))</f>
        <v>268017-25  KSC - Tunnel</v>
      </c>
      <c r="G1103" s="27">
        <f>ROUNDDOWN(TimeEntry2[[#This Row],[Timestamp]],0)</f>
        <v>0</v>
      </c>
      <c r="H1103" s="8">
        <v>5.5</v>
      </c>
      <c r="I1103" s="8" t="str">
        <f t="shared" si="28"/>
        <v>Normal Time</v>
      </c>
      <c r="J1103" s="8"/>
      <c r="K1103" s="24" t="str">
        <f>INDEX(projects[job number],MATCH(TimeEntry2[[#This Row],[Project_ID]],projects[Project_ID],0))</f>
        <v xml:space="preserve">268017-25 </v>
      </c>
      <c r="L1103" s="8" t="str">
        <f>IF(TimeEntry2[[#This Row],[Date]]=0,"",WEEKDAY(G1103,2))</f>
        <v/>
      </c>
      <c r="M1103" s="28" t="e">
        <f>YEAR(TimeEntry2[[#This Row],[WkEnd]])</f>
        <v>#REF!</v>
      </c>
      <c r="N1103" s="28" t="e">
        <f>WEEKNUM(TimeEntry2[[#This Row],[WkEnd]])</f>
        <v>#REF!</v>
      </c>
      <c r="O1103" s="28" t="e">
        <f>TimeEntry2[[#This Row],[Year]]&amp;"-"&amp;TimeEntry2[[#This Row],[WkNo]]</f>
        <v>#REF!</v>
      </c>
    </row>
    <row r="1104" spans="1:15" x14ac:dyDescent="0.25">
      <c r="A1104" s="26" t="e">
        <f>MOD(IF(ROW()=2,  0.1,    IF(INDEX(TimeEntry2[WkEnd],ROW()-1)  =INDEX(TimeEntry2[WkEnd],ROW()-2),    INDEX(TimeEntry2[format],ROW()-2),    INDEX(TimeEntry2[format],ROW()-2)    +1)),2)</f>
        <v>#REF!</v>
      </c>
      <c r="B1104" s="6"/>
      <c r="C1104" s="7"/>
      <c r="D1104" s="8" t="s">
        <v>136</v>
      </c>
      <c r="E1104" s="7" t="e">
        <f>IF(TimeEntry2[[#This Row],[Date]]=0,#REF!,G1104+(7-L1104))</f>
        <v>#REF!</v>
      </c>
      <c r="F1104" s="21" t="str">
        <f>INDEX(projects[Charge_Code],MATCH(TimeEntry2[[#This Row],[Project_ID]],projects[Project_ID],0))</f>
        <v>268017-25  KSC - Tunnel</v>
      </c>
      <c r="G1104" s="27">
        <f>ROUNDDOWN(TimeEntry2[[#This Row],[Timestamp]],0)</f>
        <v>0</v>
      </c>
      <c r="H1104" s="8">
        <v>2</v>
      </c>
      <c r="I1104" s="8" t="str">
        <f t="shared" si="28"/>
        <v>Normal Time</v>
      </c>
      <c r="J1104" s="8"/>
      <c r="K1104" s="24" t="str">
        <f>INDEX(projects[job number],MATCH(TimeEntry2[[#This Row],[Project_ID]],projects[Project_ID],0))</f>
        <v xml:space="preserve">268017-25 </v>
      </c>
      <c r="L1104" s="8" t="str">
        <f>IF(TimeEntry2[[#This Row],[Date]]=0,"",WEEKDAY(G1104,2))</f>
        <v/>
      </c>
      <c r="M1104" s="28" t="e">
        <f>YEAR(TimeEntry2[[#This Row],[WkEnd]])</f>
        <v>#REF!</v>
      </c>
      <c r="N1104" s="28" t="e">
        <f>WEEKNUM(TimeEntry2[[#This Row],[WkEnd]])</f>
        <v>#REF!</v>
      </c>
      <c r="O1104" s="28" t="e">
        <f>TimeEntry2[[#This Row],[Year]]&amp;"-"&amp;TimeEntry2[[#This Row],[WkNo]]</f>
        <v>#REF!</v>
      </c>
    </row>
    <row r="1105" spans="1:15" x14ac:dyDescent="0.25">
      <c r="A1105" s="26" t="e">
        <f>MOD(IF(ROW()=2,  0.1,    IF(INDEX(TimeEntry2[WkEnd],ROW()-1)  =INDEX(TimeEntry2[WkEnd],ROW()-2),    INDEX(TimeEntry2[format],ROW()-2),    INDEX(TimeEntry2[format],ROW()-2)    +1)),2)</f>
        <v>#REF!</v>
      </c>
      <c r="B1105" s="6"/>
      <c r="C1105" s="7"/>
      <c r="D1105" s="8" t="s">
        <v>136</v>
      </c>
      <c r="E1105" s="7" t="e">
        <f>IF(TimeEntry2[[#This Row],[Date]]=0,#REF!,G1105+(7-L1105))</f>
        <v>#REF!</v>
      </c>
      <c r="F1105" s="21" t="str">
        <f>INDEX(projects[Charge_Code],MATCH(TimeEntry2[[#This Row],[Project_ID]],projects[Project_ID],0))</f>
        <v>268017-25  KSC - Tunnel</v>
      </c>
      <c r="G1105" s="27">
        <f>ROUNDDOWN(TimeEntry2[[#This Row],[Timestamp]],0)</f>
        <v>0</v>
      </c>
      <c r="H1105" s="8">
        <v>5.5</v>
      </c>
      <c r="I1105" s="8" t="str">
        <f t="shared" si="28"/>
        <v>Normal Time</v>
      </c>
      <c r="J1105" s="8"/>
      <c r="K1105" s="24" t="str">
        <f>INDEX(projects[job number],MATCH(TimeEntry2[[#This Row],[Project_ID]],projects[Project_ID],0))</f>
        <v xml:space="preserve">268017-25 </v>
      </c>
      <c r="L1105" s="8" t="str">
        <f>IF(TimeEntry2[[#This Row],[Date]]=0,"",WEEKDAY(G1105,2))</f>
        <v/>
      </c>
      <c r="M1105" s="28" t="e">
        <f>YEAR(TimeEntry2[[#This Row],[WkEnd]])</f>
        <v>#REF!</v>
      </c>
      <c r="N1105" s="28" t="e">
        <f>WEEKNUM(TimeEntry2[[#This Row],[WkEnd]])</f>
        <v>#REF!</v>
      </c>
      <c r="O1105" s="28" t="e">
        <f>TimeEntry2[[#This Row],[Year]]&amp;"-"&amp;TimeEntry2[[#This Row],[WkNo]]</f>
        <v>#REF!</v>
      </c>
    </row>
    <row r="1106" spans="1:15" x14ac:dyDescent="0.25">
      <c r="A1106" s="26" t="e">
        <f>MOD(IF(ROW()=2,  0.1,    IF(INDEX(TimeEntry2[WkEnd],ROW()-1)  =INDEX(TimeEntry2[WkEnd],ROW()-2),    INDEX(TimeEntry2[format],ROW()-2),    INDEX(TimeEntry2[format],ROW()-2)    +1)),2)</f>
        <v>#REF!</v>
      </c>
      <c r="B1106" s="6"/>
      <c r="C1106" s="7"/>
      <c r="D1106" s="8" t="s">
        <v>133</v>
      </c>
      <c r="E1106" s="7" t="e">
        <f>IF(TimeEntry2[[#This Row],[Date]]=0,#REF!,G1106+(7-L1106))</f>
        <v>#REF!</v>
      </c>
      <c r="F1106" s="21" t="str">
        <f>INDEX(projects[Charge_Code],MATCH(TimeEntry2[[#This Row],[Project_ID]],projects[Project_ID],0))</f>
        <v>268017-10 KSC - PM</v>
      </c>
      <c r="G1106" s="27">
        <f>ROUNDDOWN(TimeEntry2[[#This Row],[Timestamp]],0)</f>
        <v>0</v>
      </c>
      <c r="H1106" s="8">
        <v>3.5</v>
      </c>
      <c r="I1106" s="8" t="str">
        <f t="shared" si="28"/>
        <v>Normal Time</v>
      </c>
      <c r="J1106" s="8"/>
      <c r="K1106" s="24" t="str">
        <f>INDEX(projects[job number],MATCH(TimeEntry2[[#This Row],[Project_ID]],projects[Project_ID],0))</f>
        <v>268017-10</v>
      </c>
      <c r="L1106" s="8" t="str">
        <f>IF(TimeEntry2[[#This Row],[Date]]=0,"",WEEKDAY(G1106,2))</f>
        <v/>
      </c>
      <c r="M1106" s="28" t="e">
        <f>YEAR(TimeEntry2[[#This Row],[WkEnd]])</f>
        <v>#REF!</v>
      </c>
      <c r="N1106" s="28" t="e">
        <f>WEEKNUM(TimeEntry2[[#This Row],[WkEnd]])</f>
        <v>#REF!</v>
      </c>
      <c r="O1106" s="28" t="e">
        <f>TimeEntry2[[#This Row],[Year]]&amp;"-"&amp;TimeEntry2[[#This Row],[WkNo]]</f>
        <v>#REF!</v>
      </c>
    </row>
    <row r="1107" spans="1:15" x14ac:dyDescent="0.25">
      <c r="A1107" s="26" t="e">
        <f>MOD(IF(ROW()=2,  0.1,    IF(INDEX(TimeEntry2[WkEnd],ROW()-1)  =INDEX(TimeEntry2[WkEnd],ROW()-2),    INDEX(TimeEntry2[format],ROW()-2),    INDEX(TimeEntry2[format],ROW()-2)    +1)),2)</f>
        <v>#REF!</v>
      </c>
      <c r="B1107" s="6"/>
      <c r="C1107" s="7"/>
      <c r="D1107" s="8" t="s">
        <v>191</v>
      </c>
      <c r="E1107" s="7" t="e">
        <f>IF(TimeEntry2[[#This Row],[Date]]=0,#REF!,G1107+(7-L1107))</f>
        <v>#REF!</v>
      </c>
      <c r="F1107" s="21" t="str">
        <f>INDEX(projects[Charge_Code],MATCH(TimeEntry2[[#This Row],[Project_ID]],projects[Project_ID],0))</f>
        <v>210035-51 VBB 3rd - new bridge</v>
      </c>
      <c r="G1107" s="27">
        <f>ROUNDDOWN(TimeEntry2[[#This Row],[Timestamp]],0)</f>
        <v>0</v>
      </c>
      <c r="H1107" s="8">
        <v>4</v>
      </c>
      <c r="I1107" s="8" t="str">
        <f t="shared" si="28"/>
        <v>Normal Time</v>
      </c>
      <c r="J1107" s="8"/>
      <c r="K1107" s="24" t="str">
        <f>INDEX(projects[job number],MATCH(TimeEntry2[[#This Row],[Project_ID]],projects[Project_ID],0))</f>
        <v>210035-51</v>
      </c>
      <c r="L1107" s="8" t="str">
        <f>IF(TimeEntry2[[#This Row],[Date]]=0,"",WEEKDAY(G1107,2))</f>
        <v/>
      </c>
      <c r="M1107" s="28" t="e">
        <f>YEAR(TimeEntry2[[#This Row],[WkEnd]])</f>
        <v>#REF!</v>
      </c>
      <c r="N1107" s="28" t="e">
        <f>WEEKNUM(TimeEntry2[[#This Row],[WkEnd]])</f>
        <v>#REF!</v>
      </c>
      <c r="O1107" s="28" t="e">
        <f>TimeEntry2[[#This Row],[Year]]&amp;"-"&amp;TimeEntry2[[#This Row],[WkNo]]</f>
        <v>#REF!</v>
      </c>
    </row>
    <row r="1108" spans="1:15" x14ac:dyDescent="0.25">
      <c r="A1108" s="26" t="e">
        <f>MOD(IF(ROW()=2,  0.1,    IF(INDEX(TimeEntry2[WkEnd],ROW()-1)  =INDEX(TimeEntry2[WkEnd],ROW()-2),    INDEX(TimeEntry2[format],ROW()-2),    INDEX(TimeEntry2[format],ROW()-2)    +1)),2)</f>
        <v>#REF!</v>
      </c>
      <c r="B1108" s="6"/>
      <c r="C1108" s="7"/>
      <c r="D1108" s="8" t="s">
        <v>133</v>
      </c>
      <c r="E1108" s="7" t="e">
        <f>IF(TimeEntry2[[#This Row],[Date]]=0,#REF!,G1108+(7-L1108))</f>
        <v>#REF!</v>
      </c>
      <c r="F1108" s="21" t="str">
        <f>INDEX(projects[Charge_Code],MATCH(TimeEntry2[[#This Row],[Project_ID]],projects[Project_ID],0))</f>
        <v>268017-10 KSC - PM</v>
      </c>
      <c r="G1108" s="27">
        <f>ROUNDDOWN(TimeEntry2[[#This Row],[Timestamp]],0)</f>
        <v>0</v>
      </c>
      <c r="H1108" s="8">
        <v>7.5</v>
      </c>
      <c r="I1108" s="8" t="str">
        <f t="shared" si="28"/>
        <v>Normal Time</v>
      </c>
      <c r="J1108" s="8"/>
      <c r="K1108" s="24" t="str">
        <f>INDEX(projects[job number],MATCH(TimeEntry2[[#This Row],[Project_ID]],projects[Project_ID],0))</f>
        <v>268017-10</v>
      </c>
      <c r="L1108" s="8" t="str">
        <f>IF(TimeEntry2[[#This Row],[Date]]=0,"",WEEKDAY(G1108,2))</f>
        <v/>
      </c>
      <c r="M1108" s="28" t="e">
        <f>YEAR(TimeEntry2[[#This Row],[WkEnd]])</f>
        <v>#REF!</v>
      </c>
      <c r="N1108" s="28" t="e">
        <f>WEEKNUM(TimeEntry2[[#This Row],[WkEnd]])</f>
        <v>#REF!</v>
      </c>
      <c r="O1108" s="28" t="e">
        <f>TimeEntry2[[#This Row],[Year]]&amp;"-"&amp;TimeEntry2[[#This Row],[WkNo]]</f>
        <v>#REF!</v>
      </c>
    </row>
    <row r="1109" spans="1:15" x14ac:dyDescent="0.25">
      <c r="A1109" s="26" t="e">
        <f>MOD(IF(ROW()=2,  0.1,    IF(INDEX(TimeEntry2[WkEnd],ROW()-1)  =INDEX(TimeEntry2[WkEnd],ROW()-2),    INDEX(TimeEntry2[format],ROW()-2),    INDEX(TimeEntry2[format],ROW()-2)    +1)),2)</f>
        <v>#REF!</v>
      </c>
      <c r="B1109" s="6"/>
      <c r="C1109" s="7"/>
      <c r="D1109" s="8" t="s">
        <v>191</v>
      </c>
      <c r="E1109" s="7" t="e">
        <f>IF(TimeEntry2[[#This Row],[Date]]=0,#REF!,G1109+(7-L1109))</f>
        <v>#REF!</v>
      </c>
      <c r="F1109" s="21" t="str">
        <f>INDEX(projects[Charge_Code],MATCH(TimeEntry2[[#This Row],[Project_ID]],projects[Project_ID],0))</f>
        <v>210035-51 VBB 3rd - new bridge</v>
      </c>
      <c r="G1109" s="27">
        <f>ROUNDDOWN(TimeEntry2[[#This Row],[Timestamp]],0)</f>
        <v>0</v>
      </c>
      <c r="H1109" s="8">
        <v>3</v>
      </c>
      <c r="I1109" s="8" t="str">
        <f t="shared" si="28"/>
        <v>Normal Time</v>
      </c>
      <c r="J1109" s="8"/>
      <c r="K1109" s="24" t="str">
        <f>INDEX(projects[job number],MATCH(TimeEntry2[[#This Row],[Project_ID]],projects[Project_ID],0))</f>
        <v>210035-51</v>
      </c>
      <c r="L1109" s="8" t="str">
        <f>IF(TimeEntry2[[#This Row],[Date]]=0,"",WEEKDAY(G1109,2))</f>
        <v/>
      </c>
      <c r="M1109" s="28" t="e">
        <f>YEAR(TimeEntry2[[#This Row],[WkEnd]])</f>
        <v>#REF!</v>
      </c>
      <c r="N1109" s="28" t="e">
        <f>WEEKNUM(TimeEntry2[[#This Row],[WkEnd]])</f>
        <v>#REF!</v>
      </c>
      <c r="O1109" s="28" t="e">
        <f>TimeEntry2[[#This Row],[Year]]&amp;"-"&amp;TimeEntry2[[#This Row],[WkNo]]</f>
        <v>#REF!</v>
      </c>
    </row>
    <row r="1110" spans="1:15" x14ac:dyDescent="0.25">
      <c r="A1110" s="26" t="e">
        <f>MOD(IF(ROW()=2,  0.1,    IF(INDEX(TimeEntry2[WkEnd],ROW()-1)  =INDEX(TimeEntry2[WkEnd],ROW()-2),    INDEX(TimeEntry2[format],ROW()-2),    INDEX(TimeEntry2[format],ROW()-2)    +1)),2)</f>
        <v>#REF!</v>
      </c>
      <c r="B1110" s="6"/>
      <c r="C1110" s="7"/>
      <c r="D1110" s="8" t="s">
        <v>191</v>
      </c>
      <c r="E1110" s="7" t="e">
        <f>IF(TimeEntry2[[#This Row],[Date]]=0,#REF!,G1110+(7-L1110))</f>
        <v>#REF!</v>
      </c>
      <c r="F1110" s="21" t="str">
        <f>INDEX(projects[Charge_Code],MATCH(TimeEntry2[[#This Row],[Project_ID]],projects[Project_ID],0))</f>
        <v>210035-51 VBB 3rd - new bridge</v>
      </c>
      <c r="G1110" s="27">
        <f>ROUNDDOWN(TimeEntry2[[#This Row],[Timestamp]],0)</f>
        <v>0</v>
      </c>
      <c r="H1110" s="8">
        <v>4.5</v>
      </c>
      <c r="I1110" s="8" t="str">
        <f t="shared" si="28"/>
        <v>Normal Time</v>
      </c>
      <c r="J1110" s="8"/>
      <c r="K1110" s="24" t="str">
        <f>INDEX(projects[job number],MATCH(TimeEntry2[[#This Row],[Project_ID]],projects[Project_ID],0))</f>
        <v>210035-51</v>
      </c>
      <c r="L1110" s="8" t="str">
        <f>IF(TimeEntry2[[#This Row],[Date]]=0,"",WEEKDAY(G1110,2))</f>
        <v/>
      </c>
      <c r="M1110" s="28" t="e">
        <f>YEAR(TimeEntry2[[#This Row],[WkEnd]])</f>
        <v>#REF!</v>
      </c>
      <c r="N1110" s="28" t="e">
        <f>WEEKNUM(TimeEntry2[[#This Row],[WkEnd]])</f>
        <v>#REF!</v>
      </c>
      <c r="O1110" s="28" t="e">
        <f>TimeEntry2[[#This Row],[Year]]&amp;"-"&amp;TimeEntry2[[#This Row],[WkNo]]</f>
        <v>#REF!</v>
      </c>
    </row>
    <row r="1111" spans="1:15" x14ac:dyDescent="0.25">
      <c r="A1111" s="26" t="e">
        <f>MOD(IF(ROW()=2,  0.1,    IF(INDEX(TimeEntry2[WkEnd],ROW()-1)  =INDEX(TimeEntry2[WkEnd],ROW()-2),    INDEX(TimeEntry2[format],ROW()-2),    INDEX(TimeEntry2[format],ROW()-2)    +1)),2)</f>
        <v>#REF!</v>
      </c>
      <c r="B1111" s="6"/>
      <c r="C1111" s="7"/>
      <c r="D1111" s="8" t="s">
        <v>133</v>
      </c>
      <c r="E1111" s="7" t="e">
        <f>IF(TimeEntry2[[#This Row],[Date]]=0,#REF!,G1111+(7-L1111))</f>
        <v>#REF!</v>
      </c>
      <c r="F1111" s="21" t="str">
        <f>INDEX(projects[Charge_Code],MATCH(TimeEntry2[[#This Row],[Project_ID]],projects[Project_ID],0))</f>
        <v>268017-10 KSC - PM</v>
      </c>
      <c r="G1111" s="27">
        <f>ROUNDDOWN(TimeEntry2[[#This Row],[Timestamp]],0)</f>
        <v>0</v>
      </c>
      <c r="H1111" s="8">
        <v>3</v>
      </c>
      <c r="I1111" s="8" t="str">
        <f t="shared" si="28"/>
        <v>Normal Time</v>
      </c>
      <c r="J1111" s="8"/>
      <c r="K1111" s="24" t="str">
        <f>INDEX(projects[job number],MATCH(TimeEntry2[[#This Row],[Project_ID]],projects[Project_ID],0))</f>
        <v>268017-10</v>
      </c>
      <c r="L1111" s="8" t="str">
        <f>IF(TimeEntry2[[#This Row],[Date]]=0,"",WEEKDAY(G1111,2))</f>
        <v/>
      </c>
      <c r="M1111" s="28" t="e">
        <f>YEAR(TimeEntry2[[#This Row],[WkEnd]])</f>
        <v>#REF!</v>
      </c>
      <c r="N1111" s="28" t="e">
        <f>WEEKNUM(TimeEntry2[[#This Row],[WkEnd]])</f>
        <v>#REF!</v>
      </c>
      <c r="O1111" s="28" t="e">
        <f>TimeEntry2[[#This Row],[Year]]&amp;"-"&amp;TimeEntry2[[#This Row],[WkNo]]</f>
        <v>#REF!</v>
      </c>
    </row>
    <row r="1112" spans="1:15" x14ac:dyDescent="0.25">
      <c r="A1112" s="26" t="e">
        <f>MOD(IF(ROW()=2,  0.1,    IF(INDEX(TimeEntry2[WkEnd],ROW()-1)  =INDEX(TimeEntry2[WkEnd],ROW()-2),    INDEX(TimeEntry2[format],ROW()-2),    INDEX(TimeEntry2[format],ROW()-2)    +1)),2)</f>
        <v>#REF!</v>
      </c>
      <c r="B1112" s="6"/>
      <c r="C1112" s="7"/>
      <c r="D1112" s="8" t="s">
        <v>133</v>
      </c>
      <c r="E1112" s="7" t="e">
        <f>IF(TimeEntry2[[#This Row],[Date]]=0,#REF!,G1112+(7-L1112))</f>
        <v>#REF!</v>
      </c>
      <c r="F1112" s="21" t="str">
        <f>INDEX(projects[Charge_Code],MATCH(TimeEntry2[[#This Row],[Project_ID]],projects[Project_ID],0))</f>
        <v>268017-10 KSC - PM</v>
      </c>
      <c r="G1112" s="27">
        <f>ROUNDDOWN(TimeEntry2[[#This Row],[Timestamp]],0)</f>
        <v>0</v>
      </c>
      <c r="H1112" s="8">
        <v>4.5</v>
      </c>
      <c r="I1112" s="8" t="str">
        <f t="shared" si="28"/>
        <v>Normal Time</v>
      </c>
      <c r="J1112" s="8"/>
      <c r="K1112" s="24" t="str">
        <f>INDEX(projects[job number],MATCH(TimeEntry2[[#This Row],[Project_ID]],projects[Project_ID],0))</f>
        <v>268017-10</v>
      </c>
      <c r="L1112" s="8" t="str">
        <f>IF(TimeEntry2[[#This Row],[Date]]=0,"",WEEKDAY(G1112,2))</f>
        <v/>
      </c>
      <c r="M1112" s="28" t="e">
        <f>YEAR(TimeEntry2[[#This Row],[WkEnd]])</f>
        <v>#REF!</v>
      </c>
      <c r="N1112" s="28" t="e">
        <f>WEEKNUM(TimeEntry2[[#This Row],[WkEnd]])</f>
        <v>#REF!</v>
      </c>
      <c r="O1112" s="28" t="e">
        <f>TimeEntry2[[#This Row],[Year]]&amp;"-"&amp;TimeEntry2[[#This Row],[WkNo]]</f>
        <v>#REF!</v>
      </c>
    </row>
    <row r="1113" spans="1:15" x14ac:dyDescent="0.25">
      <c r="A1113" s="26" t="e">
        <f>MOD(IF(ROW()=2,  0.1,    IF(INDEX(TimeEntry2[WkEnd],ROW()-1)  =INDEX(TimeEntry2[WkEnd],ROW()-2),    INDEX(TimeEntry2[format],ROW()-2),    INDEX(TimeEntry2[format],ROW()-2)    +1)),2)</f>
        <v>#REF!</v>
      </c>
      <c r="B1113" s="6"/>
      <c r="C1113" s="7"/>
      <c r="D1113" s="8" t="s">
        <v>136</v>
      </c>
      <c r="E1113" s="7" t="e">
        <f>IF(TimeEntry2[[#This Row],[Date]]=0,#REF!,G1113+(7-L1113))</f>
        <v>#REF!</v>
      </c>
      <c r="F1113" s="21" t="str">
        <f>INDEX(projects[Charge_Code],MATCH(TimeEntry2[[#This Row],[Project_ID]],projects[Project_ID],0))</f>
        <v>268017-25  KSC - Tunnel</v>
      </c>
      <c r="G1113" s="27">
        <f>ROUNDDOWN(TimeEntry2[[#This Row],[Timestamp]],0)</f>
        <v>0</v>
      </c>
      <c r="H1113" s="8">
        <v>5.5</v>
      </c>
      <c r="I1113" s="8" t="str">
        <f t="shared" si="28"/>
        <v>Normal Time</v>
      </c>
      <c r="J1113" s="8"/>
      <c r="K1113" s="24" t="str">
        <f>INDEX(projects[job number],MATCH(TimeEntry2[[#This Row],[Project_ID]],projects[Project_ID],0))</f>
        <v xml:space="preserve">268017-25 </v>
      </c>
      <c r="L1113" s="8" t="str">
        <f>IF(TimeEntry2[[#This Row],[Date]]=0,"",WEEKDAY(G1113,2))</f>
        <v/>
      </c>
      <c r="M1113" s="28" t="e">
        <f>YEAR(TimeEntry2[[#This Row],[WkEnd]])</f>
        <v>#REF!</v>
      </c>
      <c r="N1113" s="28" t="e">
        <f>WEEKNUM(TimeEntry2[[#This Row],[WkEnd]])</f>
        <v>#REF!</v>
      </c>
      <c r="O1113" s="28" t="e">
        <f>TimeEntry2[[#This Row],[Year]]&amp;"-"&amp;TimeEntry2[[#This Row],[WkNo]]</f>
        <v>#REF!</v>
      </c>
    </row>
    <row r="1114" spans="1:15" x14ac:dyDescent="0.25">
      <c r="A1114" s="26" t="e">
        <f>MOD(IF(ROW()=2,  0.1,    IF(INDEX(TimeEntry2[WkEnd],ROW()-1)  =INDEX(TimeEntry2[WkEnd],ROW()-2),    INDEX(TimeEntry2[format],ROW()-2),    INDEX(TimeEntry2[format],ROW()-2)    +1)),2)</f>
        <v>#REF!</v>
      </c>
      <c r="B1114" s="6"/>
      <c r="C1114" s="7"/>
      <c r="D1114" s="8" t="s">
        <v>136</v>
      </c>
      <c r="E1114" s="7" t="e">
        <f>IF(TimeEntry2[[#This Row],[Date]]=0,#REF!,G1114+(7-L1114))</f>
        <v>#REF!</v>
      </c>
      <c r="F1114" s="21" t="str">
        <f>INDEX(projects[Charge_Code],MATCH(TimeEntry2[[#This Row],[Project_ID]],projects[Project_ID],0))</f>
        <v>268017-25  KSC - Tunnel</v>
      </c>
      <c r="G1114" s="27">
        <f>ROUNDDOWN(TimeEntry2[[#This Row],[Timestamp]],0)</f>
        <v>0</v>
      </c>
      <c r="H1114" s="8">
        <v>2</v>
      </c>
      <c r="I1114" s="8" t="str">
        <f t="shared" si="28"/>
        <v>Normal Time</v>
      </c>
      <c r="J1114" s="8"/>
      <c r="K1114" s="24" t="str">
        <f>INDEX(projects[job number],MATCH(TimeEntry2[[#This Row],[Project_ID]],projects[Project_ID],0))</f>
        <v xml:space="preserve">268017-25 </v>
      </c>
      <c r="L1114" s="8" t="str">
        <f>IF(TimeEntry2[[#This Row],[Date]]=0,"",WEEKDAY(G1114,2))</f>
        <v/>
      </c>
      <c r="M1114" s="28" t="e">
        <f>YEAR(TimeEntry2[[#This Row],[WkEnd]])</f>
        <v>#REF!</v>
      </c>
      <c r="N1114" s="28" t="e">
        <f>WEEKNUM(TimeEntry2[[#This Row],[WkEnd]])</f>
        <v>#REF!</v>
      </c>
      <c r="O1114" s="28" t="e">
        <f>TimeEntry2[[#This Row],[Year]]&amp;"-"&amp;TimeEntry2[[#This Row],[WkNo]]</f>
        <v>#REF!</v>
      </c>
    </row>
    <row r="1115" spans="1:15" x14ac:dyDescent="0.25">
      <c r="A1115" s="26" t="e">
        <f>MOD(IF(ROW()=2,  0.1,    IF(INDEX(TimeEntry2[WkEnd],ROW()-1)  =INDEX(TimeEntry2[WkEnd],ROW()-2),    INDEX(TimeEntry2[format],ROW()-2),    INDEX(TimeEntry2[format],ROW()-2)    +1)),2)</f>
        <v>#REF!</v>
      </c>
      <c r="B1115" s="6"/>
      <c r="C1115" s="7"/>
      <c r="D1115" s="8" t="s">
        <v>191</v>
      </c>
      <c r="E1115" s="7" t="e">
        <f>IF(TimeEntry2[[#This Row],[Date]]=0,#REF!,G1115+(7-L1115))</f>
        <v>#REF!</v>
      </c>
      <c r="F1115" s="21" t="str">
        <f>INDEX(projects[Charge_Code],MATCH(TimeEntry2[[#This Row],[Project_ID]],projects[Project_ID],0))</f>
        <v>210035-51 VBB 3rd - new bridge</v>
      </c>
      <c r="G1115" s="27">
        <f>ROUNDDOWN(TimeEntry2[[#This Row],[Timestamp]],0)</f>
        <v>0</v>
      </c>
      <c r="H1115" s="8">
        <v>3.75</v>
      </c>
      <c r="I1115" s="8" t="str">
        <f t="shared" si="28"/>
        <v>Normal Time</v>
      </c>
      <c r="J1115" s="8"/>
      <c r="K1115" s="24" t="str">
        <f>INDEX(projects[job number],MATCH(TimeEntry2[[#This Row],[Project_ID]],projects[Project_ID],0))</f>
        <v>210035-51</v>
      </c>
      <c r="L1115" s="8" t="str">
        <f>IF(TimeEntry2[[#This Row],[Date]]=0,"",WEEKDAY(G1115,2))</f>
        <v/>
      </c>
      <c r="M1115" s="28" t="e">
        <f>YEAR(TimeEntry2[[#This Row],[WkEnd]])</f>
        <v>#REF!</v>
      </c>
      <c r="N1115" s="28" t="e">
        <f>WEEKNUM(TimeEntry2[[#This Row],[WkEnd]])</f>
        <v>#REF!</v>
      </c>
      <c r="O1115" s="28" t="e">
        <f>TimeEntry2[[#This Row],[Year]]&amp;"-"&amp;TimeEntry2[[#This Row],[WkNo]]</f>
        <v>#REF!</v>
      </c>
    </row>
    <row r="1116" spans="1:15" x14ac:dyDescent="0.25">
      <c r="A1116" s="26" t="e">
        <f>MOD(IF(ROW()=2,  0.1,    IF(INDEX(TimeEntry2[WkEnd],ROW()-1)  =INDEX(TimeEntry2[WkEnd],ROW()-2),    INDEX(TimeEntry2[format],ROW()-2),    INDEX(TimeEntry2[format],ROW()-2)    +1)),2)</f>
        <v>#REF!</v>
      </c>
      <c r="B1116" s="6"/>
      <c r="C1116" s="7"/>
      <c r="D1116" s="8" t="s">
        <v>191</v>
      </c>
      <c r="E1116" s="7" t="e">
        <f>IF(TimeEntry2[[#This Row],[Date]]=0,#REF!,G1116+(7-L1116))</f>
        <v>#REF!</v>
      </c>
      <c r="F1116" s="21" t="str">
        <f>INDEX(projects[Charge_Code],MATCH(TimeEntry2[[#This Row],[Project_ID]],projects[Project_ID],0))</f>
        <v>210035-51 VBB 3rd - new bridge</v>
      </c>
      <c r="G1116" s="27">
        <f>ROUNDDOWN(TimeEntry2[[#This Row],[Timestamp]],0)</f>
        <v>0</v>
      </c>
      <c r="H1116" s="8">
        <v>3.75</v>
      </c>
      <c r="I1116" s="8" t="str">
        <f t="shared" si="28"/>
        <v>Normal Time</v>
      </c>
      <c r="J1116" s="8"/>
      <c r="K1116" s="24" t="str">
        <f>INDEX(projects[job number],MATCH(TimeEntry2[[#This Row],[Project_ID]],projects[Project_ID],0))</f>
        <v>210035-51</v>
      </c>
      <c r="L1116" s="8" t="str">
        <f>IF(TimeEntry2[[#This Row],[Date]]=0,"",WEEKDAY(G1116,2))</f>
        <v/>
      </c>
      <c r="M1116" s="28" t="e">
        <f>YEAR(TimeEntry2[[#This Row],[WkEnd]])</f>
        <v>#REF!</v>
      </c>
      <c r="N1116" s="28" t="e">
        <f>WEEKNUM(TimeEntry2[[#This Row],[WkEnd]])</f>
        <v>#REF!</v>
      </c>
      <c r="O1116" s="28" t="e">
        <f>TimeEntry2[[#This Row],[Year]]&amp;"-"&amp;TimeEntry2[[#This Row],[WkNo]]</f>
        <v>#REF!</v>
      </c>
    </row>
    <row r="1117" spans="1:15" x14ac:dyDescent="0.25">
      <c r="A1117" s="26" t="e">
        <f>MOD(IF(ROW()=2,  0.1,    IF(INDEX(TimeEntry2[WkEnd],ROW()-1)  =INDEX(TimeEntry2[WkEnd],ROW()-2),    INDEX(TimeEntry2[format],ROW()-2),    INDEX(TimeEntry2[format],ROW()-2)    +1)),2)</f>
        <v>#REF!</v>
      </c>
      <c r="B1117" s="6"/>
      <c r="C1117" s="7"/>
      <c r="D1117" s="8" t="s">
        <v>136</v>
      </c>
      <c r="E1117" s="7" t="e">
        <f>IF(TimeEntry2[[#This Row],[Date]]=0,#REF!,G1117+(7-L1117))</f>
        <v>#REF!</v>
      </c>
      <c r="F1117" s="21" t="str">
        <f>INDEX(projects[Charge_Code],MATCH(TimeEntry2[[#This Row],[Project_ID]],projects[Project_ID],0))</f>
        <v>268017-25  KSC - Tunnel</v>
      </c>
      <c r="G1117" s="27">
        <f>ROUNDDOWN(TimeEntry2[[#This Row],[Timestamp]],0)</f>
        <v>0</v>
      </c>
      <c r="H1117" s="8">
        <v>3.75</v>
      </c>
      <c r="I1117" s="8" t="str">
        <f t="shared" si="28"/>
        <v>Normal Time</v>
      </c>
      <c r="J1117" s="8"/>
      <c r="K1117" s="24" t="str">
        <f>INDEX(projects[job number],MATCH(TimeEntry2[[#This Row],[Project_ID]],projects[Project_ID],0))</f>
        <v xml:space="preserve">268017-25 </v>
      </c>
      <c r="L1117" s="8" t="str">
        <f>IF(TimeEntry2[[#This Row],[Date]]=0,"",WEEKDAY(G1117,2))</f>
        <v/>
      </c>
      <c r="M1117" s="28" t="e">
        <f>YEAR(TimeEntry2[[#This Row],[WkEnd]])</f>
        <v>#REF!</v>
      </c>
      <c r="N1117" s="28" t="e">
        <f>WEEKNUM(TimeEntry2[[#This Row],[WkEnd]])</f>
        <v>#REF!</v>
      </c>
      <c r="O1117" s="28" t="e">
        <f>TimeEntry2[[#This Row],[Year]]&amp;"-"&amp;TimeEntry2[[#This Row],[WkNo]]</f>
        <v>#REF!</v>
      </c>
    </row>
    <row r="1118" spans="1:15" x14ac:dyDescent="0.25">
      <c r="A1118" s="26" t="e">
        <f>MOD(IF(ROW()=2,  0.1,    IF(INDEX(TimeEntry2[WkEnd],ROW()-1)  =INDEX(TimeEntry2[WkEnd],ROW()-2),    INDEX(TimeEntry2[format],ROW()-2),    INDEX(TimeEntry2[format],ROW()-2)    +1)),2)</f>
        <v>#REF!</v>
      </c>
      <c r="B1118" s="6"/>
      <c r="C1118" s="7"/>
      <c r="D1118" s="8" t="s">
        <v>191</v>
      </c>
      <c r="E1118" s="7" t="e">
        <f>IF(TimeEntry2[[#This Row],[Date]]=0,#REF!,G1118+(7-L1118))</f>
        <v>#REF!</v>
      </c>
      <c r="F1118" s="21" t="str">
        <f>INDEX(projects[Charge_Code],MATCH(TimeEntry2[[#This Row],[Project_ID]],projects[Project_ID],0))</f>
        <v>210035-51 VBB 3rd - new bridge</v>
      </c>
      <c r="G1118" s="27">
        <f>ROUNDDOWN(TimeEntry2[[#This Row],[Timestamp]],0)</f>
        <v>0</v>
      </c>
      <c r="H1118" s="8">
        <v>3.75</v>
      </c>
      <c r="I1118" s="8" t="str">
        <f t="shared" si="28"/>
        <v>Normal Time</v>
      </c>
      <c r="J1118" s="8"/>
      <c r="K1118" s="24" t="str">
        <f>INDEX(projects[job number],MATCH(TimeEntry2[[#This Row],[Project_ID]],projects[Project_ID],0))</f>
        <v>210035-51</v>
      </c>
      <c r="L1118" s="8" t="str">
        <f>IF(TimeEntry2[[#This Row],[Date]]=0,"",WEEKDAY(G1118,2))</f>
        <v/>
      </c>
      <c r="M1118" s="28" t="e">
        <f>YEAR(TimeEntry2[[#This Row],[WkEnd]])</f>
        <v>#REF!</v>
      </c>
      <c r="N1118" s="28" t="e">
        <f>WEEKNUM(TimeEntry2[[#This Row],[WkEnd]])</f>
        <v>#REF!</v>
      </c>
      <c r="O1118" s="28" t="e">
        <f>TimeEntry2[[#This Row],[Year]]&amp;"-"&amp;TimeEntry2[[#This Row],[WkNo]]</f>
        <v>#REF!</v>
      </c>
    </row>
    <row r="1119" spans="1:15" x14ac:dyDescent="0.25">
      <c r="A1119" s="26" t="e">
        <f>MOD(IF(ROW()=2,  0.1,    IF(INDEX(TimeEntry2[WkEnd],ROW()-1)  =INDEX(TimeEntry2[WkEnd],ROW()-2),    INDEX(TimeEntry2[format],ROW()-2),    INDEX(TimeEntry2[format],ROW()-2)    +1)),2)</f>
        <v>#REF!</v>
      </c>
      <c r="B1119" s="6"/>
      <c r="C1119" s="7"/>
      <c r="D1119" s="8" t="s">
        <v>191</v>
      </c>
      <c r="E1119" s="7" t="e">
        <f>IF(TimeEntry2[[#This Row],[Date]]=0,#REF!,G1119+(7-L1119))</f>
        <v>#REF!</v>
      </c>
      <c r="F1119" s="21" t="str">
        <f>INDEX(projects[Charge_Code],MATCH(TimeEntry2[[#This Row],[Project_ID]],projects[Project_ID],0))</f>
        <v>210035-51 VBB 3rd - new bridge</v>
      </c>
      <c r="G1119" s="27">
        <f>ROUNDDOWN(TimeEntry2[[#This Row],[Timestamp]],0)</f>
        <v>0</v>
      </c>
      <c r="H1119" s="8">
        <v>3.75</v>
      </c>
      <c r="I1119" s="8" t="str">
        <f t="shared" si="28"/>
        <v>Normal Time</v>
      </c>
      <c r="J1119" s="8"/>
      <c r="K1119" s="24" t="str">
        <f>INDEX(projects[job number],MATCH(TimeEntry2[[#This Row],[Project_ID]],projects[Project_ID],0))</f>
        <v>210035-51</v>
      </c>
      <c r="L1119" s="8" t="str">
        <f>IF(TimeEntry2[[#This Row],[Date]]=0,"",WEEKDAY(G1119,2))</f>
        <v/>
      </c>
      <c r="M1119" s="28" t="e">
        <f>YEAR(TimeEntry2[[#This Row],[WkEnd]])</f>
        <v>#REF!</v>
      </c>
      <c r="N1119" s="28" t="e">
        <f>WEEKNUM(TimeEntry2[[#This Row],[WkEnd]])</f>
        <v>#REF!</v>
      </c>
      <c r="O1119" s="28" t="e">
        <f>TimeEntry2[[#This Row],[Year]]&amp;"-"&amp;TimeEntry2[[#This Row],[WkNo]]</f>
        <v>#REF!</v>
      </c>
    </row>
    <row r="1120" spans="1:15" x14ac:dyDescent="0.25">
      <c r="A1120" s="26" t="e">
        <f>MOD(IF(ROW()=2,  0.1,    IF(INDEX(TimeEntry2[WkEnd],ROW()-1)  =INDEX(TimeEntry2[WkEnd],ROW()-2),    INDEX(TimeEntry2[format],ROW()-2),    INDEX(TimeEntry2[format],ROW()-2)    +1)),2)</f>
        <v>#REF!</v>
      </c>
      <c r="B1120" s="6"/>
      <c r="C1120" s="7"/>
      <c r="D1120" s="8" t="s">
        <v>136</v>
      </c>
      <c r="E1120" s="7" t="e">
        <f>IF(TimeEntry2[[#This Row],[Date]]=0,#REF!,G1120+(7-L1120))</f>
        <v>#REF!</v>
      </c>
      <c r="F1120" s="21" t="str">
        <f>INDEX(projects[Charge_Code],MATCH(TimeEntry2[[#This Row],[Project_ID]],projects[Project_ID],0))</f>
        <v>268017-25  KSC - Tunnel</v>
      </c>
      <c r="G1120" s="27">
        <f>ROUNDDOWN(TimeEntry2[[#This Row],[Timestamp]],0)</f>
        <v>0</v>
      </c>
      <c r="H1120" s="8">
        <v>3.75</v>
      </c>
      <c r="I1120" s="8" t="str">
        <f t="shared" si="28"/>
        <v>Normal Time</v>
      </c>
      <c r="J1120" s="8"/>
      <c r="K1120" s="24" t="str">
        <f>INDEX(projects[job number],MATCH(TimeEntry2[[#This Row],[Project_ID]],projects[Project_ID],0))</f>
        <v xml:space="preserve">268017-25 </v>
      </c>
      <c r="L1120" s="8" t="str">
        <f>IF(TimeEntry2[[#This Row],[Date]]=0,"",WEEKDAY(G1120,2))</f>
        <v/>
      </c>
      <c r="M1120" s="28" t="e">
        <f>YEAR(TimeEntry2[[#This Row],[WkEnd]])</f>
        <v>#REF!</v>
      </c>
      <c r="N1120" s="28" t="e">
        <f>WEEKNUM(TimeEntry2[[#This Row],[WkEnd]])</f>
        <v>#REF!</v>
      </c>
      <c r="O1120" s="28" t="e">
        <f>TimeEntry2[[#This Row],[Year]]&amp;"-"&amp;TimeEntry2[[#This Row],[WkNo]]</f>
        <v>#REF!</v>
      </c>
    </row>
    <row r="1121" spans="1:15" x14ac:dyDescent="0.25">
      <c r="A1121" s="26" t="e">
        <f>MOD(IF(ROW()=2,  0.1,    IF(INDEX(TimeEntry2[WkEnd],ROW()-1)  =INDEX(TimeEntry2[WkEnd],ROW()-2),    INDEX(TimeEntry2[format],ROW()-2),    INDEX(TimeEntry2[format],ROW()-2)    +1)),2)</f>
        <v>#REF!</v>
      </c>
      <c r="B1121" s="6"/>
      <c r="C1121" s="7"/>
      <c r="D1121" s="8" t="s">
        <v>136</v>
      </c>
      <c r="E1121" s="7" t="e">
        <f>IF(TimeEntry2[[#This Row],[Date]]=0,#REF!,G1121+(7-L1121))</f>
        <v>#REF!</v>
      </c>
      <c r="F1121" s="21" t="str">
        <f>INDEX(projects[Charge_Code],MATCH(TimeEntry2[[#This Row],[Project_ID]],projects[Project_ID],0))</f>
        <v>268017-25  KSC - Tunnel</v>
      </c>
      <c r="G1121" s="27">
        <f>ROUNDDOWN(TimeEntry2[[#This Row],[Timestamp]],0)</f>
        <v>0</v>
      </c>
      <c r="H1121" s="8">
        <v>3.75</v>
      </c>
      <c r="I1121" s="8" t="str">
        <f t="shared" si="28"/>
        <v>Normal Time</v>
      </c>
      <c r="J1121" s="8"/>
      <c r="K1121" s="24" t="str">
        <f>INDEX(projects[job number],MATCH(TimeEntry2[[#This Row],[Project_ID]],projects[Project_ID],0))</f>
        <v xml:space="preserve">268017-25 </v>
      </c>
      <c r="L1121" s="8" t="str">
        <f>IF(TimeEntry2[[#This Row],[Date]]=0,"",WEEKDAY(G1121,2))</f>
        <v/>
      </c>
      <c r="M1121" s="28" t="e">
        <f>YEAR(TimeEntry2[[#This Row],[WkEnd]])</f>
        <v>#REF!</v>
      </c>
      <c r="N1121" s="28" t="e">
        <f>WEEKNUM(TimeEntry2[[#This Row],[WkEnd]])</f>
        <v>#REF!</v>
      </c>
      <c r="O1121" s="28" t="e">
        <f>TimeEntry2[[#This Row],[Year]]&amp;"-"&amp;TimeEntry2[[#This Row],[WkNo]]</f>
        <v>#REF!</v>
      </c>
    </row>
    <row r="1122" spans="1:15" x14ac:dyDescent="0.25">
      <c r="A1122" s="26" t="e">
        <f>MOD(IF(ROW()=2,  0.1,    IF(INDEX(TimeEntry2[WkEnd],ROW()-1)  =INDEX(TimeEntry2[WkEnd],ROW()-2),    INDEX(TimeEntry2[format],ROW()-2),    INDEX(TimeEntry2[format],ROW()-2)    +1)),2)</f>
        <v>#REF!</v>
      </c>
      <c r="B1122" s="6"/>
      <c r="C1122" s="7"/>
      <c r="D1122" s="8" t="s">
        <v>191</v>
      </c>
      <c r="E1122" s="7" t="e">
        <f>IF(TimeEntry2[[#This Row],[Date]]=0,#REF!,G1122+(7-L1122))</f>
        <v>#REF!</v>
      </c>
      <c r="F1122" s="21" t="str">
        <f>INDEX(projects[Charge_Code],MATCH(TimeEntry2[[#This Row],[Project_ID]],projects[Project_ID],0))</f>
        <v>210035-51 VBB 3rd - new bridge</v>
      </c>
      <c r="G1122" s="27">
        <f>ROUNDDOWN(TimeEntry2[[#This Row],[Timestamp]],0)</f>
        <v>0</v>
      </c>
      <c r="H1122" s="8">
        <v>3.75</v>
      </c>
      <c r="I1122" s="8" t="str">
        <f t="shared" si="28"/>
        <v>Normal Time</v>
      </c>
      <c r="J1122" s="8"/>
      <c r="K1122" s="24" t="str">
        <f>INDEX(projects[job number],MATCH(TimeEntry2[[#This Row],[Project_ID]],projects[Project_ID],0))</f>
        <v>210035-51</v>
      </c>
      <c r="L1122" s="8" t="str">
        <f>IF(TimeEntry2[[#This Row],[Date]]=0,"",WEEKDAY(G1122,2))</f>
        <v/>
      </c>
      <c r="M1122" s="28" t="e">
        <f>YEAR(TimeEntry2[[#This Row],[WkEnd]])</f>
        <v>#REF!</v>
      </c>
      <c r="N1122" s="28" t="e">
        <f>WEEKNUM(TimeEntry2[[#This Row],[WkEnd]])</f>
        <v>#REF!</v>
      </c>
      <c r="O1122" s="28" t="e">
        <f>TimeEntry2[[#This Row],[Year]]&amp;"-"&amp;TimeEntry2[[#This Row],[WkNo]]</f>
        <v>#REF!</v>
      </c>
    </row>
    <row r="1123" spans="1:15" x14ac:dyDescent="0.25">
      <c r="A1123" s="26" t="e">
        <f>MOD(IF(ROW()=2,  0.1,    IF(INDEX(TimeEntry2[WkEnd],ROW()-1)  =INDEX(TimeEntry2[WkEnd],ROW()-2),    INDEX(TimeEntry2[format],ROW()-2),    INDEX(TimeEntry2[format],ROW()-2)    +1)),2)</f>
        <v>#REF!</v>
      </c>
      <c r="B1123" s="6"/>
      <c r="C1123" s="7"/>
      <c r="D1123" s="8" t="s">
        <v>136</v>
      </c>
      <c r="E1123" s="7" t="e">
        <f>IF(TimeEntry2[[#This Row],[Date]]=0,#REF!,G1123+(7-L1123))</f>
        <v>#REF!</v>
      </c>
      <c r="F1123" s="21" t="str">
        <f>INDEX(projects[Charge_Code],MATCH(TimeEntry2[[#This Row],[Project_ID]],projects[Project_ID],0))</f>
        <v>268017-25  KSC - Tunnel</v>
      </c>
      <c r="G1123" s="27">
        <f>ROUNDDOWN(TimeEntry2[[#This Row],[Timestamp]],0)</f>
        <v>0</v>
      </c>
      <c r="H1123" s="8">
        <v>7.5</v>
      </c>
      <c r="I1123" s="8" t="str">
        <f t="shared" si="28"/>
        <v>Normal Time</v>
      </c>
      <c r="J1123" s="8"/>
      <c r="K1123" s="24" t="str">
        <f>INDEX(projects[job number],MATCH(TimeEntry2[[#This Row],[Project_ID]],projects[Project_ID],0))</f>
        <v xml:space="preserve">268017-25 </v>
      </c>
      <c r="L1123" s="8" t="str">
        <f>IF(TimeEntry2[[#This Row],[Date]]=0,"",WEEKDAY(G1123,2))</f>
        <v/>
      </c>
      <c r="M1123" s="28" t="e">
        <f>YEAR(TimeEntry2[[#This Row],[WkEnd]])</f>
        <v>#REF!</v>
      </c>
      <c r="N1123" s="28" t="e">
        <f>WEEKNUM(TimeEntry2[[#This Row],[WkEnd]])</f>
        <v>#REF!</v>
      </c>
      <c r="O1123" s="28" t="e">
        <f>TimeEntry2[[#This Row],[Year]]&amp;"-"&amp;TimeEntry2[[#This Row],[WkNo]]</f>
        <v>#REF!</v>
      </c>
    </row>
    <row r="1124" spans="1:15" x14ac:dyDescent="0.25">
      <c r="A1124" s="26" t="e">
        <f>MOD(IF(ROW()=2,  0.1,    IF(INDEX(TimeEntry2[WkEnd],ROW()-1)  =INDEX(TimeEntry2[WkEnd],ROW()-2),    INDEX(TimeEntry2[format],ROW()-2),    INDEX(TimeEntry2[format],ROW()-2)    +1)),2)</f>
        <v>#REF!</v>
      </c>
      <c r="B1124" s="6"/>
      <c r="C1124" s="7"/>
      <c r="D1124" s="8" t="s">
        <v>136</v>
      </c>
      <c r="E1124" s="7" t="e">
        <f>IF(TimeEntry2[[#This Row],[Date]]=0,#REF!,G1124+(7-L1124))</f>
        <v>#REF!</v>
      </c>
      <c r="F1124" s="21" t="str">
        <f>INDEX(projects[Charge_Code],MATCH(TimeEntry2[[#This Row],[Project_ID]],projects[Project_ID],0))</f>
        <v>268017-25  KSC - Tunnel</v>
      </c>
      <c r="G1124" s="27">
        <f>ROUNDDOWN(TimeEntry2[[#This Row],[Timestamp]],0)</f>
        <v>0</v>
      </c>
      <c r="H1124" s="8">
        <v>3.75</v>
      </c>
      <c r="I1124" s="8" t="str">
        <f t="shared" si="28"/>
        <v>Normal Time</v>
      </c>
      <c r="J1124" s="8"/>
      <c r="K1124" s="24" t="str">
        <f>INDEX(projects[job number],MATCH(TimeEntry2[[#This Row],[Project_ID]],projects[Project_ID],0))</f>
        <v xml:space="preserve">268017-25 </v>
      </c>
      <c r="L1124" s="8" t="str">
        <f>IF(TimeEntry2[[#This Row],[Date]]=0,"",WEEKDAY(G1124,2))</f>
        <v/>
      </c>
      <c r="M1124" s="28" t="e">
        <f>YEAR(TimeEntry2[[#This Row],[WkEnd]])</f>
        <v>#REF!</v>
      </c>
      <c r="N1124" s="28" t="e">
        <f>WEEKNUM(TimeEntry2[[#This Row],[WkEnd]])</f>
        <v>#REF!</v>
      </c>
      <c r="O1124" s="28" t="e">
        <f>TimeEntry2[[#This Row],[Year]]&amp;"-"&amp;TimeEntry2[[#This Row],[WkNo]]</f>
        <v>#REF!</v>
      </c>
    </row>
    <row r="1125" spans="1:15" x14ac:dyDescent="0.25">
      <c r="A1125" s="26" t="e">
        <f>MOD(IF(ROW()=2,  0.1,    IF(INDEX(TimeEntry2[WkEnd],ROW()-1)  =INDEX(TimeEntry2[WkEnd],ROW()-2),    INDEX(TimeEntry2[format],ROW()-2),    INDEX(TimeEntry2[format],ROW()-2)    +1)),2)</f>
        <v>#REF!</v>
      </c>
      <c r="B1125" s="6"/>
      <c r="C1125" s="7"/>
      <c r="D1125" s="8" t="s">
        <v>191</v>
      </c>
      <c r="E1125" s="7" t="e">
        <f>IF(TimeEntry2[[#This Row],[Date]]=0,#REF!,G1125+(7-L1125))</f>
        <v>#REF!</v>
      </c>
      <c r="F1125" s="21" t="str">
        <f>INDEX(projects[Charge_Code],MATCH(TimeEntry2[[#This Row],[Project_ID]],projects[Project_ID],0))</f>
        <v>210035-51 VBB 3rd - new bridge</v>
      </c>
      <c r="G1125" s="27">
        <f>ROUNDDOWN(TimeEntry2[[#This Row],[Timestamp]],0)</f>
        <v>0</v>
      </c>
      <c r="H1125" s="8">
        <v>3.75</v>
      </c>
      <c r="I1125" s="8" t="str">
        <f t="shared" si="28"/>
        <v>Normal Time</v>
      </c>
      <c r="J1125" s="8"/>
      <c r="K1125" s="24" t="str">
        <f>INDEX(projects[job number],MATCH(TimeEntry2[[#This Row],[Project_ID]],projects[Project_ID],0))</f>
        <v>210035-51</v>
      </c>
      <c r="L1125" s="8" t="str">
        <f>IF(TimeEntry2[[#This Row],[Date]]=0,"",WEEKDAY(G1125,2))</f>
        <v/>
      </c>
      <c r="M1125" s="28" t="e">
        <f>YEAR(TimeEntry2[[#This Row],[WkEnd]])</f>
        <v>#REF!</v>
      </c>
      <c r="N1125" s="28" t="e">
        <f>WEEKNUM(TimeEntry2[[#This Row],[WkEnd]])</f>
        <v>#REF!</v>
      </c>
      <c r="O1125" s="28" t="e">
        <f>TimeEntry2[[#This Row],[Year]]&amp;"-"&amp;TimeEntry2[[#This Row],[WkNo]]</f>
        <v>#REF!</v>
      </c>
    </row>
    <row r="1126" spans="1:15" x14ac:dyDescent="0.25">
      <c r="A1126" s="26" t="e">
        <f>MOD(IF(ROW()=2,  0.1,    IF(INDEX(TimeEntry2[WkEnd],ROW()-1)  =INDEX(TimeEntry2[WkEnd],ROW()-2),    INDEX(TimeEntry2[format],ROW()-2),    INDEX(TimeEntry2[format],ROW()-2)    +1)),2)</f>
        <v>#REF!</v>
      </c>
      <c r="B1126" s="6"/>
      <c r="C1126" s="7"/>
      <c r="D1126" s="8" t="s">
        <v>185</v>
      </c>
      <c r="E1126" s="7" t="e">
        <f>IF(TimeEntry2[[#This Row],[Date]]=0,#REF!,G1126+(7-L1126))</f>
        <v>#REF!</v>
      </c>
      <c r="F1126" s="21" t="str">
        <f>INDEX(projects[Charge_Code],MATCH(TimeEntry2[[#This Row],[Project_ID]],projects[Project_ID],0))</f>
        <v>265720-20 VBB - Assessment</v>
      </c>
      <c r="G1126" s="27">
        <f>ROUNDDOWN(TimeEntry2[[#This Row],[Timestamp]],0)</f>
        <v>0</v>
      </c>
      <c r="H1126" s="8">
        <v>7.5</v>
      </c>
      <c r="I1126" s="8" t="str">
        <f t="shared" si="28"/>
        <v>Normal Time</v>
      </c>
      <c r="J1126" s="8"/>
      <c r="K1126" s="24" t="str">
        <f>INDEX(projects[job number],MATCH(TimeEntry2[[#This Row],[Project_ID]],projects[Project_ID],0))</f>
        <v>265720-20</v>
      </c>
      <c r="L1126" s="8" t="str">
        <f>IF(TimeEntry2[[#This Row],[Date]]=0,"",WEEKDAY(G1126,2))</f>
        <v/>
      </c>
      <c r="M1126" s="28" t="e">
        <f>YEAR(TimeEntry2[[#This Row],[WkEnd]])</f>
        <v>#REF!</v>
      </c>
      <c r="N1126" s="28" t="e">
        <f>WEEKNUM(TimeEntry2[[#This Row],[WkEnd]])</f>
        <v>#REF!</v>
      </c>
      <c r="O1126" s="28" t="e">
        <f>TimeEntry2[[#This Row],[Year]]&amp;"-"&amp;TimeEntry2[[#This Row],[WkNo]]</f>
        <v>#REF!</v>
      </c>
    </row>
    <row r="1127" spans="1:15" x14ac:dyDescent="0.25">
      <c r="A1127" s="26" t="e">
        <f>MOD(IF(ROW()=2,  0.1,    IF(INDEX(TimeEntry2[WkEnd],ROW()-1)  =INDEX(TimeEntry2[WkEnd],ROW()-2),    INDEX(TimeEntry2[format],ROW()-2),    INDEX(TimeEntry2[format],ROW()-2)    +1)),2)</f>
        <v>#REF!</v>
      </c>
      <c r="B1127" s="6"/>
      <c r="C1127" s="7"/>
      <c r="D1127" s="8" t="s">
        <v>191</v>
      </c>
      <c r="E1127" s="7" t="e">
        <f>IF(TimeEntry2[[#This Row],[Date]]=0,#REF!,G1127+(7-L1127))</f>
        <v>#REF!</v>
      </c>
      <c r="F1127" s="21" t="str">
        <f>INDEX(projects[Charge_Code],MATCH(TimeEntry2[[#This Row],[Project_ID]],projects[Project_ID],0))</f>
        <v>210035-51 VBB 3rd - new bridge</v>
      </c>
      <c r="G1127" s="27">
        <f>ROUNDDOWN(TimeEntry2[[#This Row],[Timestamp]],0)</f>
        <v>0</v>
      </c>
      <c r="H1127" s="8">
        <v>2</v>
      </c>
      <c r="I1127" s="8" t="str">
        <f t="shared" si="28"/>
        <v>Normal Time</v>
      </c>
      <c r="J1127" s="8"/>
      <c r="K1127" s="24" t="str">
        <f>INDEX(projects[job number],MATCH(TimeEntry2[[#This Row],[Project_ID]],projects[Project_ID],0))</f>
        <v>210035-51</v>
      </c>
      <c r="L1127" s="8" t="str">
        <f>IF(TimeEntry2[[#This Row],[Date]]=0,"",WEEKDAY(G1127,2))</f>
        <v/>
      </c>
      <c r="M1127" s="28" t="e">
        <f>YEAR(TimeEntry2[[#This Row],[WkEnd]])</f>
        <v>#REF!</v>
      </c>
      <c r="N1127" s="28" t="e">
        <f>WEEKNUM(TimeEntry2[[#This Row],[WkEnd]])</f>
        <v>#REF!</v>
      </c>
      <c r="O1127" s="28" t="e">
        <f>TimeEntry2[[#This Row],[Year]]&amp;"-"&amp;TimeEntry2[[#This Row],[WkNo]]</f>
        <v>#REF!</v>
      </c>
    </row>
    <row r="1128" spans="1:15" x14ac:dyDescent="0.25">
      <c r="A1128" s="26" t="e">
        <f>MOD(IF(ROW()=2,  0.1,    IF(INDEX(TimeEntry2[WkEnd],ROW()-1)  =INDEX(TimeEntry2[WkEnd],ROW()-2),    INDEX(TimeEntry2[format],ROW()-2),    INDEX(TimeEntry2[format],ROW()-2)    +1)),2)</f>
        <v>#REF!</v>
      </c>
      <c r="B1128" s="6"/>
      <c r="C1128" s="7"/>
      <c r="D1128" s="8" t="s">
        <v>191</v>
      </c>
      <c r="E1128" s="7" t="e">
        <f>IF(TimeEntry2[[#This Row],[Date]]=0,#REF!,G1128+(7-L1128))</f>
        <v>#REF!</v>
      </c>
      <c r="F1128" s="21" t="str">
        <f>INDEX(projects[Charge_Code],MATCH(TimeEntry2[[#This Row],[Project_ID]],projects[Project_ID],0))</f>
        <v>210035-51 VBB 3rd - new bridge</v>
      </c>
      <c r="G1128" s="27">
        <f>ROUNDDOWN(TimeEntry2[[#This Row],[Timestamp]],0)</f>
        <v>0</v>
      </c>
      <c r="H1128" s="8">
        <v>5.5</v>
      </c>
      <c r="I1128" s="8" t="str">
        <f t="shared" si="28"/>
        <v>Normal Time</v>
      </c>
      <c r="J1128" s="8"/>
      <c r="K1128" s="24" t="str">
        <f>INDEX(projects[job number],MATCH(TimeEntry2[[#This Row],[Project_ID]],projects[Project_ID],0))</f>
        <v>210035-51</v>
      </c>
      <c r="L1128" s="8" t="str">
        <f>IF(TimeEntry2[[#This Row],[Date]]=0,"",WEEKDAY(G1128,2))</f>
        <v/>
      </c>
      <c r="M1128" s="28" t="e">
        <f>YEAR(TimeEntry2[[#This Row],[WkEnd]])</f>
        <v>#REF!</v>
      </c>
      <c r="N1128" s="28" t="e">
        <f>WEEKNUM(TimeEntry2[[#This Row],[WkEnd]])</f>
        <v>#REF!</v>
      </c>
      <c r="O1128" s="28" t="e">
        <f>TimeEntry2[[#This Row],[Year]]&amp;"-"&amp;TimeEntry2[[#This Row],[WkNo]]</f>
        <v>#REF!</v>
      </c>
    </row>
    <row r="1129" spans="1:15" x14ac:dyDescent="0.25">
      <c r="A1129" s="26" t="e">
        <f>MOD(IF(ROW()=2,  0.1,    IF(INDEX(TimeEntry2[WkEnd],ROW()-1)  =INDEX(TimeEntry2[WkEnd],ROW()-2),    INDEX(TimeEntry2[format],ROW()-2),    INDEX(TimeEntry2[format],ROW()-2)    +1)),2)</f>
        <v>#REF!</v>
      </c>
      <c r="B1129" s="6"/>
      <c r="C1129" s="7"/>
      <c r="D1129" s="8" t="s">
        <v>136</v>
      </c>
      <c r="E1129" s="7" t="e">
        <f>IF(TimeEntry2[[#This Row],[Date]]=0,#REF!,G1129+(7-L1129))</f>
        <v>#REF!</v>
      </c>
      <c r="F1129" s="21" t="str">
        <f>INDEX(projects[Charge_Code],MATCH(TimeEntry2[[#This Row],[Project_ID]],projects[Project_ID],0))</f>
        <v>268017-25  KSC - Tunnel</v>
      </c>
      <c r="G1129" s="27">
        <f>ROUNDDOWN(TimeEntry2[[#This Row],[Timestamp]],0)</f>
        <v>0</v>
      </c>
      <c r="H1129" s="8">
        <v>2</v>
      </c>
      <c r="I1129" s="8" t="str">
        <f t="shared" si="28"/>
        <v>Normal Time</v>
      </c>
      <c r="J1129" s="8"/>
      <c r="K1129" s="24" t="str">
        <f>INDEX(projects[job number],MATCH(TimeEntry2[[#This Row],[Project_ID]],projects[Project_ID],0))</f>
        <v xml:space="preserve">268017-25 </v>
      </c>
      <c r="L1129" s="8" t="str">
        <f>IF(TimeEntry2[[#This Row],[Date]]=0,"",WEEKDAY(G1129,2))</f>
        <v/>
      </c>
      <c r="M1129" s="28" t="e">
        <f>YEAR(TimeEntry2[[#This Row],[WkEnd]])</f>
        <v>#REF!</v>
      </c>
      <c r="N1129" s="28" t="e">
        <f>WEEKNUM(TimeEntry2[[#This Row],[WkEnd]])</f>
        <v>#REF!</v>
      </c>
      <c r="O1129" s="28" t="e">
        <f>TimeEntry2[[#This Row],[Year]]&amp;"-"&amp;TimeEntry2[[#This Row],[WkNo]]</f>
        <v>#REF!</v>
      </c>
    </row>
    <row r="1130" spans="1:15" x14ac:dyDescent="0.25">
      <c r="A1130" s="26" t="e">
        <f>MOD(IF(ROW()=2,  0.1,    IF(INDEX(TimeEntry2[WkEnd],ROW()-1)  =INDEX(TimeEntry2[WkEnd],ROW()-2),    INDEX(TimeEntry2[format],ROW()-2),    INDEX(TimeEntry2[format],ROW()-2)    +1)),2)</f>
        <v>#REF!</v>
      </c>
      <c r="B1130" s="6"/>
      <c r="C1130" s="7"/>
      <c r="D1130" s="8" t="s">
        <v>191</v>
      </c>
      <c r="E1130" s="7" t="e">
        <f>IF(TimeEntry2[[#This Row],[Date]]=0,#REF!,G1130+(7-L1130))</f>
        <v>#REF!</v>
      </c>
      <c r="F1130" s="21" t="str">
        <f>INDEX(projects[Charge_Code],MATCH(TimeEntry2[[#This Row],[Project_ID]],projects[Project_ID],0))</f>
        <v>210035-51 VBB 3rd - new bridge</v>
      </c>
      <c r="G1130" s="27">
        <f>ROUNDDOWN(TimeEntry2[[#This Row],[Timestamp]],0)</f>
        <v>0</v>
      </c>
      <c r="H1130" s="8">
        <v>3</v>
      </c>
      <c r="I1130" s="8" t="str">
        <f t="shared" si="28"/>
        <v>Normal Time</v>
      </c>
      <c r="J1130" s="8"/>
      <c r="K1130" s="24" t="str">
        <f>INDEX(projects[job number],MATCH(TimeEntry2[[#This Row],[Project_ID]],projects[Project_ID],0))</f>
        <v>210035-51</v>
      </c>
      <c r="L1130" s="8" t="str">
        <f>IF(TimeEntry2[[#This Row],[Date]]=0,"",WEEKDAY(G1130,2))</f>
        <v/>
      </c>
      <c r="M1130" s="28" t="e">
        <f>YEAR(TimeEntry2[[#This Row],[WkEnd]])</f>
        <v>#REF!</v>
      </c>
      <c r="N1130" s="28" t="e">
        <f>WEEKNUM(TimeEntry2[[#This Row],[WkEnd]])</f>
        <v>#REF!</v>
      </c>
      <c r="O1130" s="28" t="e">
        <f>TimeEntry2[[#This Row],[Year]]&amp;"-"&amp;TimeEntry2[[#This Row],[WkNo]]</f>
        <v>#REF!</v>
      </c>
    </row>
    <row r="1131" spans="1:15" x14ac:dyDescent="0.25">
      <c r="A1131" s="26" t="e">
        <f>MOD(IF(ROW()=2,  0.1,    IF(INDEX(TimeEntry2[WkEnd],ROW()-1)  =INDEX(TimeEntry2[WkEnd],ROW()-2),    INDEX(TimeEntry2[format],ROW()-2),    INDEX(TimeEntry2[format],ROW()-2)    +1)),2)</f>
        <v>#REF!</v>
      </c>
      <c r="B1131" s="6"/>
      <c r="C1131" s="7"/>
      <c r="D1131" s="8" t="s">
        <v>191</v>
      </c>
      <c r="E1131" s="7" t="e">
        <f>IF(TimeEntry2[[#This Row],[Date]]=0,#REF!,G1131+(7-L1131))</f>
        <v>#REF!</v>
      </c>
      <c r="F1131" s="21" t="str">
        <f>INDEX(projects[Charge_Code],MATCH(TimeEntry2[[#This Row],[Project_ID]],projects[Project_ID],0))</f>
        <v>210035-51 VBB 3rd - new bridge</v>
      </c>
      <c r="G1131" s="27">
        <f>ROUNDDOWN(TimeEntry2[[#This Row],[Timestamp]],0)</f>
        <v>0</v>
      </c>
      <c r="H1131" s="8">
        <v>2.5</v>
      </c>
      <c r="I1131" s="8" t="str">
        <f t="shared" si="28"/>
        <v>Normal Time</v>
      </c>
      <c r="J1131" s="8"/>
      <c r="K1131" s="24" t="str">
        <f>INDEX(projects[job number],MATCH(TimeEntry2[[#This Row],[Project_ID]],projects[Project_ID],0))</f>
        <v>210035-51</v>
      </c>
      <c r="L1131" s="8" t="str">
        <f>IF(TimeEntry2[[#This Row],[Date]]=0,"",WEEKDAY(G1131,2))</f>
        <v/>
      </c>
      <c r="M1131" s="28" t="e">
        <f>YEAR(TimeEntry2[[#This Row],[WkEnd]])</f>
        <v>#REF!</v>
      </c>
      <c r="N1131" s="28" t="e">
        <f>WEEKNUM(TimeEntry2[[#This Row],[WkEnd]])</f>
        <v>#REF!</v>
      </c>
      <c r="O1131" s="28" t="e">
        <f>TimeEntry2[[#This Row],[Year]]&amp;"-"&amp;TimeEntry2[[#This Row],[WkNo]]</f>
        <v>#REF!</v>
      </c>
    </row>
    <row r="1132" spans="1:15" x14ac:dyDescent="0.25">
      <c r="A1132" s="26" t="e">
        <f>MOD(IF(ROW()=2,  0.1,    IF(INDEX(TimeEntry2[WkEnd],ROW()-1)  =INDEX(TimeEntry2[WkEnd],ROW()-2),    INDEX(TimeEntry2[format],ROW()-2),    INDEX(TimeEntry2[format],ROW()-2)    +1)),2)</f>
        <v>#REF!</v>
      </c>
      <c r="B1132" s="6"/>
      <c r="C1132" s="7"/>
      <c r="D1132" s="8" t="s">
        <v>136</v>
      </c>
      <c r="E1132" s="7" t="e">
        <f>IF(TimeEntry2[[#This Row],[Date]]=0,#REF!,G1132+(7-L1132))</f>
        <v>#REF!</v>
      </c>
      <c r="F1132" s="21" t="str">
        <f>INDEX(projects[Charge_Code],MATCH(TimeEntry2[[#This Row],[Project_ID]],projects[Project_ID],0))</f>
        <v>268017-25  KSC - Tunnel</v>
      </c>
      <c r="G1132" s="27">
        <f>ROUNDDOWN(TimeEntry2[[#This Row],[Timestamp]],0)</f>
        <v>0</v>
      </c>
      <c r="H1132" s="8">
        <v>7.5</v>
      </c>
      <c r="I1132" s="8" t="str">
        <f t="shared" si="28"/>
        <v>Normal Time</v>
      </c>
      <c r="J1132" s="8"/>
      <c r="K1132" s="24" t="str">
        <f>INDEX(projects[job number],MATCH(TimeEntry2[[#This Row],[Project_ID]],projects[Project_ID],0))</f>
        <v xml:space="preserve">268017-25 </v>
      </c>
      <c r="L1132" s="8" t="str">
        <f>IF(TimeEntry2[[#This Row],[Date]]=0,"",WEEKDAY(G1132,2))</f>
        <v/>
      </c>
      <c r="M1132" s="28" t="e">
        <f>YEAR(TimeEntry2[[#This Row],[WkEnd]])</f>
        <v>#REF!</v>
      </c>
      <c r="N1132" s="28" t="e">
        <f>WEEKNUM(TimeEntry2[[#This Row],[WkEnd]])</f>
        <v>#REF!</v>
      </c>
      <c r="O1132" s="28" t="e">
        <f>TimeEntry2[[#This Row],[Year]]&amp;"-"&amp;TimeEntry2[[#This Row],[WkNo]]</f>
        <v>#REF!</v>
      </c>
    </row>
    <row r="1133" spans="1:15" x14ac:dyDescent="0.25">
      <c r="A1133" s="26" t="e">
        <f>MOD(IF(ROW()=2,  0.1,    IF(INDEX(TimeEntry2[WkEnd],ROW()-1)  =INDEX(TimeEntry2[WkEnd],ROW()-2),    INDEX(TimeEntry2[format],ROW()-2),    INDEX(TimeEntry2[format],ROW()-2)    +1)),2)</f>
        <v>#REF!</v>
      </c>
      <c r="B1133" s="6"/>
      <c r="C1133" s="7"/>
      <c r="D1133" s="8" t="s">
        <v>136</v>
      </c>
      <c r="E1133" s="7" t="e">
        <f>IF(TimeEntry2[[#This Row],[Date]]=0,#REF!,G1133+(7-L1133))</f>
        <v>#REF!</v>
      </c>
      <c r="F1133" s="21" t="str">
        <f>INDEX(projects[Charge_Code],MATCH(TimeEntry2[[#This Row],[Project_ID]],projects[Project_ID],0))</f>
        <v>268017-25  KSC - Tunnel</v>
      </c>
      <c r="G1133" s="27">
        <f>ROUNDDOWN(TimeEntry2[[#This Row],[Timestamp]],0)</f>
        <v>0</v>
      </c>
      <c r="H1133" s="8">
        <v>7.5</v>
      </c>
      <c r="I1133" s="8" t="str">
        <f t="shared" si="28"/>
        <v>Normal Time</v>
      </c>
      <c r="J1133" s="8"/>
      <c r="K1133" s="24" t="str">
        <f>INDEX(projects[job number],MATCH(TimeEntry2[[#This Row],[Project_ID]],projects[Project_ID],0))</f>
        <v xml:space="preserve">268017-25 </v>
      </c>
      <c r="L1133" s="8" t="str">
        <f>IF(TimeEntry2[[#This Row],[Date]]=0,"",WEEKDAY(G1133,2))</f>
        <v/>
      </c>
      <c r="M1133" s="28" t="e">
        <f>YEAR(TimeEntry2[[#This Row],[WkEnd]])</f>
        <v>#REF!</v>
      </c>
      <c r="N1133" s="28" t="e">
        <f>WEEKNUM(TimeEntry2[[#This Row],[WkEnd]])</f>
        <v>#REF!</v>
      </c>
      <c r="O1133" s="28" t="e">
        <f>TimeEntry2[[#This Row],[Year]]&amp;"-"&amp;TimeEntry2[[#This Row],[WkNo]]</f>
        <v>#REF!</v>
      </c>
    </row>
    <row r="1134" spans="1:15" x14ac:dyDescent="0.25">
      <c r="A1134" s="26" t="e">
        <f>MOD(IF(ROW()=2,  0.1,    IF(INDEX(TimeEntry2[WkEnd],ROW()-1)  =INDEX(TimeEntry2[WkEnd],ROW()-2),    INDEX(TimeEntry2[format],ROW()-2),    INDEX(TimeEntry2[format],ROW()-2)    +1)),2)</f>
        <v>#REF!</v>
      </c>
      <c r="B1134" s="6"/>
      <c r="C1134" s="7"/>
      <c r="D1134" s="8" t="s">
        <v>136</v>
      </c>
      <c r="E1134" s="7" t="e">
        <f>IF(TimeEntry2[[#This Row],[Date]]=0,#REF!,G1134+(7-L1134))</f>
        <v>#REF!</v>
      </c>
      <c r="F1134" s="21" t="str">
        <f>INDEX(projects[Charge_Code],MATCH(TimeEntry2[[#This Row],[Project_ID]],projects[Project_ID],0))</f>
        <v>268017-25  KSC - Tunnel</v>
      </c>
      <c r="G1134" s="27">
        <f>ROUNDDOWN(TimeEntry2[[#This Row],[Timestamp]],0)</f>
        <v>0</v>
      </c>
      <c r="H1134" s="8">
        <v>7.5</v>
      </c>
      <c r="I1134" s="8" t="str">
        <f t="shared" si="28"/>
        <v>Normal Time</v>
      </c>
      <c r="J1134" s="8"/>
      <c r="K1134" s="24" t="str">
        <f>INDEX(projects[job number],MATCH(TimeEntry2[[#This Row],[Project_ID]],projects[Project_ID],0))</f>
        <v xml:space="preserve">268017-25 </v>
      </c>
      <c r="L1134" s="8" t="str">
        <f>IF(TimeEntry2[[#This Row],[Date]]=0,"",WEEKDAY(G1134,2))</f>
        <v/>
      </c>
      <c r="M1134" s="28" t="e">
        <f>YEAR(TimeEntry2[[#This Row],[WkEnd]])</f>
        <v>#REF!</v>
      </c>
      <c r="N1134" s="28" t="e">
        <f>WEEKNUM(TimeEntry2[[#This Row],[WkEnd]])</f>
        <v>#REF!</v>
      </c>
      <c r="O1134" s="28" t="e">
        <f>TimeEntry2[[#This Row],[Year]]&amp;"-"&amp;TimeEntry2[[#This Row],[WkNo]]</f>
        <v>#REF!</v>
      </c>
    </row>
    <row r="1135" spans="1:15" x14ac:dyDescent="0.25">
      <c r="A1135" s="26" t="e">
        <f>MOD(IF(ROW()=2,  0.1,    IF(INDEX(TimeEntry2[WkEnd],ROW()-1)  =INDEX(TimeEntry2[WkEnd],ROW()-2),    INDEX(TimeEntry2[format],ROW()-2),    INDEX(TimeEntry2[format],ROW()-2)    +1)),2)</f>
        <v>#REF!</v>
      </c>
      <c r="B1135" s="6"/>
      <c r="C1135" s="7"/>
      <c r="D1135" s="8" t="s">
        <v>136</v>
      </c>
      <c r="E1135" s="7" t="e">
        <f>IF(TimeEntry2[[#This Row],[Date]]=0,#REF!,G1135+(7-L1135))</f>
        <v>#REF!</v>
      </c>
      <c r="F1135" s="21" t="str">
        <f>INDEX(projects[Charge_Code],MATCH(TimeEntry2[[#This Row],[Project_ID]],projects[Project_ID],0))</f>
        <v>268017-25  KSC - Tunnel</v>
      </c>
      <c r="G1135" s="27">
        <f>ROUNDDOWN(TimeEntry2[[#This Row],[Timestamp]],0)</f>
        <v>0</v>
      </c>
      <c r="H1135" s="8">
        <v>7.5</v>
      </c>
      <c r="I1135" s="8" t="str">
        <f t="shared" si="28"/>
        <v>Normal Time</v>
      </c>
      <c r="J1135" s="8"/>
      <c r="K1135" s="24" t="str">
        <f>INDEX(projects[job number],MATCH(TimeEntry2[[#This Row],[Project_ID]],projects[Project_ID],0))</f>
        <v xml:space="preserve">268017-25 </v>
      </c>
      <c r="L1135" s="8" t="str">
        <f>IF(TimeEntry2[[#This Row],[Date]]=0,"",WEEKDAY(G1135,2))</f>
        <v/>
      </c>
      <c r="M1135" s="28" t="e">
        <f>YEAR(TimeEntry2[[#This Row],[WkEnd]])</f>
        <v>#REF!</v>
      </c>
      <c r="N1135" s="28" t="e">
        <f>WEEKNUM(TimeEntry2[[#This Row],[WkEnd]])</f>
        <v>#REF!</v>
      </c>
      <c r="O1135" s="28" t="e">
        <f>TimeEntry2[[#This Row],[Year]]&amp;"-"&amp;TimeEntry2[[#This Row],[WkNo]]</f>
        <v>#REF!</v>
      </c>
    </row>
    <row r="1136" spans="1:15" x14ac:dyDescent="0.25">
      <c r="A1136" s="26" t="e">
        <f>MOD(IF(ROW()=2,  0.1,    IF(INDEX(TimeEntry2[WkEnd],ROW()-1)  =INDEX(TimeEntry2[WkEnd],ROW()-2),    INDEX(TimeEntry2[format],ROW()-2),    INDEX(TimeEntry2[format],ROW()-2)    +1)),2)</f>
        <v>#REF!</v>
      </c>
      <c r="B1136" s="6"/>
      <c r="C1136" s="7"/>
      <c r="D1136" s="8" t="s">
        <v>136</v>
      </c>
      <c r="E1136" s="7" t="e">
        <f>IF(TimeEntry2[[#This Row],[Date]]=0,#REF!,G1136+(7-L1136))</f>
        <v>#REF!</v>
      </c>
      <c r="F1136" s="21" t="str">
        <f>INDEX(projects[Charge_Code],MATCH(TimeEntry2[[#This Row],[Project_ID]],projects[Project_ID],0))</f>
        <v>268017-25  KSC - Tunnel</v>
      </c>
      <c r="G1136" s="27">
        <f>ROUNDDOWN(TimeEntry2[[#This Row],[Timestamp]],0)</f>
        <v>0</v>
      </c>
      <c r="H1136" s="8">
        <v>7.5</v>
      </c>
      <c r="I1136" s="8" t="str">
        <f t="shared" si="28"/>
        <v>Normal Time</v>
      </c>
      <c r="J1136" s="8"/>
      <c r="K1136" s="24" t="str">
        <f>INDEX(projects[job number],MATCH(TimeEntry2[[#This Row],[Project_ID]],projects[Project_ID],0))</f>
        <v xml:space="preserve">268017-25 </v>
      </c>
      <c r="L1136" s="8" t="str">
        <f>IF(TimeEntry2[[#This Row],[Date]]=0,"",WEEKDAY(G1136,2))</f>
        <v/>
      </c>
      <c r="M1136" s="28" t="e">
        <f>YEAR(TimeEntry2[[#This Row],[WkEnd]])</f>
        <v>#REF!</v>
      </c>
      <c r="N1136" s="28" t="e">
        <f>WEEKNUM(TimeEntry2[[#This Row],[WkEnd]])</f>
        <v>#REF!</v>
      </c>
      <c r="O1136" s="28" t="e">
        <f>TimeEntry2[[#This Row],[Year]]&amp;"-"&amp;TimeEntry2[[#This Row],[WkNo]]</f>
        <v>#REF!</v>
      </c>
    </row>
    <row r="1137" spans="1:15" x14ac:dyDescent="0.25">
      <c r="A1137" s="26" t="e">
        <f>MOD(IF(ROW()=2,  0.1,    IF(INDEX(TimeEntry2[WkEnd],ROW()-1)  =INDEX(TimeEntry2[WkEnd],ROW()-2),    INDEX(TimeEntry2[format],ROW()-2),    INDEX(TimeEntry2[format],ROW()-2)    +1)),2)</f>
        <v>#REF!</v>
      </c>
      <c r="B1137" s="6"/>
      <c r="C1137" s="7"/>
      <c r="D1137" s="8" t="s">
        <v>136</v>
      </c>
      <c r="E1137" s="7" t="e">
        <f>IF(TimeEntry2[[#This Row],[Date]]=0,#REF!,G1137+(7-L1137))</f>
        <v>#REF!</v>
      </c>
      <c r="F1137" s="21" t="str">
        <f>INDEX(projects[Charge_Code],MATCH(TimeEntry2[[#This Row],[Project_ID]],projects[Project_ID],0))</f>
        <v>268017-25  KSC - Tunnel</v>
      </c>
      <c r="G1137" s="27">
        <f>ROUNDDOWN(TimeEntry2[[#This Row],[Timestamp]],0)</f>
        <v>0</v>
      </c>
      <c r="H1137" s="8">
        <v>7.5</v>
      </c>
      <c r="I1137" s="8" t="str">
        <f t="shared" si="28"/>
        <v>Normal Time</v>
      </c>
      <c r="J1137" s="8"/>
      <c r="K1137" s="24" t="str">
        <f>INDEX(projects[job number],MATCH(TimeEntry2[[#This Row],[Project_ID]],projects[Project_ID],0))</f>
        <v xml:space="preserve">268017-25 </v>
      </c>
      <c r="L1137" s="8" t="str">
        <f>IF(TimeEntry2[[#This Row],[Date]]=0,"",WEEKDAY(G1137,2))</f>
        <v/>
      </c>
      <c r="M1137" s="28" t="e">
        <f>YEAR(TimeEntry2[[#This Row],[WkEnd]])</f>
        <v>#REF!</v>
      </c>
      <c r="N1137" s="28" t="e">
        <f>WEEKNUM(TimeEntry2[[#This Row],[WkEnd]])</f>
        <v>#REF!</v>
      </c>
      <c r="O1137" s="28" t="e">
        <f>TimeEntry2[[#This Row],[Year]]&amp;"-"&amp;TimeEntry2[[#This Row],[WkNo]]</f>
        <v>#REF!</v>
      </c>
    </row>
    <row r="1138" spans="1:15" x14ac:dyDescent="0.25">
      <c r="A1138" s="26" t="e">
        <f>MOD(IF(ROW()=2,  0.1,    IF(INDEX(TimeEntry2[WkEnd],ROW()-1)  =INDEX(TimeEntry2[WkEnd],ROW()-2),    INDEX(TimeEntry2[format],ROW()-2),    INDEX(TimeEntry2[format],ROW()-2)    +1)),2)</f>
        <v>#REF!</v>
      </c>
      <c r="B1138" s="6"/>
      <c r="C1138" s="7"/>
      <c r="D1138" s="8" t="s">
        <v>185</v>
      </c>
      <c r="E1138" s="7" t="e">
        <f>IF(TimeEntry2[[#This Row],[Date]]=0,#REF!,G1138+(7-L1138))</f>
        <v>#REF!</v>
      </c>
      <c r="F1138" s="21" t="str">
        <f>INDEX(projects[Charge_Code],MATCH(TimeEntry2[[#This Row],[Project_ID]],projects[Project_ID],0))</f>
        <v>265720-20 VBB - Assessment</v>
      </c>
      <c r="G1138" s="27">
        <f>ROUNDDOWN(TimeEntry2[[#This Row],[Timestamp]],0)</f>
        <v>0</v>
      </c>
      <c r="H1138" s="8">
        <v>7.5</v>
      </c>
      <c r="I1138" s="8" t="str">
        <f t="shared" si="28"/>
        <v>Normal Time</v>
      </c>
      <c r="J1138" s="8"/>
      <c r="K1138" s="24" t="str">
        <f>INDEX(projects[job number],MATCH(TimeEntry2[[#This Row],[Project_ID]],projects[Project_ID],0))</f>
        <v>265720-20</v>
      </c>
      <c r="L1138" s="8" t="str">
        <f>IF(TimeEntry2[[#This Row],[Date]]=0,"",WEEKDAY(G1138,2))</f>
        <v/>
      </c>
      <c r="M1138" s="28" t="e">
        <f>YEAR(TimeEntry2[[#This Row],[WkEnd]])</f>
        <v>#REF!</v>
      </c>
      <c r="N1138" s="28" t="e">
        <f>WEEKNUM(TimeEntry2[[#This Row],[WkEnd]])</f>
        <v>#REF!</v>
      </c>
      <c r="O1138" s="28" t="e">
        <f>TimeEntry2[[#This Row],[Year]]&amp;"-"&amp;TimeEntry2[[#This Row],[WkNo]]</f>
        <v>#REF!</v>
      </c>
    </row>
    <row r="1139" spans="1:15" x14ac:dyDescent="0.25">
      <c r="A1139" s="26" t="e">
        <f>MOD(IF(ROW()=2,  0.1,    IF(INDEX(TimeEntry2[WkEnd],ROW()-1)  =INDEX(TimeEntry2[WkEnd],ROW()-2),    INDEX(TimeEntry2[format],ROW()-2),    INDEX(TimeEntry2[format],ROW()-2)    +1)),2)</f>
        <v>#REF!</v>
      </c>
      <c r="B1139" s="6"/>
      <c r="C1139" s="7"/>
      <c r="D1139" s="8" t="s">
        <v>191</v>
      </c>
      <c r="E1139" s="7" t="e">
        <f>IF(TimeEntry2[[#This Row],[Date]]=0,#REF!,G1139+(7-L1139))</f>
        <v>#REF!</v>
      </c>
      <c r="F1139" s="21" t="str">
        <f>INDEX(projects[Charge_Code],MATCH(TimeEntry2[[#This Row],[Project_ID]],projects[Project_ID],0))</f>
        <v>210035-51 VBB 3rd - new bridge</v>
      </c>
      <c r="G1139" s="27">
        <f>ROUNDDOWN(TimeEntry2[[#This Row],[Timestamp]],0)</f>
        <v>0</v>
      </c>
      <c r="H1139" s="8">
        <v>7.5</v>
      </c>
      <c r="I1139" s="8" t="str">
        <f t="shared" si="28"/>
        <v>Normal Time</v>
      </c>
      <c r="J1139" s="8"/>
      <c r="K1139" s="24" t="str">
        <f>INDEX(projects[job number],MATCH(TimeEntry2[[#This Row],[Project_ID]],projects[Project_ID],0))</f>
        <v>210035-51</v>
      </c>
      <c r="L1139" s="8" t="str">
        <f>IF(TimeEntry2[[#This Row],[Date]]=0,"",WEEKDAY(G1139,2))</f>
        <v/>
      </c>
      <c r="M1139" s="28" t="e">
        <f>YEAR(TimeEntry2[[#This Row],[WkEnd]])</f>
        <v>#REF!</v>
      </c>
      <c r="N1139" s="28" t="e">
        <f>WEEKNUM(TimeEntry2[[#This Row],[WkEnd]])</f>
        <v>#REF!</v>
      </c>
      <c r="O1139" s="28" t="e">
        <f>TimeEntry2[[#This Row],[Year]]&amp;"-"&amp;TimeEntry2[[#This Row],[WkNo]]</f>
        <v>#REF!</v>
      </c>
    </row>
    <row r="1140" spans="1:15" x14ac:dyDescent="0.25">
      <c r="A1140" s="26" t="e">
        <f>MOD(IF(ROW()=2,  0.1,    IF(INDEX(TimeEntry2[WkEnd],ROW()-1)  =INDEX(TimeEntry2[WkEnd],ROW()-2),    INDEX(TimeEntry2[format],ROW()-2),    INDEX(TimeEntry2[format],ROW()-2)    +1)),2)</f>
        <v>#REF!</v>
      </c>
      <c r="B1140" s="6"/>
      <c r="C1140" s="7"/>
      <c r="D1140" s="8" t="s">
        <v>191</v>
      </c>
      <c r="E1140" s="7" t="e">
        <f>IF(TimeEntry2[[#This Row],[Date]]=0,#REF!,G1140+(7-L1140))</f>
        <v>#REF!</v>
      </c>
      <c r="F1140" s="21" t="str">
        <f>INDEX(projects[Charge_Code],MATCH(TimeEntry2[[#This Row],[Project_ID]],projects[Project_ID],0))</f>
        <v>210035-51 VBB 3rd - new bridge</v>
      </c>
      <c r="G1140" s="27">
        <f>ROUNDDOWN(TimeEntry2[[#This Row],[Timestamp]],0)</f>
        <v>0</v>
      </c>
      <c r="H1140" s="8">
        <v>7.5</v>
      </c>
      <c r="I1140" s="8" t="str">
        <f t="shared" si="28"/>
        <v>Normal Time</v>
      </c>
      <c r="J1140" s="8"/>
      <c r="K1140" s="24" t="str">
        <f>INDEX(projects[job number],MATCH(TimeEntry2[[#This Row],[Project_ID]],projects[Project_ID],0))</f>
        <v>210035-51</v>
      </c>
      <c r="L1140" s="8" t="str">
        <f>IF(TimeEntry2[[#This Row],[Date]]=0,"",WEEKDAY(G1140,2))</f>
        <v/>
      </c>
      <c r="M1140" s="28" t="e">
        <f>YEAR(TimeEntry2[[#This Row],[WkEnd]])</f>
        <v>#REF!</v>
      </c>
      <c r="N1140" s="28" t="e">
        <f>WEEKNUM(TimeEntry2[[#This Row],[WkEnd]])</f>
        <v>#REF!</v>
      </c>
      <c r="O1140" s="28" t="e">
        <f>TimeEntry2[[#This Row],[Year]]&amp;"-"&amp;TimeEntry2[[#This Row],[WkNo]]</f>
        <v>#REF!</v>
      </c>
    </row>
    <row r="1141" spans="1:15" x14ac:dyDescent="0.25">
      <c r="A1141" s="26" t="e">
        <f>MOD(IF(ROW()=2,  0.1,    IF(INDEX(TimeEntry2[WkEnd],ROW()-1)  =INDEX(TimeEntry2[WkEnd],ROW()-2),    INDEX(TimeEntry2[format],ROW()-2),    INDEX(TimeEntry2[format],ROW()-2)    +1)),2)</f>
        <v>#REF!</v>
      </c>
      <c r="B1141" s="6"/>
      <c r="C1141" s="7"/>
      <c r="D1141" s="8" t="s">
        <v>185</v>
      </c>
      <c r="E1141" s="7" t="e">
        <f>IF(TimeEntry2[[#This Row],[Date]]=0,#REF!,G1141+(7-L1141))</f>
        <v>#REF!</v>
      </c>
      <c r="F1141" s="21" t="str">
        <f>INDEX(projects[Charge_Code],MATCH(TimeEntry2[[#This Row],[Project_ID]],projects[Project_ID],0))</f>
        <v>265720-20 VBB - Assessment</v>
      </c>
      <c r="G1141" s="27">
        <f>ROUNDDOWN(TimeEntry2[[#This Row],[Timestamp]],0)</f>
        <v>0</v>
      </c>
      <c r="H1141" s="8">
        <v>7.5</v>
      </c>
      <c r="I1141" s="8" t="str">
        <f t="shared" si="28"/>
        <v>Normal Time</v>
      </c>
      <c r="J1141" s="8"/>
      <c r="K1141" s="24" t="str">
        <f>INDEX(projects[job number],MATCH(TimeEntry2[[#This Row],[Project_ID]],projects[Project_ID],0))</f>
        <v>265720-20</v>
      </c>
      <c r="L1141" s="8" t="str">
        <f>IF(TimeEntry2[[#This Row],[Date]]=0,"",WEEKDAY(G1141,2))</f>
        <v/>
      </c>
      <c r="M1141" s="28" t="e">
        <f>YEAR(TimeEntry2[[#This Row],[WkEnd]])</f>
        <v>#REF!</v>
      </c>
      <c r="N1141" s="28" t="e">
        <f>WEEKNUM(TimeEntry2[[#This Row],[WkEnd]])</f>
        <v>#REF!</v>
      </c>
      <c r="O1141" s="28" t="e">
        <f>TimeEntry2[[#This Row],[Year]]&amp;"-"&amp;TimeEntry2[[#This Row],[WkNo]]</f>
        <v>#REF!</v>
      </c>
    </row>
    <row r="1142" spans="1:15" x14ac:dyDescent="0.25">
      <c r="A1142" s="26" t="e">
        <f>MOD(IF(ROW()=2,  0.1,    IF(INDEX(TimeEntry2[WkEnd],ROW()-1)  =INDEX(TimeEntry2[WkEnd],ROW()-2),    INDEX(TimeEntry2[format],ROW()-2),    INDEX(TimeEntry2[format],ROW()-2)    +1)),2)</f>
        <v>#REF!</v>
      </c>
      <c r="B1142" s="6"/>
      <c r="C1142" s="7"/>
      <c r="D1142" s="8" t="s">
        <v>100</v>
      </c>
      <c r="E1142" s="7" t="e">
        <f>IF(TimeEntry2[[#This Row],[Date]]=0,#REF!,G1142+(7-L1142))</f>
        <v>#REF!</v>
      </c>
      <c r="F1142" s="21" t="str">
        <f>INDEX(projects[Charge_Code],MATCH(TimeEntry2[[#This Row],[Project_ID]],projects[Project_ID],0))</f>
        <v>HOLIDAY</v>
      </c>
      <c r="G1142" s="27">
        <f>ROUNDDOWN(TimeEntry2[[#This Row],[Timestamp]],0)</f>
        <v>0</v>
      </c>
      <c r="H1142" s="8">
        <v>7.5</v>
      </c>
      <c r="I1142" s="8" t="str">
        <f t="shared" si="28"/>
        <v>Normal Time</v>
      </c>
      <c r="J1142" s="8"/>
      <c r="K1142" s="24" t="str">
        <f>INDEX(projects[job number],MATCH(TimeEntry2[[#This Row],[Project_ID]],projects[Project_ID],0))</f>
        <v>HOLIDAY</v>
      </c>
      <c r="L1142" s="8" t="str">
        <f>IF(TimeEntry2[[#This Row],[Date]]=0,"",WEEKDAY(G1142,2))</f>
        <v/>
      </c>
      <c r="M1142" s="28" t="e">
        <f>YEAR(TimeEntry2[[#This Row],[WkEnd]])</f>
        <v>#REF!</v>
      </c>
      <c r="N1142" s="28" t="e">
        <f>WEEKNUM(TimeEntry2[[#This Row],[WkEnd]])</f>
        <v>#REF!</v>
      </c>
      <c r="O1142" s="28" t="e">
        <f>TimeEntry2[[#This Row],[Year]]&amp;"-"&amp;TimeEntry2[[#This Row],[WkNo]]</f>
        <v>#REF!</v>
      </c>
    </row>
    <row r="1143" spans="1:15" x14ac:dyDescent="0.25">
      <c r="A1143" s="26" t="e">
        <f>MOD(IF(ROW()=2,  0.1,    IF(INDEX(TimeEntry2[WkEnd],ROW()-1)  =INDEX(TimeEntry2[WkEnd],ROW()-2),    INDEX(TimeEntry2[format],ROW()-2),    INDEX(TimeEntry2[format],ROW()-2)    +1)),2)</f>
        <v>#REF!</v>
      </c>
      <c r="B1143" s="6"/>
      <c r="C1143" s="7"/>
      <c r="D1143" s="8" t="s">
        <v>100</v>
      </c>
      <c r="E1143" s="7" t="e">
        <f>IF(TimeEntry2[[#This Row],[Date]]=0,#REF!,G1143+(7-L1143))</f>
        <v>#REF!</v>
      </c>
      <c r="F1143" s="21" t="str">
        <f>INDEX(projects[Charge_Code],MATCH(TimeEntry2[[#This Row],[Project_ID]],projects[Project_ID],0))</f>
        <v>HOLIDAY</v>
      </c>
      <c r="G1143" s="27">
        <f>ROUNDDOWN(TimeEntry2[[#This Row],[Timestamp]],0)</f>
        <v>0</v>
      </c>
      <c r="H1143" s="8">
        <v>7.5</v>
      </c>
      <c r="I1143" s="8" t="str">
        <f t="shared" si="28"/>
        <v>Normal Time</v>
      </c>
      <c r="J1143" s="8"/>
      <c r="K1143" s="24" t="str">
        <f>INDEX(projects[job number],MATCH(TimeEntry2[[#This Row],[Project_ID]],projects[Project_ID],0))</f>
        <v>HOLIDAY</v>
      </c>
      <c r="L1143" s="8" t="str">
        <f>IF(TimeEntry2[[#This Row],[Date]]=0,"",WEEKDAY(G1143,2))</f>
        <v/>
      </c>
      <c r="M1143" s="28" t="e">
        <f>YEAR(TimeEntry2[[#This Row],[WkEnd]])</f>
        <v>#REF!</v>
      </c>
      <c r="N1143" s="28" t="e">
        <f>WEEKNUM(TimeEntry2[[#This Row],[WkEnd]])</f>
        <v>#REF!</v>
      </c>
      <c r="O1143" s="28" t="e">
        <f>TimeEntry2[[#This Row],[Year]]&amp;"-"&amp;TimeEntry2[[#This Row],[WkNo]]</f>
        <v>#REF!</v>
      </c>
    </row>
    <row r="1144" spans="1:15" x14ac:dyDescent="0.25">
      <c r="A1144" s="26" t="e">
        <f>MOD(IF(ROW()=2,  0.1,    IF(INDEX(TimeEntry2[WkEnd],ROW()-1)  =INDEX(TimeEntry2[WkEnd],ROW()-2),    INDEX(TimeEntry2[format],ROW()-2),    INDEX(TimeEntry2[format],ROW()-2)    +1)),2)</f>
        <v>#REF!</v>
      </c>
      <c r="B1144" s="6"/>
      <c r="C1144" s="7"/>
      <c r="D1144" s="8" t="s">
        <v>100</v>
      </c>
      <c r="E1144" s="7" t="e">
        <f>IF(TimeEntry2[[#This Row],[Date]]=0,#REF!,G1144+(7-L1144))</f>
        <v>#REF!</v>
      </c>
      <c r="F1144" s="21" t="str">
        <f>INDEX(projects[Charge_Code],MATCH(TimeEntry2[[#This Row],[Project_ID]],projects[Project_ID],0))</f>
        <v>HOLIDAY</v>
      </c>
      <c r="G1144" s="27">
        <f>ROUNDDOWN(TimeEntry2[[#This Row],[Timestamp]],0)</f>
        <v>0</v>
      </c>
      <c r="H1144" s="8">
        <v>7.5</v>
      </c>
      <c r="I1144" s="8" t="str">
        <f t="shared" si="28"/>
        <v>Normal Time</v>
      </c>
      <c r="J1144" s="8"/>
      <c r="K1144" s="24" t="str">
        <f>INDEX(projects[job number],MATCH(TimeEntry2[[#This Row],[Project_ID]],projects[Project_ID],0))</f>
        <v>HOLIDAY</v>
      </c>
      <c r="L1144" s="8" t="str">
        <f>IF(TimeEntry2[[#This Row],[Date]]=0,"",WEEKDAY(G1144,2))</f>
        <v/>
      </c>
      <c r="M1144" s="28" t="e">
        <f>YEAR(TimeEntry2[[#This Row],[WkEnd]])</f>
        <v>#REF!</v>
      </c>
      <c r="N1144" s="28" t="e">
        <f>WEEKNUM(TimeEntry2[[#This Row],[WkEnd]])</f>
        <v>#REF!</v>
      </c>
      <c r="O1144" s="28" t="e">
        <f>TimeEntry2[[#This Row],[Year]]&amp;"-"&amp;TimeEntry2[[#This Row],[WkNo]]</f>
        <v>#REF!</v>
      </c>
    </row>
    <row r="1145" spans="1:15" x14ac:dyDescent="0.25">
      <c r="A1145" s="26" t="e">
        <f>MOD(IF(ROW()=2,  0.1,    IF(INDEX(TimeEntry2[WkEnd],ROW()-1)  =INDEX(TimeEntry2[WkEnd],ROW()-2),    INDEX(TimeEntry2[format],ROW()-2),    INDEX(TimeEntry2[format],ROW()-2)    +1)),2)</f>
        <v>#REF!</v>
      </c>
      <c r="B1145" s="6"/>
      <c r="C1145" s="7"/>
      <c r="D1145" s="8" t="s">
        <v>100</v>
      </c>
      <c r="E1145" s="7" t="e">
        <f>IF(TimeEntry2[[#This Row],[Date]]=0,#REF!,G1145+(7-L1145))</f>
        <v>#REF!</v>
      </c>
      <c r="F1145" s="21" t="str">
        <f>INDEX(projects[Charge_Code],MATCH(TimeEntry2[[#This Row],[Project_ID]],projects[Project_ID],0))</f>
        <v>HOLIDAY</v>
      </c>
      <c r="G1145" s="27">
        <f>ROUNDDOWN(TimeEntry2[[#This Row],[Timestamp]],0)</f>
        <v>0</v>
      </c>
      <c r="H1145" s="8">
        <v>7.5</v>
      </c>
      <c r="I1145" s="8" t="str">
        <f t="shared" si="28"/>
        <v>Normal Time</v>
      </c>
      <c r="J1145" s="8"/>
      <c r="K1145" s="24" t="str">
        <f>INDEX(projects[job number],MATCH(TimeEntry2[[#This Row],[Project_ID]],projects[Project_ID],0))</f>
        <v>HOLIDAY</v>
      </c>
      <c r="L1145" s="8" t="str">
        <f>IF(TimeEntry2[[#This Row],[Date]]=0,"",WEEKDAY(G1145,2))</f>
        <v/>
      </c>
      <c r="M1145" s="28" t="e">
        <f>YEAR(TimeEntry2[[#This Row],[WkEnd]])</f>
        <v>#REF!</v>
      </c>
      <c r="N1145" s="28" t="e">
        <f>WEEKNUM(TimeEntry2[[#This Row],[WkEnd]])</f>
        <v>#REF!</v>
      </c>
      <c r="O1145" s="28" t="e">
        <f>TimeEntry2[[#This Row],[Year]]&amp;"-"&amp;TimeEntry2[[#This Row],[WkNo]]</f>
        <v>#REF!</v>
      </c>
    </row>
    <row r="1146" spans="1:15" x14ac:dyDescent="0.25">
      <c r="A1146" s="26" t="e">
        <f>MOD(IF(ROW()=2,  0.1,    IF(INDEX(TimeEntry2[WkEnd],ROW()-1)  =INDEX(TimeEntry2[WkEnd],ROW()-2),    INDEX(TimeEntry2[format],ROW()-2),    INDEX(TimeEntry2[format],ROW()-2)    +1)),2)</f>
        <v>#REF!</v>
      </c>
      <c r="B1146" s="6"/>
      <c r="C1146" s="7"/>
      <c r="D1146" s="8" t="s">
        <v>100</v>
      </c>
      <c r="E1146" s="7" t="e">
        <f>IF(TimeEntry2[[#This Row],[Date]]=0,#REF!,G1146+(7-L1146))</f>
        <v>#REF!</v>
      </c>
      <c r="F1146" s="21" t="str">
        <f>INDEX(projects[Charge_Code],MATCH(TimeEntry2[[#This Row],[Project_ID]],projects[Project_ID],0))</f>
        <v>HOLIDAY</v>
      </c>
      <c r="G1146" s="27">
        <f>ROUNDDOWN(TimeEntry2[[#This Row],[Timestamp]],0)</f>
        <v>0</v>
      </c>
      <c r="H1146" s="8">
        <v>7.5</v>
      </c>
      <c r="I1146" s="8" t="str">
        <f t="shared" si="28"/>
        <v>Normal Time</v>
      </c>
      <c r="J1146" s="8"/>
      <c r="K1146" s="24" t="str">
        <f>INDEX(projects[job number],MATCH(TimeEntry2[[#This Row],[Project_ID]],projects[Project_ID],0))</f>
        <v>HOLIDAY</v>
      </c>
      <c r="L1146" s="8" t="str">
        <f>IF(TimeEntry2[[#This Row],[Date]]=0,"",WEEKDAY(G1146,2))</f>
        <v/>
      </c>
      <c r="M1146" s="28" t="e">
        <f>YEAR(TimeEntry2[[#This Row],[WkEnd]])</f>
        <v>#REF!</v>
      </c>
      <c r="N1146" s="28" t="e">
        <f>WEEKNUM(TimeEntry2[[#This Row],[WkEnd]])</f>
        <v>#REF!</v>
      </c>
      <c r="O1146" s="28" t="e">
        <f>TimeEntry2[[#This Row],[Year]]&amp;"-"&amp;TimeEntry2[[#This Row],[WkNo]]</f>
        <v>#REF!</v>
      </c>
    </row>
    <row r="1147" spans="1:15" x14ac:dyDescent="0.25">
      <c r="A1147" s="26" t="e">
        <f>MOD(IF(ROW()=2,  0.1,    IF(INDEX(TimeEntry2[WkEnd],ROW()-1)  =INDEX(TimeEntry2[WkEnd],ROW()-2),    INDEX(TimeEntry2[format],ROW()-2),    INDEX(TimeEntry2[format],ROW()-2)    +1)),2)</f>
        <v>#REF!</v>
      </c>
      <c r="B1147" s="6"/>
      <c r="C1147" s="7"/>
      <c r="D1147" s="8" t="s">
        <v>100</v>
      </c>
      <c r="E1147" s="7" t="e">
        <f>IF(TimeEntry2[[#This Row],[Date]]=0,#REF!,G1147+(7-L1147))</f>
        <v>#REF!</v>
      </c>
      <c r="F1147" s="21" t="str">
        <f>INDEX(projects[Charge_Code],MATCH(TimeEntry2[[#This Row],[Project_ID]],projects[Project_ID],0))</f>
        <v>HOLIDAY</v>
      </c>
      <c r="G1147" s="27">
        <f>ROUNDDOWN(TimeEntry2[[#This Row],[Timestamp]],0)</f>
        <v>0</v>
      </c>
      <c r="H1147" s="8">
        <v>7.5</v>
      </c>
      <c r="I1147" s="8" t="str">
        <f t="shared" si="28"/>
        <v>Normal Time</v>
      </c>
      <c r="J1147" s="8"/>
      <c r="K1147" s="24" t="str">
        <f>INDEX(projects[job number],MATCH(TimeEntry2[[#This Row],[Project_ID]],projects[Project_ID],0))</f>
        <v>HOLIDAY</v>
      </c>
      <c r="L1147" s="8" t="str">
        <f>IF(TimeEntry2[[#This Row],[Date]]=0,"",WEEKDAY(G1147,2))</f>
        <v/>
      </c>
      <c r="M1147" s="28" t="e">
        <f>YEAR(TimeEntry2[[#This Row],[WkEnd]])</f>
        <v>#REF!</v>
      </c>
      <c r="N1147" s="28" t="e">
        <f>WEEKNUM(TimeEntry2[[#This Row],[WkEnd]])</f>
        <v>#REF!</v>
      </c>
      <c r="O1147" s="28" t="e">
        <f>TimeEntry2[[#This Row],[Year]]&amp;"-"&amp;TimeEntry2[[#This Row],[WkNo]]</f>
        <v>#REF!</v>
      </c>
    </row>
    <row r="1148" spans="1:15" x14ac:dyDescent="0.25">
      <c r="A1148" s="26" t="e">
        <f>MOD(IF(ROW()=2,  0.1,    IF(INDEX(TimeEntry2[WkEnd],ROW()-1)  =INDEX(TimeEntry2[WkEnd],ROW()-2),    INDEX(TimeEntry2[format],ROW()-2),    INDEX(TimeEntry2[format],ROW()-2)    +1)),2)</f>
        <v>#REF!</v>
      </c>
      <c r="B1148" s="6"/>
      <c r="C1148" s="7"/>
      <c r="D1148" s="8" t="s">
        <v>100</v>
      </c>
      <c r="E1148" s="7" t="e">
        <f>IF(TimeEntry2[[#This Row],[Date]]=0,#REF!,G1148+(7-L1148))</f>
        <v>#REF!</v>
      </c>
      <c r="F1148" s="21" t="str">
        <f>INDEX(projects[Charge_Code],MATCH(TimeEntry2[[#This Row],[Project_ID]],projects[Project_ID],0))</f>
        <v>HOLIDAY</v>
      </c>
      <c r="G1148" s="27">
        <f>ROUNDDOWN(TimeEntry2[[#This Row],[Timestamp]],0)</f>
        <v>0</v>
      </c>
      <c r="H1148" s="8">
        <v>7.5</v>
      </c>
      <c r="I1148" s="8" t="str">
        <f t="shared" si="28"/>
        <v>Normal Time</v>
      </c>
      <c r="J1148" s="8"/>
      <c r="K1148" s="24" t="str">
        <f>INDEX(projects[job number],MATCH(TimeEntry2[[#This Row],[Project_ID]],projects[Project_ID],0))</f>
        <v>HOLIDAY</v>
      </c>
      <c r="L1148" s="8" t="str">
        <f>IF(TimeEntry2[[#This Row],[Date]]=0,"",WEEKDAY(G1148,2))</f>
        <v/>
      </c>
      <c r="M1148" s="28" t="e">
        <f>YEAR(TimeEntry2[[#This Row],[WkEnd]])</f>
        <v>#REF!</v>
      </c>
      <c r="N1148" s="28" t="e">
        <f>WEEKNUM(TimeEntry2[[#This Row],[WkEnd]])</f>
        <v>#REF!</v>
      </c>
      <c r="O1148" s="28" t="e">
        <f>TimeEntry2[[#This Row],[Year]]&amp;"-"&amp;TimeEntry2[[#This Row],[WkNo]]</f>
        <v>#REF!</v>
      </c>
    </row>
    <row r="1149" spans="1:15" x14ac:dyDescent="0.25">
      <c r="A1149" s="26" t="e">
        <f>MOD(IF(ROW()=2,  0.1,    IF(INDEX(TimeEntry2[WkEnd],ROW()-1)  =INDEX(TimeEntry2[WkEnd],ROW()-2),    INDEX(TimeEntry2[format],ROW()-2),    INDEX(TimeEntry2[format],ROW()-2)    +1)),2)</f>
        <v>#REF!</v>
      </c>
      <c r="B1149" s="6"/>
      <c r="C1149" s="7"/>
      <c r="D1149" s="8" t="s">
        <v>100</v>
      </c>
      <c r="E1149" s="7" t="e">
        <f>IF(TimeEntry2[[#This Row],[Date]]=0,#REF!,G1149+(7-L1149))</f>
        <v>#REF!</v>
      </c>
      <c r="F1149" s="21" t="str">
        <f>INDEX(projects[Charge_Code],MATCH(TimeEntry2[[#This Row],[Project_ID]],projects[Project_ID],0))</f>
        <v>HOLIDAY</v>
      </c>
      <c r="G1149" s="27">
        <f>ROUNDDOWN(TimeEntry2[[#This Row],[Timestamp]],0)</f>
        <v>0</v>
      </c>
      <c r="H1149" s="8">
        <v>7.5</v>
      </c>
      <c r="I1149" s="8" t="str">
        <f t="shared" si="28"/>
        <v>Normal Time</v>
      </c>
      <c r="J1149" s="8"/>
      <c r="K1149" s="24" t="str">
        <f>INDEX(projects[job number],MATCH(TimeEntry2[[#This Row],[Project_ID]],projects[Project_ID],0))</f>
        <v>HOLIDAY</v>
      </c>
      <c r="L1149" s="8" t="str">
        <f>IF(TimeEntry2[[#This Row],[Date]]=0,"",WEEKDAY(G1149,2))</f>
        <v/>
      </c>
      <c r="M1149" s="28" t="e">
        <f>YEAR(TimeEntry2[[#This Row],[WkEnd]])</f>
        <v>#REF!</v>
      </c>
      <c r="N1149" s="28" t="e">
        <f>WEEKNUM(TimeEntry2[[#This Row],[WkEnd]])</f>
        <v>#REF!</v>
      </c>
      <c r="O1149" s="28" t="e">
        <f>TimeEntry2[[#This Row],[Year]]&amp;"-"&amp;TimeEntry2[[#This Row],[WkNo]]</f>
        <v>#REF!</v>
      </c>
    </row>
    <row r="1150" spans="1:15" x14ac:dyDescent="0.25">
      <c r="A1150" s="26" t="e">
        <f>MOD(IF(ROW()=2,  0.1,    IF(INDEX(TimeEntry2[WkEnd],ROW()-1)  =INDEX(TimeEntry2[WkEnd],ROW()-2),    INDEX(TimeEntry2[format],ROW()-2),    INDEX(TimeEntry2[format],ROW()-2)    +1)),2)</f>
        <v>#REF!</v>
      </c>
      <c r="B1150" s="6"/>
      <c r="C1150" s="7"/>
      <c r="D1150" s="8" t="s">
        <v>100</v>
      </c>
      <c r="E1150" s="7" t="e">
        <f>IF(TimeEntry2[[#This Row],[Date]]=0,#REF!,G1150+(7-L1150))</f>
        <v>#REF!</v>
      </c>
      <c r="F1150" s="21" t="str">
        <f>INDEX(projects[Charge_Code],MATCH(TimeEntry2[[#This Row],[Project_ID]],projects[Project_ID],0))</f>
        <v>HOLIDAY</v>
      </c>
      <c r="G1150" s="27">
        <f>ROUNDDOWN(TimeEntry2[[#This Row],[Timestamp]],0)</f>
        <v>0</v>
      </c>
      <c r="H1150" s="8">
        <v>7.5</v>
      </c>
      <c r="I1150" s="8" t="str">
        <f t="shared" si="28"/>
        <v>Normal Time</v>
      </c>
      <c r="J1150" s="8"/>
      <c r="K1150" s="24" t="str">
        <f>INDEX(projects[job number],MATCH(TimeEntry2[[#This Row],[Project_ID]],projects[Project_ID],0))</f>
        <v>HOLIDAY</v>
      </c>
      <c r="L1150" s="8" t="str">
        <f>IF(TimeEntry2[[#This Row],[Date]]=0,"",WEEKDAY(G1150,2))</f>
        <v/>
      </c>
      <c r="M1150" s="28" t="e">
        <f>YEAR(TimeEntry2[[#This Row],[WkEnd]])</f>
        <v>#REF!</v>
      </c>
      <c r="N1150" s="28" t="e">
        <f>WEEKNUM(TimeEntry2[[#This Row],[WkEnd]])</f>
        <v>#REF!</v>
      </c>
      <c r="O1150" s="28" t="e">
        <f>TimeEntry2[[#This Row],[Year]]&amp;"-"&amp;TimeEntry2[[#This Row],[WkNo]]</f>
        <v>#REF!</v>
      </c>
    </row>
    <row r="1151" spans="1:15" x14ac:dyDescent="0.25">
      <c r="A1151" s="26" t="e">
        <f>MOD(IF(ROW()=2,  0.1,    IF(INDEX(TimeEntry2[WkEnd],ROW()-1)  =INDEX(TimeEntry2[WkEnd],ROW()-2),    INDEX(TimeEntry2[format],ROW()-2),    INDEX(TimeEntry2[format],ROW()-2)    +1)),2)</f>
        <v>#REF!</v>
      </c>
      <c r="B1151" s="6"/>
      <c r="C1151" s="7"/>
      <c r="D1151" s="8" t="s">
        <v>11</v>
      </c>
      <c r="E1151" s="7" t="e">
        <f>IF(TimeEntry2[[#This Row],[Date]]=0,#REF!,G1151+(7-L1151))</f>
        <v>#REF!</v>
      </c>
      <c r="F1151" s="21" t="str">
        <f>INDEX(projects[Charge_Code],MATCH(TimeEntry2[[#This Row],[Project_ID]],projects[Project_ID],0))</f>
        <v>BANK HOLIDAY</v>
      </c>
      <c r="G1151" s="27">
        <f>ROUNDDOWN(TimeEntry2[[#This Row],[Timestamp]],0)</f>
        <v>0</v>
      </c>
      <c r="H1151" s="8">
        <v>7.5</v>
      </c>
      <c r="I1151" s="8" t="str">
        <f t="shared" ref="I1151:I1214" si="29">"Normal Time"</f>
        <v>Normal Time</v>
      </c>
      <c r="J1151" s="8"/>
      <c r="K1151" s="24" t="str">
        <f>INDEX(projects[job number],MATCH(TimeEntry2[[#This Row],[Project_ID]],projects[Project_ID],0))</f>
        <v>BANK HOLIDAY</v>
      </c>
      <c r="L1151" s="8" t="str">
        <f>IF(TimeEntry2[[#This Row],[Date]]=0,"",WEEKDAY(G1151,2))</f>
        <v/>
      </c>
      <c r="M1151" s="28" t="e">
        <f>YEAR(TimeEntry2[[#This Row],[WkEnd]])</f>
        <v>#REF!</v>
      </c>
      <c r="N1151" s="28" t="e">
        <f>WEEKNUM(TimeEntry2[[#This Row],[WkEnd]])</f>
        <v>#REF!</v>
      </c>
      <c r="O1151" s="28" t="e">
        <f>TimeEntry2[[#This Row],[Year]]&amp;"-"&amp;TimeEntry2[[#This Row],[WkNo]]</f>
        <v>#REF!</v>
      </c>
    </row>
    <row r="1152" spans="1:15" x14ac:dyDescent="0.25">
      <c r="A1152" s="26" t="e">
        <f>MOD(IF(ROW()=2,  0.1,    IF(INDEX(TimeEntry2[WkEnd],ROW()-1)  =INDEX(TimeEntry2[WkEnd],ROW()-2),    INDEX(TimeEntry2[format],ROW()-2),    INDEX(TimeEntry2[format],ROW()-2)    +1)),2)</f>
        <v>#REF!</v>
      </c>
      <c r="B1152" s="6"/>
      <c r="C1152" s="7"/>
      <c r="D1152" s="8" t="s">
        <v>191</v>
      </c>
      <c r="E1152" s="7" t="e">
        <f>IF(TimeEntry2[[#This Row],[Date]]=0,#REF!,G1152+(7-L1152))</f>
        <v>#REF!</v>
      </c>
      <c r="F1152" s="21" t="str">
        <f>INDEX(projects[Charge_Code],MATCH(TimeEntry2[[#This Row],[Project_ID]],projects[Project_ID],0))</f>
        <v>210035-51 VBB 3rd - new bridge</v>
      </c>
      <c r="G1152" s="27">
        <f>ROUNDDOWN(TimeEntry2[[#This Row],[Timestamp]],0)</f>
        <v>0</v>
      </c>
      <c r="H1152" s="8">
        <v>7.5</v>
      </c>
      <c r="I1152" s="8" t="str">
        <f t="shared" si="29"/>
        <v>Normal Time</v>
      </c>
      <c r="J1152" s="8"/>
      <c r="K1152" s="24" t="str">
        <f>INDEX(projects[job number],MATCH(TimeEntry2[[#This Row],[Project_ID]],projects[Project_ID],0))</f>
        <v>210035-51</v>
      </c>
      <c r="L1152" s="8" t="str">
        <f>IF(TimeEntry2[[#This Row],[Date]]=0,"",WEEKDAY(G1152,2))</f>
        <v/>
      </c>
      <c r="M1152" s="28" t="e">
        <f>YEAR(TimeEntry2[[#This Row],[WkEnd]])</f>
        <v>#REF!</v>
      </c>
      <c r="N1152" s="28" t="e">
        <f>WEEKNUM(TimeEntry2[[#This Row],[WkEnd]])</f>
        <v>#REF!</v>
      </c>
      <c r="O1152" s="28" t="e">
        <f>TimeEntry2[[#This Row],[Year]]&amp;"-"&amp;TimeEntry2[[#This Row],[WkNo]]</f>
        <v>#REF!</v>
      </c>
    </row>
    <row r="1153" spans="1:15" x14ac:dyDescent="0.25">
      <c r="A1153" s="26" t="e">
        <f>MOD(IF(ROW()=2,  0.1,    IF(INDEX(TimeEntry2[WkEnd],ROW()-1)  =INDEX(TimeEntry2[WkEnd],ROW()-2),    INDEX(TimeEntry2[format],ROW()-2),    INDEX(TimeEntry2[format],ROW()-2)    +1)),2)</f>
        <v>#REF!</v>
      </c>
      <c r="B1153" s="6"/>
      <c r="C1153" s="7"/>
      <c r="D1153" s="8" t="s">
        <v>185</v>
      </c>
      <c r="E1153" s="7" t="e">
        <f>IF(TimeEntry2[[#This Row],[Date]]=0,#REF!,G1153+(7-L1153))</f>
        <v>#REF!</v>
      </c>
      <c r="F1153" s="21" t="str">
        <f>INDEX(projects[Charge_Code],MATCH(TimeEntry2[[#This Row],[Project_ID]],projects[Project_ID],0))</f>
        <v>265720-20 VBB - Assessment</v>
      </c>
      <c r="G1153" s="27">
        <f>ROUNDDOWN(TimeEntry2[[#This Row],[Timestamp]],0)</f>
        <v>0</v>
      </c>
      <c r="H1153" s="8">
        <v>7.5</v>
      </c>
      <c r="I1153" s="8" t="str">
        <f t="shared" si="29"/>
        <v>Normal Time</v>
      </c>
      <c r="J1153" s="8"/>
      <c r="K1153" s="24" t="str">
        <f>INDEX(projects[job number],MATCH(TimeEntry2[[#This Row],[Project_ID]],projects[Project_ID],0))</f>
        <v>265720-20</v>
      </c>
      <c r="L1153" s="8" t="str">
        <f>IF(TimeEntry2[[#This Row],[Date]]=0,"",WEEKDAY(G1153,2))</f>
        <v/>
      </c>
      <c r="M1153" s="28" t="e">
        <f>YEAR(TimeEntry2[[#This Row],[WkEnd]])</f>
        <v>#REF!</v>
      </c>
      <c r="N1153" s="28" t="e">
        <f>WEEKNUM(TimeEntry2[[#This Row],[WkEnd]])</f>
        <v>#REF!</v>
      </c>
      <c r="O1153" s="28" t="e">
        <f>TimeEntry2[[#This Row],[Year]]&amp;"-"&amp;TimeEntry2[[#This Row],[WkNo]]</f>
        <v>#REF!</v>
      </c>
    </row>
    <row r="1154" spans="1:15" x14ac:dyDescent="0.25">
      <c r="A1154" s="26" t="e">
        <f>MOD(IF(ROW()=2,  0.1,    IF(INDEX(TimeEntry2[WkEnd],ROW()-1)  =INDEX(TimeEntry2[WkEnd],ROW()-2),    INDEX(TimeEntry2[format],ROW()-2),    INDEX(TimeEntry2[format],ROW()-2)    +1)),2)</f>
        <v>#REF!</v>
      </c>
      <c r="B1154" s="6"/>
      <c r="C1154" s="7"/>
      <c r="D1154" s="8" t="s">
        <v>185</v>
      </c>
      <c r="E1154" s="7" t="e">
        <f>IF(TimeEntry2[[#This Row],[Date]]=0,#REF!,G1154+(7-L1154))</f>
        <v>#REF!</v>
      </c>
      <c r="F1154" s="21" t="str">
        <f>INDEX(projects[Charge_Code],MATCH(TimeEntry2[[#This Row],[Project_ID]],projects[Project_ID],0))</f>
        <v>265720-20 VBB - Assessment</v>
      </c>
      <c r="G1154" s="27">
        <f>ROUNDDOWN(TimeEntry2[[#This Row],[Timestamp]],0)</f>
        <v>0</v>
      </c>
      <c r="H1154" s="8">
        <v>2</v>
      </c>
      <c r="I1154" s="8" t="str">
        <f t="shared" si="29"/>
        <v>Normal Time</v>
      </c>
      <c r="J1154" s="8"/>
      <c r="K1154" s="24" t="str">
        <f>INDEX(projects[job number],MATCH(TimeEntry2[[#This Row],[Project_ID]],projects[Project_ID],0))</f>
        <v>265720-20</v>
      </c>
      <c r="L1154" s="8" t="str">
        <f>IF(TimeEntry2[[#This Row],[Date]]=0,"",WEEKDAY(G1154,2))</f>
        <v/>
      </c>
      <c r="M1154" s="28" t="e">
        <f>YEAR(TimeEntry2[[#This Row],[WkEnd]])</f>
        <v>#REF!</v>
      </c>
      <c r="N1154" s="28" t="e">
        <f>WEEKNUM(TimeEntry2[[#This Row],[WkEnd]])</f>
        <v>#REF!</v>
      </c>
      <c r="O1154" s="28" t="e">
        <f>TimeEntry2[[#This Row],[Year]]&amp;"-"&amp;TimeEntry2[[#This Row],[WkNo]]</f>
        <v>#REF!</v>
      </c>
    </row>
    <row r="1155" spans="1:15" x14ac:dyDescent="0.25">
      <c r="A1155" s="26" t="e">
        <f>MOD(IF(ROW()=2,  0.1,    IF(INDEX(TimeEntry2[WkEnd],ROW()-1)  =INDEX(TimeEntry2[WkEnd],ROW()-2),    INDEX(TimeEntry2[format],ROW()-2),    INDEX(TimeEntry2[format],ROW()-2)    +1)),2)</f>
        <v>#REF!</v>
      </c>
      <c r="B1155" s="6"/>
      <c r="C1155" s="7"/>
      <c r="D1155" s="8" t="s">
        <v>191</v>
      </c>
      <c r="E1155" s="7" t="e">
        <f>IF(TimeEntry2[[#This Row],[Date]]=0,#REF!,G1155+(7-L1155))</f>
        <v>#REF!</v>
      </c>
      <c r="F1155" s="21" t="str">
        <f>INDEX(projects[Charge_Code],MATCH(TimeEntry2[[#This Row],[Project_ID]],projects[Project_ID],0))</f>
        <v>210035-51 VBB 3rd - new bridge</v>
      </c>
      <c r="G1155" s="27">
        <f>ROUNDDOWN(TimeEntry2[[#This Row],[Timestamp]],0)</f>
        <v>0</v>
      </c>
      <c r="H1155" s="8">
        <v>5.5</v>
      </c>
      <c r="I1155" s="8" t="str">
        <f t="shared" si="29"/>
        <v>Normal Time</v>
      </c>
      <c r="J1155" s="8"/>
      <c r="K1155" s="24" t="str">
        <f>INDEX(projects[job number],MATCH(TimeEntry2[[#This Row],[Project_ID]],projects[Project_ID],0))</f>
        <v>210035-51</v>
      </c>
      <c r="L1155" s="8" t="str">
        <f>IF(TimeEntry2[[#This Row],[Date]]=0,"",WEEKDAY(G1155,2))</f>
        <v/>
      </c>
      <c r="M1155" s="28" t="e">
        <f>YEAR(TimeEntry2[[#This Row],[WkEnd]])</f>
        <v>#REF!</v>
      </c>
      <c r="N1155" s="28" t="e">
        <f>WEEKNUM(TimeEntry2[[#This Row],[WkEnd]])</f>
        <v>#REF!</v>
      </c>
      <c r="O1155" s="28" t="e">
        <f>TimeEntry2[[#This Row],[Year]]&amp;"-"&amp;TimeEntry2[[#This Row],[WkNo]]</f>
        <v>#REF!</v>
      </c>
    </row>
    <row r="1156" spans="1:15" x14ac:dyDescent="0.25">
      <c r="A1156" s="26" t="e">
        <f>MOD(IF(ROW()=2,  0.1,    IF(INDEX(TimeEntry2[WkEnd],ROW()-1)  =INDEX(TimeEntry2[WkEnd],ROW()-2),    INDEX(TimeEntry2[format],ROW()-2),    INDEX(TimeEntry2[format],ROW()-2)    +1)),2)</f>
        <v>#REF!</v>
      </c>
      <c r="B1156" s="6"/>
      <c r="C1156" s="7"/>
      <c r="D1156" s="8" t="s">
        <v>191</v>
      </c>
      <c r="E1156" s="7" t="e">
        <f>IF(TimeEntry2[[#This Row],[Date]]=0,#REF!,G1156+(7-L1156))</f>
        <v>#REF!</v>
      </c>
      <c r="F1156" s="21" t="str">
        <f>INDEX(projects[Charge_Code],MATCH(TimeEntry2[[#This Row],[Project_ID]],projects[Project_ID],0))</f>
        <v>210035-51 VBB 3rd - new bridge</v>
      </c>
      <c r="G1156" s="27">
        <f>ROUNDDOWN(TimeEntry2[[#This Row],[Timestamp]],0)</f>
        <v>0</v>
      </c>
      <c r="H1156" s="8">
        <v>5.5</v>
      </c>
      <c r="I1156" s="8" t="str">
        <f t="shared" si="29"/>
        <v>Normal Time</v>
      </c>
      <c r="J1156" s="8"/>
      <c r="K1156" s="24" t="str">
        <f>INDEX(projects[job number],MATCH(TimeEntry2[[#This Row],[Project_ID]],projects[Project_ID],0))</f>
        <v>210035-51</v>
      </c>
      <c r="L1156" s="8" t="str">
        <f>IF(TimeEntry2[[#This Row],[Date]]=0,"",WEEKDAY(G1156,2))</f>
        <v/>
      </c>
      <c r="M1156" s="28" t="e">
        <f>YEAR(TimeEntry2[[#This Row],[WkEnd]])</f>
        <v>#REF!</v>
      </c>
      <c r="N1156" s="28" t="e">
        <f>WEEKNUM(TimeEntry2[[#This Row],[WkEnd]])</f>
        <v>#REF!</v>
      </c>
      <c r="O1156" s="28" t="e">
        <f>TimeEntry2[[#This Row],[Year]]&amp;"-"&amp;TimeEntry2[[#This Row],[WkNo]]</f>
        <v>#REF!</v>
      </c>
    </row>
    <row r="1157" spans="1:15" x14ac:dyDescent="0.25">
      <c r="A1157" s="26" t="e">
        <f>MOD(IF(ROW()=2,  0.1,    IF(INDEX(TimeEntry2[WkEnd],ROW()-1)  =INDEX(TimeEntry2[WkEnd],ROW()-2),    INDEX(TimeEntry2[format],ROW()-2),    INDEX(TimeEntry2[format],ROW()-2)    +1)),2)</f>
        <v>#REF!</v>
      </c>
      <c r="B1157" s="6"/>
      <c r="C1157" s="7"/>
      <c r="D1157" s="8" t="s">
        <v>185</v>
      </c>
      <c r="E1157" s="7" t="e">
        <f>IF(TimeEntry2[[#This Row],[Date]]=0,#REF!,G1157+(7-L1157))</f>
        <v>#REF!</v>
      </c>
      <c r="F1157" s="21" t="str">
        <f>INDEX(projects[Charge_Code],MATCH(TimeEntry2[[#This Row],[Project_ID]],projects[Project_ID],0))</f>
        <v>265720-20 VBB - Assessment</v>
      </c>
      <c r="G1157" s="27">
        <f>ROUNDDOWN(TimeEntry2[[#This Row],[Timestamp]],0)</f>
        <v>0</v>
      </c>
      <c r="H1157" s="8">
        <v>2</v>
      </c>
      <c r="I1157" s="8" t="str">
        <f t="shared" si="29"/>
        <v>Normal Time</v>
      </c>
      <c r="J1157" s="8"/>
      <c r="K1157" s="24" t="str">
        <f>INDEX(projects[job number],MATCH(TimeEntry2[[#This Row],[Project_ID]],projects[Project_ID],0))</f>
        <v>265720-20</v>
      </c>
      <c r="L1157" s="8" t="str">
        <f>IF(TimeEntry2[[#This Row],[Date]]=0,"",WEEKDAY(G1157,2))</f>
        <v/>
      </c>
      <c r="M1157" s="28" t="e">
        <f>YEAR(TimeEntry2[[#This Row],[WkEnd]])</f>
        <v>#REF!</v>
      </c>
      <c r="N1157" s="28" t="e">
        <f>WEEKNUM(TimeEntry2[[#This Row],[WkEnd]])</f>
        <v>#REF!</v>
      </c>
      <c r="O1157" s="28" t="e">
        <f>TimeEntry2[[#This Row],[Year]]&amp;"-"&amp;TimeEntry2[[#This Row],[WkNo]]</f>
        <v>#REF!</v>
      </c>
    </row>
    <row r="1158" spans="1:15" x14ac:dyDescent="0.25">
      <c r="A1158" s="26" t="e">
        <f>MOD(IF(ROW()=2,  0.1,    IF(INDEX(TimeEntry2[WkEnd],ROW()-1)  =INDEX(TimeEntry2[WkEnd],ROW()-2),    INDEX(TimeEntry2[format],ROW()-2),    INDEX(TimeEntry2[format],ROW()-2)    +1)),2)</f>
        <v>#REF!</v>
      </c>
      <c r="B1158" s="6"/>
      <c r="C1158" s="7"/>
      <c r="D1158" s="8" t="s">
        <v>185</v>
      </c>
      <c r="E1158" s="7" t="e">
        <f>IF(TimeEntry2[[#This Row],[Date]]=0,#REF!,G1158+(7-L1158))</f>
        <v>#REF!</v>
      </c>
      <c r="F1158" s="21" t="str">
        <f>INDEX(projects[Charge_Code],MATCH(TimeEntry2[[#This Row],[Project_ID]],projects[Project_ID],0))</f>
        <v>265720-20 VBB - Assessment</v>
      </c>
      <c r="G1158" s="27">
        <f>ROUNDDOWN(TimeEntry2[[#This Row],[Timestamp]],0)</f>
        <v>0</v>
      </c>
      <c r="H1158" s="8">
        <v>7.5</v>
      </c>
      <c r="I1158" s="8" t="str">
        <f t="shared" si="29"/>
        <v>Normal Time</v>
      </c>
      <c r="J1158" s="8"/>
      <c r="K1158" s="24" t="str">
        <f>INDEX(projects[job number],MATCH(TimeEntry2[[#This Row],[Project_ID]],projects[Project_ID],0))</f>
        <v>265720-20</v>
      </c>
      <c r="L1158" s="8" t="str">
        <f>IF(TimeEntry2[[#This Row],[Date]]=0,"",WEEKDAY(G1158,2))</f>
        <v/>
      </c>
      <c r="M1158" s="28" t="e">
        <f>YEAR(TimeEntry2[[#This Row],[WkEnd]])</f>
        <v>#REF!</v>
      </c>
      <c r="N1158" s="28" t="e">
        <f>WEEKNUM(TimeEntry2[[#This Row],[WkEnd]])</f>
        <v>#REF!</v>
      </c>
      <c r="O1158" s="28" t="e">
        <f>TimeEntry2[[#This Row],[Year]]&amp;"-"&amp;TimeEntry2[[#This Row],[WkNo]]</f>
        <v>#REF!</v>
      </c>
    </row>
    <row r="1159" spans="1:15" x14ac:dyDescent="0.25">
      <c r="A1159" s="26" t="e">
        <f>MOD(IF(ROW()=2,  0.1,    IF(INDEX(TimeEntry2[WkEnd],ROW()-1)  =INDEX(TimeEntry2[WkEnd],ROW()-2),    INDEX(TimeEntry2[format],ROW()-2),    INDEX(TimeEntry2[format],ROW()-2)    +1)),2)</f>
        <v>#REF!</v>
      </c>
      <c r="B1159" s="6"/>
      <c r="C1159" s="7"/>
      <c r="D1159" s="8" t="s">
        <v>191</v>
      </c>
      <c r="E1159" s="7" t="e">
        <f>IF(TimeEntry2[[#This Row],[Date]]=0,#REF!,G1159+(7-L1159))</f>
        <v>#REF!</v>
      </c>
      <c r="F1159" s="21" t="str">
        <f>INDEX(projects[Charge_Code],MATCH(TimeEntry2[[#This Row],[Project_ID]],projects[Project_ID],0))</f>
        <v>210035-51 VBB 3rd - new bridge</v>
      </c>
      <c r="G1159" s="27">
        <f>ROUNDDOWN(TimeEntry2[[#This Row],[Timestamp]],0)</f>
        <v>0</v>
      </c>
      <c r="H1159" s="8">
        <v>7.5</v>
      </c>
      <c r="I1159" s="8" t="str">
        <f t="shared" si="29"/>
        <v>Normal Time</v>
      </c>
      <c r="J1159" s="8"/>
      <c r="K1159" s="24" t="str">
        <f>INDEX(projects[job number],MATCH(TimeEntry2[[#This Row],[Project_ID]],projects[Project_ID],0))</f>
        <v>210035-51</v>
      </c>
      <c r="L1159" s="8" t="str">
        <f>IF(TimeEntry2[[#This Row],[Date]]=0,"",WEEKDAY(G1159,2))</f>
        <v/>
      </c>
      <c r="M1159" s="28" t="e">
        <f>YEAR(TimeEntry2[[#This Row],[WkEnd]])</f>
        <v>#REF!</v>
      </c>
      <c r="N1159" s="28" t="e">
        <f>WEEKNUM(TimeEntry2[[#This Row],[WkEnd]])</f>
        <v>#REF!</v>
      </c>
      <c r="O1159" s="28" t="e">
        <f>TimeEntry2[[#This Row],[Year]]&amp;"-"&amp;TimeEntry2[[#This Row],[WkNo]]</f>
        <v>#REF!</v>
      </c>
    </row>
    <row r="1160" spans="1:15" x14ac:dyDescent="0.25">
      <c r="A1160" s="26" t="e">
        <f>MOD(IF(ROW()=2,  0.1,    IF(INDEX(TimeEntry2[WkEnd],ROW()-1)  =INDEX(TimeEntry2[WkEnd],ROW()-2),    INDEX(TimeEntry2[format],ROW()-2),    INDEX(TimeEntry2[format],ROW()-2)    +1)),2)</f>
        <v>#REF!</v>
      </c>
      <c r="B1160" s="6"/>
      <c r="C1160" s="7"/>
      <c r="D1160" s="8" t="s">
        <v>191</v>
      </c>
      <c r="E1160" s="7" t="e">
        <f>IF(TimeEntry2[[#This Row],[Date]]=0,#REF!,G1160+(7-L1160))</f>
        <v>#REF!</v>
      </c>
      <c r="F1160" s="21" t="str">
        <f>INDEX(projects[Charge_Code],MATCH(TimeEntry2[[#This Row],[Project_ID]],projects[Project_ID],0))</f>
        <v>210035-51 VBB 3rd - new bridge</v>
      </c>
      <c r="G1160" s="27">
        <f>ROUNDDOWN(TimeEntry2[[#This Row],[Timestamp]],0)</f>
        <v>0</v>
      </c>
      <c r="H1160" s="8">
        <v>3.75</v>
      </c>
      <c r="I1160" s="8" t="str">
        <f t="shared" si="29"/>
        <v>Normal Time</v>
      </c>
      <c r="J1160" s="8"/>
      <c r="K1160" s="24" t="str">
        <f>INDEX(projects[job number],MATCH(TimeEntry2[[#This Row],[Project_ID]],projects[Project_ID],0))</f>
        <v>210035-51</v>
      </c>
      <c r="L1160" s="8" t="str">
        <f>IF(TimeEntry2[[#This Row],[Date]]=0,"",WEEKDAY(G1160,2))</f>
        <v/>
      </c>
      <c r="M1160" s="28" t="e">
        <f>YEAR(TimeEntry2[[#This Row],[WkEnd]])</f>
        <v>#REF!</v>
      </c>
      <c r="N1160" s="28" t="e">
        <f>WEEKNUM(TimeEntry2[[#This Row],[WkEnd]])</f>
        <v>#REF!</v>
      </c>
      <c r="O1160" s="28" t="e">
        <f>TimeEntry2[[#This Row],[Year]]&amp;"-"&amp;TimeEntry2[[#This Row],[WkNo]]</f>
        <v>#REF!</v>
      </c>
    </row>
    <row r="1161" spans="1:15" x14ac:dyDescent="0.25">
      <c r="A1161" s="26" t="e">
        <f>MOD(IF(ROW()=2,  0.1,    IF(INDEX(TimeEntry2[WkEnd],ROW()-1)  =INDEX(TimeEntry2[WkEnd],ROW()-2),    INDEX(TimeEntry2[format],ROW()-2),    INDEX(TimeEntry2[format],ROW()-2)    +1)),2)</f>
        <v>#REF!</v>
      </c>
      <c r="B1161" s="6"/>
      <c r="C1161" s="7"/>
      <c r="D1161" s="8" t="s">
        <v>100</v>
      </c>
      <c r="E1161" s="7" t="e">
        <f>IF(TimeEntry2[[#This Row],[Date]]=0,#REF!,G1161+(7-L1161))</f>
        <v>#REF!</v>
      </c>
      <c r="F1161" s="21" t="str">
        <f>INDEX(projects[Charge_Code],MATCH(TimeEntry2[[#This Row],[Project_ID]],projects[Project_ID],0))</f>
        <v>HOLIDAY</v>
      </c>
      <c r="G1161" s="27">
        <f>ROUNDDOWN(TimeEntry2[[#This Row],[Timestamp]],0)</f>
        <v>0</v>
      </c>
      <c r="H1161" s="8">
        <v>3.75</v>
      </c>
      <c r="I1161" s="8" t="str">
        <f t="shared" si="29"/>
        <v>Normal Time</v>
      </c>
      <c r="J1161" s="8"/>
      <c r="K1161" s="24" t="str">
        <f>INDEX(projects[job number],MATCH(TimeEntry2[[#This Row],[Project_ID]],projects[Project_ID],0))</f>
        <v>HOLIDAY</v>
      </c>
      <c r="L1161" s="8" t="str">
        <f>IF(TimeEntry2[[#This Row],[Date]]=0,"",WEEKDAY(G1161,2))</f>
        <v/>
      </c>
      <c r="M1161" s="28" t="e">
        <f>YEAR(TimeEntry2[[#This Row],[WkEnd]])</f>
        <v>#REF!</v>
      </c>
      <c r="N1161" s="28" t="e">
        <f>WEEKNUM(TimeEntry2[[#This Row],[WkEnd]])</f>
        <v>#REF!</v>
      </c>
      <c r="O1161" s="28" t="e">
        <f>TimeEntry2[[#This Row],[Year]]&amp;"-"&amp;TimeEntry2[[#This Row],[WkNo]]</f>
        <v>#REF!</v>
      </c>
    </row>
    <row r="1162" spans="1:15" x14ac:dyDescent="0.25">
      <c r="A1162" s="26" t="e">
        <f>MOD(IF(ROW()=2,  0.1,    IF(INDEX(TimeEntry2[WkEnd],ROW()-1)  =INDEX(TimeEntry2[WkEnd],ROW()-2),    INDEX(TimeEntry2[format],ROW()-2),    INDEX(TimeEntry2[format],ROW()-2)    +1)),2)</f>
        <v>#REF!</v>
      </c>
      <c r="B1162" s="6"/>
      <c r="C1162" s="7"/>
      <c r="D1162" s="8" t="s">
        <v>191</v>
      </c>
      <c r="E1162" s="7" t="e">
        <f>IF(TimeEntry2[[#This Row],[Date]]=0,#REF!,G1162+(7-L1162))</f>
        <v>#REF!</v>
      </c>
      <c r="F1162" s="21" t="str">
        <f>INDEX(projects[Charge_Code],MATCH(TimeEntry2[[#This Row],[Project_ID]],projects[Project_ID],0))</f>
        <v>210035-51 VBB 3rd - new bridge</v>
      </c>
      <c r="G1162" s="27">
        <f>ROUNDDOWN(TimeEntry2[[#This Row],[Timestamp]],0)</f>
        <v>0</v>
      </c>
      <c r="H1162" s="8">
        <v>5.5</v>
      </c>
      <c r="I1162" s="8" t="str">
        <f t="shared" si="29"/>
        <v>Normal Time</v>
      </c>
      <c r="J1162" s="8"/>
      <c r="K1162" s="24" t="str">
        <f>INDEX(projects[job number],MATCH(TimeEntry2[[#This Row],[Project_ID]],projects[Project_ID],0))</f>
        <v>210035-51</v>
      </c>
      <c r="L1162" s="8" t="str">
        <f>IF(TimeEntry2[[#This Row],[Date]]=0,"",WEEKDAY(G1162,2))</f>
        <v/>
      </c>
      <c r="M1162" s="28" t="e">
        <f>YEAR(TimeEntry2[[#This Row],[WkEnd]])</f>
        <v>#REF!</v>
      </c>
      <c r="N1162" s="28" t="e">
        <f>WEEKNUM(TimeEntry2[[#This Row],[WkEnd]])</f>
        <v>#REF!</v>
      </c>
      <c r="O1162" s="28" t="e">
        <f>TimeEntry2[[#This Row],[Year]]&amp;"-"&amp;TimeEntry2[[#This Row],[WkNo]]</f>
        <v>#REF!</v>
      </c>
    </row>
    <row r="1163" spans="1:15" x14ac:dyDescent="0.25">
      <c r="A1163" s="26" t="e">
        <f>MOD(IF(ROW()=2,  0.1,    IF(INDEX(TimeEntry2[WkEnd],ROW()-1)  =INDEX(TimeEntry2[WkEnd],ROW()-2),    INDEX(TimeEntry2[format],ROW()-2),    INDEX(TimeEntry2[format],ROW()-2)    +1)),2)</f>
        <v>#REF!</v>
      </c>
      <c r="B1163" s="6"/>
      <c r="C1163" s="7"/>
      <c r="D1163" s="8" t="s">
        <v>191</v>
      </c>
      <c r="E1163" s="7" t="e">
        <f>IF(TimeEntry2[[#This Row],[Date]]=0,#REF!,G1163+(7-L1163))</f>
        <v>#REF!</v>
      </c>
      <c r="F1163" s="21" t="str">
        <f>INDEX(projects[Charge_Code],MATCH(TimeEntry2[[#This Row],[Project_ID]],projects[Project_ID],0))</f>
        <v>210035-51 VBB 3rd - new bridge</v>
      </c>
      <c r="G1163" s="27">
        <f>ROUNDDOWN(TimeEntry2[[#This Row],[Timestamp]],0)</f>
        <v>0</v>
      </c>
      <c r="H1163" s="8">
        <v>2</v>
      </c>
      <c r="I1163" s="8" t="str">
        <f t="shared" si="29"/>
        <v>Normal Time</v>
      </c>
      <c r="J1163" s="8"/>
      <c r="K1163" s="24" t="str">
        <f>INDEX(projects[job number],MATCH(TimeEntry2[[#This Row],[Project_ID]],projects[Project_ID],0))</f>
        <v>210035-51</v>
      </c>
      <c r="L1163" s="8" t="str">
        <f>IF(TimeEntry2[[#This Row],[Date]]=0,"",WEEKDAY(G1163,2))</f>
        <v/>
      </c>
      <c r="M1163" s="28" t="e">
        <f>YEAR(TimeEntry2[[#This Row],[WkEnd]])</f>
        <v>#REF!</v>
      </c>
      <c r="N1163" s="28" t="e">
        <f>WEEKNUM(TimeEntry2[[#This Row],[WkEnd]])</f>
        <v>#REF!</v>
      </c>
      <c r="O1163" s="28" t="e">
        <f>TimeEntry2[[#This Row],[Year]]&amp;"-"&amp;TimeEntry2[[#This Row],[WkNo]]</f>
        <v>#REF!</v>
      </c>
    </row>
    <row r="1164" spans="1:15" x14ac:dyDescent="0.25">
      <c r="A1164" s="26" t="e">
        <f>MOD(IF(ROW()=2,  0.1,    IF(INDEX(TimeEntry2[WkEnd],ROW()-1)  =INDEX(TimeEntry2[WkEnd],ROW()-2),    INDEX(TimeEntry2[format],ROW()-2),    INDEX(TimeEntry2[format],ROW()-2)    +1)),2)</f>
        <v>#REF!</v>
      </c>
      <c r="B1164" s="6"/>
      <c r="C1164" s="7"/>
      <c r="D1164" s="8" t="s">
        <v>185</v>
      </c>
      <c r="E1164" s="7" t="e">
        <f>IF(TimeEntry2[[#This Row],[Date]]=0,#REF!,G1164+(7-L1164))</f>
        <v>#REF!</v>
      </c>
      <c r="F1164" s="21" t="str">
        <f>INDEX(projects[Charge_Code],MATCH(TimeEntry2[[#This Row],[Project_ID]],projects[Project_ID],0))</f>
        <v>265720-20 VBB - Assessment</v>
      </c>
      <c r="G1164" s="27">
        <f>ROUNDDOWN(TimeEntry2[[#This Row],[Timestamp]],0)</f>
        <v>0</v>
      </c>
      <c r="H1164" s="8">
        <v>7.5</v>
      </c>
      <c r="I1164" s="8" t="str">
        <f t="shared" si="29"/>
        <v>Normal Time</v>
      </c>
      <c r="J1164" s="8"/>
      <c r="K1164" s="24" t="str">
        <f>INDEX(projects[job number],MATCH(TimeEntry2[[#This Row],[Project_ID]],projects[Project_ID],0))</f>
        <v>265720-20</v>
      </c>
      <c r="L1164" s="8" t="str">
        <f>IF(TimeEntry2[[#This Row],[Date]]=0,"",WEEKDAY(G1164,2))</f>
        <v/>
      </c>
      <c r="M1164" s="28" t="e">
        <f>YEAR(TimeEntry2[[#This Row],[WkEnd]])</f>
        <v>#REF!</v>
      </c>
      <c r="N1164" s="28" t="e">
        <f>WEEKNUM(TimeEntry2[[#This Row],[WkEnd]])</f>
        <v>#REF!</v>
      </c>
      <c r="O1164" s="28" t="e">
        <f>TimeEntry2[[#This Row],[Year]]&amp;"-"&amp;TimeEntry2[[#This Row],[WkNo]]</f>
        <v>#REF!</v>
      </c>
    </row>
    <row r="1165" spans="1:15" x14ac:dyDescent="0.25">
      <c r="A1165" s="26" t="e">
        <f>MOD(IF(ROW()=2,  0.1,    IF(INDEX(TimeEntry2[WkEnd],ROW()-1)  =INDEX(TimeEntry2[WkEnd],ROW()-2),    INDEX(TimeEntry2[format],ROW()-2),    INDEX(TimeEntry2[format],ROW()-2)    +1)),2)</f>
        <v>#REF!</v>
      </c>
      <c r="B1165" s="6"/>
      <c r="C1165" s="7"/>
      <c r="D1165" s="8" t="s">
        <v>185</v>
      </c>
      <c r="E1165" s="7" t="e">
        <f>IF(TimeEntry2[[#This Row],[Date]]=0,#REF!,G1165+(7-L1165))</f>
        <v>#REF!</v>
      </c>
      <c r="F1165" s="21" t="str">
        <f>INDEX(projects[Charge_Code],MATCH(TimeEntry2[[#This Row],[Project_ID]],projects[Project_ID],0))</f>
        <v>265720-20 VBB - Assessment</v>
      </c>
      <c r="G1165" s="27">
        <f>ROUNDDOWN(TimeEntry2[[#This Row],[Timestamp]],0)</f>
        <v>0</v>
      </c>
      <c r="H1165" s="8">
        <v>3.75</v>
      </c>
      <c r="I1165" s="8" t="str">
        <f t="shared" si="29"/>
        <v>Normal Time</v>
      </c>
      <c r="J1165" s="8"/>
      <c r="K1165" s="24" t="str">
        <f>INDEX(projects[job number],MATCH(TimeEntry2[[#This Row],[Project_ID]],projects[Project_ID],0))</f>
        <v>265720-20</v>
      </c>
      <c r="L1165" s="8" t="str">
        <f>IF(TimeEntry2[[#This Row],[Date]]=0,"",WEEKDAY(G1165,2))</f>
        <v/>
      </c>
      <c r="M1165" s="28" t="e">
        <f>YEAR(TimeEntry2[[#This Row],[WkEnd]])</f>
        <v>#REF!</v>
      </c>
      <c r="N1165" s="28" t="e">
        <f>WEEKNUM(TimeEntry2[[#This Row],[WkEnd]])</f>
        <v>#REF!</v>
      </c>
      <c r="O1165" s="28" t="e">
        <f>TimeEntry2[[#This Row],[Year]]&amp;"-"&amp;TimeEntry2[[#This Row],[WkNo]]</f>
        <v>#REF!</v>
      </c>
    </row>
    <row r="1166" spans="1:15" x14ac:dyDescent="0.25">
      <c r="A1166" s="26" t="e">
        <f>MOD(IF(ROW()=2,  0.1,    IF(INDEX(TimeEntry2[WkEnd],ROW()-1)  =INDEX(TimeEntry2[WkEnd],ROW()-2),    INDEX(TimeEntry2[format],ROW()-2),    INDEX(TimeEntry2[format],ROW()-2)    +1)),2)</f>
        <v>#REF!</v>
      </c>
      <c r="B1166" s="6"/>
      <c r="C1166" s="7"/>
      <c r="D1166" s="8" t="s">
        <v>100</v>
      </c>
      <c r="E1166" s="7" t="e">
        <f>IF(TimeEntry2[[#This Row],[Date]]=0,#REF!,G1166+(7-L1166))</f>
        <v>#REF!</v>
      </c>
      <c r="F1166" s="21" t="str">
        <f>INDEX(projects[Charge_Code],MATCH(TimeEntry2[[#This Row],[Project_ID]],projects[Project_ID],0))</f>
        <v>HOLIDAY</v>
      </c>
      <c r="G1166" s="27">
        <f>ROUNDDOWN(TimeEntry2[[#This Row],[Timestamp]],0)</f>
        <v>0</v>
      </c>
      <c r="H1166" s="8">
        <v>3.75</v>
      </c>
      <c r="I1166" s="8" t="str">
        <f t="shared" si="29"/>
        <v>Normal Time</v>
      </c>
      <c r="J1166" s="8"/>
      <c r="K1166" s="24" t="str">
        <f>INDEX(projects[job number],MATCH(TimeEntry2[[#This Row],[Project_ID]],projects[Project_ID],0))</f>
        <v>HOLIDAY</v>
      </c>
      <c r="L1166" s="8" t="str">
        <f>IF(TimeEntry2[[#This Row],[Date]]=0,"",WEEKDAY(G1166,2))</f>
        <v/>
      </c>
      <c r="M1166" s="28" t="e">
        <f>YEAR(TimeEntry2[[#This Row],[WkEnd]])</f>
        <v>#REF!</v>
      </c>
      <c r="N1166" s="28" t="e">
        <f>WEEKNUM(TimeEntry2[[#This Row],[WkEnd]])</f>
        <v>#REF!</v>
      </c>
      <c r="O1166" s="28" t="e">
        <f>TimeEntry2[[#This Row],[Year]]&amp;"-"&amp;TimeEntry2[[#This Row],[WkNo]]</f>
        <v>#REF!</v>
      </c>
    </row>
    <row r="1167" spans="1:15" x14ac:dyDescent="0.25">
      <c r="A1167" s="26" t="e">
        <f>MOD(IF(ROW()=2,  0.1,    IF(INDEX(TimeEntry2[WkEnd],ROW()-1)  =INDEX(TimeEntry2[WkEnd],ROW()-2),    INDEX(TimeEntry2[format],ROW()-2),    INDEX(TimeEntry2[format],ROW()-2)    +1)),2)</f>
        <v>#REF!</v>
      </c>
      <c r="B1167" s="6"/>
      <c r="C1167" s="7"/>
      <c r="D1167" s="8" t="s">
        <v>185</v>
      </c>
      <c r="E1167" s="7" t="e">
        <f>IF(TimeEntry2[[#This Row],[Date]]=0,#REF!,G1167+(7-L1167))</f>
        <v>#REF!</v>
      </c>
      <c r="F1167" s="21" t="str">
        <f>INDEX(projects[Charge_Code],MATCH(TimeEntry2[[#This Row],[Project_ID]],projects[Project_ID],0))</f>
        <v>265720-20 VBB - Assessment</v>
      </c>
      <c r="G1167" s="27">
        <f>ROUNDDOWN(TimeEntry2[[#This Row],[Timestamp]],0)</f>
        <v>0</v>
      </c>
      <c r="H1167" s="8">
        <v>0</v>
      </c>
      <c r="I1167" s="8" t="str">
        <f t="shared" si="29"/>
        <v>Normal Time</v>
      </c>
      <c r="J1167" s="8"/>
      <c r="K1167" s="24" t="str">
        <f>INDEX(projects[job number],MATCH(TimeEntry2[[#This Row],[Project_ID]],projects[Project_ID],0))</f>
        <v>265720-20</v>
      </c>
      <c r="L1167" s="8" t="str">
        <f>IF(TimeEntry2[[#This Row],[Date]]=0,"",WEEKDAY(G1167,2))</f>
        <v/>
      </c>
      <c r="M1167" s="28" t="e">
        <f>YEAR(TimeEntry2[[#This Row],[WkEnd]])</f>
        <v>#REF!</v>
      </c>
      <c r="N1167" s="28" t="e">
        <f>WEEKNUM(TimeEntry2[[#This Row],[WkEnd]])</f>
        <v>#REF!</v>
      </c>
      <c r="O1167" s="28" t="e">
        <f>TimeEntry2[[#This Row],[Year]]&amp;"-"&amp;TimeEntry2[[#This Row],[WkNo]]</f>
        <v>#REF!</v>
      </c>
    </row>
    <row r="1168" spans="1:15" x14ac:dyDescent="0.25">
      <c r="A1168" s="26" t="e">
        <f>MOD(IF(ROW()=2,  0.1,    IF(INDEX(TimeEntry2[WkEnd],ROW()-1)  =INDEX(TimeEntry2[WkEnd],ROW()-2),    INDEX(TimeEntry2[format],ROW()-2),    INDEX(TimeEntry2[format],ROW()-2)    +1)),2)</f>
        <v>#REF!</v>
      </c>
      <c r="B1168" s="6"/>
      <c r="C1168" s="7"/>
      <c r="D1168" s="8" t="s">
        <v>191</v>
      </c>
      <c r="E1168" s="7" t="e">
        <f>IF(TimeEntry2[[#This Row],[Date]]=0,#REF!,G1168+(7-L1168))</f>
        <v>#REF!</v>
      </c>
      <c r="F1168" s="21" t="str">
        <f>INDEX(projects[Charge_Code],MATCH(TimeEntry2[[#This Row],[Project_ID]],projects[Project_ID],0))</f>
        <v>210035-51 VBB 3rd - new bridge</v>
      </c>
      <c r="G1168" s="27">
        <f>ROUNDDOWN(TimeEntry2[[#This Row],[Timestamp]],0)</f>
        <v>0</v>
      </c>
      <c r="H1168" s="8">
        <v>0</v>
      </c>
      <c r="I1168" s="8" t="str">
        <f t="shared" si="29"/>
        <v>Normal Time</v>
      </c>
      <c r="J1168" s="8"/>
      <c r="K1168" s="24" t="str">
        <f>INDEX(projects[job number],MATCH(TimeEntry2[[#This Row],[Project_ID]],projects[Project_ID],0))</f>
        <v>210035-51</v>
      </c>
      <c r="L1168" s="8" t="str">
        <f>IF(TimeEntry2[[#This Row],[Date]]=0,"",WEEKDAY(G1168,2))</f>
        <v/>
      </c>
      <c r="M1168" s="28" t="e">
        <f>YEAR(TimeEntry2[[#This Row],[WkEnd]])</f>
        <v>#REF!</v>
      </c>
      <c r="N1168" s="28" t="e">
        <f>WEEKNUM(TimeEntry2[[#This Row],[WkEnd]])</f>
        <v>#REF!</v>
      </c>
      <c r="O1168" s="28" t="e">
        <f>TimeEntry2[[#This Row],[Year]]&amp;"-"&amp;TimeEntry2[[#This Row],[WkNo]]</f>
        <v>#REF!</v>
      </c>
    </row>
    <row r="1169" spans="1:15" x14ac:dyDescent="0.25">
      <c r="A1169" s="26" t="e">
        <f>MOD(IF(ROW()=2,  0.1,    IF(INDEX(TimeEntry2[WkEnd],ROW()-1)  =INDEX(TimeEntry2[WkEnd],ROW()-2),    INDEX(TimeEntry2[format],ROW()-2),    INDEX(TimeEntry2[format],ROW()-2)    +1)),2)</f>
        <v>#REF!</v>
      </c>
      <c r="B1169" s="6"/>
      <c r="C1169" s="7"/>
      <c r="D1169" s="8" t="s">
        <v>191</v>
      </c>
      <c r="E1169" s="7" t="e">
        <f>IF(TimeEntry2[[#This Row],[Date]]=0,#REF!,G1169+(7-L1169))</f>
        <v>#REF!</v>
      </c>
      <c r="F1169" s="21" t="str">
        <f>INDEX(projects[Charge_Code],MATCH(TimeEntry2[[#This Row],[Project_ID]],projects[Project_ID],0))</f>
        <v>210035-51 VBB 3rd - new bridge</v>
      </c>
      <c r="G1169" s="27">
        <f>ROUNDDOWN(TimeEntry2[[#This Row],[Timestamp]],0)</f>
        <v>0</v>
      </c>
      <c r="H1169" s="8">
        <v>0</v>
      </c>
      <c r="I1169" s="8" t="str">
        <f t="shared" si="29"/>
        <v>Normal Time</v>
      </c>
      <c r="J1169" s="8"/>
      <c r="K1169" s="24" t="str">
        <f>INDEX(projects[job number],MATCH(TimeEntry2[[#This Row],[Project_ID]],projects[Project_ID],0))</f>
        <v>210035-51</v>
      </c>
      <c r="L1169" s="8" t="str">
        <f>IF(TimeEntry2[[#This Row],[Date]]=0,"",WEEKDAY(G1169,2))</f>
        <v/>
      </c>
      <c r="M1169" s="28" t="e">
        <f>YEAR(TimeEntry2[[#This Row],[WkEnd]])</f>
        <v>#REF!</v>
      </c>
      <c r="N1169" s="28" t="e">
        <f>WEEKNUM(TimeEntry2[[#This Row],[WkEnd]])</f>
        <v>#REF!</v>
      </c>
      <c r="O1169" s="28" t="e">
        <f>TimeEntry2[[#This Row],[Year]]&amp;"-"&amp;TimeEntry2[[#This Row],[WkNo]]</f>
        <v>#REF!</v>
      </c>
    </row>
    <row r="1170" spans="1:15" x14ac:dyDescent="0.25">
      <c r="A1170" s="26" t="e">
        <f>MOD(IF(ROW()=2,  0.1,    IF(INDEX(TimeEntry2[WkEnd],ROW()-1)  =INDEX(TimeEntry2[WkEnd],ROW()-2),    INDEX(TimeEntry2[format],ROW()-2),    INDEX(TimeEntry2[format],ROW()-2)    +1)),2)</f>
        <v>#REF!</v>
      </c>
      <c r="B1170" s="6"/>
      <c r="C1170" s="7"/>
      <c r="D1170" s="8" t="s">
        <v>191</v>
      </c>
      <c r="E1170" s="7" t="e">
        <f>IF(TimeEntry2[[#This Row],[Date]]=0,#REF!,G1170+(7-L1170))</f>
        <v>#REF!</v>
      </c>
      <c r="F1170" s="21" t="str">
        <f>INDEX(projects[Charge_Code],MATCH(TimeEntry2[[#This Row],[Project_ID]],projects[Project_ID],0))</f>
        <v>210035-51 VBB 3rd - new bridge</v>
      </c>
      <c r="G1170" s="27">
        <f>ROUNDDOWN(TimeEntry2[[#This Row],[Timestamp]],0)</f>
        <v>0</v>
      </c>
      <c r="H1170" s="8">
        <v>0</v>
      </c>
      <c r="I1170" s="8" t="str">
        <f t="shared" si="29"/>
        <v>Normal Time</v>
      </c>
      <c r="J1170" s="8"/>
      <c r="K1170" s="24" t="str">
        <f>INDEX(projects[job number],MATCH(TimeEntry2[[#This Row],[Project_ID]],projects[Project_ID],0))</f>
        <v>210035-51</v>
      </c>
      <c r="L1170" s="8" t="str">
        <f>IF(TimeEntry2[[#This Row],[Date]]=0,"",WEEKDAY(G1170,2))</f>
        <v/>
      </c>
      <c r="M1170" s="28" t="e">
        <f>YEAR(TimeEntry2[[#This Row],[WkEnd]])</f>
        <v>#REF!</v>
      </c>
      <c r="N1170" s="28" t="e">
        <f>WEEKNUM(TimeEntry2[[#This Row],[WkEnd]])</f>
        <v>#REF!</v>
      </c>
      <c r="O1170" s="28" t="e">
        <f>TimeEntry2[[#This Row],[Year]]&amp;"-"&amp;TimeEntry2[[#This Row],[WkNo]]</f>
        <v>#REF!</v>
      </c>
    </row>
    <row r="1171" spans="1:15" x14ac:dyDescent="0.25">
      <c r="A1171" s="26" t="e">
        <f>MOD(IF(ROW()=2,  0.1,    IF(INDEX(TimeEntry2[WkEnd],ROW()-1)  =INDEX(TimeEntry2[WkEnd],ROW()-2),    INDEX(TimeEntry2[format],ROW()-2),    INDEX(TimeEntry2[format],ROW()-2)    +1)),2)</f>
        <v>#REF!</v>
      </c>
      <c r="B1171" s="6"/>
      <c r="C1171" s="7"/>
      <c r="D1171" s="8" t="s">
        <v>185</v>
      </c>
      <c r="E1171" s="7" t="e">
        <f>IF(TimeEntry2[[#This Row],[Date]]=0,#REF!,G1171+(7-L1171))</f>
        <v>#REF!</v>
      </c>
      <c r="F1171" s="21" t="str">
        <f>INDEX(projects[Charge_Code],MATCH(TimeEntry2[[#This Row],[Project_ID]],projects[Project_ID],0))</f>
        <v>265720-20 VBB - Assessment</v>
      </c>
      <c r="G1171" s="27">
        <f>ROUNDDOWN(TimeEntry2[[#This Row],[Timestamp]],0)</f>
        <v>0</v>
      </c>
      <c r="H1171" s="8">
        <v>0</v>
      </c>
      <c r="I1171" s="8" t="str">
        <f t="shared" si="29"/>
        <v>Normal Time</v>
      </c>
      <c r="J1171" s="8"/>
      <c r="K1171" s="24" t="str">
        <f>INDEX(projects[job number],MATCH(TimeEntry2[[#This Row],[Project_ID]],projects[Project_ID],0))</f>
        <v>265720-20</v>
      </c>
      <c r="L1171" s="8" t="str">
        <f>IF(TimeEntry2[[#This Row],[Date]]=0,"",WEEKDAY(G1171,2))</f>
        <v/>
      </c>
      <c r="M1171" s="28" t="e">
        <f>YEAR(TimeEntry2[[#This Row],[WkEnd]])</f>
        <v>#REF!</v>
      </c>
      <c r="N1171" s="28" t="e">
        <f>WEEKNUM(TimeEntry2[[#This Row],[WkEnd]])</f>
        <v>#REF!</v>
      </c>
      <c r="O1171" s="28" t="e">
        <f>TimeEntry2[[#This Row],[Year]]&amp;"-"&amp;TimeEntry2[[#This Row],[WkNo]]</f>
        <v>#REF!</v>
      </c>
    </row>
    <row r="1172" spans="1:15" x14ac:dyDescent="0.25">
      <c r="A1172" s="26" t="e">
        <f>MOD(IF(ROW()=2,  0.1,    IF(INDEX(TimeEntry2[WkEnd],ROW()-1)  =INDEX(TimeEntry2[WkEnd],ROW()-2),    INDEX(TimeEntry2[format],ROW()-2),    INDEX(TimeEntry2[format],ROW()-2)    +1)),2)</f>
        <v>#REF!</v>
      </c>
      <c r="B1172" s="6"/>
      <c r="C1172" s="7"/>
      <c r="D1172" s="8" t="s">
        <v>191</v>
      </c>
      <c r="E1172" s="7" t="e">
        <f>IF(TimeEntry2[[#This Row],[Date]]=0,#REF!,G1172+(7-L1172))</f>
        <v>#REF!</v>
      </c>
      <c r="F1172" s="21" t="str">
        <f>INDEX(projects[Charge_Code],MATCH(TimeEntry2[[#This Row],[Project_ID]],projects[Project_ID],0))</f>
        <v>210035-51 VBB 3rd - new bridge</v>
      </c>
      <c r="G1172" s="27">
        <f>ROUNDDOWN(TimeEntry2[[#This Row],[Timestamp]],0)</f>
        <v>0</v>
      </c>
      <c r="H1172" s="8">
        <v>7.5</v>
      </c>
      <c r="I1172" s="8" t="str">
        <f t="shared" si="29"/>
        <v>Normal Time</v>
      </c>
      <c r="J1172" s="8"/>
      <c r="K1172" s="24" t="str">
        <f>INDEX(projects[job number],MATCH(TimeEntry2[[#This Row],[Project_ID]],projects[Project_ID],0))</f>
        <v>210035-51</v>
      </c>
      <c r="L1172" s="8" t="str">
        <f>IF(TimeEntry2[[#This Row],[Date]]=0,"",WEEKDAY(G1172,2))</f>
        <v/>
      </c>
      <c r="M1172" s="28" t="e">
        <f>YEAR(TimeEntry2[[#This Row],[WkEnd]])</f>
        <v>#REF!</v>
      </c>
      <c r="N1172" s="28" t="e">
        <f>WEEKNUM(TimeEntry2[[#This Row],[WkEnd]])</f>
        <v>#REF!</v>
      </c>
      <c r="O1172" s="28" t="e">
        <f>TimeEntry2[[#This Row],[Year]]&amp;"-"&amp;TimeEntry2[[#This Row],[WkNo]]</f>
        <v>#REF!</v>
      </c>
    </row>
    <row r="1173" spans="1:15" x14ac:dyDescent="0.25">
      <c r="A1173" s="26" t="e">
        <f>MOD(IF(ROW()=2,  0.1,    IF(INDEX(TimeEntry2[WkEnd],ROW()-1)  =INDEX(TimeEntry2[WkEnd],ROW()-2),    INDEX(TimeEntry2[format],ROW()-2),    INDEX(TimeEntry2[format],ROW()-2)    +1)),2)</f>
        <v>#REF!</v>
      </c>
      <c r="B1173" s="6"/>
      <c r="C1173" s="7"/>
      <c r="D1173" s="8" t="s">
        <v>185</v>
      </c>
      <c r="E1173" s="7" t="e">
        <f>IF(TimeEntry2[[#This Row],[Date]]=0,#REF!,G1173+(7-L1173))</f>
        <v>#REF!</v>
      </c>
      <c r="F1173" s="21" t="str">
        <f>INDEX(projects[Charge_Code],MATCH(TimeEntry2[[#This Row],[Project_ID]],projects[Project_ID],0))</f>
        <v>265720-20 VBB - Assessment</v>
      </c>
      <c r="G1173" s="27">
        <f>ROUNDDOWN(TimeEntry2[[#This Row],[Timestamp]],0)</f>
        <v>0</v>
      </c>
      <c r="H1173" s="8">
        <v>7.5</v>
      </c>
      <c r="I1173" s="8" t="str">
        <f t="shared" si="29"/>
        <v>Normal Time</v>
      </c>
      <c r="J1173" s="8"/>
      <c r="K1173" s="24" t="str">
        <f>INDEX(projects[job number],MATCH(TimeEntry2[[#This Row],[Project_ID]],projects[Project_ID],0))</f>
        <v>265720-20</v>
      </c>
      <c r="L1173" s="8" t="str">
        <f>IF(TimeEntry2[[#This Row],[Date]]=0,"",WEEKDAY(G1173,2))</f>
        <v/>
      </c>
      <c r="M1173" s="28" t="e">
        <f>YEAR(TimeEntry2[[#This Row],[WkEnd]])</f>
        <v>#REF!</v>
      </c>
      <c r="N1173" s="28" t="e">
        <f>WEEKNUM(TimeEntry2[[#This Row],[WkEnd]])</f>
        <v>#REF!</v>
      </c>
      <c r="O1173" s="28" t="e">
        <f>TimeEntry2[[#This Row],[Year]]&amp;"-"&amp;TimeEntry2[[#This Row],[WkNo]]</f>
        <v>#REF!</v>
      </c>
    </row>
    <row r="1174" spans="1:15" x14ac:dyDescent="0.25">
      <c r="A1174" s="26" t="e">
        <f>MOD(IF(ROW()=2,  0.1,    IF(INDEX(TimeEntry2[WkEnd],ROW()-1)  =INDEX(TimeEntry2[WkEnd],ROW()-2),    INDEX(TimeEntry2[format],ROW()-2),    INDEX(TimeEntry2[format],ROW()-2)    +1)),2)</f>
        <v>#REF!</v>
      </c>
      <c r="B1174" s="6"/>
      <c r="C1174" s="7"/>
      <c r="D1174" s="8" t="s">
        <v>185</v>
      </c>
      <c r="E1174" s="7" t="e">
        <f>IF(TimeEntry2[[#This Row],[Date]]=0,#REF!,G1174+(7-L1174))</f>
        <v>#REF!</v>
      </c>
      <c r="F1174" s="21" t="str">
        <f>INDEX(projects[Charge_Code],MATCH(TimeEntry2[[#This Row],[Project_ID]],projects[Project_ID],0))</f>
        <v>265720-20 VBB - Assessment</v>
      </c>
      <c r="G1174" s="27">
        <f>ROUNDDOWN(TimeEntry2[[#This Row],[Timestamp]],0)</f>
        <v>0</v>
      </c>
      <c r="H1174" s="8">
        <v>7.5</v>
      </c>
      <c r="I1174" s="8" t="str">
        <f t="shared" si="29"/>
        <v>Normal Time</v>
      </c>
      <c r="J1174" s="8"/>
      <c r="K1174" s="24" t="str">
        <f>INDEX(projects[job number],MATCH(TimeEntry2[[#This Row],[Project_ID]],projects[Project_ID],0))</f>
        <v>265720-20</v>
      </c>
      <c r="L1174" s="8" t="str">
        <f>IF(TimeEntry2[[#This Row],[Date]]=0,"",WEEKDAY(G1174,2))</f>
        <v/>
      </c>
      <c r="M1174" s="28" t="e">
        <f>YEAR(TimeEntry2[[#This Row],[WkEnd]])</f>
        <v>#REF!</v>
      </c>
      <c r="N1174" s="28" t="e">
        <f>WEEKNUM(TimeEntry2[[#This Row],[WkEnd]])</f>
        <v>#REF!</v>
      </c>
      <c r="O1174" s="28" t="e">
        <f>TimeEntry2[[#This Row],[Year]]&amp;"-"&amp;TimeEntry2[[#This Row],[WkNo]]</f>
        <v>#REF!</v>
      </c>
    </row>
    <row r="1175" spans="1:15" x14ac:dyDescent="0.25">
      <c r="A1175" s="26" t="e">
        <f>MOD(IF(ROW()=2,  0.1,    IF(INDEX(TimeEntry2[WkEnd],ROW()-1)  =INDEX(TimeEntry2[WkEnd],ROW()-2),    INDEX(TimeEntry2[format],ROW()-2),    INDEX(TimeEntry2[format],ROW()-2)    +1)),2)</f>
        <v>#REF!</v>
      </c>
      <c r="B1175" s="6"/>
      <c r="C1175" s="7"/>
      <c r="D1175" s="8" t="s">
        <v>191</v>
      </c>
      <c r="E1175" s="7" t="e">
        <f>IF(TimeEntry2[[#This Row],[Date]]=0,#REF!,G1175+(7-L1175))</f>
        <v>#REF!</v>
      </c>
      <c r="F1175" s="21" t="str">
        <f>INDEX(projects[Charge_Code],MATCH(TimeEntry2[[#This Row],[Project_ID]],projects[Project_ID],0))</f>
        <v>210035-51 VBB 3rd - new bridge</v>
      </c>
      <c r="G1175" s="27">
        <f>ROUNDDOWN(TimeEntry2[[#This Row],[Timestamp]],0)</f>
        <v>0</v>
      </c>
      <c r="H1175" s="8">
        <v>7.5</v>
      </c>
      <c r="I1175" s="8" t="str">
        <f t="shared" si="29"/>
        <v>Normal Time</v>
      </c>
      <c r="J1175" s="8"/>
      <c r="K1175" s="24" t="str">
        <f>INDEX(projects[job number],MATCH(TimeEntry2[[#This Row],[Project_ID]],projects[Project_ID],0))</f>
        <v>210035-51</v>
      </c>
      <c r="L1175" s="8" t="str">
        <f>IF(TimeEntry2[[#This Row],[Date]]=0,"",WEEKDAY(G1175,2))</f>
        <v/>
      </c>
      <c r="M1175" s="28" t="e">
        <f>YEAR(TimeEntry2[[#This Row],[WkEnd]])</f>
        <v>#REF!</v>
      </c>
      <c r="N1175" s="28" t="e">
        <f>WEEKNUM(TimeEntry2[[#This Row],[WkEnd]])</f>
        <v>#REF!</v>
      </c>
      <c r="O1175" s="28" t="e">
        <f>TimeEntry2[[#This Row],[Year]]&amp;"-"&amp;TimeEntry2[[#This Row],[WkNo]]</f>
        <v>#REF!</v>
      </c>
    </row>
    <row r="1176" spans="1:15" x14ac:dyDescent="0.25">
      <c r="A1176" s="26" t="e">
        <f>MOD(IF(ROW()=2,  0.1,    IF(INDEX(TimeEntry2[WkEnd],ROW()-1)  =INDEX(TimeEntry2[WkEnd],ROW()-2),    INDEX(TimeEntry2[format],ROW()-2),    INDEX(TimeEntry2[format],ROW()-2)    +1)),2)</f>
        <v>#REF!</v>
      </c>
      <c r="B1176" s="6"/>
      <c r="C1176" s="7"/>
      <c r="D1176" s="8" t="s">
        <v>100</v>
      </c>
      <c r="E1176" s="7" t="e">
        <f>IF(TimeEntry2[[#This Row],[Date]]=0,#REF!,G1176+(7-L1176))</f>
        <v>#REF!</v>
      </c>
      <c r="F1176" s="21" t="str">
        <f>INDEX(projects[Charge_Code],MATCH(TimeEntry2[[#This Row],[Project_ID]],projects[Project_ID],0))</f>
        <v>HOLIDAY</v>
      </c>
      <c r="G1176" s="27">
        <f>ROUNDDOWN(TimeEntry2[[#This Row],[Timestamp]],0)</f>
        <v>0</v>
      </c>
      <c r="H1176" s="8">
        <v>7.5</v>
      </c>
      <c r="I1176" s="8" t="str">
        <f t="shared" si="29"/>
        <v>Normal Time</v>
      </c>
      <c r="J1176" s="8"/>
      <c r="K1176" s="24" t="str">
        <f>INDEX(projects[job number],MATCH(TimeEntry2[[#This Row],[Project_ID]],projects[Project_ID],0))</f>
        <v>HOLIDAY</v>
      </c>
      <c r="L1176" s="8" t="str">
        <f>IF(TimeEntry2[[#This Row],[Date]]=0,"",WEEKDAY(G1176,2))</f>
        <v/>
      </c>
      <c r="M1176" s="28" t="e">
        <f>YEAR(TimeEntry2[[#This Row],[WkEnd]])</f>
        <v>#REF!</v>
      </c>
      <c r="N1176" s="28" t="e">
        <f>WEEKNUM(TimeEntry2[[#This Row],[WkEnd]])</f>
        <v>#REF!</v>
      </c>
      <c r="O1176" s="28" t="e">
        <f>TimeEntry2[[#This Row],[Year]]&amp;"-"&amp;TimeEntry2[[#This Row],[WkNo]]</f>
        <v>#REF!</v>
      </c>
    </row>
    <row r="1177" spans="1:15" x14ac:dyDescent="0.25">
      <c r="A1177" s="26" t="e">
        <f>MOD(IF(ROW()=2,  0.1,    IF(INDEX(TimeEntry2[WkEnd],ROW()-1)  =INDEX(TimeEntry2[WkEnd],ROW()-2),    INDEX(TimeEntry2[format],ROW()-2),    INDEX(TimeEntry2[format],ROW()-2)    +1)),2)</f>
        <v>#REF!</v>
      </c>
      <c r="B1177" s="6"/>
      <c r="C1177" s="7"/>
      <c r="D1177" s="8" t="s">
        <v>24</v>
      </c>
      <c r="E1177" s="7" t="e">
        <f>IF(TimeEntry2[[#This Row],[Date]]=0,#REF!,G1177+(7-L1177))</f>
        <v>#REF!</v>
      </c>
      <c r="F1177" s="21" t="str">
        <f>INDEX(projects[Charge_Code],MATCH(TimeEntry2[[#This Row],[Project_ID]],projects[Project_ID],0))</f>
        <v>074097-30 LEADERSHIP &amp; MANAGEMENT CC124 (01-124)</v>
      </c>
      <c r="G1177" s="27">
        <f>ROUNDDOWN(TimeEntry2[[#This Row],[Timestamp]],0)</f>
        <v>0</v>
      </c>
      <c r="H1177" s="8">
        <v>2.5</v>
      </c>
      <c r="I1177" s="8" t="str">
        <f t="shared" si="29"/>
        <v>Normal Time</v>
      </c>
      <c r="J1177" s="8"/>
      <c r="K1177" s="24" t="str">
        <f>INDEX(projects[job number],MATCH(TimeEntry2[[#This Row],[Project_ID]],projects[Project_ID],0))</f>
        <v>074097-30</v>
      </c>
      <c r="L1177" s="8" t="str">
        <f>IF(TimeEntry2[[#This Row],[Date]]=0,"",WEEKDAY(G1177,2))</f>
        <v/>
      </c>
      <c r="M1177" s="28" t="e">
        <f>YEAR(TimeEntry2[[#This Row],[WkEnd]])</f>
        <v>#REF!</v>
      </c>
      <c r="N1177" s="28" t="e">
        <f>WEEKNUM(TimeEntry2[[#This Row],[WkEnd]])</f>
        <v>#REF!</v>
      </c>
      <c r="O1177" s="28" t="e">
        <f>TimeEntry2[[#This Row],[Year]]&amp;"-"&amp;TimeEntry2[[#This Row],[WkNo]]</f>
        <v>#REF!</v>
      </c>
    </row>
    <row r="1178" spans="1:15" x14ac:dyDescent="0.25">
      <c r="A1178" s="26" t="e">
        <f>MOD(IF(ROW()=2,  0.1,    IF(INDEX(TimeEntry2[WkEnd],ROW()-1)  =INDEX(TimeEntry2[WkEnd],ROW()-2),    INDEX(TimeEntry2[format],ROW()-2),    INDEX(TimeEntry2[format],ROW()-2)    +1)),2)</f>
        <v>#REF!</v>
      </c>
      <c r="B1178" s="6"/>
      <c r="C1178" s="7"/>
      <c r="D1178" s="8" t="s">
        <v>185</v>
      </c>
      <c r="E1178" s="7" t="e">
        <f>IF(TimeEntry2[[#This Row],[Date]]=0,#REF!,G1178+(7-L1178))</f>
        <v>#REF!</v>
      </c>
      <c r="F1178" s="21" t="str">
        <f>INDEX(projects[Charge_Code],MATCH(TimeEntry2[[#This Row],[Project_ID]],projects[Project_ID],0))</f>
        <v>265720-20 VBB - Assessment</v>
      </c>
      <c r="G1178" s="27">
        <f>ROUNDDOWN(TimeEntry2[[#This Row],[Timestamp]],0)</f>
        <v>0</v>
      </c>
      <c r="H1178" s="8">
        <v>5</v>
      </c>
      <c r="I1178" s="8" t="str">
        <f t="shared" si="29"/>
        <v>Normal Time</v>
      </c>
      <c r="J1178" s="8"/>
      <c r="K1178" s="24" t="str">
        <f>INDEX(projects[job number],MATCH(TimeEntry2[[#This Row],[Project_ID]],projects[Project_ID],0))</f>
        <v>265720-20</v>
      </c>
      <c r="L1178" s="8" t="str">
        <f>IF(TimeEntry2[[#This Row],[Date]]=0,"",WEEKDAY(G1178,2))</f>
        <v/>
      </c>
      <c r="M1178" s="28" t="e">
        <f>YEAR(TimeEntry2[[#This Row],[WkEnd]])</f>
        <v>#REF!</v>
      </c>
      <c r="N1178" s="28" t="e">
        <f>WEEKNUM(TimeEntry2[[#This Row],[WkEnd]])</f>
        <v>#REF!</v>
      </c>
      <c r="O1178" s="28" t="e">
        <f>TimeEntry2[[#This Row],[Year]]&amp;"-"&amp;TimeEntry2[[#This Row],[WkNo]]</f>
        <v>#REF!</v>
      </c>
    </row>
    <row r="1179" spans="1:15" x14ac:dyDescent="0.25">
      <c r="A1179" s="26" t="e">
        <f>MOD(IF(ROW()=2,  0.1,    IF(INDEX(TimeEntry2[WkEnd],ROW()-1)  =INDEX(TimeEntry2[WkEnd],ROW()-2),    INDEX(TimeEntry2[format],ROW()-2),    INDEX(TimeEntry2[format],ROW()-2)    +1)),2)</f>
        <v>#REF!</v>
      </c>
      <c r="B1179" s="6"/>
      <c r="C1179" s="7"/>
      <c r="D1179" s="8" t="s">
        <v>191</v>
      </c>
      <c r="E1179" s="7" t="e">
        <f>IF(TimeEntry2[[#This Row],[Date]]=0,#REF!,G1179+(7-L1179))</f>
        <v>#REF!</v>
      </c>
      <c r="F1179" s="21" t="str">
        <f>INDEX(projects[Charge_Code],MATCH(TimeEntry2[[#This Row],[Project_ID]],projects[Project_ID],0))</f>
        <v>210035-51 VBB 3rd - new bridge</v>
      </c>
      <c r="G1179" s="27">
        <f>ROUNDDOWN(TimeEntry2[[#This Row],[Timestamp]],0)</f>
        <v>0</v>
      </c>
      <c r="H1179" s="8">
        <v>7.5</v>
      </c>
      <c r="I1179" s="8" t="str">
        <f t="shared" si="29"/>
        <v>Normal Time</v>
      </c>
      <c r="J1179" s="8"/>
      <c r="K1179" s="24" t="str">
        <f>INDEX(projects[job number],MATCH(TimeEntry2[[#This Row],[Project_ID]],projects[Project_ID],0))</f>
        <v>210035-51</v>
      </c>
      <c r="L1179" s="8" t="str">
        <f>IF(TimeEntry2[[#This Row],[Date]]=0,"",WEEKDAY(G1179,2))</f>
        <v/>
      </c>
      <c r="M1179" s="28" t="e">
        <f>YEAR(TimeEntry2[[#This Row],[WkEnd]])</f>
        <v>#REF!</v>
      </c>
      <c r="N1179" s="28" t="e">
        <f>WEEKNUM(TimeEntry2[[#This Row],[WkEnd]])</f>
        <v>#REF!</v>
      </c>
      <c r="O1179" s="28" t="e">
        <f>TimeEntry2[[#This Row],[Year]]&amp;"-"&amp;TimeEntry2[[#This Row],[WkNo]]</f>
        <v>#REF!</v>
      </c>
    </row>
    <row r="1180" spans="1:15" x14ac:dyDescent="0.25">
      <c r="A1180" s="26" t="e">
        <f>MOD(IF(ROW()=2,  0.1,    IF(INDEX(TimeEntry2[WkEnd],ROW()-1)  =INDEX(TimeEntry2[WkEnd],ROW()-2),    INDEX(TimeEntry2[format],ROW()-2),    INDEX(TimeEntry2[format],ROW()-2)    +1)),2)</f>
        <v>#REF!</v>
      </c>
      <c r="B1180" s="6"/>
      <c r="C1180" s="7"/>
      <c r="D1180" s="8" t="s">
        <v>34</v>
      </c>
      <c r="E1180" s="7" t="e">
        <f>IF(TimeEntry2[[#This Row],[Date]]=0,#REF!,G1180+(7-L1180))</f>
        <v>#REF!</v>
      </c>
      <c r="F1180" s="21" t="str">
        <f>INDEX(projects[Charge_Code],MATCH(TimeEntry2[[#This Row],[Project_ID]],projects[Project_ID],0))</f>
        <v>268268-00 Brisa</v>
      </c>
      <c r="G1180" s="27">
        <f>ROUNDDOWN(TimeEntry2[[#This Row],[Timestamp]],0)</f>
        <v>0</v>
      </c>
      <c r="H1180" s="8">
        <v>7.5</v>
      </c>
      <c r="I1180" s="8" t="str">
        <f t="shared" si="29"/>
        <v>Normal Time</v>
      </c>
      <c r="J1180" s="8"/>
      <c r="K1180" s="24" t="str">
        <f>INDEX(projects[job number],MATCH(TimeEntry2[[#This Row],[Project_ID]],projects[Project_ID],0))</f>
        <v>268268-00</v>
      </c>
      <c r="L1180" s="8" t="str">
        <f>IF(TimeEntry2[[#This Row],[Date]]=0,"",WEEKDAY(G1180,2))</f>
        <v/>
      </c>
      <c r="M1180" s="28" t="e">
        <f>YEAR(TimeEntry2[[#This Row],[WkEnd]])</f>
        <v>#REF!</v>
      </c>
      <c r="N1180" s="28" t="e">
        <f>WEEKNUM(TimeEntry2[[#This Row],[WkEnd]])</f>
        <v>#REF!</v>
      </c>
      <c r="O1180" s="28" t="e">
        <f>TimeEntry2[[#This Row],[Year]]&amp;"-"&amp;TimeEntry2[[#This Row],[WkNo]]</f>
        <v>#REF!</v>
      </c>
    </row>
    <row r="1181" spans="1:15" x14ac:dyDescent="0.25">
      <c r="A1181" s="26" t="e">
        <f>MOD(IF(ROW()=2,  0.1,    IF(INDEX(TimeEntry2[WkEnd],ROW()-1)  =INDEX(TimeEntry2[WkEnd],ROW()-2),    INDEX(TimeEntry2[format],ROW()-2),    INDEX(TimeEntry2[format],ROW()-2)    +1)),2)</f>
        <v>#REF!</v>
      </c>
      <c r="B1181" s="6"/>
      <c r="C1181" s="7"/>
      <c r="D1181" s="8" t="s">
        <v>34</v>
      </c>
      <c r="E1181" s="7" t="e">
        <f>IF(TimeEntry2[[#This Row],[Date]]=0,#REF!,G1181+(7-L1181))</f>
        <v>#REF!</v>
      </c>
      <c r="F1181" s="21" t="str">
        <f>INDEX(projects[Charge_Code],MATCH(TimeEntry2[[#This Row],[Project_ID]],projects[Project_ID],0))</f>
        <v>268268-00 Brisa</v>
      </c>
      <c r="G1181" s="27">
        <f>ROUNDDOWN(TimeEntry2[[#This Row],[Timestamp]],0)</f>
        <v>0</v>
      </c>
      <c r="H1181" s="8">
        <v>7.5</v>
      </c>
      <c r="I1181" s="8" t="str">
        <f t="shared" si="29"/>
        <v>Normal Time</v>
      </c>
      <c r="J1181" s="8"/>
      <c r="K1181" s="24" t="str">
        <f>INDEX(projects[job number],MATCH(TimeEntry2[[#This Row],[Project_ID]],projects[Project_ID],0))</f>
        <v>268268-00</v>
      </c>
      <c r="L1181" s="8" t="str">
        <f>IF(TimeEntry2[[#This Row],[Date]]=0,"",WEEKDAY(G1181,2))</f>
        <v/>
      </c>
      <c r="M1181" s="28" t="e">
        <f>YEAR(TimeEntry2[[#This Row],[WkEnd]])</f>
        <v>#REF!</v>
      </c>
      <c r="N1181" s="28" t="e">
        <f>WEEKNUM(TimeEntry2[[#This Row],[WkEnd]])</f>
        <v>#REF!</v>
      </c>
      <c r="O1181" s="28" t="e">
        <f>TimeEntry2[[#This Row],[Year]]&amp;"-"&amp;TimeEntry2[[#This Row],[WkNo]]</f>
        <v>#REF!</v>
      </c>
    </row>
    <row r="1182" spans="1:15" x14ac:dyDescent="0.25">
      <c r="A1182" s="26" t="e">
        <f>MOD(IF(ROW()=2,  0.1,    IF(INDEX(TimeEntry2[WkEnd],ROW()-1)  =INDEX(TimeEntry2[WkEnd],ROW()-2),    INDEX(TimeEntry2[format],ROW()-2),    INDEX(TimeEntry2[format],ROW()-2)    +1)),2)</f>
        <v>#REF!</v>
      </c>
      <c r="B1182" s="6"/>
      <c r="C1182" s="7"/>
      <c r="D1182" s="8" t="s">
        <v>34</v>
      </c>
      <c r="E1182" s="7" t="e">
        <f>IF(TimeEntry2[[#This Row],[Date]]=0,#REF!,G1182+(7-L1182))</f>
        <v>#REF!</v>
      </c>
      <c r="F1182" s="21" t="str">
        <f>INDEX(projects[Charge_Code],MATCH(TimeEntry2[[#This Row],[Project_ID]],projects[Project_ID],0))</f>
        <v>268268-00 Brisa</v>
      </c>
      <c r="G1182" s="27">
        <f>ROUNDDOWN(TimeEntry2[[#This Row],[Timestamp]],0)</f>
        <v>0</v>
      </c>
      <c r="H1182" s="8">
        <v>7.5</v>
      </c>
      <c r="I1182" s="8" t="str">
        <f t="shared" si="29"/>
        <v>Normal Time</v>
      </c>
      <c r="J1182" s="8"/>
      <c r="K1182" s="24" t="str">
        <f>INDEX(projects[job number],MATCH(TimeEntry2[[#This Row],[Project_ID]],projects[Project_ID],0))</f>
        <v>268268-00</v>
      </c>
      <c r="L1182" s="8" t="str">
        <f>IF(TimeEntry2[[#This Row],[Date]]=0,"",WEEKDAY(G1182,2))</f>
        <v/>
      </c>
      <c r="M1182" s="28" t="e">
        <f>YEAR(TimeEntry2[[#This Row],[WkEnd]])</f>
        <v>#REF!</v>
      </c>
      <c r="N1182" s="28" t="e">
        <f>WEEKNUM(TimeEntry2[[#This Row],[WkEnd]])</f>
        <v>#REF!</v>
      </c>
      <c r="O1182" s="28" t="e">
        <f>TimeEntry2[[#This Row],[Year]]&amp;"-"&amp;TimeEntry2[[#This Row],[WkNo]]</f>
        <v>#REF!</v>
      </c>
    </row>
    <row r="1183" spans="1:15" x14ac:dyDescent="0.25">
      <c r="A1183" s="26" t="e">
        <f>MOD(IF(ROW()=2,  0.1,    IF(INDEX(TimeEntry2[WkEnd],ROW()-1)  =INDEX(TimeEntry2[WkEnd],ROW()-2),    INDEX(TimeEntry2[format],ROW()-2),    INDEX(TimeEntry2[format],ROW()-2)    +1)),2)</f>
        <v>#REF!</v>
      </c>
      <c r="B1183" s="6"/>
      <c r="C1183" s="7"/>
      <c r="D1183" s="8" t="s">
        <v>24</v>
      </c>
      <c r="E1183" s="7" t="e">
        <f>IF(TimeEntry2[[#This Row],[Date]]=0,#REF!,G1183+(7-L1183))</f>
        <v>#REF!</v>
      </c>
      <c r="F1183" s="21" t="str">
        <f>INDEX(projects[Charge_Code],MATCH(TimeEntry2[[#This Row],[Project_ID]],projects[Project_ID],0))</f>
        <v>074097-30 LEADERSHIP &amp; MANAGEMENT CC124 (01-124)</v>
      </c>
      <c r="G1183" s="27">
        <f>ROUNDDOWN(TimeEntry2[[#This Row],[Timestamp]],0)</f>
        <v>0</v>
      </c>
      <c r="H1183" s="8">
        <v>2.5</v>
      </c>
      <c r="I1183" s="8" t="str">
        <f t="shared" si="29"/>
        <v>Normal Time</v>
      </c>
      <c r="J1183" s="8"/>
      <c r="K1183" s="24" t="str">
        <f>INDEX(projects[job number],MATCH(TimeEntry2[[#This Row],[Project_ID]],projects[Project_ID],0))</f>
        <v>074097-30</v>
      </c>
      <c r="L1183" s="8" t="str">
        <f>IF(TimeEntry2[[#This Row],[Date]]=0,"",WEEKDAY(G1183,2))</f>
        <v/>
      </c>
      <c r="M1183" s="28" t="e">
        <f>YEAR(TimeEntry2[[#This Row],[WkEnd]])</f>
        <v>#REF!</v>
      </c>
      <c r="N1183" s="28" t="e">
        <f>WEEKNUM(TimeEntry2[[#This Row],[WkEnd]])</f>
        <v>#REF!</v>
      </c>
      <c r="O1183" s="28" t="e">
        <f>TimeEntry2[[#This Row],[Year]]&amp;"-"&amp;TimeEntry2[[#This Row],[WkNo]]</f>
        <v>#REF!</v>
      </c>
    </row>
    <row r="1184" spans="1:15" x14ac:dyDescent="0.25">
      <c r="A1184" s="26" t="e">
        <f>MOD(IF(ROW()=2,  0.1,    IF(INDEX(TimeEntry2[WkEnd],ROW()-1)  =INDEX(TimeEntry2[WkEnd],ROW()-2),    INDEX(TimeEntry2[format],ROW()-2),    INDEX(TimeEntry2[format],ROW()-2)    +1)),2)</f>
        <v>#REF!</v>
      </c>
      <c r="B1184" s="6"/>
      <c r="C1184" s="7"/>
      <c r="D1184" s="8" t="s">
        <v>191</v>
      </c>
      <c r="E1184" s="7" t="e">
        <f>IF(TimeEntry2[[#This Row],[Date]]=0,#REF!,G1184+(7-L1184))</f>
        <v>#REF!</v>
      </c>
      <c r="F1184" s="21" t="str">
        <f>INDEX(projects[Charge_Code],MATCH(TimeEntry2[[#This Row],[Project_ID]],projects[Project_ID],0))</f>
        <v>210035-51 VBB 3rd - new bridge</v>
      </c>
      <c r="G1184" s="27">
        <f>ROUNDDOWN(TimeEntry2[[#This Row],[Timestamp]],0)</f>
        <v>0</v>
      </c>
      <c r="H1184" s="8">
        <v>5</v>
      </c>
      <c r="I1184" s="8" t="str">
        <f t="shared" si="29"/>
        <v>Normal Time</v>
      </c>
      <c r="J1184" s="8"/>
      <c r="K1184" s="24" t="str">
        <f>INDEX(projects[job number],MATCH(TimeEntry2[[#This Row],[Project_ID]],projects[Project_ID],0))</f>
        <v>210035-51</v>
      </c>
      <c r="L1184" s="8" t="str">
        <f>IF(TimeEntry2[[#This Row],[Date]]=0,"",WEEKDAY(G1184,2))</f>
        <v/>
      </c>
      <c r="M1184" s="28" t="e">
        <f>YEAR(TimeEntry2[[#This Row],[WkEnd]])</f>
        <v>#REF!</v>
      </c>
      <c r="N1184" s="28" t="e">
        <f>WEEKNUM(TimeEntry2[[#This Row],[WkEnd]])</f>
        <v>#REF!</v>
      </c>
      <c r="O1184" s="28" t="e">
        <f>TimeEntry2[[#This Row],[Year]]&amp;"-"&amp;TimeEntry2[[#This Row],[WkNo]]</f>
        <v>#REF!</v>
      </c>
    </row>
    <row r="1185" spans="1:15" x14ac:dyDescent="0.25">
      <c r="A1185" s="26" t="e">
        <f>MOD(IF(ROW()=2,  0.1,    IF(INDEX(TimeEntry2[WkEnd],ROW()-1)  =INDEX(TimeEntry2[WkEnd],ROW()-2),    INDEX(TimeEntry2[format],ROW()-2),    INDEX(TimeEntry2[format],ROW()-2)    +1)),2)</f>
        <v>#REF!</v>
      </c>
      <c r="B1185" s="6"/>
      <c r="C1185" s="7"/>
      <c r="D1185" s="8" t="s">
        <v>185</v>
      </c>
      <c r="E1185" s="7" t="e">
        <f>IF(TimeEntry2[[#This Row],[Date]]=0,#REF!,G1185+(7-L1185))</f>
        <v>#REF!</v>
      </c>
      <c r="F1185" s="21" t="str">
        <f>INDEX(projects[Charge_Code],MATCH(TimeEntry2[[#This Row],[Project_ID]],projects[Project_ID],0))</f>
        <v>265720-20 VBB - Assessment</v>
      </c>
      <c r="G1185" s="27">
        <f>ROUNDDOWN(TimeEntry2[[#This Row],[Timestamp]],0)</f>
        <v>0</v>
      </c>
      <c r="H1185" s="8">
        <v>5</v>
      </c>
      <c r="I1185" s="8" t="str">
        <f t="shared" si="29"/>
        <v>Normal Time</v>
      </c>
      <c r="J1185" s="8"/>
      <c r="K1185" s="24" t="str">
        <f>INDEX(projects[job number],MATCH(TimeEntry2[[#This Row],[Project_ID]],projects[Project_ID],0))</f>
        <v>265720-20</v>
      </c>
      <c r="L1185" s="8" t="str">
        <f>IF(TimeEntry2[[#This Row],[Date]]=0,"",WEEKDAY(G1185,2))</f>
        <v/>
      </c>
      <c r="M1185" s="28" t="e">
        <f>YEAR(TimeEntry2[[#This Row],[WkEnd]])</f>
        <v>#REF!</v>
      </c>
      <c r="N1185" s="28" t="e">
        <f>WEEKNUM(TimeEntry2[[#This Row],[WkEnd]])</f>
        <v>#REF!</v>
      </c>
      <c r="O1185" s="28" t="e">
        <f>TimeEntry2[[#This Row],[Year]]&amp;"-"&amp;TimeEntry2[[#This Row],[WkNo]]</f>
        <v>#REF!</v>
      </c>
    </row>
    <row r="1186" spans="1:15" x14ac:dyDescent="0.25">
      <c r="A1186" s="26" t="e">
        <f>MOD(IF(ROW()=2,  0.1,    IF(INDEX(TimeEntry2[WkEnd],ROW()-1)  =INDEX(TimeEntry2[WkEnd],ROW()-2),    INDEX(TimeEntry2[format],ROW()-2),    INDEX(TimeEntry2[format],ROW()-2)    +1)),2)</f>
        <v>#REF!</v>
      </c>
      <c r="B1186" s="6"/>
      <c r="C1186" s="7"/>
      <c r="D1186" s="8" t="s">
        <v>191</v>
      </c>
      <c r="E1186" s="7" t="e">
        <f>IF(TimeEntry2[[#This Row],[Date]]=0,#REF!,G1186+(7-L1186))</f>
        <v>#REF!</v>
      </c>
      <c r="F1186" s="21" t="str">
        <f>INDEX(projects[Charge_Code],MATCH(TimeEntry2[[#This Row],[Project_ID]],projects[Project_ID],0))</f>
        <v>210035-51 VBB 3rd - new bridge</v>
      </c>
      <c r="G1186" s="27">
        <f>ROUNDDOWN(TimeEntry2[[#This Row],[Timestamp]],0)</f>
        <v>0</v>
      </c>
      <c r="H1186" s="8">
        <v>2.5</v>
      </c>
      <c r="I1186" s="8" t="str">
        <f t="shared" si="29"/>
        <v>Normal Time</v>
      </c>
      <c r="J1186" s="8"/>
      <c r="K1186" s="24" t="str">
        <f>INDEX(projects[job number],MATCH(TimeEntry2[[#This Row],[Project_ID]],projects[Project_ID],0))</f>
        <v>210035-51</v>
      </c>
      <c r="L1186" s="8" t="str">
        <f>IF(TimeEntry2[[#This Row],[Date]]=0,"",WEEKDAY(G1186,2))</f>
        <v/>
      </c>
      <c r="M1186" s="28" t="e">
        <f>YEAR(TimeEntry2[[#This Row],[WkEnd]])</f>
        <v>#REF!</v>
      </c>
      <c r="N1186" s="28" t="e">
        <f>WEEKNUM(TimeEntry2[[#This Row],[WkEnd]])</f>
        <v>#REF!</v>
      </c>
      <c r="O1186" s="28" t="e">
        <f>TimeEntry2[[#This Row],[Year]]&amp;"-"&amp;TimeEntry2[[#This Row],[WkNo]]</f>
        <v>#REF!</v>
      </c>
    </row>
    <row r="1187" spans="1:15" x14ac:dyDescent="0.25">
      <c r="A1187" s="26" t="e">
        <f>MOD(IF(ROW()=2,  0.1,    IF(INDEX(TimeEntry2[WkEnd],ROW()-1)  =INDEX(TimeEntry2[WkEnd],ROW()-2),    INDEX(TimeEntry2[format],ROW()-2),    INDEX(TimeEntry2[format],ROW()-2)    +1)),2)</f>
        <v>#REF!</v>
      </c>
      <c r="B1187" s="6"/>
      <c r="C1187" s="7"/>
      <c r="D1187" s="8" t="s">
        <v>27</v>
      </c>
      <c r="E1187" s="7" t="e">
        <f>IF(TimeEntry2[[#This Row],[Date]]=0,#REF!,G1187+(7-L1187))</f>
        <v>#REF!</v>
      </c>
      <c r="F1187" s="21" t="str">
        <f>INDEX(projects[Charge_Code],MATCH(TimeEntry2[[#This Row],[Project_ID]],projects[Project_ID],0))</f>
        <v>071945-07 BCS - promotional</v>
      </c>
      <c r="G1187" s="27">
        <f>ROUNDDOWN(TimeEntry2[[#This Row],[Timestamp]],0)</f>
        <v>0</v>
      </c>
      <c r="H1187" s="8">
        <v>2.5</v>
      </c>
      <c r="I1187" s="8" t="str">
        <f t="shared" si="29"/>
        <v>Normal Time</v>
      </c>
      <c r="J1187" s="8"/>
      <c r="K1187" s="24" t="str">
        <f>INDEX(projects[job number],MATCH(TimeEntry2[[#This Row],[Project_ID]],projects[Project_ID],0))</f>
        <v>071945-07</v>
      </c>
      <c r="L1187" s="8" t="str">
        <f>IF(TimeEntry2[[#This Row],[Date]]=0,"",WEEKDAY(G1187,2))</f>
        <v/>
      </c>
      <c r="M1187" s="28" t="e">
        <f>YEAR(TimeEntry2[[#This Row],[WkEnd]])</f>
        <v>#REF!</v>
      </c>
      <c r="N1187" s="28" t="e">
        <f>WEEKNUM(TimeEntry2[[#This Row],[WkEnd]])</f>
        <v>#REF!</v>
      </c>
      <c r="O1187" s="28" t="e">
        <f>TimeEntry2[[#This Row],[Year]]&amp;"-"&amp;TimeEntry2[[#This Row],[WkNo]]</f>
        <v>#REF!</v>
      </c>
    </row>
    <row r="1188" spans="1:15" x14ac:dyDescent="0.25">
      <c r="A1188" s="26" t="e">
        <f>MOD(IF(ROW()=2,  0.1,    IF(INDEX(TimeEntry2[WkEnd],ROW()-1)  =INDEX(TimeEntry2[WkEnd],ROW()-2),    INDEX(TimeEntry2[format],ROW()-2),    INDEX(TimeEntry2[format],ROW()-2)    +1)),2)</f>
        <v>#REF!</v>
      </c>
      <c r="B1188" s="6"/>
      <c r="C1188" s="7"/>
      <c r="D1188" s="8" t="s">
        <v>191</v>
      </c>
      <c r="E1188" s="7" t="e">
        <f>IF(TimeEntry2[[#This Row],[Date]]=0,#REF!,G1188+(7-L1188))</f>
        <v>#REF!</v>
      </c>
      <c r="F1188" s="21" t="str">
        <f>INDEX(projects[Charge_Code],MATCH(TimeEntry2[[#This Row],[Project_ID]],projects[Project_ID],0))</f>
        <v>210035-51 VBB 3rd - new bridge</v>
      </c>
      <c r="G1188" s="27">
        <f>ROUNDDOWN(TimeEntry2[[#This Row],[Timestamp]],0)</f>
        <v>0</v>
      </c>
      <c r="H1188" s="8">
        <v>2.5</v>
      </c>
      <c r="I1188" s="8" t="str">
        <f t="shared" si="29"/>
        <v>Normal Time</v>
      </c>
      <c r="J1188" s="8"/>
      <c r="K1188" s="24" t="str">
        <f>INDEX(projects[job number],MATCH(TimeEntry2[[#This Row],[Project_ID]],projects[Project_ID],0))</f>
        <v>210035-51</v>
      </c>
      <c r="L1188" s="8" t="str">
        <f>IF(TimeEntry2[[#This Row],[Date]]=0,"",WEEKDAY(G1188,2))</f>
        <v/>
      </c>
      <c r="M1188" s="28" t="e">
        <f>YEAR(TimeEntry2[[#This Row],[WkEnd]])</f>
        <v>#REF!</v>
      </c>
      <c r="N1188" s="28" t="e">
        <f>WEEKNUM(TimeEntry2[[#This Row],[WkEnd]])</f>
        <v>#REF!</v>
      </c>
      <c r="O1188" s="28" t="e">
        <f>TimeEntry2[[#This Row],[Year]]&amp;"-"&amp;TimeEntry2[[#This Row],[WkNo]]</f>
        <v>#REF!</v>
      </c>
    </row>
    <row r="1189" spans="1:15" x14ac:dyDescent="0.25">
      <c r="A1189" s="26" t="e">
        <f>MOD(IF(ROW()=2,  0.1,    IF(INDEX(TimeEntry2[WkEnd],ROW()-1)  =INDEX(TimeEntry2[WkEnd],ROW()-2),    INDEX(TimeEntry2[format],ROW()-2),    INDEX(TimeEntry2[format],ROW()-2)    +1)),2)</f>
        <v>#REF!</v>
      </c>
      <c r="B1189" s="6"/>
      <c r="C1189" s="7"/>
      <c r="D1189" s="8" t="s">
        <v>191</v>
      </c>
      <c r="E1189" s="7" t="e">
        <f>IF(TimeEntry2[[#This Row],[Date]]=0,#REF!,G1189+(7-L1189))</f>
        <v>#REF!</v>
      </c>
      <c r="F1189" s="21" t="str">
        <f>INDEX(projects[Charge_Code],MATCH(TimeEntry2[[#This Row],[Project_ID]],projects[Project_ID],0))</f>
        <v>210035-51 VBB 3rd - new bridge</v>
      </c>
      <c r="G1189" s="27">
        <f>ROUNDDOWN(TimeEntry2[[#This Row],[Timestamp]],0)</f>
        <v>0</v>
      </c>
      <c r="H1189" s="8">
        <v>1</v>
      </c>
      <c r="I1189" s="8" t="str">
        <f t="shared" si="29"/>
        <v>Normal Time</v>
      </c>
      <c r="J1189" s="8"/>
      <c r="K1189" s="24" t="str">
        <f>INDEX(projects[job number],MATCH(TimeEntry2[[#This Row],[Project_ID]],projects[Project_ID],0))</f>
        <v>210035-51</v>
      </c>
      <c r="L1189" s="8" t="str">
        <f>IF(TimeEntry2[[#This Row],[Date]]=0,"",WEEKDAY(G1189,2))</f>
        <v/>
      </c>
      <c r="M1189" s="28" t="e">
        <f>YEAR(TimeEntry2[[#This Row],[WkEnd]])</f>
        <v>#REF!</v>
      </c>
      <c r="N1189" s="28" t="e">
        <f>WEEKNUM(TimeEntry2[[#This Row],[WkEnd]])</f>
        <v>#REF!</v>
      </c>
      <c r="O1189" s="28" t="e">
        <f>TimeEntry2[[#This Row],[Year]]&amp;"-"&amp;TimeEntry2[[#This Row],[WkNo]]</f>
        <v>#REF!</v>
      </c>
    </row>
    <row r="1190" spans="1:15" x14ac:dyDescent="0.25">
      <c r="A1190" s="26" t="e">
        <f>MOD(IF(ROW()=2,  0.1,    IF(INDEX(TimeEntry2[WkEnd],ROW()-1)  =INDEX(TimeEntry2[WkEnd],ROW()-2),    INDEX(TimeEntry2[format],ROW()-2),    INDEX(TimeEntry2[format],ROW()-2)    +1)),2)</f>
        <v>#REF!</v>
      </c>
      <c r="B1190" s="6"/>
      <c r="C1190" s="7"/>
      <c r="D1190" s="8" t="s">
        <v>185</v>
      </c>
      <c r="E1190" s="7" t="e">
        <f>IF(TimeEntry2[[#This Row],[Date]]=0,#REF!,G1190+(7-L1190))</f>
        <v>#REF!</v>
      </c>
      <c r="F1190" s="21" t="str">
        <f>INDEX(projects[Charge_Code],MATCH(TimeEntry2[[#This Row],[Project_ID]],projects[Project_ID],0))</f>
        <v>265720-20 VBB - Assessment</v>
      </c>
      <c r="G1190" s="27">
        <f>ROUNDDOWN(TimeEntry2[[#This Row],[Timestamp]],0)</f>
        <v>0</v>
      </c>
      <c r="H1190" s="8">
        <v>1.5</v>
      </c>
      <c r="I1190" s="8" t="str">
        <f t="shared" si="29"/>
        <v>Normal Time</v>
      </c>
      <c r="J1190" s="8"/>
      <c r="K1190" s="24" t="str">
        <f>INDEX(projects[job number],MATCH(TimeEntry2[[#This Row],[Project_ID]],projects[Project_ID],0))</f>
        <v>265720-20</v>
      </c>
      <c r="L1190" s="8" t="str">
        <f>IF(TimeEntry2[[#This Row],[Date]]=0,"",WEEKDAY(G1190,2))</f>
        <v/>
      </c>
      <c r="M1190" s="28" t="e">
        <f>YEAR(TimeEntry2[[#This Row],[WkEnd]])</f>
        <v>#REF!</v>
      </c>
      <c r="N1190" s="28" t="e">
        <f>WEEKNUM(TimeEntry2[[#This Row],[WkEnd]])</f>
        <v>#REF!</v>
      </c>
      <c r="O1190" s="28" t="e">
        <f>TimeEntry2[[#This Row],[Year]]&amp;"-"&amp;TimeEntry2[[#This Row],[WkNo]]</f>
        <v>#REF!</v>
      </c>
    </row>
    <row r="1191" spans="1:15" x14ac:dyDescent="0.25">
      <c r="A1191" s="26" t="e">
        <f>MOD(IF(ROW()=2,  0.1,    IF(INDEX(TimeEntry2[WkEnd],ROW()-1)  =INDEX(TimeEntry2[WkEnd],ROW()-2),    INDEX(TimeEntry2[format],ROW()-2),    INDEX(TimeEntry2[format],ROW()-2)    +1)),2)</f>
        <v>#REF!</v>
      </c>
      <c r="B1191" s="6"/>
      <c r="C1191" s="7"/>
      <c r="D1191" s="8" t="s">
        <v>185</v>
      </c>
      <c r="E1191" s="7" t="e">
        <f>IF(TimeEntry2[[#This Row],[Date]]=0,#REF!,G1191+(7-L1191))</f>
        <v>#REF!</v>
      </c>
      <c r="F1191" s="21" t="str">
        <f>INDEX(projects[Charge_Code],MATCH(TimeEntry2[[#This Row],[Project_ID]],projects[Project_ID],0))</f>
        <v>265720-20 VBB - Assessment</v>
      </c>
      <c r="G1191" s="27">
        <f>ROUNDDOWN(TimeEntry2[[#This Row],[Timestamp]],0)</f>
        <v>0</v>
      </c>
      <c r="H1191" s="8">
        <v>7.5</v>
      </c>
      <c r="I1191" s="8" t="str">
        <f t="shared" si="29"/>
        <v>Normal Time</v>
      </c>
      <c r="J1191" s="8"/>
      <c r="K1191" s="24" t="str">
        <f>INDEX(projects[job number],MATCH(TimeEntry2[[#This Row],[Project_ID]],projects[Project_ID],0))</f>
        <v>265720-20</v>
      </c>
      <c r="L1191" s="8" t="str">
        <f>IF(TimeEntry2[[#This Row],[Date]]=0,"",WEEKDAY(G1191,2))</f>
        <v/>
      </c>
      <c r="M1191" s="28" t="e">
        <f>YEAR(TimeEntry2[[#This Row],[WkEnd]])</f>
        <v>#REF!</v>
      </c>
      <c r="N1191" s="28" t="e">
        <f>WEEKNUM(TimeEntry2[[#This Row],[WkEnd]])</f>
        <v>#REF!</v>
      </c>
      <c r="O1191" s="28" t="e">
        <f>TimeEntry2[[#This Row],[Year]]&amp;"-"&amp;TimeEntry2[[#This Row],[WkNo]]</f>
        <v>#REF!</v>
      </c>
    </row>
    <row r="1192" spans="1:15" x14ac:dyDescent="0.25">
      <c r="A1192" s="26" t="e">
        <f>MOD(IF(ROW()=2,  0.1,    IF(INDEX(TimeEntry2[WkEnd],ROW()-1)  =INDEX(TimeEntry2[WkEnd],ROW()-2),    INDEX(TimeEntry2[format],ROW()-2),    INDEX(TimeEntry2[format],ROW()-2)    +1)),2)</f>
        <v>#REF!</v>
      </c>
      <c r="B1192" s="6"/>
      <c r="C1192" s="7"/>
      <c r="D1192" s="8" t="s">
        <v>100</v>
      </c>
      <c r="E1192" s="7" t="e">
        <f>IF(TimeEntry2[[#This Row],[Date]]=0,#REF!,G1192+(7-L1192))</f>
        <v>#REF!</v>
      </c>
      <c r="F1192" s="21" t="str">
        <f>INDEX(projects[Charge_Code],MATCH(TimeEntry2[[#This Row],[Project_ID]],projects[Project_ID],0))</f>
        <v>HOLIDAY</v>
      </c>
      <c r="G1192" s="27">
        <f>ROUNDDOWN(TimeEntry2[[#This Row],[Timestamp]],0)</f>
        <v>0</v>
      </c>
      <c r="H1192" s="8">
        <v>7.5</v>
      </c>
      <c r="I1192" s="8" t="str">
        <f t="shared" si="29"/>
        <v>Normal Time</v>
      </c>
      <c r="J1192" s="8"/>
      <c r="K1192" s="24" t="str">
        <f>INDEX(projects[job number],MATCH(TimeEntry2[[#This Row],[Project_ID]],projects[Project_ID],0))</f>
        <v>HOLIDAY</v>
      </c>
      <c r="L1192" s="8" t="str">
        <f>IF(TimeEntry2[[#This Row],[Date]]=0,"",WEEKDAY(G1192,2))</f>
        <v/>
      </c>
      <c r="M1192" s="28" t="e">
        <f>YEAR(TimeEntry2[[#This Row],[WkEnd]])</f>
        <v>#REF!</v>
      </c>
      <c r="N1192" s="28" t="e">
        <f>WEEKNUM(TimeEntry2[[#This Row],[WkEnd]])</f>
        <v>#REF!</v>
      </c>
      <c r="O1192" s="28" t="e">
        <f>TimeEntry2[[#This Row],[Year]]&amp;"-"&amp;TimeEntry2[[#This Row],[WkNo]]</f>
        <v>#REF!</v>
      </c>
    </row>
    <row r="1193" spans="1:15" x14ac:dyDescent="0.25">
      <c r="A1193" s="26" t="e">
        <f>MOD(IF(ROW()=2,  0.1,    IF(INDEX(TimeEntry2[WkEnd],ROW()-1)  =INDEX(TimeEntry2[WkEnd],ROW()-2),    INDEX(TimeEntry2[format],ROW()-2),    INDEX(TimeEntry2[format],ROW()-2)    +1)),2)</f>
        <v>#REF!</v>
      </c>
      <c r="B1193" s="6"/>
      <c r="C1193" s="7"/>
      <c r="D1193" s="8" t="s">
        <v>100</v>
      </c>
      <c r="E1193" s="7" t="e">
        <f>IF(TimeEntry2[[#This Row],[Date]]=0,#REF!,G1193+(7-L1193))</f>
        <v>#REF!</v>
      </c>
      <c r="F1193" s="21" t="str">
        <f>INDEX(projects[Charge_Code],MATCH(TimeEntry2[[#This Row],[Project_ID]],projects[Project_ID],0))</f>
        <v>HOLIDAY</v>
      </c>
      <c r="G1193" s="27">
        <f>ROUNDDOWN(TimeEntry2[[#This Row],[Timestamp]],0)</f>
        <v>0</v>
      </c>
      <c r="H1193" s="8">
        <v>7.5</v>
      </c>
      <c r="I1193" s="8" t="str">
        <f t="shared" si="29"/>
        <v>Normal Time</v>
      </c>
      <c r="J1193" s="8"/>
      <c r="K1193" s="24" t="str">
        <f>INDEX(projects[job number],MATCH(TimeEntry2[[#This Row],[Project_ID]],projects[Project_ID],0))</f>
        <v>HOLIDAY</v>
      </c>
      <c r="L1193" s="8" t="str">
        <f>IF(TimeEntry2[[#This Row],[Date]]=0,"",WEEKDAY(G1193,2))</f>
        <v/>
      </c>
      <c r="M1193" s="28" t="e">
        <f>YEAR(TimeEntry2[[#This Row],[WkEnd]])</f>
        <v>#REF!</v>
      </c>
      <c r="N1193" s="28" t="e">
        <f>WEEKNUM(TimeEntry2[[#This Row],[WkEnd]])</f>
        <v>#REF!</v>
      </c>
      <c r="O1193" s="28" t="e">
        <f>TimeEntry2[[#This Row],[Year]]&amp;"-"&amp;TimeEntry2[[#This Row],[WkNo]]</f>
        <v>#REF!</v>
      </c>
    </row>
    <row r="1194" spans="1:15" x14ac:dyDescent="0.25">
      <c r="A1194" s="26" t="e">
        <f>MOD(IF(ROW()=2,  0.1,    IF(INDEX(TimeEntry2[WkEnd],ROW()-1)  =INDEX(TimeEntry2[WkEnd],ROW()-2),    INDEX(TimeEntry2[format],ROW()-2),    INDEX(TimeEntry2[format],ROW()-2)    +1)),2)</f>
        <v>#REF!</v>
      </c>
      <c r="B1194" s="6"/>
      <c r="C1194" s="7"/>
      <c r="D1194" s="8" t="s">
        <v>185</v>
      </c>
      <c r="E1194" s="7" t="e">
        <f>IF(TimeEntry2[[#This Row],[Date]]=0,#REF!,G1194+(7-L1194))</f>
        <v>#REF!</v>
      </c>
      <c r="F1194" s="21" t="str">
        <f>INDEX(projects[Charge_Code],MATCH(TimeEntry2[[#This Row],[Project_ID]],projects[Project_ID],0))</f>
        <v>265720-20 VBB - Assessment</v>
      </c>
      <c r="G1194" s="27">
        <f>ROUNDDOWN(TimeEntry2[[#This Row],[Timestamp]],0)</f>
        <v>0</v>
      </c>
      <c r="H1194" s="8">
        <v>7.5</v>
      </c>
      <c r="I1194" s="8" t="str">
        <f t="shared" si="29"/>
        <v>Normal Time</v>
      </c>
      <c r="J1194" s="8"/>
      <c r="K1194" s="24" t="str">
        <f>INDEX(projects[job number],MATCH(TimeEntry2[[#This Row],[Project_ID]],projects[Project_ID],0))</f>
        <v>265720-20</v>
      </c>
      <c r="L1194" s="8" t="str">
        <f>IF(TimeEntry2[[#This Row],[Date]]=0,"",WEEKDAY(G1194,2))</f>
        <v/>
      </c>
      <c r="M1194" s="28" t="e">
        <f>YEAR(TimeEntry2[[#This Row],[WkEnd]])</f>
        <v>#REF!</v>
      </c>
      <c r="N1194" s="28" t="e">
        <f>WEEKNUM(TimeEntry2[[#This Row],[WkEnd]])</f>
        <v>#REF!</v>
      </c>
      <c r="O1194" s="28" t="e">
        <f>TimeEntry2[[#This Row],[Year]]&amp;"-"&amp;TimeEntry2[[#This Row],[WkNo]]</f>
        <v>#REF!</v>
      </c>
    </row>
    <row r="1195" spans="1:15" x14ac:dyDescent="0.25">
      <c r="A1195" s="26" t="e">
        <f>MOD(IF(ROW()=2,  0.1,    IF(INDEX(TimeEntry2[WkEnd],ROW()-1)  =INDEX(TimeEntry2[WkEnd],ROW()-2),    INDEX(TimeEntry2[format],ROW()-2),    INDEX(TimeEntry2[format],ROW()-2)    +1)),2)</f>
        <v>#REF!</v>
      </c>
      <c r="B1195" s="6"/>
      <c r="C1195" s="7"/>
      <c r="D1195" s="8" t="s">
        <v>191</v>
      </c>
      <c r="E1195" s="7" t="e">
        <f>IF(TimeEntry2[[#This Row],[Date]]=0,#REF!,G1195+(7-L1195))</f>
        <v>#REF!</v>
      </c>
      <c r="F1195" s="21" t="str">
        <f>INDEX(projects[Charge_Code],MATCH(TimeEntry2[[#This Row],[Project_ID]],projects[Project_ID],0))</f>
        <v>210035-51 VBB 3rd - new bridge</v>
      </c>
      <c r="G1195" s="27">
        <f>ROUNDDOWN(TimeEntry2[[#This Row],[Timestamp]],0)</f>
        <v>0</v>
      </c>
      <c r="H1195" s="8">
        <v>2</v>
      </c>
      <c r="I1195" s="8" t="str">
        <f t="shared" si="29"/>
        <v>Normal Time</v>
      </c>
      <c r="J1195" s="8"/>
      <c r="K1195" s="24" t="str">
        <f>INDEX(projects[job number],MATCH(TimeEntry2[[#This Row],[Project_ID]],projects[Project_ID],0))</f>
        <v>210035-51</v>
      </c>
      <c r="L1195" s="8" t="str">
        <f>IF(TimeEntry2[[#This Row],[Date]]=0,"",WEEKDAY(G1195,2))</f>
        <v/>
      </c>
      <c r="M1195" s="28" t="e">
        <f>YEAR(TimeEntry2[[#This Row],[WkEnd]])</f>
        <v>#REF!</v>
      </c>
      <c r="N1195" s="28" t="e">
        <f>WEEKNUM(TimeEntry2[[#This Row],[WkEnd]])</f>
        <v>#REF!</v>
      </c>
      <c r="O1195" s="28" t="e">
        <f>TimeEntry2[[#This Row],[Year]]&amp;"-"&amp;TimeEntry2[[#This Row],[WkNo]]</f>
        <v>#REF!</v>
      </c>
    </row>
    <row r="1196" spans="1:15" x14ac:dyDescent="0.25">
      <c r="A1196" s="26" t="e">
        <f>MOD(IF(ROW()=2,  0.1,    IF(INDEX(TimeEntry2[WkEnd],ROW()-1)  =INDEX(TimeEntry2[WkEnd],ROW()-2),    INDEX(TimeEntry2[format],ROW()-2),    INDEX(TimeEntry2[format],ROW()-2)    +1)),2)</f>
        <v>#REF!</v>
      </c>
      <c r="B1196" s="6"/>
      <c r="C1196" s="7"/>
      <c r="D1196" s="8" t="s">
        <v>78</v>
      </c>
      <c r="E1196" s="7" t="e">
        <f>IF(TimeEntry2[[#This Row],[Date]]=0,#REF!,G1196+(7-L1196))</f>
        <v>#REF!</v>
      </c>
      <c r="F1196" s="21" t="str">
        <f>INDEX(projects[Charge_Code],MATCH(TimeEntry2[[#This Row],[Project_ID]],projects[Project_ID],0))</f>
        <v>255670-17 LOWER KINGS ROAD ASSESSMENT (01-382)</v>
      </c>
      <c r="G1196" s="27">
        <f>ROUNDDOWN(TimeEntry2[[#This Row],[Timestamp]],0)</f>
        <v>0</v>
      </c>
      <c r="H1196" s="8">
        <v>1</v>
      </c>
      <c r="I1196" s="8" t="str">
        <f t="shared" si="29"/>
        <v>Normal Time</v>
      </c>
      <c r="J1196" s="8"/>
      <c r="K1196" s="24" t="str">
        <f>INDEX(projects[job number],MATCH(TimeEntry2[[#This Row],[Project_ID]],projects[Project_ID],0))</f>
        <v>255670-17</v>
      </c>
      <c r="L1196" s="8" t="str">
        <f>IF(TimeEntry2[[#This Row],[Date]]=0,"",WEEKDAY(G1196,2))</f>
        <v/>
      </c>
      <c r="M1196" s="28" t="e">
        <f>YEAR(TimeEntry2[[#This Row],[WkEnd]])</f>
        <v>#REF!</v>
      </c>
      <c r="N1196" s="28" t="e">
        <f>WEEKNUM(TimeEntry2[[#This Row],[WkEnd]])</f>
        <v>#REF!</v>
      </c>
      <c r="O1196" s="28" t="e">
        <f>TimeEntry2[[#This Row],[Year]]&amp;"-"&amp;TimeEntry2[[#This Row],[WkNo]]</f>
        <v>#REF!</v>
      </c>
    </row>
    <row r="1197" spans="1:15" x14ac:dyDescent="0.25">
      <c r="A1197" s="26" t="e">
        <f>MOD(IF(ROW()=2,  0.1,    IF(INDEX(TimeEntry2[WkEnd],ROW()-1)  =INDEX(TimeEntry2[WkEnd],ROW()-2),    INDEX(TimeEntry2[format],ROW()-2),    INDEX(TimeEntry2[format],ROW()-2)    +1)),2)</f>
        <v>#REF!</v>
      </c>
      <c r="B1197" s="6"/>
      <c r="C1197" s="7"/>
      <c r="D1197" s="8" t="s">
        <v>185</v>
      </c>
      <c r="E1197" s="7" t="e">
        <f>IF(TimeEntry2[[#This Row],[Date]]=0,#REF!,G1197+(7-L1197))</f>
        <v>#REF!</v>
      </c>
      <c r="F1197" s="21" t="str">
        <f>INDEX(projects[Charge_Code],MATCH(TimeEntry2[[#This Row],[Project_ID]],projects[Project_ID],0))</f>
        <v>265720-20 VBB - Assessment</v>
      </c>
      <c r="G1197" s="27">
        <f>ROUNDDOWN(TimeEntry2[[#This Row],[Timestamp]],0)</f>
        <v>0</v>
      </c>
      <c r="H1197" s="8">
        <v>4.5</v>
      </c>
      <c r="I1197" s="8" t="str">
        <f t="shared" si="29"/>
        <v>Normal Time</v>
      </c>
      <c r="J1197" s="8"/>
      <c r="K1197" s="24" t="str">
        <f>INDEX(projects[job number],MATCH(TimeEntry2[[#This Row],[Project_ID]],projects[Project_ID],0))</f>
        <v>265720-20</v>
      </c>
      <c r="L1197" s="8" t="str">
        <f>IF(TimeEntry2[[#This Row],[Date]]=0,"",WEEKDAY(G1197,2))</f>
        <v/>
      </c>
      <c r="M1197" s="28" t="e">
        <f>YEAR(TimeEntry2[[#This Row],[WkEnd]])</f>
        <v>#REF!</v>
      </c>
      <c r="N1197" s="28" t="e">
        <f>WEEKNUM(TimeEntry2[[#This Row],[WkEnd]])</f>
        <v>#REF!</v>
      </c>
      <c r="O1197" s="28" t="e">
        <f>TimeEntry2[[#This Row],[Year]]&amp;"-"&amp;TimeEntry2[[#This Row],[WkNo]]</f>
        <v>#REF!</v>
      </c>
    </row>
    <row r="1198" spans="1:15" x14ac:dyDescent="0.25">
      <c r="A1198" s="26" t="e">
        <f>MOD(IF(ROW()=2,  0.1,    IF(INDEX(TimeEntry2[WkEnd],ROW()-1)  =INDEX(TimeEntry2[WkEnd],ROW()-2),    INDEX(TimeEntry2[format],ROW()-2),    INDEX(TimeEntry2[format],ROW()-2)    +1)),2)</f>
        <v>#REF!</v>
      </c>
      <c r="B1198" s="6"/>
      <c r="C1198" s="7"/>
      <c r="D1198" s="8" t="s">
        <v>191</v>
      </c>
      <c r="E1198" s="7" t="e">
        <f>IF(TimeEntry2[[#This Row],[Date]]=0,#REF!,G1198+(7-L1198))</f>
        <v>#REF!</v>
      </c>
      <c r="F1198" s="21" t="str">
        <f>INDEX(projects[Charge_Code],MATCH(TimeEntry2[[#This Row],[Project_ID]],projects[Project_ID],0))</f>
        <v>210035-51 VBB 3rd - new bridge</v>
      </c>
      <c r="G1198" s="27">
        <f>ROUNDDOWN(TimeEntry2[[#This Row],[Timestamp]],0)</f>
        <v>0</v>
      </c>
      <c r="H1198" s="8">
        <v>3.75</v>
      </c>
      <c r="I1198" s="8" t="str">
        <f t="shared" si="29"/>
        <v>Normal Time</v>
      </c>
      <c r="J1198" s="8"/>
      <c r="K1198" s="24" t="str">
        <f>INDEX(projects[job number],MATCH(TimeEntry2[[#This Row],[Project_ID]],projects[Project_ID],0))</f>
        <v>210035-51</v>
      </c>
      <c r="L1198" s="8" t="str">
        <f>IF(TimeEntry2[[#This Row],[Date]]=0,"",WEEKDAY(G1198,2))</f>
        <v/>
      </c>
      <c r="M1198" s="28" t="e">
        <f>YEAR(TimeEntry2[[#This Row],[WkEnd]])</f>
        <v>#REF!</v>
      </c>
      <c r="N1198" s="28" t="e">
        <f>WEEKNUM(TimeEntry2[[#This Row],[WkEnd]])</f>
        <v>#REF!</v>
      </c>
      <c r="O1198" s="28" t="e">
        <f>TimeEntry2[[#This Row],[Year]]&amp;"-"&amp;TimeEntry2[[#This Row],[WkNo]]</f>
        <v>#REF!</v>
      </c>
    </row>
    <row r="1199" spans="1:15" x14ac:dyDescent="0.25">
      <c r="A1199" s="26" t="e">
        <f>MOD(IF(ROW()=2,  0.1,    IF(INDEX(TimeEntry2[WkEnd],ROW()-1)  =INDEX(TimeEntry2[WkEnd],ROW()-2),    INDEX(TimeEntry2[format],ROW()-2),    INDEX(TimeEntry2[format],ROW()-2)    +1)),2)</f>
        <v>#REF!</v>
      </c>
      <c r="B1199" s="6"/>
      <c r="C1199" s="7"/>
      <c r="D1199" s="8" t="s">
        <v>185</v>
      </c>
      <c r="E1199" s="7" t="e">
        <f>IF(TimeEntry2[[#This Row],[Date]]=0,#REF!,G1199+(7-L1199))</f>
        <v>#REF!</v>
      </c>
      <c r="F1199" s="21" t="str">
        <f>INDEX(projects[Charge_Code],MATCH(TimeEntry2[[#This Row],[Project_ID]],projects[Project_ID],0))</f>
        <v>265720-20 VBB - Assessment</v>
      </c>
      <c r="G1199" s="27">
        <f>ROUNDDOWN(TimeEntry2[[#This Row],[Timestamp]],0)</f>
        <v>0</v>
      </c>
      <c r="H1199" s="8">
        <v>3.75</v>
      </c>
      <c r="I1199" s="8" t="str">
        <f t="shared" si="29"/>
        <v>Normal Time</v>
      </c>
      <c r="J1199" s="8"/>
      <c r="K1199" s="24" t="str">
        <f>INDEX(projects[job number],MATCH(TimeEntry2[[#This Row],[Project_ID]],projects[Project_ID],0))</f>
        <v>265720-20</v>
      </c>
      <c r="L1199" s="8" t="str">
        <f>IF(TimeEntry2[[#This Row],[Date]]=0,"",WEEKDAY(G1199,2))</f>
        <v/>
      </c>
      <c r="M1199" s="28" t="e">
        <f>YEAR(TimeEntry2[[#This Row],[WkEnd]])</f>
        <v>#REF!</v>
      </c>
      <c r="N1199" s="28" t="e">
        <f>WEEKNUM(TimeEntry2[[#This Row],[WkEnd]])</f>
        <v>#REF!</v>
      </c>
      <c r="O1199" s="28" t="e">
        <f>TimeEntry2[[#This Row],[Year]]&amp;"-"&amp;TimeEntry2[[#This Row],[WkNo]]</f>
        <v>#REF!</v>
      </c>
    </row>
    <row r="1200" spans="1:15" x14ac:dyDescent="0.25">
      <c r="A1200" s="26" t="e">
        <f>MOD(IF(ROW()=2,  0.1,    IF(INDEX(TimeEntry2[WkEnd],ROW()-1)  =INDEX(TimeEntry2[WkEnd],ROW()-2),    INDEX(TimeEntry2[format],ROW()-2),    INDEX(TimeEntry2[format],ROW()-2)    +1)),2)</f>
        <v>#REF!</v>
      </c>
      <c r="B1200" s="6"/>
      <c r="C1200" s="7"/>
      <c r="D1200" s="8" t="s">
        <v>191</v>
      </c>
      <c r="E1200" s="7" t="e">
        <f>IF(TimeEntry2[[#This Row],[Date]]=0,#REF!,G1200+(7-L1200))</f>
        <v>#REF!</v>
      </c>
      <c r="F1200" s="21" t="str">
        <f>INDEX(projects[Charge_Code],MATCH(TimeEntry2[[#This Row],[Project_ID]],projects[Project_ID],0))</f>
        <v>210035-51 VBB 3rd - new bridge</v>
      </c>
      <c r="G1200" s="27">
        <f>ROUNDDOWN(TimeEntry2[[#This Row],[Timestamp]],0)</f>
        <v>0</v>
      </c>
      <c r="H1200" s="8">
        <v>3.75</v>
      </c>
      <c r="I1200" s="8" t="str">
        <f t="shared" si="29"/>
        <v>Normal Time</v>
      </c>
      <c r="J1200" s="8"/>
      <c r="K1200" s="24" t="str">
        <f>INDEX(projects[job number],MATCH(TimeEntry2[[#This Row],[Project_ID]],projects[Project_ID],0))</f>
        <v>210035-51</v>
      </c>
      <c r="L1200" s="8" t="str">
        <f>IF(TimeEntry2[[#This Row],[Date]]=0,"",WEEKDAY(G1200,2))</f>
        <v/>
      </c>
      <c r="M1200" s="28" t="e">
        <f>YEAR(TimeEntry2[[#This Row],[WkEnd]])</f>
        <v>#REF!</v>
      </c>
      <c r="N1200" s="28" t="e">
        <f>WEEKNUM(TimeEntry2[[#This Row],[WkEnd]])</f>
        <v>#REF!</v>
      </c>
      <c r="O1200" s="28" t="e">
        <f>TimeEntry2[[#This Row],[Year]]&amp;"-"&amp;TimeEntry2[[#This Row],[WkNo]]</f>
        <v>#REF!</v>
      </c>
    </row>
    <row r="1201" spans="1:15" x14ac:dyDescent="0.25">
      <c r="A1201" s="26" t="e">
        <f>MOD(IF(ROW()=2,  0.1,    IF(INDEX(TimeEntry2[WkEnd],ROW()-1)  =INDEX(TimeEntry2[WkEnd],ROW()-2),    INDEX(TimeEntry2[format],ROW()-2),    INDEX(TimeEntry2[format],ROW()-2)    +1)),2)</f>
        <v>#REF!</v>
      </c>
      <c r="B1201" s="6"/>
      <c r="C1201" s="7"/>
      <c r="D1201" s="8" t="s">
        <v>185</v>
      </c>
      <c r="E1201" s="7" t="e">
        <f>IF(TimeEntry2[[#This Row],[Date]]=0,#REF!,G1201+(7-L1201))</f>
        <v>#REF!</v>
      </c>
      <c r="F1201" s="21" t="str">
        <f>INDEX(projects[Charge_Code],MATCH(TimeEntry2[[#This Row],[Project_ID]],projects[Project_ID],0))</f>
        <v>265720-20 VBB - Assessment</v>
      </c>
      <c r="G1201" s="27">
        <f>ROUNDDOWN(TimeEntry2[[#This Row],[Timestamp]],0)</f>
        <v>0</v>
      </c>
      <c r="H1201" s="8">
        <v>3.75</v>
      </c>
      <c r="I1201" s="8" t="str">
        <f t="shared" si="29"/>
        <v>Normal Time</v>
      </c>
      <c r="J1201" s="8"/>
      <c r="K1201" s="24" t="str">
        <f>INDEX(projects[job number],MATCH(TimeEntry2[[#This Row],[Project_ID]],projects[Project_ID],0))</f>
        <v>265720-20</v>
      </c>
      <c r="L1201" s="8" t="str">
        <f>IF(TimeEntry2[[#This Row],[Date]]=0,"",WEEKDAY(G1201,2))</f>
        <v/>
      </c>
      <c r="M1201" s="28" t="e">
        <f>YEAR(TimeEntry2[[#This Row],[WkEnd]])</f>
        <v>#REF!</v>
      </c>
      <c r="N1201" s="28" t="e">
        <f>WEEKNUM(TimeEntry2[[#This Row],[WkEnd]])</f>
        <v>#REF!</v>
      </c>
      <c r="O1201" s="28" t="e">
        <f>TimeEntry2[[#This Row],[Year]]&amp;"-"&amp;TimeEntry2[[#This Row],[WkNo]]</f>
        <v>#REF!</v>
      </c>
    </row>
    <row r="1202" spans="1:15" x14ac:dyDescent="0.25">
      <c r="A1202" s="26" t="e">
        <f>MOD(IF(ROW()=2,  0.1,    IF(INDEX(TimeEntry2[WkEnd],ROW()-1)  =INDEX(TimeEntry2[WkEnd],ROW()-2),    INDEX(TimeEntry2[format],ROW()-2),    INDEX(TimeEntry2[format],ROW()-2)    +1)),2)</f>
        <v>#REF!</v>
      </c>
      <c r="B1202" s="6"/>
      <c r="C1202" s="7"/>
      <c r="D1202" s="8" t="s">
        <v>41</v>
      </c>
      <c r="E1202" s="7" t="e">
        <f>IF(TimeEntry2[[#This Row],[Date]]=0,#REF!,G1202+(7-L1202))</f>
        <v>#REF!</v>
      </c>
      <c r="F1202" s="21" t="str">
        <f>INDEX(projects[Charge_Code],MATCH(TimeEntry2[[#This Row],[Project_ID]],projects[Project_ID],0))</f>
        <v>215526-27 CP - Assessment (01-124)</v>
      </c>
      <c r="G1202" s="27">
        <f>ROUNDDOWN(TimeEntry2[[#This Row],[Timestamp]],0)</f>
        <v>0</v>
      </c>
      <c r="H1202" s="8">
        <v>3.5</v>
      </c>
      <c r="I1202" s="8" t="str">
        <f t="shared" si="29"/>
        <v>Normal Time</v>
      </c>
      <c r="J1202" s="8"/>
      <c r="K1202" s="24" t="str">
        <f>INDEX(projects[job number],MATCH(TimeEntry2[[#This Row],[Project_ID]],projects[Project_ID],0))</f>
        <v>215526-27</v>
      </c>
      <c r="L1202" s="8" t="str">
        <f>IF(TimeEntry2[[#This Row],[Date]]=0,"",WEEKDAY(G1202,2))</f>
        <v/>
      </c>
      <c r="M1202" s="28" t="e">
        <f>YEAR(TimeEntry2[[#This Row],[WkEnd]])</f>
        <v>#REF!</v>
      </c>
      <c r="N1202" s="28" t="e">
        <f>WEEKNUM(TimeEntry2[[#This Row],[WkEnd]])</f>
        <v>#REF!</v>
      </c>
      <c r="O1202" s="28" t="e">
        <f>TimeEntry2[[#This Row],[Year]]&amp;"-"&amp;TimeEntry2[[#This Row],[WkNo]]</f>
        <v>#REF!</v>
      </c>
    </row>
    <row r="1203" spans="1:15" x14ac:dyDescent="0.25">
      <c r="A1203" s="26" t="e">
        <f>MOD(IF(ROW()=2,  0.1,    IF(INDEX(TimeEntry2[WkEnd],ROW()-1)  =INDEX(TimeEntry2[WkEnd],ROW()-2),    INDEX(TimeEntry2[format],ROW()-2),    INDEX(TimeEntry2[format],ROW()-2)    +1)),2)</f>
        <v>#REF!</v>
      </c>
      <c r="B1203" s="6"/>
      <c r="C1203" s="7"/>
      <c r="D1203" s="8" t="s">
        <v>78</v>
      </c>
      <c r="E1203" s="7" t="e">
        <f>IF(TimeEntry2[[#This Row],[Date]]=0,#REF!,G1203+(7-L1203))</f>
        <v>#REF!</v>
      </c>
      <c r="F1203" s="21" t="str">
        <f>INDEX(projects[Charge_Code],MATCH(TimeEntry2[[#This Row],[Project_ID]],projects[Project_ID],0))</f>
        <v>255670-17 LOWER KINGS ROAD ASSESSMENT (01-382)</v>
      </c>
      <c r="G1203" s="27">
        <f>ROUNDDOWN(TimeEntry2[[#This Row],[Timestamp]],0)</f>
        <v>0</v>
      </c>
      <c r="H1203" s="8">
        <v>4</v>
      </c>
      <c r="I1203" s="8" t="str">
        <f t="shared" si="29"/>
        <v>Normal Time</v>
      </c>
      <c r="J1203" s="8"/>
      <c r="K1203" s="24" t="str">
        <f>INDEX(projects[job number],MATCH(TimeEntry2[[#This Row],[Project_ID]],projects[Project_ID],0))</f>
        <v>255670-17</v>
      </c>
      <c r="L1203" s="8" t="str">
        <f>IF(TimeEntry2[[#This Row],[Date]]=0,"",WEEKDAY(G1203,2))</f>
        <v/>
      </c>
      <c r="M1203" s="28" t="e">
        <f>YEAR(TimeEntry2[[#This Row],[WkEnd]])</f>
        <v>#REF!</v>
      </c>
      <c r="N1203" s="28" t="e">
        <f>WEEKNUM(TimeEntry2[[#This Row],[WkEnd]])</f>
        <v>#REF!</v>
      </c>
      <c r="O1203" s="28" t="e">
        <f>TimeEntry2[[#This Row],[Year]]&amp;"-"&amp;TimeEntry2[[#This Row],[WkNo]]</f>
        <v>#REF!</v>
      </c>
    </row>
    <row r="1204" spans="1:15" x14ac:dyDescent="0.25">
      <c r="A1204" s="26" t="e">
        <f>MOD(IF(ROW()=2,  0.1,    IF(INDEX(TimeEntry2[WkEnd],ROW()-1)  =INDEX(TimeEntry2[WkEnd],ROW()-2),    INDEX(TimeEntry2[format],ROW()-2),    INDEX(TimeEntry2[format],ROW()-2)    +1)),2)</f>
        <v>#REF!</v>
      </c>
      <c r="B1204" s="6"/>
      <c r="C1204" s="7"/>
      <c r="D1204" s="8" t="s">
        <v>185</v>
      </c>
      <c r="E1204" s="7" t="e">
        <f>IF(TimeEntry2[[#This Row],[Date]]=0,#REF!,G1204+(7-L1204))</f>
        <v>#REF!</v>
      </c>
      <c r="F1204" s="21" t="str">
        <f>INDEX(projects[Charge_Code],MATCH(TimeEntry2[[#This Row],[Project_ID]],projects[Project_ID],0))</f>
        <v>265720-20 VBB - Assessment</v>
      </c>
      <c r="G1204" s="27">
        <f>ROUNDDOWN(TimeEntry2[[#This Row],[Timestamp]],0)</f>
        <v>0</v>
      </c>
      <c r="H1204" s="8">
        <v>3.75</v>
      </c>
      <c r="I1204" s="8" t="str">
        <f t="shared" si="29"/>
        <v>Normal Time</v>
      </c>
      <c r="J1204" s="8"/>
      <c r="K1204" s="24" t="str">
        <f>INDEX(projects[job number],MATCH(TimeEntry2[[#This Row],[Project_ID]],projects[Project_ID],0))</f>
        <v>265720-20</v>
      </c>
      <c r="L1204" s="8" t="str">
        <f>IF(TimeEntry2[[#This Row],[Date]]=0,"",WEEKDAY(G1204,2))</f>
        <v/>
      </c>
      <c r="M1204" s="28" t="e">
        <f>YEAR(TimeEntry2[[#This Row],[WkEnd]])</f>
        <v>#REF!</v>
      </c>
      <c r="N1204" s="28" t="e">
        <f>WEEKNUM(TimeEntry2[[#This Row],[WkEnd]])</f>
        <v>#REF!</v>
      </c>
      <c r="O1204" s="28" t="e">
        <f>TimeEntry2[[#This Row],[Year]]&amp;"-"&amp;TimeEntry2[[#This Row],[WkNo]]</f>
        <v>#REF!</v>
      </c>
    </row>
    <row r="1205" spans="1:15" x14ac:dyDescent="0.25">
      <c r="A1205" s="26" t="e">
        <f>MOD(IF(ROW()=2,  0.1,    IF(INDEX(TimeEntry2[WkEnd],ROW()-1)  =INDEX(TimeEntry2[WkEnd],ROW()-2),    INDEX(TimeEntry2[format],ROW()-2),    INDEX(TimeEntry2[format],ROW()-2)    +1)),2)</f>
        <v>#REF!</v>
      </c>
      <c r="B1205" s="6"/>
      <c r="C1205" s="7"/>
      <c r="D1205" s="8" t="s">
        <v>27</v>
      </c>
      <c r="E1205" s="7" t="e">
        <f>IF(TimeEntry2[[#This Row],[Date]]=0,#REF!,G1205+(7-L1205))</f>
        <v>#REF!</v>
      </c>
      <c r="F1205" s="21" t="str">
        <f>INDEX(projects[Charge_Code],MATCH(TimeEntry2[[#This Row],[Project_ID]],projects[Project_ID],0))</f>
        <v>071945-07 BCS - promotional</v>
      </c>
      <c r="G1205" s="27">
        <f>ROUNDDOWN(TimeEntry2[[#This Row],[Timestamp]],0)</f>
        <v>0</v>
      </c>
      <c r="H1205" s="8">
        <v>3.75</v>
      </c>
      <c r="I1205" s="8" t="str">
        <f t="shared" si="29"/>
        <v>Normal Time</v>
      </c>
      <c r="J1205" s="8"/>
      <c r="K1205" s="24" t="str">
        <f>INDEX(projects[job number],MATCH(TimeEntry2[[#This Row],[Project_ID]],projects[Project_ID],0))</f>
        <v>071945-07</v>
      </c>
      <c r="L1205" s="8" t="str">
        <f>IF(TimeEntry2[[#This Row],[Date]]=0,"",WEEKDAY(G1205,2))</f>
        <v/>
      </c>
      <c r="M1205" s="28" t="e">
        <f>YEAR(TimeEntry2[[#This Row],[WkEnd]])</f>
        <v>#REF!</v>
      </c>
      <c r="N1205" s="28" t="e">
        <f>WEEKNUM(TimeEntry2[[#This Row],[WkEnd]])</f>
        <v>#REF!</v>
      </c>
      <c r="O1205" s="28" t="e">
        <f>TimeEntry2[[#This Row],[Year]]&amp;"-"&amp;TimeEntry2[[#This Row],[WkNo]]</f>
        <v>#REF!</v>
      </c>
    </row>
    <row r="1206" spans="1:15" x14ac:dyDescent="0.25">
      <c r="A1206" s="26" t="e">
        <f>MOD(IF(ROW()=2,  0.1,    IF(INDEX(TimeEntry2[WkEnd],ROW()-1)  =INDEX(TimeEntry2[WkEnd],ROW()-2),    INDEX(TimeEntry2[format],ROW()-2),    INDEX(TimeEntry2[format],ROW()-2)    +1)),2)</f>
        <v>#REF!</v>
      </c>
      <c r="B1206" s="6"/>
      <c r="C1206" s="7"/>
      <c r="D1206" s="8" t="s">
        <v>185</v>
      </c>
      <c r="E1206" s="7" t="e">
        <f>IF(TimeEntry2[[#This Row],[Date]]=0,#REF!,G1206+(7-L1206))</f>
        <v>#REF!</v>
      </c>
      <c r="F1206" s="21" t="str">
        <f>INDEX(projects[Charge_Code],MATCH(TimeEntry2[[#This Row],[Project_ID]],projects[Project_ID],0))</f>
        <v>265720-20 VBB - Assessment</v>
      </c>
      <c r="G1206" s="27">
        <f>ROUNDDOWN(TimeEntry2[[#This Row],[Timestamp]],0)</f>
        <v>0</v>
      </c>
      <c r="H1206" s="8">
        <v>7.5</v>
      </c>
      <c r="I1206" s="8" t="str">
        <f t="shared" si="29"/>
        <v>Normal Time</v>
      </c>
      <c r="J1206" s="8"/>
      <c r="K1206" s="24" t="str">
        <f>INDEX(projects[job number],MATCH(TimeEntry2[[#This Row],[Project_ID]],projects[Project_ID],0))</f>
        <v>265720-20</v>
      </c>
      <c r="L1206" s="8" t="str">
        <f>IF(TimeEntry2[[#This Row],[Date]]=0,"",WEEKDAY(G1206,2))</f>
        <v/>
      </c>
      <c r="M1206" s="28" t="e">
        <f>YEAR(TimeEntry2[[#This Row],[WkEnd]])</f>
        <v>#REF!</v>
      </c>
      <c r="N1206" s="28" t="e">
        <f>WEEKNUM(TimeEntry2[[#This Row],[WkEnd]])</f>
        <v>#REF!</v>
      </c>
      <c r="O1206" s="28" t="e">
        <f>TimeEntry2[[#This Row],[Year]]&amp;"-"&amp;TimeEntry2[[#This Row],[WkNo]]</f>
        <v>#REF!</v>
      </c>
    </row>
    <row r="1207" spans="1:15" x14ac:dyDescent="0.25">
      <c r="A1207" s="26" t="e">
        <f>MOD(IF(ROW()=2,  0.1,    IF(INDEX(TimeEntry2[WkEnd],ROW()-1)  =INDEX(TimeEntry2[WkEnd],ROW()-2),    INDEX(TimeEntry2[format],ROW()-2),    INDEX(TimeEntry2[format],ROW()-2)    +1)),2)</f>
        <v>#REF!</v>
      </c>
      <c r="B1207" s="6"/>
      <c r="C1207" s="7"/>
      <c r="D1207" s="8" t="s">
        <v>185</v>
      </c>
      <c r="E1207" s="7" t="e">
        <f>IF(TimeEntry2[[#This Row],[Date]]=0,#REF!,G1207+(7-L1207))</f>
        <v>#REF!</v>
      </c>
      <c r="F1207" s="21" t="str">
        <f>INDEX(projects[Charge_Code],MATCH(TimeEntry2[[#This Row],[Project_ID]],projects[Project_ID],0))</f>
        <v>265720-20 VBB - Assessment</v>
      </c>
      <c r="G1207" s="27">
        <f>ROUNDDOWN(TimeEntry2[[#This Row],[Timestamp]],0)</f>
        <v>0</v>
      </c>
      <c r="H1207" s="8">
        <v>3.75</v>
      </c>
      <c r="I1207" s="8" t="str">
        <f t="shared" si="29"/>
        <v>Normal Time</v>
      </c>
      <c r="J1207" s="8"/>
      <c r="K1207" s="24" t="str">
        <f>INDEX(projects[job number],MATCH(TimeEntry2[[#This Row],[Project_ID]],projects[Project_ID],0))</f>
        <v>265720-20</v>
      </c>
      <c r="L1207" s="8" t="str">
        <f>IF(TimeEntry2[[#This Row],[Date]]=0,"",WEEKDAY(G1207,2))</f>
        <v/>
      </c>
      <c r="M1207" s="28" t="e">
        <f>YEAR(TimeEntry2[[#This Row],[WkEnd]])</f>
        <v>#REF!</v>
      </c>
      <c r="N1207" s="28" t="e">
        <f>WEEKNUM(TimeEntry2[[#This Row],[WkEnd]])</f>
        <v>#REF!</v>
      </c>
      <c r="O1207" s="28" t="e">
        <f>TimeEntry2[[#This Row],[Year]]&amp;"-"&amp;TimeEntry2[[#This Row],[WkNo]]</f>
        <v>#REF!</v>
      </c>
    </row>
    <row r="1208" spans="1:15" x14ac:dyDescent="0.25">
      <c r="A1208" s="26" t="e">
        <f>MOD(IF(ROW()=2,  0.1,    IF(INDEX(TimeEntry2[WkEnd],ROW()-1)  =INDEX(TimeEntry2[WkEnd],ROW()-2),    INDEX(TimeEntry2[format],ROW()-2),    INDEX(TimeEntry2[format],ROW()-2)    +1)),2)</f>
        <v>#REF!</v>
      </c>
      <c r="B1208" s="6"/>
      <c r="C1208" s="7"/>
      <c r="D1208" s="8" t="s">
        <v>185</v>
      </c>
      <c r="E1208" s="7" t="e">
        <f>IF(TimeEntry2[[#This Row],[Date]]=0,#REF!,G1208+(7-L1208))</f>
        <v>#REF!</v>
      </c>
      <c r="F1208" s="21" t="str">
        <f>INDEX(projects[Charge_Code],MATCH(TimeEntry2[[#This Row],[Project_ID]],projects[Project_ID],0))</f>
        <v>265720-20 VBB - Assessment</v>
      </c>
      <c r="G1208" s="27">
        <f>ROUNDDOWN(TimeEntry2[[#This Row],[Timestamp]],0)</f>
        <v>0</v>
      </c>
      <c r="H1208" s="8">
        <v>1.5</v>
      </c>
      <c r="I1208" s="8" t="str">
        <f t="shared" si="29"/>
        <v>Normal Time</v>
      </c>
      <c r="J1208" s="8"/>
      <c r="K1208" s="24" t="str">
        <f>INDEX(projects[job number],MATCH(TimeEntry2[[#This Row],[Project_ID]],projects[Project_ID],0))</f>
        <v>265720-20</v>
      </c>
      <c r="L1208" s="8" t="str">
        <f>IF(TimeEntry2[[#This Row],[Date]]=0,"",WEEKDAY(G1208,2))</f>
        <v/>
      </c>
      <c r="M1208" s="28" t="e">
        <f>YEAR(TimeEntry2[[#This Row],[WkEnd]])</f>
        <v>#REF!</v>
      </c>
      <c r="N1208" s="28" t="e">
        <f>WEEKNUM(TimeEntry2[[#This Row],[WkEnd]])</f>
        <v>#REF!</v>
      </c>
      <c r="O1208" s="28" t="e">
        <f>TimeEntry2[[#This Row],[Year]]&amp;"-"&amp;TimeEntry2[[#This Row],[WkNo]]</f>
        <v>#REF!</v>
      </c>
    </row>
    <row r="1209" spans="1:15" x14ac:dyDescent="0.25">
      <c r="A1209" s="26" t="e">
        <f>MOD(IF(ROW()=2,  0.1,    IF(INDEX(TimeEntry2[WkEnd],ROW()-1)  =INDEX(TimeEntry2[WkEnd],ROW()-2),    INDEX(TimeEntry2[format],ROW()-2),    INDEX(TimeEntry2[format],ROW()-2)    +1)),2)</f>
        <v>#REF!</v>
      </c>
      <c r="B1209" s="6"/>
      <c r="C1209" s="7"/>
      <c r="D1209" s="8" t="s">
        <v>185</v>
      </c>
      <c r="E1209" s="7" t="e">
        <f>IF(TimeEntry2[[#This Row],[Date]]=0,#REF!,G1209+(7-L1209))</f>
        <v>#REF!</v>
      </c>
      <c r="F1209" s="21" t="str">
        <f>INDEX(projects[Charge_Code],MATCH(TimeEntry2[[#This Row],[Project_ID]],projects[Project_ID],0))</f>
        <v>265720-20 VBB - Assessment</v>
      </c>
      <c r="G1209" s="27">
        <f>ROUNDDOWN(TimeEntry2[[#This Row],[Timestamp]],0)</f>
        <v>0</v>
      </c>
      <c r="H1209" s="8">
        <v>2.25</v>
      </c>
      <c r="I1209" s="8" t="str">
        <f t="shared" si="29"/>
        <v>Normal Time</v>
      </c>
      <c r="J1209" s="8"/>
      <c r="K1209" s="24" t="str">
        <f>INDEX(projects[job number],MATCH(TimeEntry2[[#This Row],[Project_ID]],projects[Project_ID],0))</f>
        <v>265720-20</v>
      </c>
      <c r="L1209" s="8" t="str">
        <f>IF(TimeEntry2[[#This Row],[Date]]=0,"",WEEKDAY(G1209,2))</f>
        <v/>
      </c>
      <c r="M1209" s="28" t="e">
        <f>YEAR(TimeEntry2[[#This Row],[WkEnd]])</f>
        <v>#REF!</v>
      </c>
      <c r="N1209" s="28" t="e">
        <f>WEEKNUM(TimeEntry2[[#This Row],[WkEnd]])</f>
        <v>#REF!</v>
      </c>
      <c r="O1209" s="28" t="e">
        <f>TimeEntry2[[#This Row],[Year]]&amp;"-"&amp;TimeEntry2[[#This Row],[WkNo]]</f>
        <v>#REF!</v>
      </c>
    </row>
    <row r="1210" spans="1:15" x14ac:dyDescent="0.25">
      <c r="A1210" s="26" t="e">
        <f>MOD(IF(ROW()=2,  0.1,    IF(INDEX(TimeEntry2[WkEnd],ROW()-1)  =INDEX(TimeEntry2[WkEnd],ROW()-2),    INDEX(TimeEntry2[format],ROW()-2),    INDEX(TimeEntry2[format],ROW()-2)    +1)),2)</f>
        <v>#REF!</v>
      </c>
      <c r="B1210" s="6"/>
      <c r="C1210" s="7"/>
      <c r="D1210" s="8" t="s">
        <v>191</v>
      </c>
      <c r="E1210" s="7" t="e">
        <f>IF(TimeEntry2[[#This Row],[Date]]=0,#REF!,G1210+(7-L1210))</f>
        <v>#REF!</v>
      </c>
      <c r="F1210" s="21" t="str">
        <f>INDEX(projects[Charge_Code],MATCH(TimeEntry2[[#This Row],[Project_ID]],projects[Project_ID],0))</f>
        <v>210035-51 VBB 3rd - new bridge</v>
      </c>
      <c r="G1210" s="27">
        <f>ROUNDDOWN(TimeEntry2[[#This Row],[Timestamp]],0)</f>
        <v>0</v>
      </c>
      <c r="H1210" s="8">
        <v>5.5</v>
      </c>
      <c r="I1210" s="8" t="str">
        <f t="shared" si="29"/>
        <v>Normal Time</v>
      </c>
      <c r="J1210" s="8"/>
      <c r="K1210" s="24" t="str">
        <f>INDEX(projects[job number],MATCH(TimeEntry2[[#This Row],[Project_ID]],projects[Project_ID],0))</f>
        <v>210035-51</v>
      </c>
      <c r="L1210" s="8" t="str">
        <f>IF(TimeEntry2[[#This Row],[Date]]=0,"",WEEKDAY(G1210,2))</f>
        <v/>
      </c>
      <c r="M1210" s="28" t="e">
        <f>YEAR(TimeEntry2[[#This Row],[WkEnd]])</f>
        <v>#REF!</v>
      </c>
      <c r="N1210" s="28" t="e">
        <f>WEEKNUM(TimeEntry2[[#This Row],[WkEnd]])</f>
        <v>#REF!</v>
      </c>
      <c r="O1210" s="28" t="e">
        <f>TimeEntry2[[#This Row],[Year]]&amp;"-"&amp;TimeEntry2[[#This Row],[WkNo]]</f>
        <v>#REF!</v>
      </c>
    </row>
    <row r="1211" spans="1:15" x14ac:dyDescent="0.25">
      <c r="A1211" s="26" t="e">
        <f>MOD(IF(ROW()=2,  0.1,    IF(INDEX(TimeEntry2[WkEnd],ROW()-1)  =INDEX(TimeEntry2[WkEnd],ROW()-2),    INDEX(TimeEntry2[format],ROW()-2),    INDEX(TimeEntry2[format],ROW()-2)    +1)),2)</f>
        <v>#REF!</v>
      </c>
      <c r="B1211" s="6"/>
      <c r="C1211" s="7"/>
      <c r="D1211" s="8" t="s">
        <v>185</v>
      </c>
      <c r="E1211" s="7" t="e">
        <f>IF(TimeEntry2[[#This Row],[Date]]=0,#REF!,G1211+(7-L1211))</f>
        <v>#REF!</v>
      </c>
      <c r="F1211" s="21" t="str">
        <f>INDEX(projects[Charge_Code],MATCH(TimeEntry2[[#This Row],[Project_ID]],projects[Project_ID],0))</f>
        <v>265720-20 VBB - Assessment</v>
      </c>
      <c r="G1211" s="27">
        <f>ROUNDDOWN(TimeEntry2[[#This Row],[Timestamp]],0)</f>
        <v>0</v>
      </c>
      <c r="H1211" s="8">
        <v>2</v>
      </c>
      <c r="I1211" s="8" t="str">
        <f t="shared" si="29"/>
        <v>Normal Time</v>
      </c>
      <c r="J1211" s="8"/>
      <c r="K1211" s="24" t="str">
        <f>INDEX(projects[job number],MATCH(TimeEntry2[[#This Row],[Project_ID]],projects[Project_ID],0))</f>
        <v>265720-20</v>
      </c>
      <c r="L1211" s="8" t="str">
        <f>IF(TimeEntry2[[#This Row],[Date]]=0,"",WEEKDAY(G1211,2))</f>
        <v/>
      </c>
      <c r="M1211" s="28" t="e">
        <f>YEAR(TimeEntry2[[#This Row],[WkEnd]])</f>
        <v>#REF!</v>
      </c>
      <c r="N1211" s="28" t="e">
        <f>WEEKNUM(TimeEntry2[[#This Row],[WkEnd]])</f>
        <v>#REF!</v>
      </c>
      <c r="O1211" s="28" t="e">
        <f>TimeEntry2[[#This Row],[Year]]&amp;"-"&amp;TimeEntry2[[#This Row],[WkNo]]</f>
        <v>#REF!</v>
      </c>
    </row>
    <row r="1212" spans="1:15" x14ac:dyDescent="0.25">
      <c r="A1212" s="26" t="e">
        <f>MOD(IF(ROW()=2,  0.1,    IF(INDEX(TimeEntry2[WkEnd],ROW()-1)  =INDEX(TimeEntry2[WkEnd],ROW()-2),    INDEX(TimeEntry2[format],ROW()-2),    INDEX(TimeEntry2[format],ROW()-2)    +1)),2)</f>
        <v>#REF!</v>
      </c>
      <c r="B1212" s="6"/>
      <c r="C1212" s="7"/>
      <c r="D1212" s="8" t="s">
        <v>188</v>
      </c>
      <c r="E1212" s="7" t="e">
        <f>IF(TimeEntry2[[#This Row],[Date]]=0,#REF!,G1212+(7-L1212))</f>
        <v>#REF!</v>
      </c>
      <c r="F1212" s="21" t="str">
        <f>INDEX(projects[Charge_Code],MATCH(TimeEntry2[[#This Row],[Project_ID]],projects[Project_ID],0))</f>
        <v>265720-10 VBB - Design Basis</v>
      </c>
      <c r="G1212" s="27">
        <f>ROUNDDOWN(TimeEntry2[[#This Row],[Timestamp]],0)</f>
        <v>0</v>
      </c>
      <c r="H1212" s="8">
        <v>7.5</v>
      </c>
      <c r="I1212" s="8" t="str">
        <f t="shared" si="29"/>
        <v>Normal Time</v>
      </c>
      <c r="J1212" s="8"/>
      <c r="K1212" s="24" t="str">
        <f>INDEX(projects[job number],MATCH(TimeEntry2[[#This Row],[Project_ID]],projects[Project_ID],0))</f>
        <v>265720-10</v>
      </c>
      <c r="L1212" s="8" t="str">
        <f>IF(TimeEntry2[[#This Row],[Date]]=0,"",WEEKDAY(G1212,2))</f>
        <v/>
      </c>
      <c r="M1212" s="28" t="e">
        <f>YEAR(TimeEntry2[[#This Row],[WkEnd]])</f>
        <v>#REF!</v>
      </c>
      <c r="N1212" s="28" t="e">
        <f>WEEKNUM(TimeEntry2[[#This Row],[WkEnd]])</f>
        <v>#REF!</v>
      </c>
      <c r="O1212" s="28" t="e">
        <f>TimeEntry2[[#This Row],[Year]]&amp;"-"&amp;TimeEntry2[[#This Row],[WkNo]]</f>
        <v>#REF!</v>
      </c>
    </row>
    <row r="1213" spans="1:15" x14ac:dyDescent="0.25">
      <c r="A1213" s="26" t="e">
        <f>MOD(IF(ROW()=2,  0.1,    IF(INDEX(TimeEntry2[WkEnd],ROW()-1)  =INDEX(TimeEntry2[WkEnd],ROW()-2),    INDEX(TimeEntry2[format],ROW()-2),    INDEX(TimeEntry2[format],ROW()-2)    +1)),2)</f>
        <v>#REF!</v>
      </c>
      <c r="B1213" s="6"/>
      <c r="C1213" s="7"/>
      <c r="D1213" s="8" t="s">
        <v>188</v>
      </c>
      <c r="E1213" s="7" t="e">
        <f>IF(TimeEntry2[[#This Row],[Date]]=0,#REF!,G1213+(7-L1213))</f>
        <v>#REF!</v>
      </c>
      <c r="F1213" s="21" t="str">
        <f>INDEX(projects[Charge_Code],MATCH(TimeEntry2[[#This Row],[Project_ID]],projects[Project_ID],0))</f>
        <v>265720-10 VBB - Design Basis</v>
      </c>
      <c r="G1213" s="27">
        <f>ROUNDDOWN(TimeEntry2[[#This Row],[Timestamp]],0)</f>
        <v>0</v>
      </c>
      <c r="H1213" s="8">
        <v>7.5</v>
      </c>
      <c r="I1213" s="8" t="str">
        <f t="shared" si="29"/>
        <v>Normal Time</v>
      </c>
      <c r="J1213" s="8"/>
      <c r="K1213" s="24" t="str">
        <f>INDEX(projects[job number],MATCH(TimeEntry2[[#This Row],[Project_ID]],projects[Project_ID],0))</f>
        <v>265720-10</v>
      </c>
      <c r="L1213" s="8" t="str">
        <f>IF(TimeEntry2[[#This Row],[Date]]=0,"",WEEKDAY(G1213,2))</f>
        <v/>
      </c>
      <c r="M1213" s="28" t="e">
        <f>YEAR(TimeEntry2[[#This Row],[WkEnd]])</f>
        <v>#REF!</v>
      </c>
      <c r="N1213" s="28" t="e">
        <f>WEEKNUM(TimeEntry2[[#This Row],[WkEnd]])</f>
        <v>#REF!</v>
      </c>
      <c r="O1213" s="28" t="e">
        <f>TimeEntry2[[#This Row],[Year]]&amp;"-"&amp;TimeEntry2[[#This Row],[WkNo]]</f>
        <v>#REF!</v>
      </c>
    </row>
    <row r="1214" spans="1:15" x14ac:dyDescent="0.25">
      <c r="A1214" s="26" t="e">
        <f>MOD(IF(ROW()=2,  0.1,    IF(INDEX(TimeEntry2[WkEnd],ROW()-1)  =INDEX(TimeEntry2[WkEnd],ROW()-2),    INDEX(TimeEntry2[format],ROW()-2),    INDEX(TimeEntry2[format],ROW()-2)    +1)),2)</f>
        <v>#REF!</v>
      </c>
      <c r="B1214" s="6"/>
      <c r="C1214" s="7"/>
      <c r="D1214" s="8" t="s">
        <v>188</v>
      </c>
      <c r="E1214" s="7" t="e">
        <f>IF(TimeEntry2[[#This Row],[Date]]=0,#REF!,G1214+(7-L1214))</f>
        <v>#REF!</v>
      </c>
      <c r="F1214" s="21" t="str">
        <f>INDEX(projects[Charge_Code],MATCH(TimeEntry2[[#This Row],[Project_ID]],projects[Project_ID],0))</f>
        <v>265720-10 VBB - Design Basis</v>
      </c>
      <c r="G1214" s="27">
        <f>ROUNDDOWN(TimeEntry2[[#This Row],[Timestamp]],0)</f>
        <v>0</v>
      </c>
      <c r="H1214" s="8">
        <v>3.75</v>
      </c>
      <c r="I1214" s="8" t="str">
        <f t="shared" si="29"/>
        <v>Normal Time</v>
      </c>
      <c r="J1214" s="8"/>
      <c r="K1214" s="24" t="str">
        <f>INDEX(projects[job number],MATCH(TimeEntry2[[#This Row],[Project_ID]],projects[Project_ID],0))</f>
        <v>265720-10</v>
      </c>
      <c r="L1214" s="8" t="str">
        <f>IF(TimeEntry2[[#This Row],[Date]]=0,"",WEEKDAY(G1214,2))</f>
        <v/>
      </c>
      <c r="M1214" s="28" t="e">
        <f>YEAR(TimeEntry2[[#This Row],[WkEnd]])</f>
        <v>#REF!</v>
      </c>
      <c r="N1214" s="28" t="e">
        <f>WEEKNUM(TimeEntry2[[#This Row],[WkEnd]])</f>
        <v>#REF!</v>
      </c>
      <c r="O1214" s="28" t="e">
        <f>TimeEntry2[[#This Row],[Year]]&amp;"-"&amp;TimeEntry2[[#This Row],[WkNo]]</f>
        <v>#REF!</v>
      </c>
    </row>
    <row r="1215" spans="1:15" x14ac:dyDescent="0.25">
      <c r="A1215" s="26" t="e">
        <f>MOD(IF(ROW()=2,  0.1,    IF(INDEX(TimeEntry2[WkEnd],ROW()-1)  =INDEX(TimeEntry2[WkEnd],ROW()-2),    INDEX(TimeEntry2[format],ROW()-2),    INDEX(TimeEntry2[format],ROW()-2)    +1)),2)</f>
        <v>#REF!</v>
      </c>
      <c r="B1215" s="6"/>
      <c r="C1215" s="7"/>
      <c r="D1215" s="8" t="s">
        <v>100</v>
      </c>
      <c r="E1215" s="7" t="e">
        <f>IF(TimeEntry2[[#This Row],[Date]]=0,#REF!,G1215+(7-L1215))</f>
        <v>#REF!</v>
      </c>
      <c r="F1215" s="21" t="str">
        <f>INDEX(projects[Charge_Code],MATCH(TimeEntry2[[#This Row],[Project_ID]],projects[Project_ID],0))</f>
        <v>HOLIDAY</v>
      </c>
      <c r="G1215" s="27">
        <f>ROUNDDOWN(TimeEntry2[[#This Row],[Timestamp]],0)</f>
        <v>0</v>
      </c>
      <c r="H1215" s="8">
        <v>3.75</v>
      </c>
      <c r="I1215" s="8" t="str">
        <f t="shared" ref="I1215:I1278" si="30">"Normal Time"</f>
        <v>Normal Time</v>
      </c>
      <c r="J1215" s="8"/>
      <c r="K1215" s="24" t="str">
        <f>INDEX(projects[job number],MATCH(TimeEntry2[[#This Row],[Project_ID]],projects[Project_ID],0))</f>
        <v>HOLIDAY</v>
      </c>
      <c r="L1215" s="8" t="str">
        <f>IF(TimeEntry2[[#This Row],[Date]]=0,"",WEEKDAY(G1215,2))</f>
        <v/>
      </c>
      <c r="M1215" s="28" t="e">
        <f>YEAR(TimeEntry2[[#This Row],[WkEnd]])</f>
        <v>#REF!</v>
      </c>
      <c r="N1215" s="28" t="e">
        <f>WEEKNUM(TimeEntry2[[#This Row],[WkEnd]])</f>
        <v>#REF!</v>
      </c>
      <c r="O1215" s="28" t="e">
        <f>TimeEntry2[[#This Row],[Year]]&amp;"-"&amp;TimeEntry2[[#This Row],[WkNo]]</f>
        <v>#REF!</v>
      </c>
    </row>
    <row r="1216" spans="1:15" x14ac:dyDescent="0.25">
      <c r="A1216" s="26" t="e">
        <f>MOD(IF(ROW()=2,  0.1,    IF(INDEX(TimeEntry2[WkEnd],ROW()-1)  =INDEX(TimeEntry2[WkEnd],ROW()-2),    INDEX(TimeEntry2[format],ROW()-2),    INDEX(TimeEntry2[format],ROW()-2)    +1)),2)</f>
        <v>#REF!</v>
      </c>
      <c r="B1216" s="6"/>
      <c r="C1216" s="7"/>
      <c r="D1216" s="8" t="s">
        <v>188</v>
      </c>
      <c r="E1216" s="7" t="e">
        <f>IF(TimeEntry2[[#This Row],[Date]]=0,#REF!,G1216+(7-L1216))</f>
        <v>#REF!</v>
      </c>
      <c r="F1216" s="21" t="str">
        <f>INDEX(projects[Charge_Code],MATCH(TimeEntry2[[#This Row],[Project_ID]],projects[Project_ID],0))</f>
        <v>265720-10 VBB - Design Basis</v>
      </c>
      <c r="G1216" s="27">
        <f>ROUNDDOWN(TimeEntry2[[#This Row],[Timestamp]],0)</f>
        <v>0</v>
      </c>
      <c r="H1216" s="8">
        <v>7.5</v>
      </c>
      <c r="I1216" s="8" t="str">
        <f t="shared" si="30"/>
        <v>Normal Time</v>
      </c>
      <c r="J1216" s="8"/>
      <c r="K1216" s="24" t="str">
        <f>INDEX(projects[job number],MATCH(TimeEntry2[[#This Row],[Project_ID]],projects[Project_ID],0))</f>
        <v>265720-10</v>
      </c>
      <c r="L1216" s="8" t="str">
        <f>IF(TimeEntry2[[#This Row],[Date]]=0,"",WEEKDAY(G1216,2))</f>
        <v/>
      </c>
      <c r="M1216" s="28" t="e">
        <f>YEAR(TimeEntry2[[#This Row],[WkEnd]])</f>
        <v>#REF!</v>
      </c>
      <c r="N1216" s="28" t="e">
        <f>WEEKNUM(TimeEntry2[[#This Row],[WkEnd]])</f>
        <v>#REF!</v>
      </c>
      <c r="O1216" s="28" t="e">
        <f>TimeEntry2[[#This Row],[Year]]&amp;"-"&amp;TimeEntry2[[#This Row],[WkNo]]</f>
        <v>#REF!</v>
      </c>
    </row>
    <row r="1217" spans="1:15" x14ac:dyDescent="0.25">
      <c r="A1217" s="26" t="e">
        <f>MOD(IF(ROW()=2,  0.1,    IF(INDEX(TimeEntry2[WkEnd],ROW()-1)  =INDEX(TimeEntry2[WkEnd],ROW()-2),    INDEX(TimeEntry2[format],ROW()-2),    INDEX(TimeEntry2[format],ROW()-2)    +1)),2)</f>
        <v>#REF!</v>
      </c>
      <c r="B1217" s="6"/>
      <c r="C1217" s="7"/>
      <c r="D1217" s="8" t="s">
        <v>188</v>
      </c>
      <c r="E1217" s="7" t="e">
        <f>IF(TimeEntry2[[#This Row],[Date]]=0,#REF!,G1217+(7-L1217))</f>
        <v>#REF!</v>
      </c>
      <c r="F1217" s="21" t="str">
        <f>INDEX(projects[Charge_Code],MATCH(TimeEntry2[[#This Row],[Project_ID]],projects[Project_ID],0))</f>
        <v>265720-10 VBB - Design Basis</v>
      </c>
      <c r="G1217" s="27">
        <f>ROUNDDOWN(TimeEntry2[[#This Row],[Timestamp]],0)</f>
        <v>0</v>
      </c>
      <c r="H1217" s="8">
        <v>3.75</v>
      </c>
      <c r="I1217" s="8" t="str">
        <f t="shared" si="30"/>
        <v>Normal Time</v>
      </c>
      <c r="J1217" s="8"/>
      <c r="K1217" s="24" t="str">
        <f>INDEX(projects[job number],MATCH(TimeEntry2[[#This Row],[Project_ID]],projects[Project_ID],0))</f>
        <v>265720-10</v>
      </c>
      <c r="L1217" s="8" t="str">
        <f>IF(TimeEntry2[[#This Row],[Date]]=0,"",WEEKDAY(G1217,2))</f>
        <v/>
      </c>
      <c r="M1217" s="28" t="e">
        <f>YEAR(TimeEntry2[[#This Row],[WkEnd]])</f>
        <v>#REF!</v>
      </c>
      <c r="N1217" s="28" t="e">
        <f>WEEKNUM(TimeEntry2[[#This Row],[WkEnd]])</f>
        <v>#REF!</v>
      </c>
      <c r="O1217" s="28" t="e">
        <f>TimeEntry2[[#This Row],[Year]]&amp;"-"&amp;TimeEntry2[[#This Row],[WkNo]]</f>
        <v>#REF!</v>
      </c>
    </row>
    <row r="1218" spans="1:15" x14ac:dyDescent="0.25">
      <c r="A1218" s="26" t="e">
        <f>MOD(IF(ROW()=2,  0.1,    IF(INDEX(TimeEntry2[WkEnd],ROW()-1)  =INDEX(TimeEntry2[WkEnd],ROW()-2),    INDEX(TimeEntry2[format],ROW()-2),    INDEX(TimeEntry2[format],ROW()-2)    +1)),2)</f>
        <v>#REF!</v>
      </c>
      <c r="B1218" s="6"/>
      <c r="C1218" s="7"/>
      <c r="D1218" s="8" t="s">
        <v>100</v>
      </c>
      <c r="E1218" s="7" t="e">
        <f>IF(TimeEntry2[[#This Row],[Date]]=0,#REF!,G1218+(7-L1218))</f>
        <v>#REF!</v>
      </c>
      <c r="F1218" s="21" t="str">
        <f>INDEX(projects[Charge_Code],MATCH(TimeEntry2[[#This Row],[Project_ID]],projects[Project_ID],0))</f>
        <v>HOLIDAY</v>
      </c>
      <c r="G1218" s="27">
        <f>ROUNDDOWN(TimeEntry2[[#This Row],[Timestamp]],0)</f>
        <v>0</v>
      </c>
      <c r="H1218" s="8">
        <v>3.75</v>
      </c>
      <c r="I1218" s="8" t="str">
        <f t="shared" si="30"/>
        <v>Normal Time</v>
      </c>
      <c r="J1218" s="8"/>
      <c r="K1218" s="24" t="str">
        <f>INDEX(projects[job number],MATCH(TimeEntry2[[#This Row],[Project_ID]],projects[Project_ID],0))</f>
        <v>HOLIDAY</v>
      </c>
      <c r="L1218" s="8" t="str">
        <f>IF(TimeEntry2[[#This Row],[Date]]=0,"",WEEKDAY(G1218,2))</f>
        <v/>
      </c>
      <c r="M1218" s="28" t="e">
        <f>YEAR(TimeEntry2[[#This Row],[WkEnd]])</f>
        <v>#REF!</v>
      </c>
      <c r="N1218" s="28" t="e">
        <f>WEEKNUM(TimeEntry2[[#This Row],[WkEnd]])</f>
        <v>#REF!</v>
      </c>
      <c r="O1218" s="28" t="e">
        <f>TimeEntry2[[#This Row],[Year]]&amp;"-"&amp;TimeEntry2[[#This Row],[WkNo]]</f>
        <v>#REF!</v>
      </c>
    </row>
    <row r="1219" spans="1:15" x14ac:dyDescent="0.25">
      <c r="A1219" s="26" t="e">
        <f>MOD(IF(ROW()=2,  0.1,    IF(INDEX(TimeEntry2[WkEnd],ROW()-1)  =INDEX(TimeEntry2[WkEnd],ROW()-2),    INDEX(TimeEntry2[format],ROW()-2),    INDEX(TimeEntry2[format],ROW()-2)    +1)),2)</f>
        <v>#REF!</v>
      </c>
      <c r="B1219" s="6"/>
      <c r="C1219" s="7"/>
      <c r="D1219" s="8" t="s">
        <v>185</v>
      </c>
      <c r="E1219" s="7" t="e">
        <f>IF(TimeEntry2[[#This Row],[Date]]=0,#REF!,G1219+(7-L1219))</f>
        <v>#REF!</v>
      </c>
      <c r="F1219" s="21" t="str">
        <f>INDEX(projects[Charge_Code],MATCH(TimeEntry2[[#This Row],[Project_ID]],projects[Project_ID],0))</f>
        <v>265720-20 VBB - Assessment</v>
      </c>
      <c r="G1219" s="27">
        <f>ROUNDDOWN(TimeEntry2[[#This Row],[Timestamp]],0)</f>
        <v>0</v>
      </c>
      <c r="H1219" s="8">
        <v>7.5</v>
      </c>
      <c r="I1219" s="8" t="str">
        <f t="shared" si="30"/>
        <v>Normal Time</v>
      </c>
      <c r="J1219" s="8"/>
      <c r="K1219" s="24" t="str">
        <f>INDEX(projects[job number],MATCH(TimeEntry2[[#This Row],[Project_ID]],projects[Project_ID],0))</f>
        <v>265720-20</v>
      </c>
      <c r="L1219" s="8" t="str">
        <f>IF(TimeEntry2[[#This Row],[Date]]=0,"",WEEKDAY(G1219,2))</f>
        <v/>
      </c>
      <c r="M1219" s="28" t="e">
        <f>YEAR(TimeEntry2[[#This Row],[WkEnd]])</f>
        <v>#REF!</v>
      </c>
      <c r="N1219" s="28" t="e">
        <f>WEEKNUM(TimeEntry2[[#This Row],[WkEnd]])</f>
        <v>#REF!</v>
      </c>
      <c r="O1219" s="28" t="e">
        <f>TimeEntry2[[#This Row],[Year]]&amp;"-"&amp;TimeEntry2[[#This Row],[WkNo]]</f>
        <v>#REF!</v>
      </c>
    </row>
    <row r="1220" spans="1:15" x14ac:dyDescent="0.25">
      <c r="A1220" s="26" t="e">
        <f>MOD(IF(ROW()=2,  0.1,    IF(INDEX(TimeEntry2[WkEnd],ROW()-1)  =INDEX(TimeEntry2[WkEnd],ROW()-2),    INDEX(TimeEntry2[format],ROW()-2),    INDEX(TimeEntry2[format],ROW()-2)    +1)),2)</f>
        <v>#REF!</v>
      </c>
      <c r="B1220" s="6"/>
      <c r="C1220" s="7"/>
      <c r="D1220" s="8" t="s">
        <v>78</v>
      </c>
      <c r="E1220" s="7" t="e">
        <f>IF(TimeEntry2[[#This Row],[Date]]=0,#REF!,G1220+(7-L1220))</f>
        <v>#REF!</v>
      </c>
      <c r="F1220" s="21" t="str">
        <f>INDEX(projects[Charge_Code],MATCH(TimeEntry2[[#This Row],[Project_ID]],projects[Project_ID],0))</f>
        <v>255670-17 LOWER KINGS ROAD ASSESSMENT (01-382)</v>
      </c>
      <c r="G1220" s="27">
        <f>ROUNDDOWN(TimeEntry2[[#This Row],[Timestamp]],0)</f>
        <v>0</v>
      </c>
      <c r="H1220" s="8">
        <v>2</v>
      </c>
      <c r="I1220" s="8" t="str">
        <f t="shared" si="30"/>
        <v>Normal Time</v>
      </c>
      <c r="J1220" s="8"/>
      <c r="K1220" s="24" t="str">
        <f>INDEX(projects[job number],MATCH(TimeEntry2[[#This Row],[Project_ID]],projects[Project_ID],0))</f>
        <v>255670-17</v>
      </c>
      <c r="L1220" s="8" t="str">
        <f>IF(TimeEntry2[[#This Row],[Date]]=0,"",WEEKDAY(G1220,2))</f>
        <v/>
      </c>
      <c r="M1220" s="28" t="e">
        <f>YEAR(TimeEntry2[[#This Row],[WkEnd]])</f>
        <v>#REF!</v>
      </c>
      <c r="N1220" s="28" t="e">
        <f>WEEKNUM(TimeEntry2[[#This Row],[WkEnd]])</f>
        <v>#REF!</v>
      </c>
      <c r="O1220" s="28" t="e">
        <f>TimeEntry2[[#This Row],[Year]]&amp;"-"&amp;TimeEntry2[[#This Row],[WkNo]]</f>
        <v>#REF!</v>
      </c>
    </row>
    <row r="1221" spans="1:15" x14ac:dyDescent="0.25">
      <c r="A1221" s="26" t="e">
        <f>MOD(IF(ROW()=2,  0.1,    IF(INDEX(TimeEntry2[WkEnd],ROW()-1)  =INDEX(TimeEntry2[WkEnd],ROW()-2),    INDEX(TimeEntry2[format],ROW()-2),    INDEX(TimeEntry2[format],ROW()-2)    +1)),2)</f>
        <v>#REF!</v>
      </c>
      <c r="B1221" s="6"/>
      <c r="C1221" s="7"/>
      <c r="D1221" s="8" t="s">
        <v>41</v>
      </c>
      <c r="E1221" s="7" t="e">
        <f>IF(TimeEntry2[[#This Row],[Date]]=0,#REF!,G1221+(7-L1221))</f>
        <v>#REF!</v>
      </c>
      <c r="F1221" s="21" t="str">
        <f>INDEX(projects[Charge_Code],MATCH(TimeEntry2[[#This Row],[Project_ID]],projects[Project_ID],0))</f>
        <v>215526-27 CP - Assessment (01-124)</v>
      </c>
      <c r="G1221" s="27">
        <f>ROUNDDOWN(TimeEntry2[[#This Row],[Timestamp]],0)</f>
        <v>0</v>
      </c>
      <c r="H1221" s="8">
        <v>1</v>
      </c>
      <c r="I1221" s="8" t="str">
        <f t="shared" si="30"/>
        <v>Normal Time</v>
      </c>
      <c r="J1221" s="8"/>
      <c r="K1221" s="24" t="str">
        <f>INDEX(projects[job number],MATCH(TimeEntry2[[#This Row],[Project_ID]],projects[Project_ID],0))</f>
        <v>215526-27</v>
      </c>
      <c r="L1221" s="8" t="str">
        <f>IF(TimeEntry2[[#This Row],[Date]]=0,"",WEEKDAY(G1221,2))</f>
        <v/>
      </c>
      <c r="M1221" s="28" t="e">
        <f>YEAR(TimeEntry2[[#This Row],[WkEnd]])</f>
        <v>#REF!</v>
      </c>
      <c r="N1221" s="28" t="e">
        <f>WEEKNUM(TimeEntry2[[#This Row],[WkEnd]])</f>
        <v>#REF!</v>
      </c>
      <c r="O1221" s="28" t="e">
        <f>TimeEntry2[[#This Row],[Year]]&amp;"-"&amp;TimeEntry2[[#This Row],[WkNo]]</f>
        <v>#REF!</v>
      </c>
    </row>
    <row r="1222" spans="1:15" x14ac:dyDescent="0.25">
      <c r="A1222" s="26" t="e">
        <f>MOD(IF(ROW()=2,  0.1,    IF(INDEX(TimeEntry2[WkEnd],ROW()-1)  =INDEX(TimeEntry2[WkEnd],ROW()-2),    INDEX(TimeEntry2[format],ROW()-2),    INDEX(TimeEntry2[format],ROW()-2)    +1)),2)</f>
        <v>#REF!</v>
      </c>
      <c r="B1222" s="6"/>
      <c r="C1222" s="7"/>
      <c r="D1222" s="8" t="s">
        <v>188</v>
      </c>
      <c r="E1222" s="7" t="e">
        <f>IF(TimeEntry2[[#This Row],[Date]]=0,#REF!,G1222+(7-L1222))</f>
        <v>#REF!</v>
      </c>
      <c r="F1222" s="21" t="str">
        <f>INDEX(projects[Charge_Code],MATCH(TimeEntry2[[#This Row],[Project_ID]],projects[Project_ID],0))</f>
        <v>265720-10 VBB - Design Basis</v>
      </c>
      <c r="G1222" s="27">
        <f>ROUNDDOWN(TimeEntry2[[#This Row],[Timestamp]],0)</f>
        <v>0</v>
      </c>
      <c r="H1222" s="8">
        <v>2</v>
      </c>
      <c r="I1222" s="8" t="str">
        <f t="shared" si="30"/>
        <v>Normal Time</v>
      </c>
      <c r="J1222" s="8"/>
      <c r="K1222" s="24" t="str">
        <f>INDEX(projects[job number],MATCH(TimeEntry2[[#This Row],[Project_ID]],projects[Project_ID],0))</f>
        <v>265720-10</v>
      </c>
      <c r="L1222" s="8" t="str">
        <f>IF(TimeEntry2[[#This Row],[Date]]=0,"",WEEKDAY(G1222,2))</f>
        <v/>
      </c>
      <c r="M1222" s="28" t="e">
        <f>YEAR(TimeEntry2[[#This Row],[WkEnd]])</f>
        <v>#REF!</v>
      </c>
      <c r="N1222" s="28" t="e">
        <f>WEEKNUM(TimeEntry2[[#This Row],[WkEnd]])</f>
        <v>#REF!</v>
      </c>
      <c r="O1222" s="28" t="e">
        <f>TimeEntry2[[#This Row],[Year]]&amp;"-"&amp;TimeEntry2[[#This Row],[WkNo]]</f>
        <v>#REF!</v>
      </c>
    </row>
    <row r="1223" spans="1:15" x14ac:dyDescent="0.25">
      <c r="A1223" s="26" t="e">
        <f>MOD(IF(ROW()=2,  0.1,    IF(INDEX(TimeEntry2[WkEnd],ROW()-1)  =INDEX(TimeEntry2[WkEnd],ROW()-2),    INDEX(TimeEntry2[format],ROW()-2),    INDEX(TimeEntry2[format],ROW()-2)    +1)),2)</f>
        <v>#REF!</v>
      </c>
      <c r="B1223" s="6"/>
      <c r="C1223" s="7"/>
      <c r="D1223" s="8" t="s">
        <v>34</v>
      </c>
      <c r="E1223" s="7" t="e">
        <f>IF(TimeEntry2[[#This Row],[Date]]=0,#REF!,G1223+(7-L1223))</f>
        <v>#REF!</v>
      </c>
      <c r="F1223" s="21" t="str">
        <f>INDEX(projects[Charge_Code],MATCH(TimeEntry2[[#This Row],[Project_ID]],projects[Project_ID],0))</f>
        <v>268268-00 Brisa</v>
      </c>
      <c r="G1223" s="27">
        <f>ROUNDDOWN(TimeEntry2[[#This Row],[Timestamp]],0)</f>
        <v>0</v>
      </c>
      <c r="H1223" s="8">
        <v>2.5</v>
      </c>
      <c r="I1223" s="8" t="str">
        <f t="shared" si="30"/>
        <v>Normal Time</v>
      </c>
      <c r="J1223" s="8"/>
      <c r="K1223" s="24" t="str">
        <f>INDEX(projects[job number],MATCH(TimeEntry2[[#This Row],[Project_ID]],projects[Project_ID],0))</f>
        <v>268268-00</v>
      </c>
      <c r="L1223" s="8" t="str">
        <f>IF(TimeEntry2[[#This Row],[Date]]=0,"",WEEKDAY(G1223,2))</f>
        <v/>
      </c>
      <c r="M1223" s="28" t="e">
        <f>YEAR(TimeEntry2[[#This Row],[WkEnd]])</f>
        <v>#REF!</v>
      </c>
      <c r="N1223" s="28" t="e">
        <f>WEEKNUM(TimeEntry2[[#This Row],[WkEnd]])</f>
        <v>#REF!</v>
      </c>
      <c r="O1223" s="28" t="e">
        <f>TimeEntry2[[#This Row],[Year]]&amp;"-"&amp;TimeEntry2[[#This Row],[WkNo]]</f>
        <v>#REF!</v>
      </c>
    </row>
    <row r="1224" spans="1:15" x14ac:dyDescent="0.25">
      <c r="A1224" s="26" t="e">
        <f>MOD(IF(ROW()=2,  0.1,    IF(INDEX(TimeEntry2[WkEnd],ROW()-1)  =INDEX(TimeEntry2[WkEnd],ROW()-2),    INDEX(TimeEntry2[format],ROW()-2),    INDEX(TimeEntry2[format],ROW()-2)    +1)),2)</f>
        <v>#REF!</v>
      </c>
      <c r="B1224" s="6"/>
      <c r="C1224" s="7"/>
      <c r="D1224" s="8" t="s">
        <v>34</v>
      </c>
      <c r="E1224" s="7" t="e">
        <f>IF(TimeEntry2[[#This Row],[Date]]=0,#REF!,G1224+(7-L1224))</f>
        <v>#REF!</v>
      </c>
      <c r="F1224" s="21" t="str">
        <f>INDEX(projects[Charge_Code],MATCH(TimeEntry2[[#This Row],[Project_ID]],projects[Project_ID],0))</f>
        <v>268268-00 Brisa</v>
      </c>
      <c r="G1224" s="27">
        <f>ROUNDDOWN(TimeEntry2[[#This Row],[Timestamp]],0)</f>
        <v>0</v>
      </c>
      <c r="H1224" s="8">
        <v>7.5</v>
      </c>
      <c r="I1224" s="8" t="str">
        <f t="shared" si="30"/>
        <v>Normal Time</v>
      </c>
      <c r="J1224" s="8"/>
      <c r="K1224" s="24" t="str">
        <f>INDEX(projects[job number],MATCH(TimeEntry2[[#This Row],[Project_ID]],projects[Project_ID],0))</f>
        <v>268268-00</v>
      </c>
      <c r="L1224" s="8" t="str">
        <f>IF(TimeEntry2[[#This Row],[Date]]=0,"",WEEKDAY(G1224,2))</f>
        <v/>
      </c>
      <c r="M1224" s="28" t="e">
        <f>YEAR(TimeEntry2[[#This Row],[WkEnd]])</f>
        <v>#REF!</v>
      </c>
      <c r="N1224" s="28" t="e">
        <f>WEEKNUM(TimeEntry2[[#This Row],[WkEnd]])</f>
        <v>#REF!</v>
      </c>
      <c r="O1224" s="28" t="e">
        <f>TimeEntry2[[#This Row],[Year]]&amp;"-"&amp;TimeEntry2[[#This Row],[WkNo]]</f>
        <v>#REF!</v>
      </c>
    </row>
    <row r="1225" spans="1:15" x14ac:dyDescent="0.25">
      <c r="A1225" s="26" t="e">
        <f>MOD(IF(ROW()=2,  0.1,    IF(INDEX(TimeEntry2[WkEnd],ROW()-1)  =INDEX(TimeEntry2[WkEnd],ROW()-2),    INDEX(TimeEntry2[format],ROW()-2),    INDEX(TimeEntry2[format],ROW()-2)    +1)),2)</f>
        <v>#REF!</v>
      </c>
      <c r="B1225" s="6"/>
      <c r="C1225" s="7"/>
      <c r="D1225" s="8" t="s">
        <v>100</v>
      </c>
      <c r="E1225" s="7" t="e">
        <f>IF(TimeEntry2[[#This Row],[Date]]=0,#REF!,G1225+(7-L1225))</f>
        <v>#REF!</v>
      </c>
      <c r="F1225" s="21" t="str">
        <f>INDEX(projects[Charge_Code],MATCH(TimeEntry2[[#This Row],[Project_ID]],projects[Project_ID],0))</f>
        <v>HOLIDAY</v>
      </c>
      <c r="G1225" s="27">
        <f>ROUNDDOWN(TimeEntry2[[#This Row],[Timestamp]],0)</f>
        <v>0</v>
      </c>
      <c r="H1225" s="8">
        <v>7.5</v>
      </c>
      <c r="I1225" s="8" t="str">
        <f t="shared" si="30"/>
        <v>Normal Time</v>
      </c>
      <c r="J1225" s="8"/>
      <c r="K1225" s="24" t="str">
        <f>INDEX(projects[job number],MATCH(TimeEntry2[[#This Row],[Project_ID]],projects[Project_ID],0))</f>
        <v>HOLIDAY</v>
      </c>
      <c r="L1225" s="8" t="str">
        <f>IF(TimeEntry2[[#This Row],[Date]]=0,"",WEEKDAY(G1225,2))</f>
        <v/>
      </c>
      <c r="M1225" s="28" t="e">
        <f>YEAR(TimeEntry2[[#This Row],[WkEnd]])</f>
        <v>#REF!</v>
      </c>
      <c r="N1225" s="28" t="e">
        <f>WEEKNUM(TimeEntry2[[#This Row],[WkEnd]])</f>
        <v>#REF!</v>
      </c>
      <c r="O1225" s="28" t="e">
        <f>TimeEntry2[[#This Row],[Year]]&amp;"-"&amp;TimeEntry2[[#This Row],[WkNo]]</f>
        <v>#REF!</v>
      </c>
    </row>
    <row r="1226" spans="1:15" x14ac:dyDescent="0.25">
      <c r="A1226" s="26" t="e">
        <f>MOD(IF(ROW()=2,  0.1,    IF(INDEX(TimeEntry2[WkEnd],ROW()-1)  =INDEX(TimeEntry2[WkEnd],ROW()-2),    INDEX(TimeEntry2[format],ROW()-2),    INDEX(TimeEntry2[format],ROW()-2)    +1)),2)</f>
        <v>#REF!</v>
      </c>
      <c r="B1226" s="6"/>
      <c r="C1226" s="7"/>
      <c r="D1226" s="8" t="s">
        <v>100</v>
      </c>
      <c r="E1226" s="7" t="e">
        <f>IF(TimeEntry2[[#This Row],[Date]]=0,#REF!,G1226+(7-L1226))</f>
        <v>#REF!</v>
      </c>
      <c r="F1226" s="21" t="str">
        <f>INDEX(projects[Charge_Code],MATCH(TimeEntry2[[#This Row],[Project_ID]],projects[Project_ID],0))</f>
        <v>HOLIDAY</v>
      </c>
      <c r="G1226" s="27">
        <f>ROUNDDOWN(TimeEntry2[[#This Row],[Timestamp]],0)</f>
        <v>0</v>
      </c>
      <c r="H1226" s="8">
        <v>7.5</v>
      </c>
      <c r="I1226" s="8" t="str">
        <f t="shared" si="30"/>
        <v>Normal Time</v>
      </c>
      <c r="J1226" s="8"/>
      <c r="K1226" s="24" t="str">
        <f>INDEX(projects[job number],MATCH(TimeEntry2[[#This Row],[Project_ID]],projects[Project_ID],0))</f>
        <v>HOLIDAY</v>
      </c>
      <c r="L1226" s="8" t="str">
        <f>IF(TimeEntry2[[#This Row],[Date]]=0,"",WEEKDAY(G1226,2))</f>
        <v/>
      </c>
      <c r="M1226" s="28" t="e">
        <f>YEAR(TimeEntry2[[#This Row],[WkEnd]])</f>
        <v>#REF!</v>
      </c>
      <c r="N1226" s="28" t="e">
        <f>WEEKNUM(TimeEntry2[[#This Row],[WkEnd]])</f>
        <v>#REF!</v>
      </c>
      <c r="O1226" s="28" t="e">
        <f>TimeEntry2[[#This Row],[Year]]&amp;"-"&amp;TimeEntry2[[#This Row],[WkNo]]</f>
        <v>#REF!</v>
      </c>
    </row>
    <row r="1227" spans="1:15" x14ac:dyDescent="0.25">
      <c r="A1227" s="26" t="e">
        <f>MOD(IF(ROW()=2,  0.1,    IF(INDEX(TimeEntry2[WkEnd],ROW()-1)  =INDEX(TimeEntry2[WkEnd],ROW()-2),    INDEX(TimeEntry2[format],ROW()-2),    INDEX(TimeEntry2[format],ROW()-2)    +1)),2)</f>
        <v>#REF!</v>
      </c>
      <c r="B1227" s="6"/>
      <c r="C1227" s="7"/>
      <c r="D1227" s="8" t="s">
        <v>27</v>
      </c>
      <c r="E1227" s="7" t="e">
        <f>IF(TimeEntry2[[#This Row],[Date]]=0,#REF!,G1227+(7-L1227))</f>
        <v>#REF!</v>
      </c>
      <c r="F1227" s="21" t="str">
        <f>INDEX(projects[Charge_Code],MATCH(TimeEntry2[[#This Row],[Project_ID]],projects[Project_ID],0))</f>
        <v>071945-07 BCS - promotional</v>
      </c>
      <c r="G1227" s="27">
        <f>ROUNDDOWN(TimeEntry2[[#This Row],[Timestamp]],0)</f>
        <v>0</v>
      </c>
      <c r="H1227" s="8">
        <v>7.5</v>
      </c>
      <c r="I1227" s="8" t="str">
        <f t="shared" si="30"/>
        <v>Normal Time</v>
      </c>
      <c r="J1227" s="8"/>
      <c r="K1227" s="24" t="str">
        <f>INDEX(projects[job number],MATCH(TimeEntry2[[#This Row],[Project_ID]],projects[Project_ID],0))</f>
        <v>071945-07</v>
      </c>
      <c r="L1227" s="8" t="str">
        <f>IF(TimeEntry2[[#This Row],[Date]]=0,"",WEEKDAY(G1227,2))</f>
        <v/>
      </c>
      <c r="M1227" s="28" t="e">
        <f>YEAR(TimeEntry2[[#This Row],[WkEnd]])</f>
        <v>#REF!</v>
      </c>
      <c r="N1227" s="28" t="e">
        <f>WEEKNUM(TimeEntry2[[#This Row],[WkEnd]])</f>
        <v>#REF!</v>
      </c>
      <c r="O1227" s="28" t="e">
        <f>TimeEntry2[[#This Row],[Year]]&amp;"-"&amp;TimeEntry2[[#This Row],[WkNo]]</f>
        <v>#REF!</v>
      </c>
    </row>
    <row r="1228" spans="1:15" x14ac:dyDescent="0.25">
      <c r="A1228" s="26" t="e">
        <f>MOD(IF(ROW()=2,  0.1,    IF(INDEX(TimeEntry2[WkEnd],ROW()-1)  =INDEX(TimeEntry2[WkEnd],ROW()-2),    INDEX(TimeEntry2[format],ROW()-2),    INDEX(TimeEntry2[format],ROW()-2)    +1)),2)</f>
        <v>#REF!</v>
      </c>
      <c r="B1228" s="6"/>
      <c r="C1228" s="7"/>
      <c r="D1228" s="8" t="s">
        <v>27</v>
      </c>
      <c r="E1228" s="7" t="e">
        <f>IF(TimeEntry2[[#This Row],[Date]]=0,#REF!,G1228+(7-L1228))</f>
        <v>#REF!</v>
      </c>
      <c r="F1228" s="21" t="str">
        <f>INDEX(projects[Charge_Code],MATCH(TimeEntry2[[#This Row],[Project_ID]],projects[Project_ID],0))</f>
        <v>071945-07 BCS - promotional</v>
      </c>
      <c r="G1228" s="27">
        <f>ROUNDDOWN(TimeEntry2[[#This Row],[Timestamp]],0)</f>
        <v>0</v>
      </c>
      <c r="H1228" s="8">
        <v>7.5</v>
      </c>
      <c r="I1228" s="8" t="str">
        <f t="shared" si="30"/>
        <v>Normal Time</v>
      </c>
      <c r="J1228" s="8"/>
      <c r="K1228" s="24" t="str">
        <f>INDEX(projects[job number],MATCH(TimeEntry2[[#This Row],[Project_ID]],projects[Project_ID],0))</f>
        <v>071945-07</v>
      </c>
      <c r="L1228" s="8" t="str">
        <f>IF(TimeEntry2[[#This Row],[Date]]=0,"",WEEKDAY(G1228,2))</f>
        <v/>
      </c>
      <c r="M1228" s="28" t="e">
        <f>YEAR(TimeEntry2[[#This Row],[WkEnd]])</f>
        <v>#REF!</v>
      </c>
      <c r="N1228" s="28" t="e">
        <f>WEEKNUM(TimeEntry2[[#This Row],[WkEnd]])</f>
        <v>#REF!</v>
      </c>
      <c r="O1228" s="28" t="e">
        <f>TimeEntry2[[#This Row],[Year]]&amp;"-"&amp;TimeEntry2[[#This Row],[WkNo]]</f>
        <v>#REF!</v>
      </c>
    </row>
    <row r="1229" spans="1:15" x14ac:dyDescent="0.25">
      <c r="A1229" s="26" t="e">
        <f>MOD(IF(ROW()=2,  0.1,    IF(INDEX(TimeEntry2[WkEnd],ROW()-1)  =INDEX(TimeEntry2[WkEnd],ROW()-2),    INDEX(TimeEntry2[format],ROW()-2),    INDEX(TimeEntry2[format],ROW()-2)    +1)),2)</f>
        <v>#REF!</v>
      </c>
      <c r="B1229" s="6"/>
      <c r="C1229" s="7"/>
      <c r="D1229" s="8" t="s">
        <v>188</v>
      </c>
      <c r="E1229" s="7" t="e">
        <f>IF(TimeEntry2[[#This Row],[Date]]=0,#REF!,G1229+(7-L1229))</f>
        <v>#REF!</v>
      </c>
      <c r="F1229" s="21" t="str">
        <f>INDEX(projects[Charge_Code],MATCH(TimeEntry2[[#This Row],[Project_ID]],projects[Project_ID],0))</f>
        <v>265720-10 VBB - Design Basis</v>
      </c>
      <c r="G1229" s="27">
        <f>ROUNDDOWN(TimeEntry2[[#This Row],[Timestamp]],0)</f>
        <v>0</v>
      </c>
      <c r="H1229" s="8">
        <v>7.5</v>
      </c>
      <c r="I1229" s="8" t="str">
        <f t="shared" si="30"/>
        <v>Normal Time</v>
      </c>
      <c r="J1229" s="8"/>
      <c r="K1229" s="24" t="str">
        <f>INDEX(projects[job number],MATCH(TimeEntry2[[#This Row],[Project_ID]],projects[Project_ID],0))</f>
        <v>265720-10</v>
      </c>
      <c r="L1229" s="8" t="str">
        <f>IF(TimeEntry2[[#This Row],[Date]]=0,"",WEEKDAY(G1229,2))</f>
        <v/>
      </c>
      <c r="M1229" s="28" t="e">
        <f>YEAR(TimeEntry2[[#This Row],[WkEnd]])</f>
        <v>#REF!</v>
      </c>
      <c r="N1229" s="28" t="e">
        <f>WEEKNUM(TimeEntry2[[#This Row],[WkEnd]])</f>
        <v>#REF!</v>
      </c>
      <c r="O1229" s="28" t="e">
        <f>TimeEntry2[[#This Row],[Year]]&amp;"-"&amp;TimeEntry2[[#This Row],[WkNo]]</f>
        <v>#REF!</v>
      </c>
    </row>
    <row r="1230" spans="1:15" x14ac:dyDescent="0.25">
      <c r="A1230" s="26" t="e">
        <f>MOD(IF(ROW()=2,  0.1,    IF(INDEX(TimeEntry2[WkEnd],ROW()-1)  =INDEX(TimeEntry2[WkEnd],ROW()-2),    INDEX(TimeEntry2[format],ROW()-2),    INDEX(TimeEntry2[format],ROW()-2)    +1)),2)</f>
        <v>#REF!</v>
      </c>
      <c r="B1230" s="6"/>
      <c r="C1230" s="7"/>
      <c r="D1230" s="8" t="s">
        <v>188</v>
      </c>
      <c r="E1230" s="7" t="e">
        <f>IF(TimeEntry2[[#This Row],[Date]]=0,#REF!,G1230+(7-L1230))</f>
        <v>#REF!</v>
      </c>
      <c r="F1230" s="21" t="str">
        <f>INDEX(projects[Charge_Code],MATCH(TimeEntry2[[#This Row],[Project_ID]],projects[Project_ID],0))</f>
        <v>265720-10 VBB - Design Basis</v>
      </c>
      <c r="G1230" s="27">
        <f>ROUNDDOWN(TimeEntry2[[#This Row],[Timestamp]],0)</f>
        <v>0</v>
      </c>
      <c r="H1230" s="8">
        <v>7.5</v>
      </c>
      <c r="I1230" s="8" t="str">
        <f t="shared" si="30"/>
        <v>Normal Time</v>
      </c>
      <c r="J1230" s="8"/>
      <c r="K1230" s="24" t="str">
        <f>INDEX(projects[job number],MATCH(TimeEntry2[[#This Row],[Project_ID]],projects[Project_ID],0))</f>
        <v>265720-10</v>
      </c>
      <c r="L1230" s="8" t="str">
        <f>IF(TimeEntry2[[#This Row],[Date]]=0,"",WEEKDAY(G1230,2))</f>
        <v/>
      </c>
      <c r="M1230" s="28" t="e">
        <f>YEAR(TimeEntry2[[#This Row],[WkEnd]])</f>
        <v>#REF!</v>
      </c>
      <c r="N1230" s="28" t="e">
        <f>WEEKNUM(TimeEntry2[[#This Row],[WkEnd]])</f>
        <v>#REF!</v>
      </c>
      <c r="O1230" s="28" t="e">
        <f>TimeEntry2[[#This Row],[Year]]&amp;"-"&amp;TimeEntry2[[#This Row],[WkNo]]</f>
        <v>#REF!</v>
      </c>
    </row>
    <row r="1231" spans="1:15" x14ac:dyDescent="0.25">
      <c r="A1231" s="26" t="e">
        <f>MOD(IF(ROW()=2,  0.1,    IF(INDEX(TimeEntry2[WkEnd],ROW()-1)  =INDEX(TimeEntry2[WkEnd],ROW()-2),    INDEX(TimeEntry2[format],ROW()-2),    INDEX(TimeEntry2[format],ROW()-2)    +1)),2)</f>
        <v>#REF!</v>
      </c>
      <c r="B1231" s="6"/>
      <c r="C1231" s="7"/>
      <c r="D1231" s="8" t="s">
        <v>185</v>
      </c>
      <c r="E1231" s="7" t="e">
        <f>IF(TimeEntry2[[#This Row],[Date]]=0,#REF!,G1231+(7-L1231))</f>
        <v>#REF!</v>
      </c>
      <c r="F1231" s="21" t="str">
        <f>INDEX(projects[Charge_Code],MATCH(TimeEntry2[[#This Row],[Project_ID]],projects[Project_ID],0))</f>
        <v>265720-20 VBB - Assessment</v>
      </c>
      <c r="G1231" s="27">
        <f>ROUNDDOWN(TimeEntry2[[#This Row],[Timestamp]],0)</f>
        <v>0</v>
      </c>
      <c r="H1231" s="8">
        <v>7.5</v>
      </c>
      <c r="I1231" s="8" t="str">
        <f t="shared" si="30"/>
        <v>Normal Time</v>
      </c>
      <c r="J1231" s="8"/>
      <c r="K1231" s="24" t="str">
        <f>INDEX(projects[job number],MATCH(TimeEntry2[[#This Row],[Project_ID]],projects[Project_ID],0))</f>
        <v>265720-20</v>
      </c>
      <c r="L1231" s="8" t="str">
        <f>IF(TimeEntry2[[#This Row],[Date]]=0,"",WEEKDAY(G1231,2))</f>
        <v/>
      </c>
      <c r="M1231" s="28" t="e">
        <f>YEAR(TimeEntry2[[#This Row],[WkEnd]])</f>
        <v>#REF!</v>
      </c>
      <c r="N1231" s="28" t="e">
        <f>WEEKNUM(TimeEntry2[[#This Row],[WkEnd]])</f>
        <v>#REF!</v>
      </c>
      <c r="O1231" s="28" t="e">
        <f>TimeEntry2[[#This Row],[Year]]&amp;"-"&amp;TimeEntry2[[#This Row],[WkNo]]</f>
        <v>#REF!</v>
      </c>
    </row>
    <row r="1232" spans="1:15" x14ac:dyDescent="0.25">
      <c r="A1232" s="26" t="e">
        <f>MOD(IF(ROW()=2,  0.1,    IF(INDEX(TimeEntry2[WkEnd],ROW()-1)  =INDEX(TimeEntry2[WkEnd],ROW()-2),    INDEX(TimeEntry2[format],ROW()-2),    INDEX(TimeEntry2[format],ROW()-2)    +1)),2)</f>
        <v>#REF!</v>
      </c>
      <c r="B1232" s="6"/>
      <c r="C1232" s="7"/>
      <c r="D1232" s="8" t="s">
        <v>188</v>
      </c>
      <c r="E1232" s="7" t="e">
        <f>IF(TimeEntry2[[#This Row],[Date]]=0,#REF!,G1232+(7-L1232))</f>
        <v>#REF!</v>
      </c>
      <c r="F1232" s="21" t="str">
        <f>INDEX(projects[Charge_Code],MATCH(TimeEntry2[[#This Row],[Project_ID]],projects[Project_ID],0))</f>
        <v>265720-10 VBB - Design Basis</v>
      </c>
      <c r="G1232" s="27">
        <f>ROUNDDOWN(TimeEntry2[[#This Row],[Timestamp]],0)</f>
        <v>0</v>
      </c>
      <c r="H1232" s="8">
        <v>7.5</v>
      </c>
      <c r="I1232" s="8" t="str">
        <f t="shared" si="30"/>
        <v>Normal Time</v>
      </c>
      <c r="J1232" s="8"/>
      <c r="K1232" s="24" t="str">
        <f>INDEX(projects[job number],MATCH(TimeEntry2[[#This Row],[Project_ID]],projects[Project_ID],0))</f>
        <v>265720-10</v>
      </c>
      <c r="L1232" s="8" t="str">
        <f>IF(TimeEntry2[[#This Row],[Date]]=0,"",WEEKDAY(G1232,2))</f>
        <v/>
      </c>
      <c r="M1232" s="28" t="e">
        <f>YEAR(TimeEntry2[[#This Row],[WkEnd]])</f>
        <v>#REF!</v>
      </c>
      <c r="N1232" s="28" t="e">
        <f>WEEKNUM(TimeEntry2[[#This Row],[WkEnd]])</f>
        <v>#REF!</v>
      </c>
      <c r="O1232" s="28" t="e">
        <f>TimeEntry2[[#This Row],[Year]]&amp;"-"&amp;TimeEntry2[[#This Row],[WkNo]]</f>
        <v>#REF!</v>
      </c>
    </row>
    <row r="1233" spans="1:15" x14ac:dyDescent="0.25">
      <c r="A1233" s="26" t="e">
        <f>MOD(IF(ROW()=2,  0.1,    IF(INDEX(TimeEntry2[WkEnd],ROW()-1)  =INDEX(TimeEntry2[WkEnd],ROW()-2),    INDEX(TimeEntry2[format],ROW()-2),    INDEX(TimeEntry2[format],ROW()-2)    +1)),2)</f>
        <v>#REF!</v>
      </c>
      <c r="B1233" s="6"/>
      <c r="C1233" s="7"/>
      <c r="D1233" s="8" t="s">
        <v>188</v>
      </c>
      <c r="E1233" s="7" t="e">
        <f>IF(TimeEntry2[[#This Row],[Date]]=0,#REF!,G1233+(7-L1233))</f>
        <v>#REF!</v>
      </c>
      <c r="F1233" s="21" t="str">
        <f>INDEX(projects[Charge_Code],MATCH(TimeEntry2[[#This Row],[Project_ID]],projects[Project_ID],0))</f>
        <v>265720-10 VBB - Design Basis</v>
      </c>
      <c r="G1233" s="27">
        <f>ROUNDDOWN(TimeEntry2[[#This Row],[Timestamp]],0)</f>
        <v>0</v>
      </c>
      <c r="H1233" s="8">
        <v>7.5</v>
      </c>
      <c r="I1233" s="8" t="str">
        <f t="shared" si="30"/>
        <v>Normal Time</v>
      </c>
      <c r="J1233" s="8"/>
      <c r="K1233" s="24" t="str">
        <f>INDEX(projects[job number],MATCH(TimeEntry2[[#This Row],[Project_ID]],projects[Project_ID],0))</f>
        <v>265720-10</v>
      </c>
      <c r="L1233" s="8" t="str">
        <f>IF(TimeEntry2[[#This Row],[Date]]=0,"",WEEKDAY(G1233,2))</f>
        <v/>
      </c>
      <c r="M1233" s="28" t="e">
        <f>YEAR(TimeEntry2[[#This Row],[WkEnd]])</f>
        <v>#REF!</v>
      </c>
      <c r="N1233" s="28" t="e">
        <f>WEEKNUM(TimeEntry2[[#This Row],[WkEnd]])</f>
        <v>#REF!</v>
      </c>
      <c r="O1233" s="28" t="e">
        <f>TimeEntry2[[#This Row],[Year]]&amp;"-"&amp;TimeEntry2[[#This Row],[WkNo]]</f>
        <v>#REF!</v>
      </c>
    </row>
    <row r="1234" spans="1:15" x14ac:dyDescent="0.25">
      <c r="A1234" s="26" t="e">
        <f>MOD(IF(ROW()=2,  0.1,    IF(INDEX(TimeEntry2[WkEnd],ROW()-1)  =INDEX(TimeEntry2[WkEnd],ROW()-2),    INDEX(TimeEntry2[format],ROW()-2),    INDEX(TimeEntry2[format],ROW()-2)    +1)),2)</f>
        <v>#REF!</v>
      </c>
      <c r="B1234" s="6"/>
      <c r="C1234" s="7"/>
      <c r="D1234" s="8" t="s">
        <v>188</v>
      </c>
      <c r="E1234" s="7" t="e">
        <f>IF(TimeEntry2[[#This Row],[Date]]=0,#REF!,G1234+(7-L1234))</f>
        <v>#REF!</v>
      </c>
      <c r="F1234" s="21" t="str">
        <f>INDEX(projects[Charge_Code],MATCH(TimeEntry2[[#This Row],[Project_ID]],projects[Project_ID],0))</f>
        <v>265720-10 VBB - Design Basis</v>
      </c>
      <c r="G1234" s="27">
        <f>ROUNDDOWN(TimeEntry2[[#This Row],[Timestamp]],0)</f>
        <v>0</v>
      </c>
      <c r="H1234" s="8">
        <v>7.5</v>
      </c>
      <c r="I1234" s="8" t="str">
        <f t="shared" si="30"/>
        <v>Normal Time</v>
      </c>
      <c r="J1234" s="8"/>
      <c r="K1234" s="24" t="str">
        <f>INDEX(projects[job number],MATCH(TimeEntry2[[#This Row],[Project_ID]],projects[Project_ID],0))</f>
        <v>265720-10</v>
      </c>
      <c r="L1234" s="8" t="str">
        <f>IF(TimeEntry2[[#This Row],[Date]]=0,"",WEEKDAY(G1234,2))</f>
        <v/>
      </c>
      <c r="M1234" s="28" t="e">
        <f>YEAR(TimeEntry2[[#This Row],[WkEnd]])</f>
        <v>#REF!</v>
      </c>
      <c r="N1234" s="28" t="e">
        <f>WEEKNUM(TimeEntry2[[#This Row],[WkEnd]])</f>
        <v>#REF!</v>
      </c>
      <c r="O1234" s="28" t="e">
        <f>TimeEntry2[[#This Row],[Year]]&amp;"-"&amp;TimeEntry2[[#This Row],[WkNo]]</f>
        <v>#REF!</v>
      </c>
    </row>
    <row r="1235" spans="1:15" x14ac:dyDescent="0.25">
      <c r="A1235" s="26" t="e">
        <f>MOD(IF(ROW()=2,  0.1,    IF(INDEX(TimeEntry2[WkEnd],ROW()-1)  =INDEX(TimeEntry2[WkEnd],ROW()-2),    INDEX(TimeEntry2[format],ROW()-2),    INDEX(TimeEntry2[format],ROW()-2)    +1)),2)</f>
        <v>#REF!</v>
      </c>
      <c r="B1235" s="6"/>
      <c r="C1235" s="7"/>
      <c r="D1235" s="8" t="s">
        <v>41</v>
      </c>
      <c r="E1235" s="7" t="e">
        <f>IF(TimeEntry2[[#This Row],[Date]]=0,#REF!,G1235+(7-L1235))</f>
        <v>#REF!</v>
      </c>
      <c r="F1235" s="21" t="str">
        <f>INDEX(projects[Charge_Code],MATCH(TimeEntry2[[#This Row],[Project_ID]],projects[Project_ID],0))</f>
        <v>215526-27 CP - Assessment (01-124)</v>
      </c>
      <c r="G1235" s="27">
        <f>ROUNDDOWN(TimeEntry2[[#This Row],[Timestamp]],0)</f>
        <v>0</v>
      </c>
      <c r="H1235" s="8">
        <v>3.75</v>
      </c>
      <c r="I1235" s="8" t="str">
        <f t="shared" si="30"/>
        <v>Normal Time</v>
      </c>
      <c r="J1235" s="8"/>
      <c r="K1235" s="24" t="str">
        <f>INDEX(projects[job number],MATCH(TimeEntry2[[#This Row],[Project_ID]],projects[Project_ID],0))</f>
        <v>215526-27</v>
      </c>
      <c r="L1235" s="8" t="str">
        <f>IF(TimeEntry2[[#This Row],[Date]]=0,"",WEEKDAY(G1235,2))</f>
        <v/>
      </c>
      <c r="M1235" s="28" t="e">
        <f>YEAR(TimeEntry2[[#This Row],[WkEnd]])</f>
        <v>#REF!</v>
      </c>
      <c r="N1235" s="28" t="e">
        <f>WEEKNUM(TimeEntry2[[#This Row],[WkEnd]])</f>
        <v>#REF!</v>
      </c>
      <c r="O1235" s="28" t="e">
        <f>TimeEntry2[[#This Row],[Year]]&amp;"-"&amp;TimeEntry2[[#This Row],[WkNo]]</f>
        <v>#REF!</v>
      </c>
    </row>
    <row r="1236" spans="1:15" x14ac:dyDescent="0.25">
      <c r="A1236" s="26" t="e">
        <f>MOD(IF(ROW()=2,  0.1,    IF(INDEX(TimeEntry2[WkEnd],ROW()-1)  =INDEX(TimeEntry2[WkEnd],ROW()-2),    INDEX(TimeEntry2[format],ROW()-2),    INDEX(TimeEntry2[format],ROW()-2)    +1)),2)</f>
        <v>#REF!</v>
      </c>
      <c r="B1236" s="6"/>
      <c r="C1236" s="7"/>
      <c r="D1236" s="8" t="s">
        <v>27</v>
      </c>
      <c r="E1236" s="7" t="e">
        <f>IF(TimeEntry2[[#This Row],[Date]]=0,#REF!,G1236+(7-L1236))</f>
        <v>#REF!</v>
      </c>
      <c r="F1236" s="21" t="str">
        <f>INDEX(projects[Charge_Code],MATCH(TimeEntry2[[#This Row],[Project_ID]],projects[Project_ID],0))</f>
        <v>071945-07 BCS - promotional</v>
      </c>
      <c r="G1236" s="27">
        <f>ROUNDDOWN(TimeEntry2[[#This Row],[Timestamp]],0)</f>
        <v>0</v>
      </c>
      <c r="H1236" s="8">
        <v>3.75</v>
      </c>
      <c r="I1236" s="8" t="str">
        <f t="shared" si="30"/>
        <v>Normal Time</v>
      </c>
      <c r="J1236" s="8"/>
      <c r="K1236" s="24" t="str">
        <f>INDEX(projects[job number],MATCH(TimeEntry2[[#This Row],[Project_ID]],projects[Project_ID],0))</f>
        <v>071945-07</v>
      </c>
      <c r="L1236" s="8" t="str">
        <f>IF(TimeEntry2[[#This Row],[Date]]=0,"",WEEKDAY(G1236,2))</f>
        <v/>
      </c>
      <c r="M1236" s="28" t="e">
        <f>YEAR(TimeEntry2[[#This Row],[WkEnd]])</f>
        <v>#REF!</v>
      </c>
      <c r="N1236" s="28" t="e">
        <f>WEEKNUM(TimeEntry2[[#This Row],[WkEnd]])</f>
        <v>#REF!</v>
      </c>
      <c r="O1236" s="28" t="e">
        <f>TimeEntry2[[#This Row],[Year]]&amp;"-"&amp;TimeEntry2[[#This Row],[WkNo]]</f>
        <v>#REF!</v>
      </c>
    </row>
    <row r="1237" spans="1:15" x14ac:dyDescent="0.25">
      <c r="A1237" s="26" t="e">
        <f>MOD(IF(ROW()=2,  0.1,    IF(INDEX(TimeEntry2[WkEnd],ROW()-1)  =INDEX(TimeEntry2[WkEnd],ROW()-2),    INDEX(TimeEntry2[format],ROW()-2),    INDEX(TimeEntry2[format],ROW()-2)    +1)),2)</f>
        <v>#REF!</v>
      </c>
      <c r="B1237" s="6"/>
      <c r="C1237" s="7"/>
      <c r="D1237" s="8" t="s">
        <v>27</v>
      </c>
      <c r="E1237" s="7" t="e">
        <f>IF(TimeEntry2[[#This Row],[Date]]=0,#REF!,G1237+(7-L1237))</f>
        <v>#REF!</v>
      </c>
      <c r="F1237" s="21" t="str">
        <f>INDEX(projects[Charge_Code],MATCH(TimeEntry2[[#This Row],[Project_ID]],projects[Project_ID],0))</f>
        <v>071945-07 BCS - promotional</v>
      </c>
      <c r="G1237" s="27">
        <f>ROUNDDOWN(TimeEntry2[[#This Row],[Timestamp]],0)</f>
        <v>0</v>
      </c>
      <c r="H1237" s="8">
        <v>3.75</v>
      </c>
      <c r="I1237" s="8" t="str">
        <f t="shared" si="30"/>
        <v>Normal Time</v>
      </c>
      <c r="J1237" s="8"/>
      <c r="K1237" s="24" t="str">
        <f>INDEX(projects[job number],MATCH(TimeEntry2[[#This Row],[Project_ID]],projects[Project_ID],0))</f>
        <v>071945-07</v>
      </c>
      <c r="L1237" s="8" t="str">
        <f>IF(TimeEntry2[[#This Row],[Date]]=0,"",WEEKDAY(G1237,2))</f>
        <v/>
      </c>
      <c r="M1237" s="28" t="e">
        <f>YEAR(TimeEntry2[[#This Row],[WkEnd]])</f>
        <v>#REF!</v>
      </c>
      <c r="N1237" s="28" t="e">
        <f>WEEKNUM(TimeEntry2[[#This Row],[WkEnd]])</f>
        <v>#REF!</v>
      </c>
      <c r="O1237" s="28" t="e">
        <f>TimeEntry2[[#This Row],[Year]]&amp;"-"&amp;TimeEntry2[[#This Row],[WkNo]]</f>
        <v>#REF!</v>
      </c>
    </row>
    <row r="1238" spans="1:15" x14ac:dyDescent="0.25">
      <c r="A1238" s="26" t="e">
        <f>MOD(IF(ROW()=2,  0.1,    IF(INDEX(TimeEntry2[WkEnd],ROW()-1)  =INDEX(TimeEntry2[WkEnd],ROW()-2),    INDEX(TimeEntry2[format],ROW()-2),    INDEX(TimeEntry2[format],ROW()-2)    +1)),2)</f>
        <v>#REF!</v>
      </c>
      <c r="B1238" s="6"/>
      <c r="C1238" s="7"/>
      <c r="D1238" s="8" t="s">
        <v>100</v>
      </c>
      <c r="E1238" s="7" t="e">
        <f>IF(TimeEntry2[[#This Row],[Date]]=0,#REF!,G1238+(7-L1238))</f>
        <v>#REF!</v>
      </c>
      <c r="F1238" s="21" t="str">
        <f>INDEX(projects[Charge_Code],MATCH(TimeEntry2[[#This Row],[Project_ID]],projects[Project_ID],0))</f>
        <v>HOLIDAY</v>
      </c>
      <c r="G1238" s="27">
        <f>ROUNDDOWN(TimeEntry2[[#This Row],[Timestamp]],0)</f>
        <v>0</v>
      </c>
      <c r="H1238" s="8">
        <v>3.75</v>
      </c>
      <c r="I1238" s="8" t="str">
        <f t="shared" si="30"/>
        <v>Normal Time</v>
      </c>
      <c r="J1238" s="8"/>
      <c r="K1238" s="24" t="str">
        <f>INDEX(projects[job number],MATCH(TimeEntry2[[#This Row],[Project_ID]],projects[Project_ID],0))</f>
        <v>HOLIDAY</v>
      </c>
      <c r="L1238" s="8" t="str">
        <f>IF(TimeEntry2[[#This Row],[Date]]=0,"",WEEKDAY(G1238,2))</f>
        <v/>
      </c>
      <c r="M1238" s="28" t="e">
        <f>YEAR(TimeEntry2[[#This Row],[WkEnd]])</f>
        <v>#REF!</v>
      </c>
      <c r="N1238" s="28" t="e">
        <f>WEEKNUM(TimeEntry2[[#This Row],[WkEnd]])</f>
        <v>#REF!</v>
      </c>
      <c r="O1238" s="28" t="e">
        <f>TimeEntry2[[#This Row],[Year]]&amp;"-"&amp;TimeEntry2[[#This Row],[WkNo]]</f>
        <v>#REF!</v>
      </c>
    </row>
    <row r="1239" spans="1:15" x14ac:dyDescent="0.25">
      <c r="A1239" s="26" t="e">
        <f>MOD(IF(ROW()=2,  0.1,    IF(INDEX(TimeEntry2[WkEnd],ROW()-1)  =INDEX(TimeEntry2[WkEnd],ROW()-2),    INDEX(TimeEntry2[format],ROW()-2),    INDEX(TimeEntry2[format],ROW()-2)    +1)),2)</f>
        <v>#REF!</v>
      </c>
      <c r="B1239" s="6"/>
      <c r="C1239" s="7"/>
      <c r="D1239" s="8" t="s">
        <v>11</v>
      </c>
      <c r="E1239" s="7" t="e">
        <f>IF(TimeEntry2[[#This Row],[Date]]=0,#REF!,G1239+(7-L1239))</f>
        <v>#REF!</v>
      </c>
      <c r="F1239" s="21" t="str">
        <f>INDEX(projects[Charge_Code],MATCH(TimeEntry2[[#This Row],[Project_ID]],projects[Project_ID],0))</f>
        <v>BANK HOLIDAY</v>
      </c>
      <c r="G1239" s="27">
        <f>ROUNDDOWN(TimeEntry2[[#This Row],[Timestamp]],0)</f>
        <v>0</v>
      </c>
      <c r="H1239" s="8">
        <v>7.5</v>
      </c>
      <c r="I1239" s="8" t="str">
        <f t="shared" si="30"/>
        <v>Normal Time</v>
      </c>
      <c r="J1239" s="8"/>
      <c r="K1239" s="24" t="str">
        <f>INDEX(projects[job number],MATCH(TimeEntry2[[#This Row],[Project_ID]],projects[Project_ID],0))</f>
        <v>BANK HOLIDAY</v>
      </c>
      <c r="L1239" s="8" t="str">
        <f>IF(TimeEntry2[[#This Row],[Date]]=0,"",WEEKDAY(G1239,2))</f>
        <v/>
      </c>
      <c r="M1239" s="28" t="e">
        <f>YEAR(TimeEntry2[[#This Row],[WkEnd]])</f>
        <v>#REF!</v>
      </c>
      <c r="N1239" s="28" t="e">
        <f>WEEKNUM(TimeEntry2[[#This Row],[WkEnd]])</f>
        <v>#REF!</v>
      </c>
      <c r="O1239" s="28" t="e">
        <f>TimeEntry2[[#This Row],[Year]]&amp;"-"&amp;TimeEntry2[[#This Row],[WkNo]]</f>
        <v>#REF!</v>
      </c>
    </row>
    <row r="1240" spans="1:15" x14ac:dyDescent="0.25">
      <c r="A1240" s="26" t="e">
        <f>MOD(IF(ROW()=2,  0.1,    IF(INDEX(TimeEntry2[WkEnd],ROW()-1)  =INDEX(TimeEntry2[WkEnd],ROW()-2),    INDEX(TimeEntry2[format],ROW()-2),    INDEX(TimeEntry2[format],ROW()-2)    +1)),2)</f>
        <v>#REF!</v>
      </c>
      <c r="B1240" s="6"/>
      <c r="C1240" s="7"/>
      <c r="D1240" s="8" t="s">
        <v>188</v>
      </c>
      <c r="E1240" s="7" t="e">
        <f>IF(TimeEntry2[[#This Row],[Date]]=0,#REF!,G1240+(7-L1240))</f>
        <v>#REF!</v>
      </c>
      <c r="F1240" s="21" t="str">
        <f>INDEX(projects[Charge_Code],MATCH(TimeEntry2[[#This Row],[Project_ID]],projects[Project_ID],0))</f>
        <v>265720-10 VBB - Design Basis</v>
      </c>
      <c r="G1240" s="27">
        <f>ROUNDDOWN(TimeEntry2[[#This Row],[Timestamp]],0)</f>
        <v>0</v>
      </c>
      <c r="H1240" s="8">
        <v>7.5</v>
      </c>
      <c r="I1240" s="8" t="str">
        <f t="shared" si="30"/>
        <v>Normal Time</v>
      </c>
      <c r="J1240" s="8"/>
      <c r="K1240" s="24" t="str">
        <f>INDEX(projects[job number],MATCH(TimeEntry2[[#This Row],[Project_ID]],projects[Project_ID],0))</f>
        <v>265720-10</v>
      </c>
      <c r="L1240" s="8" t="str">
        <f>IF(TimeEntry2[[#This Row],[Date]]=0,"",WEEKDAY(G1240,2))</f>
        <v/>
      </c>
      <c r="M1240" s="28" t="e">
        <f>YEAR(TimeEntry2[[#This Row],[WkEnd]])</f>
        <v>#REF!</v>
      </c>
      <c r="N1240" s="28" t="e">
        <f>WEEKNUM(TimeEntry2[[#This Row],[WkEnd]])</f>
        <v>#REF!</v>
      </c>
      <c r="O1240" s="28" t="e">
        <f>TimeEntry2[[#This Row],[Year]]&amp;"-"&amp;TimeEntry2[[#This Row],[WkNo]]</f>
        <v>#REF!</v>
      </c>
    </row>
    <row r="1241" spans="1:15" x14ac:dyDescent="0.25">
      <c r="A1241" s="26" t="e">
        <f>MOD(IF(ROW()=2,  0.1,    IF(INDEX(TimeEntry2[WkEnd],ROW()-1)  =INDEX(TimeEntry2[WkEnd],ROW()-2),    INDEX(TimeEntry2[format],ROW()-2),    INDEX(TimeEntry2[format],ROW()-2)    +1)),2)</f>
        <v>#REF!</v>
      </c>
      <c r="B1241" s="6"/>
      <c r="C1241" s="7"/>
      <c r="D1241" s="8" t="s">
        <v>188</v>
      </c>
      <c r="E1241" s="7" t="e">
        <f>IF(TimeEntry2[[#This Row],[Date]]=0,#REF!,G1241+(7-L1241))</f>
        <v>#REF!</v>
      </c>
      <c r="F1241" s="21" t="str">
        <f>INDEX(projects[Charge_Code],MATCH(TimeEntry2[[#This Row],[Project_ID]],projects[Project_ID],0))</f>
        <v>265720-10 VBB - Design Basis</v>
      </c>
      <c r="G1241" s="27">
        <f>ROUNDDOWN(TimeEntry2[[#This Row],[Timestamp]],0)</f>
        <v>0</v>
      </c>
      <c r="H1241" s="8">
        <v>7.5</v>
      </c>
      <c r="I1241" s="8" t="str">
        <f t="shared" si="30"/>
        <v>Normal Time</v>
      </c>
      <c r="J1241" s="8"/>
      <c r="K1241" s="24" t="str">
        <f>INDEX(projects[job number],MATCH(TimeEntry2[[#This Row],[Project_ID]],projects[Project_ID],0))</f>
        <v>265720-10</v>
      </c>
      <c r="L1241" s="8" t="str">
        <f>IF(TimeEntry2[[#This Row],[Date]]=0,"",WEEKDAY(G1241,2))</f>
        <v/>
      </c>
      <c r="M1241" s="28" t="e">
        <f>YEAR(TimeEntry2[[#This Row],[WkEnd]])</f>
        <v>#REF!</v>
      </c>
      <c r="N1241" s="28" t="e">
        <f>WEEKNUM(TimeEntry2[[#This Row],[WkEnd]])</f>
        <v>#REF!</v>
      </c>
      <c r="O1241" s="28" t="e">
        <f>TimeEntry2[[#This Row],[Year]]&amp;"-"&amp;TimeEntry2[[#This Row],[WkNo]]</f>
        <v>#REF!</v>
      </c>
    </row>
    <row r="1242" spans="1:15" x14ac:dyDescent="0.25">
      <c r="A1242" s="26" t="e">
        <f>MOD(IF(ROW()=2,  0.1,    IF(INDEX(TimeEntry2[WkEnd],ROW()-1)  =INDEX(TimeEntry2[WkEnd],ROW()-2),    INDEX(TimeEntry2[format],ROW()-2),    INDEX(TimeEntry2[format],ROW()-2)    +1)),2)</f>
        <v>#REF!</v>
      </c>
      <c r="B1242" s="6"/>
      <c r="C1242" s="7"/>
      <c r="D1242" s="8" t="s">
        <v>37</v>
      </c>
      <c r="E1242" s="7" t="e">
        <f>IF(TimeEntry2[[#This Row],[Date]]=0,#REF!,G1242+(7-L1242))</f>
        <v>#REF!</v>
      </c>
      <c r="F1242" s="21" t="str">
        <f>INDEX(projects[Charge_Code],MATCH(TimeEntry2[[#This Row],[Project_ID]],projects[Project_ID],0))</f>
        <v>262218-08 CAFA</v>
      </c>
      <c r="G1242" s="27">
        <f>ROUNDDOWN(TimeEntry2[[#This Row],[Timestamp]],0)</f>
        <v>0</v>
      </c>
      <c r="H1242" s="8">
        <v>3.5</v>
      </c>
      <c r="I1242" s="8" t="str">
        <f t="shared" si="30"/>
        <v>Normal Time</v>
      </c>
      <c r="J1242" s="8"/>
      <c r="K1242" s="24" t="str">
        <f>INDEX(projects[job number],MATCH(TimeEntry2[[#This Row],[Project_ID]],projects[Project_ID],0))</f>
        <v>262218-08</v>
      </c>
      <c r="L1242" s="8" t="str">
        <f>IF(TimeEntry2[[#This Row],[Date]]=0,"",WEEKDAY(G1242,2))</f>
        <v/>
      </c>
      <c r="M1242" s="28" t="e">
        <f>YEAR(TimeEntry2[[#This Row],[WkEnd]])</f>
        <v>#REF!</v>
      </c>
      <c r="N1242" s="28" t="e">
        <f>WEEKNUM(TimeEntry2[[#This Row],[WkEnd]])</f>
        <v>#REF!</v>
      </c>
      <c r="O1242" s="28" t="e">
        <f>TimeEntry2[[#This Row],[Year]]&amp;"-"&amp;TimeEntry2[[#This Row],[WkNo]]</f>
        <v>#REF!</v>
      </c>
    </row>
    <row r="1243" spans="1:15" x14ac:dyDescent="0.25">
      <c r="A1243" s="26" t="e">
        <f>MOD(IF(ROW()=2,  0.1,    IF(INDEX(TimeEntry2[WkEnd],ROW()-1)  =INDEX(TimeEntry2[WkEnd],ROW()-2),    INDEX(TimeEntry2[format],ROW()-2),    INDEX(TimeEntry2[format],ROW()-2)    +1)),2)</f>
        <v>#REF!</v>
      </c>
      <c r="B1243" s="6"/>
      <c r="C1243" s="7"/>
      <c r="D1243" s="8" t="s">
        <v>4</v>
      </c>
      <c r="E1243" s="7" t="e">
        <f>IF(TimeEntry2[[#This Row],[Date]]=0,#REF!,G1243+(7-L1243))</f>
        <v>#REF!</v>
      </c>
      <c r="F1243" s="21" t="str">
        <f>INDEX(projects[Charge_Code],MATCH(TimeEntry2[[#This Row],[Project_ID]],projects[Project_ID],0))</f>
        <v>266122-24 A465 updates</v>
      </c>
      <c r="G1243" s="27">
        <f>ROUNDDOWN(TimeEntry2[[#This Row],[Timestamp]],0)</f>
        <v>0</v>
      </c>
      <c r="H1243" s="8">
        <v>4</v>
      </c>
      <c r="I1243" s="8" t="str">
        <f t="shared" si="30"/>
        <v>Normal Time</v>
      </c>
      <c r="J1243" s="8"/>
      <c r="K1243" s="24" t="str">
        <f>INDEX(projects[job number],MATCH(TimeEntry2[[#This Row],[Project_ID]],projects[Project_ID],0))</f>
        <v>266122-24</v>
      </c>
      <c r="L1243" s="8" t="str">
        <f>IF(TimeEntry2[[#This Row],[Date]]=0,"",WEEKDAY(G1243,2))</f>
        <v/>
      </c>
      <c r="M1243" s="28" t="e">
        <f>YEAR(TimeEntry2[[#This Row],[WkEnd]])</f>
        <v>#REF!</v>
      </c>
      <c r="N1243" s="28" t="e">
        <f>WEEKNUM(TimeEntry2[[#This Row],[WkEnd]])</f>
        <v>#REF!</v>
      </c>
      <c r="O1243" s="28" t="e">
        <f>TimeEntry2[[#This Row],[Year]]&amp;"-"&amp;TimeEntry2[[#This Row],[WkNo]]</f>
        <v>#REF!</v>
      </c>
    </row>
    <row r="1244" spans="1:15" x14ac:dyDescent="0.25">
      <c r="A1244" s="26" t="e">
        <f>MOD(IF(ROW()=2,  0.1,    IF(INDEX(TimeEntry2[WkEnd],ROW()-1)  =INDEX(TimeEntry2[WkEnd],ROW()-2),    INDEX(TimeEntry2[format],ROW()-2),    INDEX(TimeEntry2[format],ROW()-2)    +1)),2)</f>
        <v>#REF!</v>
      </c>
      <c r="B1244" s="6"/>
      <c r="C1244" s="7"/>
      <c r="D1244" s="8" t="s">
        <v>188</v>
      </c>
      <c r="E1244" s="7" t="e">
        <f>IF(TimeEntry2[[#This Row],[Date]]=0,#REF!,G1244+(7-L1244))</f>
        <v>#REF!</v>
      </c>
      <c r="F1244" s="21" t="str">
        <f>INDEX(projects[Charge_Code],MATCH(TimeEntry2[[#This Row],[Project_ID]],projects[Project_ID],0))</f>
        <v>265720-10 VBB - Design Basis</v>
      </c>
      <c r="G1244" s="27">
        <f>ROUNDDOWN(TimeEntry2[[#This Row],[Timestamp]],0)</f>
        <v>0</v>
      </c>
      <c r="H1244" s="8">
        <v>7.5</v>
      </c>
      <c r="I1244" s="8" t="str">
        <f t="shared" si="30"/>
        <v>Normal Time</v>
      </c>
      <c r="J1244" s="8"/>
      <c r="K1244" s="24" t="str">
        <f>INDEX(projects[job number],MATCH(TimeEntry2[[#This Row],[Project_ID]],projects[Project_ID],0))</f>
        <v>265720-10</v>
      </c>
      <c r="L1244" s="8" t="str">
        <f>IF(TimeEntry2[[#This Row],[Date]]=0,"",WEEKDAY(G1244,2))</f>
        <v/>
      </c>
      <c r="M1244" s="28" t="e">
        <f>YEAR(TimeEntry2[[#This Row],[WkEnd]])</f>
        <v>#REF!</v>
      </c>
      <c r="N1244" s="28" t="e">
        <f>WEEKNUM(TimeEntry2[[#This Row],[WkEnd]])</f>
        <v>#REF!</v>
      </c>
      <c r="O1244" s="28" t="e">
        <f>TimeEntry2[[#This Row],[Year]]&amp;"-"&amp;TimeEntry2[[#This Row],[WkNo]]</f>
        <v>#REF!</v>
      </c>
    </row>
    <row r="1245" spans="1:15" x14ac:dyDescent="0.25">
      <c r="A1245" s="26" t="e">
        <f>MOD(IF(ROW()=2,  0.1,    IF(INDEX(TimeEntry2[WkEnd],ROW()-1)  =INDEX(TimeEntry2[WkEnd],ROW()-2),    INDEX(TimeEntry2[format],ROW()-2),    INDEX(TimeEntry2[format],ROW()-2)    +1)),2)</f>
        <v>#REF!</v>
      </c>
      <c r="B1245" s="6"/>
      <c r="C1245" s="7"/>
      <c r="D1245" s="8" t="s">
        <v>34</v>
      </c>
      <c r="E1245" s="7" t="e">
        <f>IF(TimeEntry2[[#This Row],[Date]]=0,#REF!,G1245+(7-L1245))</f>
        <v>#REF!</v>
      </c>
      <c r="F1245" s="21" t="str">
        <f>INDEX(projects[Charge_Code],MATCH(TimeEntry2[[#This Row],[Project_ID]],projects[Project_ID],0))</f>
        <v>268268-00 Brisa</v>
      </c>
      <c r="G1245" s="27">
        <f>ROUNDDOWN(TimeEntry2[[#This Row],[Timestamp]],0)</f>
        <v>0</v>
      </c>
      <c r="H1245" s="8">
        <v>7.5</v>
      </c>
      <c r="I1245" s="8" t="str">
        <f t="shared" si="30"/>
        <v>Normal Time</v>
      </c>
      <c r="J1245" s="8"/>
      <c r="K1245" s="24" t="str">
        <f>INDEX(projects[job number],MATCH(TimeEntry2[[#This Row],[Project_ID]],projects[Project_ID],0))</f>
        <v>268268-00</v>
      </c>
      <c r="L1245" s="8" t="str">
        <f>IF(TimeEntry2[[#This Row],[Date]]=0,"",WEEKDAY(G1245,2))</f>
        <v/>
      </c>
      <c r="M1245" s="28" t="e">
        <f>YEAR(TimeEntry2[[#This Row],[WkEnd]])</f>
        <v>#REF!</v>
      </c>
      <c r="N1245" s="28" t="e">
        <f>WEEKNUM(TimeEntry2[[#This Row],[WkEnd]])</f>
        <v>#REF!</v>
      </c>
      <c r="O1245" s="28" t="e">
        <f>TimeEntry2[[#This Row],[Year]]&amp;"-"&amp;TimeEntry2[[#This Row],[WkNo]]</f>
        <v>#REF!</v>
      </c>
    </row>
    <row r="1246" spans="1:15" x14ac:dyDescent="0.25">
      <c r="A1246" s="26" t="e">
        <f>MOD(IF(ROW()=2,  0.1,    IF(INDEX(TimeEntry2[WkEnd],ROW()-1)  =INDEX(TimeEntry2[WkEnd],ROW()-2),    INDEX(TimeEntry2[format],ROW()-2),    INDEX(TimeEntry2[format],ROW()-2)    +1)),2)</f>
        <v>#REF!</v>
      </c>
      <c r="B1246" s="6"/>
      <c r="C1246" s="7"/>
      <c r="D1246" s="8" t="s">
        <v>185</v>
      </c>
      <c r="E1246" s="7" t="e">
        <f>IF(TimeEntry2[[#This Row],[Date]]=0,#REF!,G1246+(7-L1246))</f>
        <v>#REF!</v>
      </c>
      <c r="F1246" s="21" t="str">
        <f>INDEX(projects[Charge_Code],MATCH(TimeEntry2[[#This Row],[Project_ID]],projects[Project_ID],0))</f>
        <v>265720-20 VBB - Assessment</v>
      </c>
      <c r="G1246" s="27">
        <f>ROUNDDOWN(TimeEntry2[[#This Row],[Timestamp]],0)</f>
        <v>0</v>
      </c>
      <c r="H1246" s="8">
        <v>7.5</v>
      </c>
      <c r="I1246" s="8" t="str">
        <f t="shared" si="30"/>
        <v>Normal Time</v>
      </c>
      <c r="J1246" s="8"/>
      <c r="K1246" s="24" t="str">
        <f>INDEX(projects[job number],MATCH(TimeEntry2[[#This Row],[Project_ID]],projects[Project_ID],0))</f>
        <v>265720-20</v>
      </c>
      <c r="L1246" s="8" t="str">
        <f>IF(TimeEntry2[[#This Row],[Date]]=0,"",WEEKDAY(G1246,2))</f>
        <v/>
      </c>
      <c r="M1246" s="28" t="e">
        <f>YEAR(TimeEntry2[[#This Row],[WkEnd]])</f>
        <v>#REF!</v>
      </c>
      <c r="N1246" s="28" t="e">
        <f>WEEKNUM(TimeEntry2[[#This Row],[WkEnd]])</f>
        <v>#REF!</v>
      </c>
      <c r="O1246" s="28" t="e">
        <f>TimeEntry2[[#This Row],[Year]]&amp;"-"&amp;TimeEntry2[[#This Row],[WkNo]]</f>
        <v>#REF!</v>
      </c>
    </row>
    <row r="1247" spans="1:15" x14ac:dyDescent="0.25">
      <c r="A1247" s="26" t="e">
        <f>MOD(IF(ROW()=2,  0.1,    IF(INDEX(TimeEntry2[WkEnd],ROW()-1)  =INDEX(TimeEntry2[WkEnd],ROW()-2),    INDEX(TimeEntry2[format],ROW()-2),    INDEX(TimeEntry2[format],ROW()-2)    +1)),2)</f>
        <v>#REF!</v>
      </c>
      <c r="B1247" s="6"/>
      <c r="C1247" s="7"/>
      <c r="D1247" s="8" t="s">
        <v>185</v>
      </c>
      <c r="E1247" s="7" t="e">
        <f>IF(TimeEntry2[[#This Row],[Date]]=0,#REF!,G1247+(7-L1247))</f>
        <v>#REF!</v>
      </c>
      <c r="F1247" s="21" t="str">
        <f>INDEX(projects[Charge_Code],MATCH(TimeEntry2[[#This Row],[Project_ID]],projects[Project_ID],0))</f>
        <v>265720-20 VBB - Assessment</v>
      </c>
      <c r="G1247" s="27">
        <f>ROUNDDOWN(TimeEntry2[[#This Row],[Timestamp]],0)</f>
        <v>0</v>
      </c>
      <c r="H1247" s="8">
        <v>7.5</v>
      </c>
      <c r="I1247" s="8" t="str">
        <f t="shared" si="30"/>
        <v>Normal Time</v>
      </c>
      <c r="J1247" s="8"/>
      <c r="K1247" s="24" t="str">
        <f>INDEX(projects[job number],MATCH(TimeEntry2[[#This Row],[Project_ID]],projects[Project_ID],0))</f>
        <v>265720-20</v>
      </c>
      <c r="L1247" s="8" t="str">
        <f>IF(TimeEntry2[[#This Row],[Date]]=0,"",WEEKDAY(G1247,2))</f>
        <v/>
      </c>
      <c r="M1247" s="28" t="e">
        <f>YEAR(TimeEntry2[[#This Row],[WkEnd]])</f>
        <v>#REF!</v>
      </c>
      <c r="N1247" s="28" t="e">
        <f>WEEKNUM(TimeEntry2[[#This Row],[WkEnd]])</f>
        <v>#REF!</v>
      </c>
      <c r="O1247" s="28" t="e">
        <f>TimeEntry2[[#This Row],[Year]]&amp;"-"&amp;TimeEntry2[[#This Row],[WkNo]]</f>
        <v>#REF!</v>
      </c>
    </row>
    <row r="1248" spans="1:15" x14ac:dyDescent="0.25">
      <c r="A1248" s="26" t="e">
        <f>MOD(IF(ROW()=2,  0.1,    IF(INDEX(TimeEntry2[WkEnd],ROW()-1)  =INDEX(TimeEntry2[WkEnd],ROW()-2),    INDEX(TimeEntry2[format],ROW()-2),    INDEX(TimeEntry2[format],ROW()-2)    +1)),2)</f>
        <v>#REF!</v>
      </c>
      <c r="B1248" s="6"/>
      <c r="C1248" s="7"/>
      <c r="D1248" s="8" t="s">
        <v>185</v>
      </c>
      <c r="E1248" s="7" t="e">
        <f>IF(TimeEntry2[[#This Row],[Date]]=0,#REF!,G1248+(7-L1248))</f>
        <v>#REF!</v>
      </c>
      <c r="F1248" s="21" t="str">
        <f>INDEX(projects[Charge_Code],MATCH(TimeEntry2[[#This Row],[Project_ID]],projects[Project_ID],0))</f>
        <v>265720-20 VBB - Assessment</v>
      </c>
      <c r="G1248" s="27">
        <f>ROUNDDOWN(TimeEntry2[[#This Row],[Timestamp]],0)</f>
        <v>0</v>
      </c>
      <c r="H1248" s="8">
        <v>7.5</v>
      </c>
      <c r="I1248" s="8" t="str">
        <f t="shared" si="30"/>
        <v>Normal Time</v>
      </c>
      <c r="J1248" s="8"/>
      <c r="K1248" s="24" t="str">
        <f>INDEX(projects[job number],MATCH(TimeEntry2[[#This Row],[Project_ID]],projects[Project_ID],0))</f>
        <v>265720-20</v>
      </c>
      <c r="L1248" s="8" t="str">
        <f>IF(TimeEntry2[[#This Row],[Date]]=0,"",WEEKDAY(G1248,2))</f>
        <v/>
      </c>
      <c r="M1248" s="28" t="e">
        <f>YEAR(TimeEntry2[[#This Row],[WkEnd]])</f>
        <v>#REF!</v>
      </c>
      <c r="N1248" s="28" t="e">
        <f>WEEKNUM(TimeEntry2[[#This Row],[WkEnd]])</f>
        <v>#REF!</v>
      </c>
      <c r="O1248" s="28" t="e">
        <f>TimeEntry2[[#This Row],[Year]]&amp;"-"&amp;TimeEntry2[[#This Row],[WkNo]]</f>
        <v>#REF!</v>
      </c>
    </row>
    <row r="1249" spans="1:15" x14ac:dyDescent="0.25">
      <c r="A1249" s="26" t="e">
        <f>MOD(IF(ROW()=2,  0.1,    IF(INDEX(TimeEntry2[WkEnd],ROW()-1)  =INDEX(TimeEntry2[WkEnd],ROW()-2),    INDEX(TimeEntry2[format],ROW()-2),    INDEX(TimeEntry2[format],ROW()-2)    +1)),2)</f>
        <v>#REF!</v>
      </c>
      <c r="B1249" s="6"/>
      <c r="C1249" s="7"/>
      <c r="D1249" s="8" t="s">
        <v>185</v>
      </c>
      <c r="E1249" s="7" t="e">
        <f>IF(TimeEntry2[[#This Row],[Date]]=0,#REF!,G1249+(7-L1249))</f>
        <v>#REF!</v>
      </c>
      <c r="F1249" s="21" t="str">
        <f>INDEX(projects[Charge_Code],MATCH(TimeEntry2[[#This Row],[Project_ID]],projects[Project_ID],0))</f>
        <v>265720-20 VBB - Assessment</v>
      </c>
      <c r="G1249" s="27">
        <f>ROUNDDOWN(TimeEntry2[[#This Row],[Timestamp]],0)</f>
        <v>0</v>
      </c>
      <c r="H1249" s="8">
        <v>3.75</v>
      </c>
      <c r="I1249" s="8" t="str">
        <f t="shared" si="30"/>
        <v>Normal Time</v>
      </c>
      <c r="J1249" s="8"/>
      <c r="K1249" s="24" t="str">
        <f>INDEX(projects[job number],MATCH(TimeEntry2[[#This Row],[Project_ID]],projects[Project_ID],0))</f>
        <v>265720-20</v>
      </c>
      <c r="L1249" s="8" t="str">
        <f>IF(TimeEntry2[[#This Row],[Date]]=0,"",WEEKDAY(G1249,2))</f>
        <v/>
      </c>
      <c r="M1249" s="28" t="e">
        <f>YEAR(TimeEntry2[[#This Row],[WkEnd]])</f>
        <v>#REF!</v>
      </c>
      <c r="N1249" s="28" t="e">
        <f>WEEKNUM(TimeEntry2[[#This Row],[WkEnd]])</f>
        <v>#REF!</v>
      </c>
      <c r="O1249" s="28" t="e">
        <f>TimeEntry2[[#This Row],[Year]]&amp;"-"&amp;TimeEntry2[[#This Row],[WkNo]]</f>
        <v>#REF!</v>
      </c>
    </row>
    <row r="1250" spans="1:15" x14ac:dyDescent="0.25">
      <c r="A1250" s="26" t="e">
        <f>MOD(IF(ROW()=2,  0.1,    IF(INDEX(TimeEntry2[WkEnd],ROW()-1)  =INDEX(TimeEntry2[WkEnd],ROW()-2),    INDEX(TimeEntry2[format],ROW()-2),    INDEX(TimeEntry2[format],ROW()-2)    +1)),2)</f>
        <v>#REF!</v>
      </c>
      <c r="B1250" s="6"/>
      <c r="C1250" s="7"/>
      <c r="D1250" s="8" t="s">
        <v>100</v>
      </c>
      <c r="E1250" s="7" t="e">
        <f>IF(TimeEntry2[[#This Row],[Date]]=0,#REF!,G1250+(7-L1250))</f>
        <v>#REF!</v>
      </c>
      <c r="F1250" s="21" t="str">
        <f>INDEX(projects[Charge_Code],MATCH(TimeEntry2[[#This Row],[Project_ID]],projects[Project_ID],0))</f>
        <v>HOLIDAY</v>
      </c>
      <c r="G1250" s="27">
        <f>ROUNDDOWN(TimeEntry2[[#This Row],[Timestamp]],0)</f>
        <v>0</v>
      </c>
      <c r="H1250" s="8">
        <v>3.75</v>
      </c>
      <c r="I1250" s="8" t="str">
        <f t="shared" si="30"/>
        <v>Normal Time</v>
      </c>
      <c r="J1250" s="8"/>
      <c r="K1250" s="24" t="str">
        <f>INDEX(projects[job number],MATCH(TimeEntry2[[#This Row],[Project_ID]],projects[Project_ID],0))</f>
        <v>HOLIDAY</v>
      </c>
      <c r="L1250" s="8" t="str">
        <f>IF(TimeEntry2[[#This Row],[Date]]=0,"",WEEKDAY(G1250,2))</f>
        <v/>
      </c>
      <c r="M1250" s="28" t="e">
        <f>YEAR(TimeEntry2[[#This Row],[WkEnd]])</f>
        <v>#REF!</v>
      </c>
      <c r="N1250" s="28" t="e">
        <f>WEEKNUM(TimeEntry2[[#This Row],[WkEnd]])</f>
        <v>#REF!</v>
      </c>
      <c r="O1250" s="28" t="e">
        <f>TimeEntry2[[#This Row],[Year]]&amp;"-"&amp;TimeEntry2[[#This Row],[WkNo]]</f>
        <v>#REF!</v>
      </c>
    </row>
    <row r="1251" spans="1:15" x14ac:dyDescent="0.25">
      <c r="A1251" s="26" t="e">
        <f>MOD(IF(ROW()=2,  0.1,    IF(INDEX(TimeEntry2[WkEnd],ROW()-1)  =INDEX(TimeEntry2[WkEnd],ROW()-2),    INDEX(TimeEntry2[format],ROW()-2),    INDEX(TimeEntry2[format],ROW()-2)    +1)),2)</f>
        <v>#REF!</v>
      </c>
      <c r="B1251" s="6"/>
      <c r="C1251" s="7"/>
      <c r="D1251" s="8" t="s">
        <v>210</v>
      </c>
      <c r="E1251" s="7" t="e">
        <f>IF(TimeEntry2[[#This Row],[Date]]=0,#REF!,G1251+(7-L1251))</f>
        <v>#REF!</v>
      </c>
      <c r="F1251" s="21" t="str">
        <f>INDEX(projects[Charge_Code],MATCH(TimeEntry2[[#This Row],[Project_ID]],projects[Project_ID],0))</f>
        <v>601593-72 WMRE lot 6</v>
      </c>
      <c r="G1251" s="27">
        <f>ROUNDDOWN(TimeEntry2[[#This Row],[Timestamp]],0)</f>
        <v>0</v>
      </c>
      <c r="H1251" s="8">
        <v>7.5</v>
      </c>
      <c r="I1251" s="8" t="str">
        <f t="shared" si="30"/>
        <v>Normal Time</v>
      </c>
      <c r="J1251" s="8"/>
      <c r="K1251" s="24" t="str">
        <f>INDEX(projects[job number],MATCH(TimeEntry2[[#This Row],[Project_ID]],projects[Project_ID],0))</f>
        <v>601593-72</v>
      </c>
      <c r="L1251" s="8" t="str">
        <f>IF(TimeEntry2[[#This Row],[Date]]=0,"",WEEKDAY(G1251,2))</f>
        <v/>
      </c>
      <c r="M1251" s="28" t="e">
        <f>YEAR(TimeEntry2[[#This Row],[WkEnd]])</f>
        <v>#REF!</v>
      </c>
      <c r="N1251" s="28" t="e">
        <f>WEEKNUM(TimeEntry2[[#This Row],[WkEnd]])</f>
        <v>#REF!</v>
      </c>
      <c r="O1251" s="28" t="e">
        <f>TimeEntry2[[#This Row],[Year]]&amp;"-"&amp;TimeEntry2[[#This Row],[WkNo]]</f>
        <v>#REF!</v>
      </c>
    </row>
    <row r="1252" spans="1:15" x14ac:dyDescent="0.25">
      <c r="A1252" s="26" t="e">
        <f>MOD(IF(ROW()=2,  0.1,    IF(INDEX(TimeEntry2[WkEnd],ROW()-1)  =INDEX(TimeEntry2[WkEnd],ROW()-2),    INDEX(TimeEntry2[format],ROW()-2),    INDEX(TimeEntry2[format],ROW()-2)    +1)),2)</f>
        <v>#REF!</v>
      </c>
      <c r="B1252" s="6"/>
      <c r="C1252" s="7"/>
      <c r="D1252" s="8" t="s">
        <v>210</v>
      </c>
      <c r="E1252" s="7" t="e">
        <f>IF(TimeEntry2[[#This Row],[Date]]=0,#REF!,G1252+(7-L1252))</f>
        <v>#REF!</v>
      </c>
      <c r="F1252" s="21" t="str">
        <f>INDEX(projects[Charge_Code],MATCH(TimeEntry2[[#This Row],[Project_ID]],projects[Project_ID],0))</f>
        <v>601593-72 WMRE lot 6</v>
      </c>
      <c r="G1252" s="27">
        <f>ROUNDDOWN(TimeEntry2[[#This Row],[Timestamp]],0)</f>
        <v>0</v>
      </c>
      <c r="H1252" s="8">
        <v>5.5</v>
      </c>
      <c r="I1252" s="8" t="str">
        <f t="shared" si="30"/>
        <v>Normal Time</v>
      </c>
      <c r="J1252" s="8"/>
      <c r="K1252" s="24" t="str">
        <f>INDEX(projects[job number],MATCH(TimeEntry2[[#This Row],[Project_ID]],projects[Project_ID],0))</f>
        <v>601593-72</v>
      </c>
      <c r="L1252" s="8" t="str">
        <f>IF(TimeEntry2[[#This Row],[Date]]=0,"",WEEKDAY(G1252,2))</f>
        <v/>
      </c>
      <c r="M1252" s="28" t="e">
        <f>YEAR(TimeEntry2[[#This Row],[WkEnd]])</f>
        <v>#REF!</v>
      </c>
      <c r="N1252" s="28" t="e">
        <f>WEEKNUM(TimeEntry2[[#This Row],[WkEnd]])</f>
        <v>#REF!</v>
      </c>
      <c r="O1252" s="28" t="e">
        <f>TimeEntry2[[#This Row],[Year]]&amp;"-"&amp;TimeEntry2[[#This Row],[WkNo]]</f>
        <v>#REF!</v>
      </c>
    </row>
    <row r="1253" spans="1:15" x14ac:dyDescent="0.25">
      <c r="A1253" s="26" t="e">
        <f>MOD(IF(ROW()=2,  0.1,    IF(INDEX(TimeEntry2[WkEnd],ROW()-1)  =INDEX(TimeEntry2[WkEnd],ROW()-2),    INDEX(TimeEntry2[format],ROW()-2),    INDEX(TimeEntry2[format],ROW()-2)    +1)),2)</f>
        <v>#REF!</v>
      </c>
      <c r="B1253" s="6"/>
      <c r="C1253" s="7"/>
      <c r="D1253" s="8" t="s">
        <v>185</v>
      </c>
      <c r="E1253" s="7" t="e">
        <f>IF(TimeEntry2[[#This Row],[Date]]=0,#REF!,G1253+(7-L1253))</f>
        <v>#REF!</v>
      </c>
      <c r="F1253" s="21" t="str">
        <f>INDEX(projects[Charge_Code],MATCH(TimeEntry2[[#This Row],[Project_ID]],projects[Project_ID],0))</f>
        <v>265720-20 VBB - Assessment</v>
      </c>
      <c r="G1253" s="27">
        <f>ROUNDDOWN(TimeEntry2[[#This Row],[Timestamp]],0)</f>
        <v>0</v>
      </c>
      <c r="H1253" s="8">
        <v>2</v>
      </c>
      <c r="I1253" s="8" t="str">
        <f t="shared" si="30"/>
        <v>Normal Time</v>
      </c>
      <c r="J1253" s="8"/>
      <c r="K1253" s="24" t="str">
        <f>INDEX(projects[job number],MATCH(TimeEntry2[[#This Row],[Project_ID]],projects[Project_ID],0))</f>
        <v>265720-20</v>
      </c>
      <c r="L1253" s="8" t="str">
        <f>IF(TimeEntry2[[#This Row],[Date]]=0,"",WEEKDAY(G1253,2))</f>
        <v/>
      </c>
      <c r="M1253" s="28" t="e">
        <f>YEAR(TimeEntry2[[#This Row],[WkEnd]])</f>
        <v>#REF!</v>
      </c>
      <c r="N1253" s="28" t="e">
        <f>WEEKNUM(TimeEntry2[[#This Row],[WkEnd]])</f>
        <v>#REF!</v>
      </c>
      <c r="O1253" s="28" t="e">
        <f>TimeEntry2[[#This Row],[Year]]&amp;"-"&amp;TimeEntry2[[#This Row],[WkNo]]</f>
        <v>#REF!</v>
      </c>
    </row>
    <row r="1254" spans="1:15" x14ac:dyDescent="0.25">
      <c r="A1254" s="26" t="e">
        <f>MOD(IF(ROW()=2,  0.1,    IF(INDEX(TimeEntry2[WkEnd],ROW()-1)  =INDEX(TimeEntry2[WkEnd],ROW()-2),    INDEX(TimeEntry2[format],ROW()-2),    INDEX(TimeEntry2[format],ROW()-2)    +1)),2)</f>
        <v>#REF!</v>
      </c>
      <c r="B1254" s="6"/>
      <c r="C1254" s="7"/>
      <c r="D1254" s="8" t="s">
        <v>185</v>
      </c>
      <c r="E1254" s="7" t="e">
        <f>IF(TimeEntry2[[#This Row],[Date]]=0,#REF!,G1254+(7-L1254))</f>
        <v>#REF!</v>
      </c>
      <c r="F1254" s="21" t="str">
        <f>INDEX(projects[Charge_Code],MATCH(TimeEntry2[[#This Row],[Project_ID]],projects[Project_ID],0))</f>
        <v>265720-20 VBB - Assessment</v>
      </c>
      <c r="G1254" s="27">
        <f>ROUNDDOWN(TimeEntry2[[#This Row],[Timestamp]],0)</f>
        <v>0</v>
      </c>
      <c r="H1254" s="8">
        <v>7.5</v>
      </c>
      <c r="I1254" s="8" t="str">
        <f t="shared" si="30"/>
        <v>Normal Time</v>
      </c>
      <c r="J1254" s="8"/>
      <c r="K1254" s="24" t="str">
        <f>INDEX(projects[job number],MATCH(TimeEntry2[[#This Row],[Project_ID]],projects[Project_ID],0))</f>
        <v>265720-20</v>
      </c>
      <c r="L1254" s="8" t="str">
        <f>IF(TimeEntry2[[#This Row],[Date]]=0,"",WEEKDAY(G1254,2))</f>
        <v/>
      </c>
      <c r="M1254" s="28" t="e">
        <f>YEAR(TimeEntry2[[#This Row],[WkEnd]])</f>
        <v>#REF!</v>
      </c>
      <c r="N1254" s="28" t="e">
        <f>WEEKNUM(TimeEntry2[[#This Row],[WkEnd]])</f>
        <v>#REF!</v>
      </c>
      <c r="O1254" s="28" t="e">
        <f>TimeEntry2[[#This Row],[Year]]&amp;"-"&amp;TimeEntry2[[#This Row],[WkNo]]</f>
        <v>#REF!</v>
      </c>
    </row>
    <row r="1255" spans="1:15" x14ac:dyDescent="0.25">
      <c r="A1255" s="26" t="e">
        <f>MOD(IF(ROW()=2,  0.1,    IF(INDEX(TimeEntry2[WkEnd],ROW()-1)  =INDEX(TimeEntry2[WkEnd],ROW()-2),    INDEX(TimeEntry2[format],ROW()-2),    INDEX(TimeEntry2[format],ROW()-2)    +1)),2)</f>
        <v>#REF!</v>
      </c>
      <c r="B1255" s="6"/>
      <c r="C1255" s="7"/>
      <c r="D1255" s="8" t="s">
        <v>185</v>
      </c>
      <c r="E1255" s="7" t="e">
        <f>IF(TimeEntry2[[#This Row],[Date]]=0,#REF!,G1255+(7-L1255))</f>
        <v>#REF!</v>
      </c>
      <c r="F1255" s="21" t="str">
        <f>INDEX(projects[Charge_Code],MATCH(TimeEntry2[[#This Row],[Project_ID]],projects[Project_ID],0))</f>
        <v>265720-20 VBB - Assessment</v>
      </c>
      <c r="G1255" s="27">
        <f>ROUNDDOWN(TimeEntry2[[#This Row],[Timestamp]],0)</f>
        <v>0</v>
      </c>
      <c r="H1255" s="8">
        <v>7.5</v>
      </c>
      <c r="I1255" s="8" t="str">
        <f t="shared" si="30"/>
        <v>Normal Time</v>
      </c>
      <c r="J1255" s="8"/>
      <c r="K1255" s="24" t="str">
        <f>INDEX(projects[job number],MATCH(TimeEntry2[[#This Row],[Project_ID]],projects[Project_ID],0))</f>
        <v>265720-20</v>
      </c>
      <c r="L1255" s="8" t="str">
        <f>IF(TimeEntry2[[#This Row],[Date]]=0,"",WEEKDAY(G1255,2))</f>
        <v/>
      </c>
      <c r="M1255" s="28" t="e">
        <f>YEAR(TimeEntry2[[#This Row],[WkEnd]])</f>
        <v>#REF!</v>
      </c>
      <c r="N1255" s="28" t="e">
        <f>WEEKNUM(TimeEntry2[[#This Row],[WkEnd]])</f>
        <v>#REF!</v>
      </c>
      <c r="O1255" s="28" t="e">
        <f>TimeEntry2[[#This Row],[Year]]&amp;"-"&amp;TimeEntry2[[#This Row],[WkNo]]</f>
        <v>#REF!</v>
      </c>
    </row>
    <row r="1256" spans="1:15" x14ac:dyDescent="0.25">
      <c r="A1256" s="26" t="e">
        <f>MOD(IF(ROW()=2,  0.1,    IF(INDEX(TimeEntry2[WkEnd],ROW()-1)  =INDEX(TimeEntry2[WkEnd],ROW()-2),    INDEX(TimeEntry2[format],ROW()-2),    INDEX(TimeEntry2[format],ROW()-2)    +1)),2)</f>
        <v>#REF!</v>
      </c>
      <c r="B1256" s="6"/>
      <c r="C1256" s="7"/>
      <c r="D1256" s="8" t="s">
        <v>182</v>
      </c>
      <c r="E1256" s="7" t="e">
        <f>IF(TimeEntry2[[#This Row],[Date]]=0,#REF!,G1256+(7-L1256))</f>
        <v>#REF!</v>
      </c>
      <c r="F1256" s="21" t="str">
        <f>INDEX(projects[Charge_Code],MATCH(TimeEntry2[[#This Row],[Project_ID]],projects[Project_ID],0))</f>
        <v>265720-01 VBB -  extra fatgiue work</v>
      </c>
      <c r="G1256" s="27">
        <f>ROUNDDOWN(TimeEntry2[[#This Row],[Timestamp]],0)</f>
        <v>0</v>
      </c>
      <c r="H1256" s="8">
        <v>3.75</v>
      </c>
      <c r="I1256" s="8" t="str">
        <f t="shared" si="30"/>
        <v>Normal Time</v>
      </c>
      <c r="J1256" s="8"/>
      <c r="K1256" s="24" t="str">
        <f>INDEX(projects[job number],MATCH(TimeEntry2[[#This Row],[Project_ID]],projects[Project_ID],0))</f>
        <v>265720-01</v>
      </c>
      <c r="L1256" s="8" t="str">
        <f>IF(TimeEntry2[[#This Row],[Date]]=0,"",WEEKDAY(G1256,2))</f>
        <v/>
      </c>
      <c r="M1256" s="28" t="e">
        <f>YEAR(TimeEntry2[[#This Row],[WkEnd]])</f>
        <v>#REF!</v>
      </c>
      <c r="N1256" s="28" t="e">
        <f>WEEKNUM(TimeEntry2[[#This Row],[WkEnd]])</f>
        <v>#REF!</v>
      </c>
      <c r="O1256" s="28" t="e">
        <f>TimeEntry2[[#This Row],[Year]]&amp;"-"&amp;TimeEntry2[[#This Row],[WkNo]]</f>
        <v>#REF!</v>
      </c>
    </row>
    <row r="1257" spans="1:15" x14ac:dyDescent="0.25">
      <c r="A1257" s="26" t="e">
        <f>MOD(IF(ROW()=2,  0.1,    IF(INDEX(TimeEntry2[WkEnd],ROW()-1)  =INDEX(TimeEntry2[WkEnd],ROW()-2),    INDEX(TimeEntry2[format],ROW()-2),    INDEX(TimeEntry2[format],ROW()-2)    +1)),2)</f>
        <v>#REF!</v>
      </c>
      <c r="B1257" s="6"/>
      <c r="C1257" s="7"/>
      <c r="D1257" s="8" t="s">
        <v>185</v>
      </c>
      <c r="E1257" s="7" t="e">
        <f>IF(TimeEntry2[[#This Row],[Date]]=0,#REF!,G1257+(7-L1257))</f>
        <v>#REF!</v>
      </c>
      <c r="F1257" s="21" t="str">
        <f>INDEX(projects[Charge_Code],MATCH(TimeEntry2[[#This Row],[Project_ID]],projects[Project_ID],0))</f>
        <v>265720-20 VBB - Assessment</v>
      </c>
      <c r="G1257" s="27">
        <f>ROUNDDOWN(TimeEntry2[[#This Row],[Timestamp]],0)</f>
        <v>0</v>
      </c>
      <c r="H1257" s="8">
        <v>2.75</v>
      </c>
      <c r="I1257" s="8" t="str">
        <f t="shared" si="30"/>
        <v>Normal Time</v>
      </c>
      <c r="J1257" s="8"/>
      <c r="K1257" s="24" t="str">
        <f>INDEX(projects[job number],MATCH(TimeEntry2[[#This Row],[Project_ID]],projects[Project_ID],0))</f>
        <v>265720-20</v>
      </c>
      <c r="L1257" s="8" t="str">
        <f>IF(TimeEntry2[[#This Row],[Date]]=0,"",WEEKDAY(G1257,2))</f>
        <v/>
      </c>
      <c r="M1257" s="28" t="e">
        <f>YEAR(TimeEntry2[[#This Row],[WkEnd]])</f>
        <v>#REF!</v>
      </c>
      <c r="N1257" s="28" t="e">
        <f>WEEKNUM(TimeEntry2[[#This Row],[WkEnd]])</f>
        <v>#REF!</v>
      </c>
      <c r="O1257" s="28" t="e">
        <f>TimeEntry2[[#This Row],[Year]]&amp;"-"&amp;TimeEntry2[[#This Row],[WkNo]]</f>
        <v>#REF!</v>
      </c>
    </row>
    <row r="1258" spans="1:15" x14ac:dyDescent="0.25">
      <c r="A1258" s="26" t="e">
        <f>MOD(IF(ROW()=2,  0.1,    IF(INDEX(TimeEntry2[WkEnd],ROW()-1)  =INDEX(TimeEntry2[WkEnd],ROW()-2),    INDEX(TimeEntry2[format],ROW()-2),    INDEX(TimeEntry2[format],ROW()-2)    +1)),2)</f>
        <v>#REF!</v>
      </c>
      <c r="B1258" s="6"/>
      <c r="C1258" s="7"/>
      <c r="D1258" s="8" t="s">
        <v>24</v>
      </c>
      <c r="E1258" s="7" t="e">
        <f>IF(TimeEntry2[[#This Row],[Date]]=0,#REF!,G1258+(7-L1258))</f>
        <v>#REF!</v>
      </c>
      <c r="F1258" s="21" t="str">
        <f>INDEX(projects[Charge_Code],MATCH(TimeEntry2[[#This Row],[Project_ID]],projects[Project_ID],0))</f>
        <v>074097-30 LEADERSHIP &amp; MANAGEMENT CC124 (01-124)</v>
      </c>
      <c r="G1258" s="27">
        <f>ROUNDDOWN(TimeEntry2[[#This Row],[Timestamp]],0)</f>
        <v>0</v>
      </c>
      <c r="H1258" s="8">
        <v>1</v>
      </c>
      <c r="I1258" s="8" t="str">
        <f t="shared" si="30"/>
        <v>Normal Time</v>
      </c>
      <c r="J1258" s="8"/>
      <c r="K1258" s="24" t="str">
        <f>INDEX(projects[job number],MATCH(TimeEntry2[[#This Row],[Project_ID]],projects[Project_ID],0))</f>
        <v>074097-30</v>
      </c>
      <c r="L1258" s="8" t="str">
        <f>IF(TimeEntry2[[#This Row],[Date]]=0,"",WEEKDAY(G1258,2))</f>
        <v/>
      </c>
      <c r="M1258" s="28" t="e">
        <f>YEAR(TimeEntry2[[#This Row],[WkEnd]])</f>
        <v>#REF!</v>
      </c>
      <c r="N1258" s="28" t="e">
        <f>WEEKNUM(TimeEntry2[[#This Row],[WkEnd]])</f>
        <v>#REF!</v>
      </c>
      <c r="O1258" s="28" t="e">
        <f>TimeEntry2[[#This Row],[Year]]&amp;"-"&amp;TimeEntry2[[#This Row],[WkNo]]</f>
        <v>#REF!</v>
      </c>
    </row>
    <row r="1259" spans="1:15" x14ac:dyDescent="0.25">
      <c r="A1259" s="26" t="e">
        <f>MOD(IF(ROW()=2,  0.1,    IF(INDEX(TimeEntry2[WkEnd],ROW()-1)  =INDEX(TimeEntry2[WkEnd],ROW()-2),    INDEX(TimeEntry2[format],ROW()-2),    INDEX(TimeEntry2[format],ROW()-2)    +1)),2)</f>
        <v>#REF!</v>
      </c>
      <c r="B1259" s="6"/>
      <c r="C1259" s="7"/>
      <c r="D1259" s="8" t="s">
        <v>11</v>
      </c>
      <c r="E1259" s="7" t="e">
        <f>IF(TimeEntry2[[#This Row],[Date]]=0,#REF!,G1259+(7-L1259))</f>
        <v>#REF!</v>
      </c>
      <c r="F1259" s="21" t="str">
        <f>INDEX(projects[Charge_Code],MATCH(TimeEntry2[[#This Row],[Project_ID]],projects[Project_ID],0))</f>
        <v>BANK HOLIDAY</v>
      </c>
      <c r="G1259" s="27">
        <f>ROUNDDOWN(TimeEntry2[[#This Row],[Timestamp]],0)</f>
        <v>0</v>
      </c>
      <c r="H1259" s="8">
        <v>7.5</v>
      </c>
      <c r="I1259" s="8" t="str">
        <f t="shared" si="30"/>
        <v>Normal Time</v>
      </c>
      <c r="J1259" s="8"/>
      <c r="K1259" s="24" t="str">
        <f>INDEX(projects[job number],MATCH(TimeEntry2[[#This Row],[Project_ID]],projects[Project_ID],0))</f>
        <v>BANK HOLIDAY</v>
      </c>
      <c r="L1259" s="8" t="str">
        <f>IF(TimeEntry2[[#This Row],[Date]]=0,"",WEEKDAY(G1259,2))</f>
        <v/>
      </c>
      <c r="M1259" s="28" t="e">
        <f>YEAR(TimeEntry2[[#This Row],[WkEnd]])</f>
        <v>#REF!</v>
      </c>
      <c r="N1259" s="28" t="e">
        <f>WEEKNUM(TimeEntry2[[#This Row],[WkEnd]])</f>
        <v>#REF!</v>
      </c>
      <c r="O1259" s="28" t="e">
        <f>TimeEntry2[[#This Row],[Year]]&amp;"-"&amp;TimeEntry2[[#This Row],[WkNo]]</f>
        <v>#REF!</v>
      </c>
    </row>
    <row r="1260" spans="1:15" x14ac:dyDescent="0.25">
      <c r="A1260" s="26" t="e">
        <f>MOD(IF(ROW()=2,  0.1,    IF(INDEX(TimeEntry2[WkEnd],ROW()-1)  =INDEX(TimeEntry2[WkEnd],ROW()-2),    INDEX(TimeEntry2[format],ROW()-2),    INDEX(TimeEntry2[format],ROW()-2)    +1)),2)</f>
        <v>#REF!</v>
      </c>
      <c r="B1260" s="6"/>
      <c r="C1260" s="7"/>
      <c r="D1260" s="8" t="s">
        <v>185</v>
      </c>
      <c r="E1260" s="7" t="e">
        <f>IF(TimeEntry2[[#This Row],[Date]]=0,#REF!,G1260+(7-L1260))</f>
        <v>#REF!</v>
      </c>
      <c r="F1260" s="21" t="str">
        <f>INDEX(projects[Charge_Code],MATCH(TimeEntry2[[#This Row],[Project_ID]],projects[Project_ID],0))</f>
        <v>265720-20 VBB - Assessment</v>
      </c>
      <c r="G1260" s="27">
        <f>ROUNDDOWN(TimeEntry2[[#This Row],[Timestamp]],0)</f>
        <v>0</v>
      </c>
      <c r="H1260" s="8">
        <v>7.5</v>
      </c>
      <c r="I1260" s="8" t="str">
        <f t="shared" si="30"/>
        <v>Normal Time</v>
      </c>
      <c r="J1260" s="8"/>
      <c r="K1260" s="24" t="str">
        <f>INDEX(projects[job number],MATCH(TimeEntry2[[#This Row],[Project_ID]],projects[Project_ID],0))</f>
        <v>265720-20</v>
      </c>
      <c r="L1260" s="8" t="str">
        <f>IF(TimeEntry2[[#This Row],[Date]]=0,"",WEEKDAY(G1260,2))</f>
        <v/>
      </c>
      <c r="M1260" s="28" t="e">
        <f>YEAR(TimeEntry2[[#This Row],[WkEnd]])</f>
        <v>#REF!</v>
      </c>
      <c r="N1260" s="28" t="e">
        <f>WEEKNUM(TimeEntry2[[#This Row],[WkEnd]])</f>
        <v>#REF!</v>
      </c>
      <c r="O1260" s="28" t="e">
        <f>TimeEntry2[[#This Row],[Year]]&amp;"-"&amp;TimeEntry2[[#This Row],[WkNo]]</f>
        <v>#REF!</v>
      </c>
    </row>
    <row r="1261" spans="1:15" x14ac:dyDescent="0.25">
      <c r="A1261" s="26" t="e">
        <f>MOD(IF(ROW()=2,  0.1,    IF(INDEX(TimeEntry2[WkEnd],ROW()-1)  =INDEX(TimeEntry2[WkEnd],ROW()-2),    INDEX(TimeEntry2[format],ROW()-2),    INDEX(TimeEntry2[format],ROW()-2)    +1)),2)</f>
        <v>#REF!</v>
      </c>
      <c r="B1261" s="6"/>
      <c r="C1261" s="7"/>
      <c r="D1261" s="8" t="s">
        <v>185</v>
      </c>
      <c r="E1261" s="7" t="e">
        <f>IF(TimeEntry2[[#This Row],[Date]]=0,#REF!,G1261+(7-L1261))</f>
        <v>#REF!</v>
      </c>
      <c r="F1261" s="21" t="str">
        <f>INDEX(projects[Charge_Code],MATCH(TimeEntry2[[#This Row],[Project_ID]],projects[Project_ID],0))</f>
        <v>265720-20 VBB - Assessment</v>
      </c>
      <c r="G1261" s="27">
        <f>ROUNDDOWN(TimeEntry2[[#This Row],[Timestamp]],0)</f>
        <v>0</v>
      </c>
      <c r="H1261" s="8">
        <v>7.5</v>
      </c>
      <c r="I1261" s="8" t="str">
        <f t="shared" si="30"/>
        <v>Normal Time</v>
      </c>
      <c r="J1261" s="8"/>
      <c r="K1261" s="24" t="str">
        <f>INDEX(projects[job number],MATCH(TimeEntry2[[#This Row],[Project_ID]],projects[Project_ID],0))</f>
        <v>265720-20</v>
      </c>
      <c r="L1261" s="8" t="str">
        <f>IF(TimeEntry2[[#This Row],[Date]]=0,"",WEEKDAY(G1261,2))</f>
        <v/>
      </c>
      <c r="M1261" s="28" t="e">
        <f>YEAR(TimeEntry2[[#This Row],[WkEnd]])</f>
        <v>#REF!</v>
      </c>
      <c r="N1261" s="28" t="e">
        <f>WEEKNUM(TimeEntry2[[#This Row],[WkEnd]])</f>
        <v>#REF!</v>
      </c>
      <c r="O1261" s="28" t="e">
        <f>TimeEntry2[[#This Row],[Year]]&amp;"-"&amp;TimeEntry2[[#This Row],[WkNo]]</f>
        <v>#REF!</v>
      </c>
    </row>
    <row r="1262" spans="1:15" x14ac:dyDescent="0.25">
      <c r="A1262" s="26" t="e">
        <f>MOD(IF(ROW()=2,  0.1,    IF(INDEX(TimeEntry2[WkEnd],ROW()-1)  =INDEX(TimeEntry2[WkEnd],ROW()-2),    INDEX(TimeEntry2[format],ROW()-2),    INDEX(TimeEntry2[format],ROW()-2)    +1)),2)</f>
        <v>#REF!</v>
      </c>
      <c r="B1262" s="6"/>
      <c r="C1262" s="7"/>
      <c r="D1262" s="8" t="s">
        <v>185</v>
      </c>
      <c r="E1262" s="7" t="e">
        <f>IF(TimeEntry2[[#This Row],[Date]]=0,#REF!,G1262+(7-L1262))</f>
        <v>#REF!</v>
      </c>
      <c r="F1262" s="21" t="str">
        <f>INDEX(projects[Charge_Code],MATCH(TimeEntry2[[#This Row],[Project_ID]],projects[Project_ID],0))</f>
        <v>265720-20 VBB - Assessment</v>
      </c>
      <c r="G1262" s="27">
        <f>ROUNDDOWN(TimeEntry2[[#This Row],[Timestamp]],0)</f>
        <v>0</v>
      </c>
      <c r="H1262" s="8">
        <v>7.5</v>
      </c>
      <c r="I1262" s="8" t="str">
        <f t="shared" si="30"/>
        <v>Normal Time</v>
      </c>
      <c r="J1262" s="8"/>
      <c r="K1262" s="24" t="str">
        <f>INDEX(projects[job number],MATCH(TimeEntry2[[#This Row],[Project_ID]],projects[Project_ID],0))</f>
        <v>265720-20</v>
      </c>
      <c r="L1262" s="8" t="str">
        <f>IF(TimeEntry2[[#This Row],[Date]]=0,"",WEEKDAY(G1262,2))</f>
        <v/>
      </c>
      <c r="M1262" s="28" t="e">
        <f>YEAR(TimeEntry2[[#This Row],[WkEnd]])</f>
        <v>#REF!</v>
      </c>
      <c r="N1262" s="28" t="e">
        <f>WEEKNUM(TimeEntry2[[#This Row],[WkEnd]])</f>
        <v>#REF!</v>
      </c>
      <c r="O1262" s="28" t="e">
        <f>TimeEntry2[[#This Row],[Year]]&amp;"-"&amp;TimeEntry2[[#This Row],[WkNo]]</f>
        <v>#REF!</v>
      </c>
    </row>
    <row r="1263" spans="1:15" x14ac:dyDescent="0.25">
      <c r="A1263" s="26" t="e">
        <f>MOD(IF(ROW()=2,  0.1,    IF(INDEX(TimeEntry2[WkEnd],ROW()-1)  =INDEX(TimeEntry2[WkEnd],ROW()-2),    INDEX(TimeEntry2[format],ROW()-2),    INDEX(TimeEntry2[format],ROW()-2)    +1)),2)</f>
        <v>#REF!</v>
      </c>
      <c r="B1263" s="6"/>
      <c r="C1263" s="7"/>
      <c r="D1263" s="8" t="s">
        <v>140</v>
      </c>
      <c r="E1263" s="7" t="e">
        <f>IF(TimeEntry2[[#This Row],[Date]]=0,#REF!,G1263+(7-L1263))</f>
        <v>#REF!</v>
      </c>
      <c r="F1263" s="21" t="str">
        <f>INDEX(projects[Charge_Code],MATCH(TimeEntry2[[#This Row],[Project_ID]],projects[Project_ID],0))</f>
        <v>255375-00 M25 WARREN FARM SERVICES (01-122)</v>
      </c>
      <c r="G1263" s="27">
        <f>ROUNDDOWN(TimeEntry2[[#This Row],[Timestamp]],0)</f>
        <v>0</v>
      </c>
      <c r="H1263" s="8">
        <v>7.5</v>
      </c>
      <c r="I1263" s="8" t="str">
        <f t="shared" si="30"/>
        <v>Normal Time</v>
      </c>
      <c r="J1263" s="8"/>
      <c r="K1263" s="24" t="str">
        <f>INDEX(projects[job number],MATCH(TimeEntry2[[#This Row],[Project_ID]],projects[Project_ID],0))</f>
        <v>255375-00</v>
      </c>
      <c r="L1263" s="8" t="str">
        <f>IF(TimeEntry2[[#This Row],[Date]]=0,"",WEEKDAY(G1263,2))</f>
        <v/>
      </c>
      <c r="M1263" s="28" t="e">
        <f>YEAR(TimeEntry2[[#This Row],[WkEnd]])</f>
        <v>#REF!</v>
      </c>
      <c r="N1263" s="28" t="e">
        <f>WEEKNUM(TimeEntry2[[#This Row],[WkEnd]])</f>
        <v>#REF!</v>
      </c>
      <c r="O1263" s="28" t="e">
        <f>TimeEntry2[[#This Row],[Year]]&amp;"-"&amp;TimeEntry2[[#This Row],[WkNo]]</f>
        <v>#REF!</v>
      </c>
    </row>
    <row r="1264" spans="1:15" x14ac:dyDescent="0.25">
      <c r="A1264" s="26" t="e">
        <f>MOD(IF(ROW()=2,  0.1,    IF(INDEX(TimeEntry2[WkEnd],ROW()-1)  =INDEX(TimeEntry2[WkEnd],ROW()-2),    INDEX(TimeEntry2[format],ROW()-2),    INDEX(TimeEntry2[format],ROW()-2)    +1)),2)</f>
        <v>#REF!</v>
      </c>
      <c r="B1264" s="6"/>
      <c r="C1264" s="7"/>
      <c r="D1264" s="8" t="s">
        <v>188</v>
      </c>
      <c r="E1264" s="7" t="e">
        <f>IF(TimeEntry2[[#This Row],[Date]]=0,#REF!,G1264+(7-L1264))</f>
        <v>#REF!</v>
      </c>
      <c r="F1264" s="21" t="str">
        <f>INDEX(projects[Charge_Code],MATCH(TimeEntry2[[#This Row],[Project_ID]],projects[Project_ID],0))</f>
        <v>265720-10 VBB - Design Basis</v>
      </c>
      <c r="G1264" s="27">
        <f>ROUNDDOWN(TimeEntry2[[#This Row],[Timestamp]],0)</f>
        <v>0</v>
      </c>
      <c r="H1264" s="8">
        <v>7.5</v>
      </c>
      <c r="I1264" s="8" t="str">
        <f t="shared" si="30"/>
        <v>Normal Time</v>
      </c>
      <c r="J1264" s="8"/>
      <c r="K1264" s="24" t="str">
        <f>INDEX(projects[job number],MATCH(TimeEntry2[[#This Row],[Project_ID]],projects[Project_ID],0))</f>
        <v>265720-10</v>
      </c>
      <c r="L1264" s="8" t="str">
        <f>IF(TimeEntry2[[#This Row],[Date]]=0,"",WEEKDAY(G1264,2))</f>
        <v/>
      </c>
      <c r="M1264" s="28" t="e">
        <f>YEAR(TimeEntry2[[#This Row],[WkEnd]])</f>
        <v>#REF!</v>
      </c>
      <c r="N1264" s="28" t="e">
        <f>WEEKNUM(TimeEntry2[[#This Row],[WkEnd]])</f>
        <v>#REF!</v>
      </c>
      <c r="O1264" s="28" t="e">
        <f>TimeEntry2[[#This Row],[Year]]&amp;"-"&amp;TimeEntry2[[#This Row],[WkNo]]</f>
        <v>#REF!</v>
      </c>
    </row>
    <row r="1265" spans="1:15" x14ac:dyDescent="0.25">
      <c r="A1265" s="26" t="e">
        <f>MOD(IF(ROW()=2,  0.1,    IF(INDEX(TimeEntry2[WkEnd],ROW()-1)  =INDEX(TimeEntry2[WkEnd],ROW()-2),    INDEX(TimeEntry2[format],ROW()-2),    INDEX(TimeEntry2[format],ROW()-2)    +1)),2)</f>
        <v>#REF!</v>
      </c>
      <c r="B1265" s="6"/>
      <c r="C1265" s="7"/>
      <c r="D1265" s="8" t="s">
        <v>188</v>
      </c>
      <c r="E1265" s="7" t="e">
        <f>IF(TimeEntry2[[#This Row],[Date]]=0,#REF!,G1265+(7-L1265))</f>
        <v>#REF!</v>
      </c>
      <c r="F1265" s="21" t="str">
        <f>INDEX(projects[Charge_Code],MATCH(TimeEntry2[[#This Row],[Project_ID]],projects[Project_ID],0))</f>
        <v>265720-10 VBB - Design Basis</v>
      </c>
      <c r="G1265" s="27">
        <f>ROUNDDOWN(TimeEntry2[[#This Row],[Timestamp]],0)</f>
        <v>0</v>
      </c>
      <c r="H1265" s="8">
        <v>7.5</v>
      </c>
      <c r="I1265" s="8" t="str">
        <f t="shared" si="30"/>
        <v>Normal Time</v>
      </c>
      <c r="J1265" s="8"/>
      <c r="K1265" s="24" t="str">
        <f>INDEX(projects[job number],MATCH(TimeEntry2[[#This Row],[Project_ID]],projects[Project_ID],0))</f>
        <v>265720-10</v>
      </c>
      <c r="L1265" s="8" t="str">
        <f>IF(TimeEntry2[[#This Row],[Date]]=0,"",WEEKDAY(G1265,2))</f>
        <v/>
      </c>
      <c r="M1265" s="28" t="e">
        <f>YEAR(TimeEntry2[[#This Row],[WkEnd]])</f>
        <v>#REF!</v>
      </c>
      <c r="N1265" s="28" t="e">
        <f>WEEKNUM(TimeEntry2[[#This Row],[WkEnd]])</f>
        <v>#REF!</v>
      </c>
      <c r="O1265" s="28" t="e">
        <f>TimeEntry2[[#This Row],[Year]]&amp;"-"&amp;TimeEntry2[[#This Row],[WkNo]]</f>
        <v>#REF!</v>
      </c>
    </row>
    <row r="1266" spans="1:15" x14ac:dyDescent="0.25">
      <c r="A1266" s="26" t="e">
        <f>MOD(IF(ROW()=2,  0.1,    IF(INDEX(TimeEntry2[WkEnd],ROW()-1)  =INDEX(TimeEntry2[WkEnd],ROW()-2),    INDEX(TimeEntry2[format],ROW()-2),    INDEX(TimeEntry2[format],ROW()-2)    +1)),2)</f>
        <v>#REF!</v>
      </c>
      <c r="B1266" s="6"/>
      <c r="C1266" s="7"/>
      <c r="D1266" s="8" t="s">
        <v>188</v>
      </c>
      <c r="E1266" s="7" t="e">
        <f>IF(TimeEntry2[[#This Row],[Date]]=0,#REF!,G1266+(7-L1266))</f>
        <v>#REF!</v>
      </c>
      <c r="F1266" s="21" t="str">
        <f>INDEX(projects[Charge_Code],MATCH(TimeEntry2[[#This Row],[Project_ID]],projects[Project_ID],0))</f>
        <v>265720-10 VBB - Design Basis</v>
      </c>
      <c r="G1266" s="27">
        <f>ROUNDDOWN(TimeEntry2[[#This Row],[Timestamp]],0)</f>
        <v>0</v>
      </c>
      <c r="H1266" s="8">
        <v>7.5</v>
      </c>
      <c r="I1266" s="8" t="str">
        <f t="shared" si="30"/>
        <v>Normal Time</v>
      </c>
      <c r="J1266" s="8"/>
      <c r="K1266" s="24" t="str">
        <f>INDEX(projects[job number],MATCH(TimeEntry2[[#This Row],[Project_ID]],projects[Project_ID],0))</f>
        <v>265720-10</v>
      </c>
      <c r="L1266" s="8" t="str">
        <f>IF(TimeEntry2[[#This Row],[Date]]=0,"",WEEKDAY(G1266,2))</f>
        <v/>
      </c>
      <c r="M1266" s="28" t="e">
        <f>YEAR(TimeEntry2[[#This Row],[WkEnd]])</f>
        <v>#REF!</v>
      </c>
      <c r="N1266" s="28" t="e">
        <f>WEEKNUM(TimeEntry2[[#This Row],[WkEnd]])</f>
        <v>#REF!</v>
      </c>
      <c r="O1266" s="28" t="e">
        <f>TimeEntry2[[#This Row],[Year]]&amp;"-"&amp;TimeEntry2[[#This Row],[WkNo]]</f>
        <v>#REF!</v>
      </c>
    </row>
    <row r="1267" spans="1:15" x14ac:dyDescent="0.25">
      <c r="A1267" s="26" t="e">
        <f>MOD(IF(ROW()=2,  0.1,    IF(INDEX(TimeEntry2[WkEnd],ROW()-1)  =INDEX(TimeEntry2[WkEnd],ROW()-2),    INDEX(TimeEntry2[format],ROW()-2),    INDEX(TimeEntry2[format],ROW()-2)    +1)),2)</f>
        <v>#REF!</v>
      </c>
      <c r="B1267" s="6"/>
      <c r="C1267" s="7"/>
      <c r="D1267" s="8" t="s">
        <v>185</v>
      </c>
      <c r="E1267" s="7" t="e">
        <f>IF(TimeEntry2[[#This Row],[Date]]=0,#REF!,G1267+(7-L1267))</f>
        <v>#REF!</v>
      </c>
      <c r="F1267" s="21" t="str">
        <f>INDEX(projects[Charge_Code],MATCH(TimeEntry2[[#This Row],[Project_ID]],projects[Project_ID],0))</f>
        <v>265720-20 VBB - Assessment</v>
      </c>
      <c r="G1267" s="27">
        <f>ROUNDDOWN(TimeEntry2[[#This Row],[Timestamp]],0)</f>
        <v>0</v>
      </c>
      <c r="H1267" s="8">
        <v>3.75</v>
      </c>
      <c r="I1267" s="8" t="str">
        <f t="shared" si="30"/>
        <v>Normal Time</v>
      </c>
      <c r="J1267" s="8"/>
      <c r="K1267" s="24" t="str">
        <f>INDEX(projects[job number],MATCH(TimeEntry2[[#This Row],[Project_ID]],projects[Project_ID],0))</f>
        <v>265720-20</v>
      </c>
      <c r="L1267" s="8" t="str">
        <f>IF(TimeEntry2[[#This Row],[Date]]=0,"",WEEKDAY(G1267,2))</f>
        <v/>
      </c>
      <c r="M1267" s="28" t="e">
        <f>YEAR(TimeEntry2[[#This Row],[WkEnd]])</f>
        <v>#REF!</v>
      </c>
      <c r="N1267" s="28" t="e">
        <f>WEEKNUM(TimeEntry2[[#This Row],[WkEnd]])</f>
        <v>#REF!</v>
      </c>
      <c r="O1267" s="28" t="e">
        <f>TimeEntry2[[#This Row],[Year]]&amp;"-"&amp;TimeEntry2[[#This Row],[WkNo]]</f>
        <v>#REF!</v>
      </c>
    </row>
    <row r="1268" spans="1:15" x14ac:dyDescent="0.25">
      <c r="A1268" s="26" t="e">
        <f>MOD(IF(ROW()=2,  0.1,    IF(INDEX(TimeEntry2[WkEnd],ROW()-1)  =INDEX(TimeEntry2[WkEnd],ROW()-2),    INDEX(TimeEntry2[format],ROW()-2),    INDEX(TimeEntry2[format],ROW()-2)    +1)),2)</f>
        <v>#REF!</v>
      </c>
      <c r="B1268" s="6"/>
      <c r="C1268" s="7"/>
      <c r="D1268" s="8" t="s">
        <v>188</v>
      </c>
      <c r="E1268" s="7" t="e">
        <f>IF(TimeEntry2[[#This Row],[Date]]=0,#REF!,G1268+(7-L1268))</f>
        <v>#REF!</v>
      </c>
      <c r="F1268" s="21" t="str">
        <f>INDEX(projects[Charge_Code],MATCH(TimeEntry2[[#This Row],[Project_ID]],projects[Project_ID],0))</f>
        <v>265720-10 VBB - Design Basis</v>
      </c>
      <c r="G1268" s="27">
        <f>ROUNDDOWN(TimeEntry2[[#This Row],[Timestamp]],0)</f>
        <v>0</v>
      </c>
      <c r="H1268" s="8">
        <v>3.75</v>
      </c>
      <c r="I1268" s="8" t="str">
        <f t="shared" si="30"/>
        <v>Normal Time</v>
      </c>
      <c r="J1268" s="8"/>
      <c r="K1268" s="24" t="str">
        <f>INDEX(projects[job number],MATCH(TimeEntry2[[#This Row],[Project_ID]],projects[Project_ID],0))</f>
        <v>265720-10</v>
      </c>
      <c r="L1268" s="8" t="str">
        <f>IF(TimeEntry2[[#This Row],[Date]]=0,"",WEEKDAY(G1268,2))</f>
        <v/>
      </c>
      <c r="M1268" s="28" t="e">
        <f>YEAR(TimeEntry2[[#This Row],[WkEnd]])</f>
        <v>#REF!</v>
      </c>
      <c r="N1268" s="28" t="e">
        <f>WEEKNUM(TimeEntry2[[#This Row],[WkEnd]])</f>
        <v>#REF!</v>
      </c>
      <c r="O1268" s="28" t="e">
        <f>TimeEntry2[[#This Row],[Year]]&amp;"-"&amp;TimeEntry2[[#This Row],[WkNo]]</f>
        <v>#REF!</v>
      </c>
    </row>
    <row r="1269" spans="1:15" x14ac:dyDescent="0.25">
      <c r="A1269" s="26" t="e">
        <f>MOD(IF(ROW()=2,  0.1,    IF(INDEX(TimeEntry2[WkEnd],ROW()-1)  =INDEX(TimeEntry2[WkEnd],ROW()-2),    INDEX(TimeEntry2[format],ROW()-2),    INDEX(TimeEntry2[format],ROW()-2)    +1)),2)</f>
        <v>#REF!</v>
      </c>
      <c r="B1269" s="6"/>
      <c r="C1269" s="7"/>
      <c r="D1269" s="8" t="s">
        <v>100</v>
      </c>
      <c r="E1269" s="7" t="e">
        <f>IF(TimeEntry2[[#This Row],[Date]]=0,#REF!,G1269+(7-L1269))</f>
        <v>#REF!</v>
      </c>
      <c r="F1269" s="21" t="str">
        <f>INDEX(projects[Charge_Code],MATCH(TimeEntry2[[#This Row],[Project_ID]],projects[Project_ID],0))</f>
        <v>HOLIDAY</v>
      </c>
      <c r="G1269" s="27">
        <f>ROUNDDOWN(TimeEntry2[[#This Row],[Timestamp]],0)</f>
        <v>0</v>
      </c>
      <c r="H1269" s="8">
        <v>3.75</v>
      </c>
      <c r="I1269" s="8" t="str">
        <f t="shared" si="30"/>
        <v>Normal Time</v>
      </c>
      <c r="J1269" s="8"/>
      <c r="K1269" s="24" t="str">
        <f>INDEX(projects[job number],MATCH(TimeEntry2[[#This Row],[Project_ID]],projects[Project_ID],0))</f>
        <v>HOLIDAY</v>
      </c>
      <c r="L1269" s="8" t="str">
        <f>IF(TimeEntry2[[#This Row],[Date]]=0,"",WEEKDAY(G1269,2))</f>
        <v/>
      </c>
      <c r="M1269" s="28" t="e">
        <f>YEAR(TimeEntry2[[#This Row],[WkEnd]])</f>
        <v>#REF!</v>
      </c>
      <c r="N1269" s="28" t="e">
        <f>WEEKNUM(TimeEntry2[[#This Row],[WkEnd]])</f>
        <v>#REF!</v>
      </c>
      <c r="O1269" s="28" t="e">
        <f>TimeEntry2[[#This Row],[Year]]&amp;"-"&amp;TimeEntry2[[#This Row],[WkNo]]</f>
        <v>#REF!</v>
      </c>
    </row>
    <row r="1270" spans="1:15" x14ac:dyDescent="0.25">
      <c r="A1270" s="26" t="e">
        <f>MOD(IF(ROW()=2,  0.1,    IF(INDEX(TimeEntry2[WkEnd],ROW()-1)  =INDEX(TimeEntry2[WkEnd],ROW()-2),    INDEX(TimeEntry2[format],ROW()-2),    INDEX(TimeEntry2[format],ROW()-2)    +1)),2)</f>
        <v>#REF!</v>
      </c>
      <c r="B1270" s="6"/>
      <c r="C1270" s="7"/>
      <c r="D1270" s="8" t="s">
        <v>188</v>
      </c>
      <c r="E1270" s="7" t="e">
        <f>IF(TimeEntry2[[#This Row],[Date]]=0,#REF!,G1270+(7-L1270))</f>
        <v>#REF!</v>
      </c>
      <c r="F1270" s="21" t="str">
        <f>INDEX(projects[Charge_Code],MATCH(TimeEntry2[[#This Row],[Project_ID]],projects[Project_ID],0))</f>
        <v>265720-10 VBB - Design Basis</v>
      </c>
      <c r="G1270" s="27">
        <f>ROUNDDOWN(TimeEntry2[[#This Row],[Timestamp]],0)</f>
        <v>0</v>
      </c>
      <c r="H1270" s="8">
        <v>3.75</v>
      </c>
      <c r="I1270" s="8" t="str">
        <f t="shared" si="30"/>
        <v>Normal Time</v>
      </c>
      <c r="J1270" s="8"/>
      <c r="K1270" s="24" t="str">
        <f>INDEX(projects[job number],MATCH(TimeEntry2[[#This Row],[Project_ID]],projects[Project_ID],0))</f>
        <v>265720-10</v>
      </c>
      <c r="L1270" s="8" t="str">
        <f>IF(TimeEntry2[[#This Row],[Date]]=0,"",WEEKDAY(G1270,2))</f>
        <v/>
      </c>
      <c r="M1270" s="28" t="e">
        <f>YEAR(TimeEntry2[[#This Row],[WkEnd]])</f>
        <v>#REF!</v>
      </c>
      <c r="N1270" s="28" t="e">
        <f>WEEKNUM(TimeEntry2[[#This Row],[WkEnd]])</f>
        <v>#REF!</v>
      </c>
      <c r="O1270" s="28" t="e">
        <f>TimeEntry2[[#This Row],[Year]]&amp;"-"&amp;TimeEntry2[[#This Row],[WkNo]]</f>
        <v>#REF!</v>
      </c>
    </row>
    <row r="1271" spans="1:15" x14ac:dyDescent="0.25">
      <c r="A1271" s="26" t="e">
        <f>MOD(IF(ROW()=2,  0.1,    IF(INDEX(TimeEntry2[WkEnd],ROW()-1)  =INDEX(TimeEntry2[WkEnd],ROW()-2),    INDEX(TimeEntry2[format],ROW()-2),    INDEX(TimeEntry2[format],ROW()-2)    +1)),2)</f>
        <v>#REF!</v>
      </c>
      <c r="B1271" s="6"/>
      <c r="C1271" s="7"/>
      <c r="D1271" s="8" t="s">
        <v>11</v>
      </c>
      <c r="E1271" s="7" t="e">
        <f>IF(TimeEntry2[[#This Row],[Date]]=0,#REF!,G1271+(7-L1271))</f>
        <v>#REF!</v>
      </c>
      <c r="F1271" s="21" t="str">
        <f>INDEX(projects[Charge_Code],MATCH(TimeEntry2[[#This Row],[Project_ID]],projects[Project_ID],0))</f>
        <v>BANK HOLIDAY</v>
      </c>
      <c r="G1271" s="27">
        <f>ROUNDDOWN(TimeEntry2[[#This Row],[Timestamp]],0)</f>
        <v>0</v>
      </c>
      <c r="H1271" s="8">
        <v>7.5</v>
      </c>
      <c r="I1271" s="8" t="str">
        <f t="shared" si="30"/>
        <v>Normal Time</v>
      </c>
      <c r="J1271" s="8"/>
      <c r="K1271" s="24" t="str">
        <f>INDEX(projects[job number],MATCH(TimeEntry2[[#This Row],[Project_ID]],projects[Project_ID],0))</f>
        <v>BANK HOLIDAY</v>
      </c>
      <c r="L1271" s="8" t="str">
        <f>IF(TimeEntry2[[#This Row],[Date]]=0,"",WEEKDAY(G1271,2))</f>
        <v/>
      </c>
      <c r="M1271" s="28" t="e">
        <f>YEAR(TimeEntry2[[#This Row],[WkEnd]])</f>
        <v>#REF!</v>
      </c>
      <c r="N1271" s="28" t="e">
        <f>WEEKNUM(TimeEntry2[[#This Row],[WkEnd]])</f>
        <v>#REF!</v>
      </c>
      <c r="O1271" s="28" t="e">
        <f>TimeEntry2[[#This Row],[Year]]&amp;"-"&amp;TimeEntry2[[#This Row],[WkNo]]</f>
        <v>#REF!</v>
      </c>
    </row>
    <row r="1272" spans="1:15" x14ac:dyDescent="0.25">
      <c r="A1272" s="26" t="e">
        <f>MOD(IF(ROW()=2,  0.1,    IF(INDEX(TimeEntry2[WkEnd],ROW()-1)  =INDEX(TimeEntry2[WkEnd],ROW()-2),    INDEX(TimeEntry2[format],ROW()-2),    INDEX(TimeEntry2[format],ROW()-2)    +1)),2)</f>
        <v>#REF!</v>
      </c>
      <c r="B1272" s="6"/>
      <c r="C1272" s="7"/>
      <c r="D1272" s="8" t="s">
        <v>188</v>
      </c>
      <c r="E1272" s="7" t="e">
        <f>IF(TimeEntry2[[#This Row],[Date]]=0,#REF!,G1272+(7-L1272))</f>
        <v>#REF!</v>
      </c>
      <c r="F1272" s="21" t="str">
        <f>INDEX(projects[Charge_Code],MATCH(TimeEntry2[[#This Row],[Project_ID]],projects[Project_ID],0))</f>
        <v>265720-10 VBB - Design Basis</v>
      </c>
      <c r="G1272" s="27">
        <f>ROUNDDOWN(TimeEntry2[[#This Row],[Timestamp]],0)</f>
        <v>0</v>
      </c>
      <c r="H1272" s="8">
        <v>7.5</v>
      </c>
      <c r="I1272" s="8" t="str">
        <f t="shared" si="30"/>
        <v>Normal Time</v>
      </c>
      <c r="J1272" s="8"/>
      <c r="K1272" s="24" t="str">
        <f>INDEX(projects[job number],MATCH(TimeEntry2[[#This Row],[Project_ID]],projects[Project_ID],0))</f>
        <v>265720-10</v>
      </c>
      <c r="L1272" s="8" t="str">
        <f>IF(TimeEntry2[[#This Row],[Date]]=0,"",WEEKDAY(G1272,2))</f>
        <v/>
      </c>
      <c r="M1272" s="28" t="e">
        <f>YEAR(TimeEntry2[[#This Row],[WkEnd]])</f>
        <v>#REF!</v>
      </c>
      <c r="N1272" s="28" t="e">
        <f>WEEKNUM(TimeEntry2[[#This Row],[WkEnd]])</f>
        <v>#REF!</v>
      </c>
      <c r="O1272" s="28" t="e">
        <f>TimeEntry2[[#This Row],[Year]]&amp;"-"&amp;TimeEntry2[[#This Row],[WkNo]]</f>
        <v>#REF!</v>
      </c>
    </row>
    <row r="1273" spans="1:15" x14ac:dyDescent="0.25">
      <c r="A1273" s="26" t="e">
        <f>MOD(IF(ROW()=2,  0.1,    IF(INDEX(TimeEntry2[WkEnd],ROW()-1)  =INDEX(TimeEntry2[WkEnd],ROW()-2),    INDEX(TimeEntry2[format],ROW()-2),    INDEX(TimeEntry2[format],ROW()-2)    +1)),2)</f>
        <v>#REF!</v>
      </c>
      <c r="B1273" s="6"/>
      <c r="C1273" s="7"/>
      <c r="D1273" s="8" t="s">
        <v>188</v>
      </c>
      <c r="E1273" s="7" t="e">
        <f>IF(TimeEntry2[[#This Row],[Date]]=0,#REF!,G1273+(7-L1273))</f>
        <v>#REF!</v>
      </c>
      <c r="F1273" s="21" t="str">
        <f>INDEX(projects[Charge_Code],MATCH(TimeEntry2[[#This Row],[Project_ID]],projects[Project_ID],0))</f>
        <v>265720-10 VBB - Design Basis</v>
      </c>
      <c r="G1273" s="27">
        <f>ROUNDDOWN(TimeEntry2[[#This Row],[Timestamp]],0)</f>
        <v>0</v>
      </c>
      <c r="H1273" s="8">
        <v>7.5</v>
      </c>
      <c r="I1273" s="8" t="str">
        <f t="shared" si="30"/>
        <v>Normal Time</v>
      </c>
      <c r="J1273" s="8"/>
      <c r="K1273" s="24" t="str">
        <f>INDEX(projects[job number],MATCH(TimeEntry2[[#This Row],[Project_ID]],projects[Project_ID],0))</f>
        <v>265720-10</v>
      </c>
      <c r="L1273" s="8" t="str">
        <f>IF(TimeEntry2[[#This Row],[Date]]=0,"",WEEKDAY(G1273,2))</f>
        <v/>
      </c>
      <c r="M1273" s="28" t="e">
        <f>YEAR(TimeEntry2[[#This Row],[WkEnd]])</f>
        <v>#REF!</v>
      </c>
      <c r="N1273" s="28" t="e">
        <f>WEEKNUM(TimeEntry2[[#This Row],[WkEnd]])</f>
        <v>#REF!</v>
      </c>
      <c r="O1273" s="28" t="e">
        <f>TimeEntry2[[#This Row],[Year]]&amp;"-"&amp;TimeEntry2[[#This Row],[WkNo]]</f>
        <v>#REF!</v>
      </c>
    </row>
    <row r="1274" spans="1:15" x14ac:dyDescent="0.25">
      <c r="A1274" s="26" t="e">
        <f>MOD(IF(ROW()=2,  0.1,    IF(INDEX(TimeEntry2[WkEnd],ROW()-1)  =INDEX(TimeEntry2[WkEnd],ROW()-2),    INDEX(TimeEntry2[format],ROW()-2),    INDEX(TimeEntry2[format],ROW()-2)    +1)),2)</f>
        <v>#REF!</v>
      </c>
      <c r="B1274" s="6"/>
      <c r="C1274" s="7"/>
      <c r="D1274" s="8" t="s">
        <v>188</v>
      </c>
      <c r="E1274" s="7" t="e">
        <f>IF(TimeEntry2[[#This Row],[Date]]=0,#REF!,G1274+(7-L1274))</f>
        <v>#REF!</v>
      </c>
      <c r="F1274" s="21" t="str">
        <f>INDEX(projects[Charge_Code],MATCH(TimeEntry2[[#This Row],[Project_ID]],projects[Project_ID],0))</f>
        <v>265720-10 VBB - Design Basis</v>
      </c>
      <c r="G1274" s="27">
        <f>ROUNDDOWN(TimeEntry2[[#This Row],[Timestamp]],0)</f>
        <v>0</v>
      </c>
      <c r="H1274" s="8">
        <v>3.75</v>
      </c>
      <c r="I1274" s="8" t="str">
        <f t="shared" si="30"/>
        <v>Normal Time</v>
      </c>
      <c r="J1274" s="8"/>
      <c r="K1274" s="24" t="str">
        <f>INDEX(projects[job number],MATCH(TimeEntry2[[#This Row],[Project_ID]],projects[Project_ID],0))</f>
        <v>265720-10</v>
      </c>
      <c r="L1274" s="8" t="str">
        <f>IF(TimeEntry2[[#This Row],[Date]]=0,"",WEEKDAY(G1274,2))</f>
        <v/>
      </c>
      <c r="M1274" s="28" t="e">
        <f>YEAR(TimeEntry2[[#This Row],[WkEnd]])</f>
        <v>#REF!</v>
      </c>
      <c r="N1274" s="28" t="e">
        <f>WEEKNUM(TimeEntry2[[#This Row],[WkEnd]])</f>
        <v>#REF!</v>
      </c>
      <c r="O1274" s="28" t="e">
        <f>TimeEntry2[[#This Row],[Year]]&amp;"-"&amp;TimeEntry2[[#This Row],[WkNo]]</f>
        <v>#REF!</v>
      </c>
    </row>
    <row r="1275" spans="1:15" x14ac:dyDescent="0.25">
      <c r="A1275" s="26" t="e">
        <f>MOD(IF(ROW()=2,  0.1,    IF(INDEX(TimeEntry2[WkEnd],ROW()-1)  =INDEX(TimeEntry2[WkEnd],ROW()-2),    INDEX(TimeEntry2[format],ROW()-2),    INDEX(TimeEntry2[format],ROW()-2)    +1)),2)</f>
        <v>#REF!</v>
      </c>
      <c r="B1275" s="6"/>
      <c r="C1275" s="7"/>
      <c r="D1275" s="8" t="s">
        <v>185</v>
      </c>
      <c r="E1275" s="7" t="e">
        <f>IF(TimeEntry2[[#This Row],[Date]]=0,#REF!,G1275+(7-L1275))</f>
        <v>#REF!</v>
      </c>
      <c r="F1275" s="21" t="str">
        <f>INDEX(projects[Charge_Code],MATCH(TimeEntry2[[#This Row],[Project_ID]],projects[Project_ID],0))</f>
        <v>265720-20 VBB - Assessment</v>
      </c>
      <c r="G1275" s="27">
        <f>ROUNDDOWN(TimeEntry2[[#This Row],[Timestamp]],0)</f>
        <v>0</v>
      </c>
      <c r="H1275" s="8">
        <v>3.75</v>
      </c>
      <c r="I1275" s="8" t="str">
        <f t="shared" si="30"/>
        <v>Normal Time</v>
      </c>
      <c r="J1275" s="8"/>
      <c r="K1275" s="24" t="str">
        <f>INDEX(projects[job number],MATCH(TimeEntry2[[#This Row],[Project_ID]],projects[Project_ID],0))</f>
        <v>265720-20</v>
      </c>
      <c r="L1275" s="8" t="str">
        <f>IF(TimeEntry2[[#This Row],[Date]]=0,"",WEEKDAY(G1275,2))</f>
        <v/>
      </c>
      <c r="M1275" s="28" t="e">
        <f>YEAR(TimeEntry2[[#This Row],[WkEnd]])</f>
        <v>#REF!</v>
      </c>
      <c r="N1275" s="28" t="e">
        <f>WEEKNUM(TimeEntry2[[#This Row],[WkEnd]])</f>
        <v>#REF!</v>
      </c>
      <c r="O1275" s="28" t="e">
        <f>TimeEntry2[[#This Row],[Year]]&amp;"-"&amp;TimeEntry2[[#This Row],[WkNo]]</f>
        <v>#REF!</v>
      </c>
    </row>
    <row r="1276" spans="1:15" x14ac:dyDescent="0.25">
      <c r="A1276" s="26" t="e">
        <f>MOD(IF(ROW()=2,  0.1,    IF(INDEX(TimeEntry2[WkEnd],ROW()-1)  =INDEX(TimeEntry2[WkEnd],ROW()-2),    INDEX(TimeEntry2[format],ROW()-2),    INDEX(TimeEntry2[format],ROW()-2)    +1)),2)</f>
        <v>#REF!</v>
      </c>
      <c r="B1276" s="6"/>
      <c r="C1276" s="7"/>
      <c r="D1276" s="8" t="s">
        <v>185</v>
      </c>
      <c r="E1276" s="7" t="e">
        <f>IF(TimeEntry2[[#This Row],[Date]]=0,#REF!,G1276+(7-L1276))</f>
        <v>#REF!</v>
      </c>
      <c r="F1276" s="21" t="str">
        <f>INDEX(projects[Charge_Code],MATCH(TimeEntry2[[#This Row],[Project_ID]],projects[Project_ID],0))</f>
        <v>265720-20 VBB - Assessment</v>
      </c>
      <c r="G1276" s="27">
        <f>ROUNDDOWN(TimeEntry2[[#This Row],[Timestamp]],0)</f>
        <v>0</v>
      </c>
      <c r="H1276" s="8">
        <v>3.75</v>
      </c>
      <c r="I1276" s="8" t="str">
        <f t="shared" si="30"/>
        <v>Normal Time</v>
      </c>
      <c r="J1276" s="8"/>
      <c r="K1276" s="24" t="str">
        <f>INDEX(projects[job number],MATCH(TimeEntry2[[#This Row],[Project_ID]],projects[Project_ID],0))</f>
        <v>265720-20</v>
      </c>
      <c r="L1276" s="8" t="str">
        <f>IF(TimeEntry2[[#This Row],[Date]]=0,"",WEEKDAY(G1276,2))</f>
        <v/>
      </c>
      <c r="M1276" s="28" t="e">
        <f>YEAR(TimeEntry2[[#This Row],[WkEnd]])</f>
        <v>#REF!</v>
      </c>
      <c r="N1276" s="28" t="e">
        <f>WEEKNUM(TimeEntry2[[#This Row],[WkEnd]])</f>
        <v>#REF!</v>
      </c>
      <c r="O1276" s="28" t="e">
        <f>TimeEntry2[[#This Row],[Year]]&amp;"-"&amp;TimeEntry2[[#This Row],[WkNo]]</f>
        <v>#REF!</v>
      </c>
    </row>
    <row r="1277" spans="1:15" x14ac:dyDescent="0.25">
      <c r="A1277" s="26" t="e">
        <f>MOD(IF(ROW()=2,  0.1,    IF(INDEX(TimeEntry2[WkEnd],ROW()-1)  =INDEX(TimeEntry2[WkEnd],ROW()-2),    INDEX(TimeEntry2[format],ROW()-2),    INDEX(TimeEntry2[format],ROW()-2)    +1)),2)</f>
        <v>#REF!</v>
      </c>
      <c r="B1277" s="6"/>
      <c r="C1277" s="7"/>
      <c r="D1277" s="8" t="s">
        <v>185</v>
      </c>
      <c r="E1277" s="7" t="e">
        <f>IF(TimeEntry2[[#This Row],[Date]]=0,#REF!,G1277+(7-L1277))</f>
        <v>#REF!</v>
      </c>
      <c r="F1277" s="21" t="str">
        <f>INDEX(projects[Charge_Code],MATCH(TimeEntry2[[#This Row],[Project_ID]],projects[Project_ID],0))</f>
        <v>265720-20 VBB - Assessment</v>
      </c>
      <c r="G1277" s="27">
        <f>ROUNDDOWN(TimeEntry2[[#This Row],[Timestamp]],0)</f>
        <v>0</v>
      </c>
      <c r="H1277" s="8">
        <v>3.75</v>
      </c>
      <c r="I1277" s="8" t="str">
        <f t="shared" si="30"/>
        <v>Normal Time</v>
      </c>
      <c r="J1277" s="8"/>
      <c r="K1277" s="24" t="str">
        <f>INDEX(projects[job number],MATCH(TimeEntry2[[#This Row],[Project_ID]],projects[Project_ID],0))</f>
        <v>265720-20</v>
      </c>
      <c r="L1277" s="8" t="str">
        <f>IF(TimeEntry2[[#This Row],[Date]]=0,"",WEEKDAY(G1277,2))</f>
        <v/>
      </c>
      <c r="M1277" s="28" t="e">
        <f>YEAR(TimeEntry2[[#This Row],[WkEnd]])</f>
        <v>#REF!</v>
      </c>
      <c r="N1277" s="28" t="e">
        <f>WEEKNUM(TimeEntry2[[#This Row],[WkEnd]])</f>
        <v>#REF!</v>
      </c>
      <c r="O1277" s="28" t="e">
        <f>TimeEntry2[[#This Row],[Year]]&amp;"-"&amp;TimeEntry2[[#This Row],[WkNo]]</f>
        <v>#REF!</v>
      </c>
    </row>
    <row r="1278" spans="1:15" x14ac:dyDescent="0.25">
      <c r="A1278" s="26" t="e">
        <f>MOD(IF(ROW()=2,  0.1,    IF(INDEX(TimeEntry2[WkEnd],ROW()-1)  =INDEX(TimeEntry2[WkEnd],ROW()-2),    INDEX(TimeEntry2[format],ROW()-2),    INDEX(TimeEntry2[format],ROW()-2)    +1)),2)</f>
        <v>#REF!</v>
      </c>
      <c r="B1278" s="6"/>
      <c r="C1278" s="7"/>
      <c r="D1278" s="8" t="s">
        <v>188</v>
      </c>
      <c r="E1278" s="7" t="e">
        <f>IF(TimeEntry2[[#This Row],[Date]]=0,#REF!,G1278+(7-L1278))</f>
        <v>#REF!</v>
      </c>
      <c r="F1278" s="21" t="str">
        <f>INDEX(projects[Charge_Code],MATCH(TimeEntry2[[#This Row],[Project_ID]],projects[Project_ID],0))</f>
        <v>265720-10 VBB - Design Basis</v>
      </c>
      <c r="G1278" s="27">
        <f>ROUNDDOWN(TimeEntry2[[#This Row],[Timestamp]],0)</f>
        <v>0</v>
      </c>
      <c r="H1278" s="8">
        <v>2.5</v>
      </c>
      <c r="I1278" s="8" t="str">
        <f t="shared" si="30"/>
        <v>Normal Time</v>
      </c>
      <c r="J1278" s="8"/>
      <c r="K1278" s="24" t="str">
        <f>INDEX(projects[job number],MATCH(TimeEntry2[[#This Row],[Project_ID]],projects[Project_ID],0))</f>
        <v>265720-10</v>
      </c>
      <c r="L1278" s="8" t="str">
        <f>IF(TimeEntry2[[#This Row],[Date]]=0,"",WEEKDAY(G1278,2))</f>
        <v/>
      </c>
      <c r="M1278" s="28" t="e">
        <f>YEAR(TimeEntry2[[#This Row],[WkEnd]])</f>
        <v>#REF!</v>
      </c>
      <c r="N1278" s="28" t="e">
        <f>WEEKNUM(TimeEntry2[[#This Row],[WkEnd]])</f>
        <v>#REF!</v>
      </c>
      <c r="O1278" s="28" t="e">
        <f>TimeEntry2[[#This Row],[Year]]&amp;"-"&amp;TimeEntry2[[#This Row],[WkNo]]</f>
        <v>#REF!</v>
      </c>
    </row>
    <row r="1279" spans="1:15" x14ac:dyDescent="0.25">
      <c r="A1279" s="26" t="e">
        <f>MOD(IF(ROW()=2,  0.1,    IF(INDEX(TimeEntry2[WkEnd],ROW()-1)  =INDEX(TimeEntry2[WkEnd],ROW()-2),    INDEX(TimeEntry2[format],ROW()-2),    INDEX(TimeEntry2[format],ROW()-2)    +1)),2)</f>
        <v>#REF!</v>
      </c>
      <c r="B1279" s="6"/>
      <c r="C1279" s="7"/>
      <c r="D1279" s="8" t="s">
        <v>188</v>
      </c>
      <c r="E1279" s="7" t="e">
        <f>IF(TimeEntry2[[#This Row],[Date]]=0,#REF!,G1279+(7-L1279))</f>
        <v>#REF!</v>
      </c>
      <c r="F1279" s="21" t="str">
        <f>INDEX(projects[Charge_Code],MATCH(TimeEntry2[[#This Row],[Project_ID]],projects[Project_ID],0))</f>
        <v>265720-10 VBB - Design Basis</v>
      </c>
      <c r="G1279" s="27">
        <f>ROUNDDOWN(TimeEntry2[[#This Row],[Timestamp]],0)</f>
        <v>0</v>
      </c>
      <c r="H1279" s="8">
        <v>5</v>
      </c>
      <c r="I1279" s="8" t="str">
        <f t="shared" ref="I1279:I1342" si="31">"Normal Time"</f>
        <v>Normal Time</v>
      </c>
      <c r="J1279" s="8"/>
      <c r="K1279" s="24" t="str">
        <f>INDEX(projects[job number],MATCH(TimeEntry2[[#This Row],[Project_ID]],projects[Project_ID],0))</f>
        <v>265720-10</v>
      </c>
      <c r="L1279" s="8" t="str">
        <f>IF(TimeEntry2[[#This Row],[Date]]=0,"",WEEKDAY(G1279,2))</f>
        <v/>
      </c>
      <c r="M1279" s="28" t="e">
        <f>YEAR(TimeEntry2[[#This Row],[WkEnd]])</f>
        <v>#REF!</v>
      </c>
      <c r="N1279" s="28" t="e">
        <f>WEEKNUM(TimeEntry2[[#This Row],[WkEnd]])</f>
        <v>#REF!</v>
      </c>
      <c r="O1279" s="28" t="e">
        <f>TimeEntry2[[#This Row],[Year]]&amp;"-"&amp;TimeEntry2[[#This Row],[WkNo]]</f>
        <v>#REF!</v>
      </c>
    </row>
    <row r="1280" spans="1:15" x14ac:dyDescent="0.25">
      <c r="A1280" s="26" t="e">
        <f>MOD(IF(ROW()=2,  0.1,    IF(INDEX(TimeEntry2[WkEnd],ROW()-1)  =INDEX(TimeEntry2[WkEnd],ROW()-2),    INDEX(TimeEntry2[format],ROW()-2),    INDEX(TimeEntry2[format],ROW()-2)    +1)),2)</f>
        <v>#REF!</v>
      </c>
      <c r="B1280" s="6"/>
      <c r="C1280" s="7"/>
      <c r="D1280" s="8" t="s">
        <v>188</v>
      </c>
      <c r="E1280" s="7" t="e">
        <f>IF(TimeEntry2[[#This Row],[Date]]=0,#REF!,G1280+(7-L1280))</f>
        <v>#REF!</v>
      </c>
      <c r="F1280" s="21" t="str">
        <f>INDEX(projects[Charge_Code],MATCH(TimeEntry2[[#This Row],[Project_ID]],projects[Project_ID],0))</f>
        <v>265720-10 VBB - Design Basis</v>
      </c>
      <c r="G1280" s="27">
        <f>ROUNDDOWN(TimeEntry2[[#This Row],[Timestamp]],0)</f>
        <v>0</v>
      </c>
      <c r="H1280" s="8">
        <v>5</v>
      </c>
      <c r="I1280" s="8" t="str">
        <f t="shared" si="31"/>
        <v>Normal Time</v>
      </c>
      <c r="J1280" s="8"/>
      <c r="K1280" s="24" t="str">
        <f>INDEX(projects[job number],MATCH(TimeEntry2[[#This Row],[Project_ID]],projects[Project_ID],0))</f>
        <v>265720-10</v>
      </c>
      <c r="L1280" s="8" t="str">
        <f>IF(TimeEntry2[[#This Row],[Date]]=0,"",WEEKDAY(G1280,2))</f>
        <v/>
      </c>
      <c r="M1280" s="28" t="e">
        <f>YEAR(TimeEntry2[[#This Row],[WkEnd]])</f>
        <v>#REF!</v>
      </c>
      <c r="N1280" s="28" t="e">
        <f>WEEKNUM(TimeEntry2[[#This Row],[WkEnd]])</f>
        <v>#REF!</v>
      </c>
      <c r="O1280" s="28" t="e">
        <f>TimeEntry2[[#This Row],[Year]]&amp;"-"&amp;TimeEntry2[[#This Row],[WkNo]]</f>
        <v>#REF!</v>
      </c>
    </row>
    <row r="1281" spans="1:15" x14ac:dyDescent="0.25">
      <c r="A1281" s="26" t="e">
        <f>MOD(IF(ROW()=2,  0.1,    IF(INDEX(TimeEntry2[WkEnd],ROW()-1)  =INDEX(TimeEntry2[WkEnd],ROW()-2),    INDEX(TimeEntry2[format],ROW()-2),    INDEX(TimeEntry2[format],ROW()-2)    +1)),2)</f>
        <v>#REF!</v>
      </c>
      <c r="B1281" s="6"/>
      <c r="C1281" s="7"/>
      <c r="D1281" s="8" t="s">
        <v>188</v>
      </c>
      <c r="E1281" s="7" t="e">
        <f>IF(TimeEntry2[[#This Row],[Date]]=0,#REF!,G1281+(7-L1281))</f>
        <v>#REF!</v>
      </c>
      <c r="F1281" s="21" t="str">
        <f>INDEX(projects[Charge_Code],MATCH(TimeEntry2[[#This Row],[Project_ID]],projects[Project_ID],0))</f>
        <v>265720-10 VBB - Design Basis</v>
      </c>
      <c r="G1281" s="27">
        <f>ROUNDDOWN(TimeEntry2[[#This Row],[Timestamp]],0)</f>
        <v>0</v>
      </c>
      <c r="H1281" s="8">
        <v>2.5</v>
      </c>
      <c r="I1281" s="8" t="str">
        <f t="shared" si="31"/>
        <v>Normal Time</v>
      </c>
      <c r="J1281" s="8"/>
      <c r="K1281" s="24" t="str">
        <f>INDEX(projects[job number],MATCH(TimeEntry2[[#This Row],[Project_ID]],projects[Project_ID],0))</f>
        <v>265720-10</v>
      </c>
      <c r="L1281" s="8" t="str">
        <f>IF(TimeEntry2[[#This Row],[Date]]=0,"",WEEKDAY(G1281,2))</f>
        <v/>
      </c>
      <c r="M1281" s="28" t="e">
        <f>YEAR(TimeEntry2[[#This Row],[WkEnd]])</f>
        <v>#REF!</v>
      </c>
      <c r="N1281" s="28" t="e">
        <f>WEEKNUM(TimeEntry2[[#This Row],[WkEnd]])</f>
        <v>#REF!</v>
      </c>
      <c r="O1281" s="28" t="e">
        <f>TimeEntry2[[#This Row],[Year]]&amp;"-"&amp;TimeEntry2[[#This Row],[WkNo]]</f>
        <v>#REF!</v>
      </c>
    </row>
    <row r="1282" spans="1:15" x14ac:dyDescent="0.25">
      <c r="A1282" s="26" t="e">
        <f>MOD(IF(ROW()=2,  0.1,    IF(INDEX(TimeEntry2[WkEnd],ROW()-1)  =INDEX(TimeEntry2[WkEnd],ROW()-2),    INDEX(TimeEntry2[format],ROW()-2),    INDEX(TimeEntry2[format],ROW()-2)    +1)),2)</f>
        <v>#REF!</v>
      </c>
      <c r="B1282" s="6"/>
      <c r="C1282" s="7"/>
      <c r="D1282" s="8" t="s">
        <v>188</v>
      </c>
      <c r="E1282" s="7" t="e">
        <f>IF(TimeEntry2[[#This Row],[Date]]=0,#REF!,G1282+(7-L1282))</f>
        <v>#REF!</v>
      </c>
      <c r="F1282" s="21" t="str">
        <f>INDEX(projects[Charge_Code],MATCH(TimeEntry2[[#This Row],[Project_ID]],projects[Project_ID],0))</f>
        <v>265720-10 VBB - Design Basis</v>
      </c>
      <c r="G1282" s="27">
        <f>ROUNDDOWN(TimeEntry2[[#This Row],[Timestamp]],0)</f>
        <v>0</v>
      </c>
      <c r="H1282" s="8">
        <v>7.5</v>
      </c>
      <c r="I1282" s="8" t="str">
        <f t="shared" si="31"/>
        <v>Normal Time</v>
      </c>
      <c r="J1282" s="8"/>
      <c r="K1282" s="24" t="str">
        <f>INDEX(projects[job number],MATCH(TimeEntry2[[#This Row],[Project_ID]],projects[Project_ID],0))</f>
        <v>265720-10</v>
      </c>
      <c r="L1282" s="8" t="str">
        <f>IF(TimeEntry2[[#This Row],[Date]]=0,"",WEEKDAY(G1282,2))</f>
        <v/>
      </c>
      <c r="M1282" s="28" t="e">
        <f>YEAR(TimeEntry2[[#This Row],[WkEnd]])</f>
        <v>#REF!</v>
      </c>
      <c r="N1282" s="28" t="e">
        <f>WEEKNUM(TimeEntry2[[#This Row],[WkEnd]])</f>
        <v>#REF!</v>
      </c>
      <c r="O1282" s="28" t="e">
        <f>TimeEntry2[[#This Row],[Year]]&amp;"-"&amp;TimeEntry2[[#This Row],[WkNo]]</f>
        <v>#REF!</v>
      </c>
    </row>
    <row r="1283" spans="1:15" x14ac:dyDescent="0.25">
      <c r="A1283" s="26" t="e">
        <f>MOD(IF(ROW()=2,  0.1,    IF(INDEX(TimeEntry2[WkEnd],ROW()-1)  =INDEX(TimeEntry2[WkEnd],ROW()-2),    INDEX(TimeEntry2[format],ROW()-2),    INDEX(TimeEntry2[format],ROW()-2)    +1)),2)</f>
        <v>#REF!</v>
      </c>
      <c r="B1283" s="6"/>
      <c r="C1283" s="7"/>
      <c r="D1283" s="8" t="s">
        <v>188</v>
      </c>
      <c r="E1283" s="7" t="e">
        <f>IF(TimeEntry2[[#This Row],[Date]]=0,#REF!,G1283+(7-L1283))</f>
        <v>#REF!</v>
      </c>
      <c r="F1283" s="21" t="str">
        <f>INDEX(projects[Charge_Code],MATCH(TimeEntry2[[#This Row],[Project_ID]],projects[Project_ID],0))</f>
        <v>265720-10 VBB - Design Basis</v>
      </c>
      <c r="G1283" s="27">
        <f>ROUNDDOWN(TimeEntry2[[#This Row],[Timestamp]],0)</f>
        <v>0</v>
      </c>
      <c r="H1283" s="8">
        <v>3.75</v>
      </c>
      <c r="I1283" s="8" t="str">
        <f t="shared" si="31"/>
        <v>Normal Time</v>
      </c>
      <c r="J1283" s="8"/>
      <c r="K1283" s="24" t="str">
        <f>INDEX(projects[job number],MATCH(TimeEntry2[[#This Row],[Project_ID]],projects[Project_ID],0))</f>
        <v>265720-10</v>
      </c>
      <c r="L1283" s="8" t="str">
        <f>IF(TimeEntry2[[#This Row],[Date]]=0,"",WEEKDAY(G1283,2))</f>
        <v/>
      </c>
      <c r="M1283" s="28" t="e">
        <f>YEAR(TimeEntry2[[#This Row],[WkEnd]])</f>
        <v>#REF!</v>
      </c>
      <c r="N1283" s="28" t="e">
        <f>WEEKNUM(TimeEntry2[[#This Row],[WkEnd]])</f>
        <v>#REF!</v>
      </c>
      <c r="O1283" s="28" t="e">
        <f>TimeEntry2[[#This Row],[Year]]&amp;"-"&amp;TimeEntry2[[#This Row],[WkNo]]</f>
        <v>#REF!</v>
      </c>
    </row>
    <row r="1284" spans="1:15" x14ac:dyDescent="0.25">
      <c r="A1284" s="26" t="e">
        <f>MOD(IF(ROW()=2,  0.1,    IF(INDEX(TimeEntry2[WkEnd],ROW()-1)  =INDEX(TimeEntry2[WkEnd],ROW()-2),    INDEX(TimeEntry2[format],ROW()-2),    INDEX(TimeEntry2[format],ROW()-2)    +1)),2)</f>
        <v>#REF!</v>
      </c>
      <c r="B1284" s="6"/>
      <c r="C1284" s="7"/>
      <c r="D1284" s="8" t="s">
        <v>188</v>
      </c>
      <c r="E1284" s="7" t="e">
        <f>IF(TimeEntry2[[#This Row],[Date]]=0,#REF!,G1284+(7-L1284))</f>
        <v>#REF!</v>
      </c>
      <c r="F1284" s="21" t="str">
        <f>INDEX(projects[Charge_Code],MATCH(TimeEntry2[[#This Row],[Project_ID]],projects[Project_ID],0))</f>
        <v>265720-10 VBB - Design Basis</v>
      </c>
      <c r="G1284" s="27">
        <f>ROUNDDOWN(TimeEntry2[[#This Row],[Timestamp]],0)</f>
        <v>0</v>
      </c>
      <c r="H1284" s="8">
        <v>3.75</v>
      </c>
      <c r="I1284" s="8" t="str">
        <f t="shared" si="31"/>
        <v>Normal Time</v>
      </c>
      <c r="J1284" s="8"/>
      <c r="K1284" s="24" t="str">
        <f>INDEX(projects[job number],MATCH(TimeEntry2[[#This Row],[Project_ID]],projects[Project_ID],0))</f>
        <v>265720-10</v>
      </c>
      <c r="L1284" s="8" t="str">
        <f>IF(TimeEntry2[[#This Row],[Date]]=0,"",WEEKDAY(G1284,2))</f>
        <v/>
      </c>
      <c r="M1284" s="28" t="e">
        <f>YEAR(TimeEntry2[[#This Row],[WkEnd]])</f>
        <v>#REF!</v>
      </c>
      <c r="N1284" s="28" t="e">
        <f>WEEKNUM(TimeEntry2[[#This Row],[WkEnd]])</f>
        <v>#REF!</v>
      </c>
      <c r="O1284" s="28" t="e">
        <f>TimeEntry2[[#This Row],[Year]]&amp;"-"&amp;TimeEntry2[[#This Row],[WkNo]]</f>
        <v>#REF!</v>
      </c>
    </row>
    <row r="1285" spans="1:15" x14ac:dyDescent="0.25">
      <c r="A1285" s="26" t="e">
        <f>MOD(IF(ROW()=2,  0.1,    IF(INDEX(TimeEntry2[WkEnd],ROW()-1)  =INDEX(TimeEntry2[WkEnd],ROW()-2),    INDEX(TimeEntry2[format],ROW()-2),    INDEX(TimeEntry2[format],ROW()-2)    +1)),2)</f>
        <v>#REF!</v>
      </c>
      <c r="B1285" s="6"/>
      <c r="C1285" s="7"/>
      <c r="D1285" s="8" t="s">
        <v>100</v>
      </c>
      <c r="E1285" s="7" t="e">
        <f>IF(TimeEntry2[[#This Row],[Date]]=0,#REF!,G1285+(7-L1285))</f>
        <v>#REF!</v>
      </c>
      <c r="F1285" s="21" t="str">
        <f>INDEX(projects[Charge_Code],MATCH(TimeEntry2[[#This Row],[Project_ID]],projects[Project_ID],0))</f>
        <v>HOLIDAY</v>
      </c>
      <c r="G1285" s="27">
        <f>ROUNDDOWN(TimeEntry2[[#This Row],[Timestamp]],0)</f>
        <v>0</v>
      </c>
      <c r="H1285" s="8">
        <v>7.5</v>
      </c>
      <c r="I1285" s="8" t="str">
        <f t="shared" si="31"/>
        <v>Normal Time</v>
      </c>
      <c r="J1285" s="8"/>
      <c r="K1285" s="24" t="str">
        <f>INDEX(projects[job number],MATCH(TimeEntry2[[#This Row],[Project_ID]],projects[Project_ID],0))</f>
        <v>HOLIDAY</v>
      </c>
      <c r="L1285" s="8" t="str">
        <f>IF(TimeEntry2[[#This Row],[Date]]=0,"",WEEKDAY(G1285,2))</f>
        <v/>
      </c>
      <c r="M1285" s="28" t="e">
        <f>YEAR(TimeEntry2[[#This Row],[WkEnd]])</f>
        <v>#REF!</v>
      </c>
      <c r="N1285" s="28" t="e">
        <f>WEEKNUM(TimeEntry2[[#This Row],[WkEnd]])</f>
        <v>#REF!</v>
      </c>
      <c r="O1285" s="28" t="e">
        <f>TimeEntry2[[#This Row],[Year]]&amp;"-"&amp;TimeEntry2[[#This Row],[WkNo]]</f>
        <v>#REF!</v>
      </c>
    </row>
    <row r="1286" spans="1:15" x14ac:dyDescent="0.25">
      <c r="A1286" s="26" t="e">
        <f>MOD(IF(ROW()=2,  0.1,    IF(INDEX(TimeEntry2[WkEnd],ROW()-1)  =INDEX(TimeEntry2[WkEnd],ROW()-2),    INDEX(TimeEntry2[format],ROW()-2),    INDEX(TimeEntry2[format],ROW()-2)    +1)),2)</f>
        <v>#REF!</v>
      </c>
      <c r="B1286" s="6"/>
      <c r="C1286" s="7"/>
      <c r="D1286" s="8" t="s">
        <v>188</v>
      </c>
      <c r="E1286" s="7" t="e">
        <f>IF(TimeEntry2[[#This Row],[Date]]=0,#REF!,G1286+(7-L1286))</f>
        <v>#REF!</v>
      </c>
      <c r="F1286" s="21" t="str">
        <f>INDEX(projects[Charge_Code],MATCH(TimeEntry2[[#This Row],[Project_ID]],projects[Project_ID],0))</f>
        <v>265720-10 VBB - Design Basis</v>
      </c>
      <c r="G1286" s="27">
        <f>ROUNDDOWN(TimeEntry2[[#This Row],[Timestamp]],0)</f>
        <v>0</v>
      </c>
      <c r="H1286" s="8">
        <v>7.5</v>
      </c>
      <c r="I1286" s="8" t="str">
        <f t="shared" si="31"/>
        <v>Normal Time</v>
      </c>
      <c r="J1286" s="8"/>
      <c r="K1286" s="24" t="str">
        <f>INDEX(projects[job number],MATCH(TimeEntry2[[#This Row],[Project_ID]],projects[Project_ID],0))</f>
        <v>265720-10</v>
      </c>
      <c r="L1286" s="8" t="str">
        <f>IF(TimeEntry2[[#This Row],[Date]]=0,"",WEEKDAY(G1286,2))</f>
        <v/>
      </c>
      <c r="M1286" s="28" t="e">
        <f>YEAR(TimeEntry2[[#This Row],[WkEnd]])</f>
        <v>#REF!</v>
      </c>
      <c r="N1286" s="28" t="e">
        <f>WEEKNUM(TimeEntry2[[#This Row],[WkEnd]])</f>
        <v>#REF!</v>
      </c>
      <c r="O1286" s="28" t="e">
        <f>TimeEntry2[[#This Row],[Year]]&amp;"-"&amp;TimeEntry2[[#This Row],[WkNo]]</f>
        <v>#REF!</v>
      </c>
    </row>
    <row r="1287" spans="1:15" x14ac:dyDescent="0.25">
      <c r="A1287" s="26" t="e">
        <f>MOD(IF(ROW()=2,  0.1,    IF(INDEX(TimeEntry2[WkEnd],ROW()-1)  =INDEX(TimeEntry2[WkEnd],ROW()-2),    INDEX(TimeEntry2[format],ROW()-2),    INDEX(TimeEntry2[format],ROW()-2)    +1)),2)</f>
        <v>#REF!</v>
      </c>
      <c r="B1287" s="6"/>
      <c r="C1287" s="7"/>
      <c r="D1287" s="8" t="s">
        <v>188</v>
      </c>
      <c r="E1287" s="7" t="e">
        <f>IF(TimeEntry2[[#This Row],[Date]]=0,#REF!,G1287+(7-L1287))</f>
        <v>#REF!</v>
      </c>
      <c r="F1287" s="21" t="str">
        <f>INDEX(projects[Charge_Code],MATCH(TimeEntry2[[#This Row],[Project_ID]],projects[Project_ID],0))</f>
        <v>265720-10 VBB - Design Basis</v>
      </c>
      <c r="G1287" s="27">
        <f>ROUNDDOWN(TimeEntry2[[#This Row],[Timestamp]],0)</f>
        <v>0</v>
      </c>
      <c r="H1287" s="8">
        <v>7.5</v>
      </c>
      <c r="I1287" s="8" t="str">
        <f t="shared" si="31"/>
        <v>Normal Time</v>
      </c>
      <c r="J1287" s="8"/>
      <c r="K1287" s="24" t="str">
        <f>INDEX(projects[job number],MATCH(TimeEntry2[[#This Row],[Project_ID]],projects[Project_ID],0))</f>
        <v>265720-10</v>
      </c>
      <c r="L1287" s="8" t="str">
        <f>IF(TimeEntry2[[#This Row],[Date]]=0,"",WEEKDAY(G1287,2))</f>
        <v/>
      </c>
      <c r="M1287" s="28" t="e">
        <f>YEAR(TimeEntry2[[#This Row],[WkEnd]])</f>
        <v>#REF!</v>
      </c>
      <c r="N1287" s="28" t="e">
        <f>WEEKNUM(TimeEntry2[[#This Row],[WkEnd]])</f>
        <v>#REF!</v>
      </c>
      <c r="O1287" s="28" t="e">
        <f>TimeEntry2[[#This Row],[Year]]&amp;"-"&amp;TimeEntry2[[#This Row],[WkNo]]</f>
        <v>#REF!</v>
      </c>
    </row>
    <row r="1288" spans="1:15" x14ac:dyDescent="0.25">
      <c r="A1288" s="26" t="e">
        <f>MOD(IF(ROW()=2,  0.1,    IF(INDEX(TimeEntry2[WkEnd],ROW()-1)  =INDEX(TimeEntry2[WkEnd],ROW()-2),    INDEX(TimeEntry2[format],ROW()-2),    INDEX(TimeEntry2[format],ROW()-2)    +1)),2)</f>
        <v>#REF!</v>
      </c>
      <c r="B1288" s="6"/>
      <c r="C1288" s="7"/>
      <c r="D1288" s="8" t="s">
        <v>188</v>
      </c>
      <c r="E1288" s="7" t="e">
        <f>IF(TimeEntry2[[#This Row],[Date]]=0,#REF!,G1288+(7-L1288))</f>
        <v>#REF!</v>
      </c>
      <c r="F1288" s="21" t="str">
        <f>INDEX(projects[Charge_Code],MATCH(TimeEntry2[[#This Row],[Project_ID]],projects[Project_ID],0))</f>
        <v>265720-10 VBB - Design Basis</v>
      </c>
      <c r="G1288" s="27">
        <f>ROUNDDOWN(TimeEntry2[[#This Row],[Timestamp]],0)</f>
        <v>0</v>
      </c>
      <c r="H1288" s="8">
        <v>2.5</v>
      </c>
      <c r="I1288" s="8" t="str">
        <f t="shared" si="31"/>
        <v>Normal Time</v>
      </c>
      <c r="J1288" s="8"/>
      <c r="K1288" s="24" t="str">
        <f>INDEX(projects[job number],MATCH(TimeEntry2[[#This Row],[Project_ID]],projects[Project_ID],0))</f>
        <v>265720-10</v>
      </c>
      <c r="L1288" s="8" t="str">
        <f>IF(TimeEntry2[[#This Row],[Date]]=0,"",WEEKDAY(G1288,2))</f>
        <v/>
      </c>
      <c r="M1288" s="28" t="e">
        <f>YEAR(TimeEntry2[[#This Row],[WkEnd]])</f>
        <v>#REF!</v>
      </c>
      <c r="N1288" s="28" t="e">
        <f>WEEKNUM(TimeEntry2[[#This Row],[WkEnd]])</f>
        <v>#REF!</v>
      </c>
      <c r="O1288" s="28" t="e">
        <f>TimeEntry2[[#This Row],[Year]]&amp;"-"&amp;TimeEntry2[[#This Row],[WkNo]]</f>
        <v>#REF!</v>
      </c>
    </row>
    <row r="1289" spans="1:15" x14ac:dyDescent="0.25">
      <c r="A1289" s="26" t="e">
        <f>MOD(IF(ROW()=2,  0.1,    IF(INDEX(TimeEntry2[WkEnd],ROW()-1)  =INDEX(TimeEntry2[WkEnd],ROW()-2),    INDEX(TimeEntry2[format],ROW()-2),    INDEX(TimeEntry2[format],ROW()-2)    +1)),2)</f>
        <v>#REF!</v>
      </c>
      <c r="B1289" s="6"/>
      <c r="C1289" s="7"/>
      <c r="D1289" s="8" t="s">
        <v>188</v>
      </c>
      <c r="E1289" s="7" t="e">
        <f>IF(TimeEntry2[[#This Row],[Date]]=0,#REF!,G1289+(7-L1289))</f>
        <v>#REF!</v>
      </c>
      <c r="F1289" s="21" t="str">
        <f>INDEX(projects[Charge_Code],MATCH(TimeEntry2[[#This Row],[Project_ID]],projects[Project_ID],0))</f>
        <v>265720-10 VBB - Design Basis</v>
      </c>
      <c r="G1289" s="27">
        <f>ROUNDDOWN(TimeEntry2[[#This Row],[Timestamp]],0)</f>
        <v>0</v>
      </c>
      <c r="H1289" s="8">
        <v>5</v>
      </c>
      <c r="I1289" s="8" t="str">
        <f t="shared" si="31"/>
        <v>Normal Time</v>
      </c>
      <c r="J1289" s="8"/>
      <c r="K1289" s="24" t="str">
        <f>INDEX(projects[job number],MATCH(TimeEntry2[[#This Row],[Project_ID]],projects[Project_ID],0))</f>
        <v>265720-10</v>
      </c>
      <c r="L1289" s="8" t="str">
        <f>IF(TimeEntry2[[#This Row],[Date]]=0,"",WEEKDAY(G1289,2))</f>
        <v/>
      </c>
      <c r="M1289" s="28" t="e">
        <f>YEAR(TimeEntry2[[#This Row],[WkEnd]])</f>
        <v>#REF!</v>
      </c>
      <c r="N1289" s="28" t="e">
        <f>WEEKNUM(TimeEntry2[[#This Row],[WkEnd]])</f>
        <v>#REF!</v>
      </c>
      <c r="O1289" s="28" t="e">
        <f>TimeEntry2[[#This Row],[Year]]&amp;"-"&amp;TimeEntry2[[#This Row],[WkNo]]</f>
        <v>#REF!</v>
      </c>
    </row>
    <row r="1290" spans="1:15" x14ac:dyDescent="0.25">
      <c r="A1290" s="26" t="e">
        <f>MOD(IF(ROW()=2,  0.1,    IF(INDEX(TimeEntry2[WkEnd],ROW()-1)  =INDEX(TimeEntry2[WkEnd],ROW()-2),    INDEX(TimeEntry2[format],ROW()-2),    INDEX(TimeEntry2[format],ROW()-2)    +1)),2)</f>
        <v>#REF!</v>
      </c>
      <c r="B1290" s="6"/>
      <c r="C1290" s="7"/>
      <c r="D1290" s="8" t="s">
        <v>158</v>
      </c>
      <c r="E1290" s="7" t="e">
        <f>IF(TimeEntry2[[#This Row],[Date]]=0,#REF!,G1290+(7-L1290))</f>
        <v>#REF!</v>
      </c>
      <c r="F1290" s="21" t="str">
        <f>INDEX(projects[Charge_Code],MATCH(TimeEntry2[[#This Row],[Project_ID]],projects[Project_ID],0))</f>
        <v>261723-02 SMP</v>
      </c>
      <c r="G1290" s="27">
        <f>ROUNDDOWN(TimeEntry2[[#This Row],[Timestamp]],0)</f>
        <v>0</v>
      </c>
      <c r="H1290" s="8">
        <v>3.75</v>
      </c>
      <c r="I1290" s="8" t="str">
        <f t="shared" si="31"/>
        <v>Normal Time</v>
      </c>
      <c r="J1290" s="8"/>
      <c r="K1290" s="24" t="str">
        <f>INDEX(projects[job number],MATCH(TimeEntry2[[#This Row],[Project_ID]],projects[Project_ID],0))</f>
        <v>261723-02</v>
      </c>
      <c r="L1290" s="8" t="str">
        <f>IF(TimeEntry2[[#This Row],[Date]]=0,"",WEEKDAY(G1290,2))</f>
        <v/>
      </c>
      <c r="M1290" s="28" t="e">
        <f>YEAR(TimeEntry2[[#This Row],[WkEnd]])</f>
        <v>#REF!</v>
      </c>
      <c r="N1290" s="28" t="e">
        <f>WEEKNUM(TimeEntry2[[#This Row],[WkEnd]])</f>
        <v>#REF!</v>
      </c>
      <c r="O1290" s="28" t="e">
        <f>TimeEntry2[[#This Row],[Year]]&amp;"-"&amp;TimeEntry2[[#This Row],[WkNo]]</f>
        <v>#REF!</v>
      </c>
    </row>
    <row r="1291" spans="1:15" x14ac:dyDescent="0.25">
      <c r="A1291" s="26" t="e">
        <f>MOD(IF(ROW()=2,  0.1,    IF(INDEX(TimeEntry2[WkEnd],ROW()-1)  =INDEX(TimeEntry2[WkEnd],ROW()-2),    INDEX(TimeEntry2[format],ROW()-2),    INDEX(TimeEntry2[format],ROW()-2)    +1)),2)</f>
        <v>#REF!</v>
      </c>
      <c r="B1291" s="6"/>
      <c r="C1291" s="7"/>
      <c r="D1291" s="8" t="s">
        <v>188</v>
      </c>
      <c r="E1291" s="7" t="e">
        <f>IF(TimeEntry2[[#This Row],[Date]]=0,#REF!,G1291+(7-L1291))</f>
        <v>#REF!</v>
      </c>
      <c r="F1291" s="21" t="str">
        <f>INDEX(projects[Charge_Code],MATCH(TimeEntry2[[#This Row],[Project_ID]],projects[Project_ID],0))</f>
        <v>265720-10 VBB - Design Basis</v>
      </c>
      <c r="G1291" s="27">
        <f>ROUNDDOWN(TimeEntry2[[#This Row],[Timestamp]],0)</f>
        <v>0</v>
      </c>
      <c r="H1291" s="8">
        <v>3.75</v>
      </c>
      <c r="I1291" s="8" t="str">
        <f t="shared" si="31"/>
        <v>Normal Time</v>
      </c>
      <c r="J1291" s="8"/>
      <c r="K1291" s="24" t="str">
        <f>INDEX(projects[job number],MATCH(TimeEntry2[[#This Row],[Project_ID]],projects[Project_ID],0))</f>
        <v>265720-10</v>
      </c>
      <c r="L1291" s="8" t="str">
        <f>IF(TimeEntry2[[#This Row],[Date]]=0,"",WEEKDAY(G1291,2))</f>
        <v/>
      </c>
      <c r="M1291" s="28" t="e">
        <f>YEAR(TimeEntry2[[#This Row],[WkEnd]])</f>
        <v>#REF!</v>
      </c>
      <c r="N1291" s="28" t="e">
        <f>WEEKNUM(TimeEntry2[[#This Row],[WkEnd]])</f>
        <v>#REF!</v>
      </c>
      <c r="O1291" s="28" t="e">
        <f>TimeEntry2[[#This Row],[Year]]&amp;"-"&amp;TimeEntry2[[#This Row],[WkNo]]</f>
        <v>#REF!</v>
      </c>
    </row>
    <row r="1292" spans="1:15" x14ac:dyDescent="0.25">
      <c r="A1292" s="26" t="e">
        <f>MOD(IF(ROW()=2,  0.1,    IF(INDEX(TimeEntry2[WkEnd],ROW()-1)  =INDEX(TimeEntry2[WkEnd],ROW()-2),    INDEX(TimeEntry2[format],ROW()-2),    INDEX(TimeEntry2[format],ROW()-2)    +1)),2)</f>
        <v>#REF!</v>
      </c>
      <c r="B1292" s="6"/>
      <c r="C1292" s="7"/>
      <c r="D1292" s="8" t="s">
        <v>158</v>
      </c>
      <c r="E1292" s="7" t="e">
        <f>IF(TimeEntry2[[#This Row],[Date]]=0,#REF!,G1292+(7-L1292))</f>
        <v>#REF!</v>
      </c>
      <c r="F1292" s="21" t="str">
        <f>INDEX(projects[Charge_Code],MATCH(TimeEntry2[[#This Row],[Project_ID]],projects[Project_ID],0))</f>
        <v>261723-02 SMP</v>
      </c>
      <c r="G1292" s="27">
        <f>ROUNDDOWN(TimeEntry2[[#This Row],[Timestamp]],0)</f>
        <v>0</v>
      </c>
      <c r="H1292" s="8">
        <v>3.75</v>
      </c>
      <c r="I1292" s="8" t="str">
        <f t="shared" si="31"/>
        <v>Normal Time</v>
      </c>
      <c r="J1292" s="8"/>
      <c r="K1292" s="24" t="str">
        <f>INDEX(projects[job number],MATCH(TimeEntry2[[#This Row],[Project_ID]],projects[Project_ID],0))</f>
        <v>261723-02</v>
      </c>
      <c r="L1292" s="8" t="str">
        <f>IF(TimeEntry2[[#This Row],[Date]]=0,"",WEEKDAY(G1292,2))</f>
        <v/>
      </c>
      <c r="M1292" s="28" t="e">
        <f>YEAR(TimeEntry2[[#This Row],[WkEnd]])</f>
        <v>#REF!</v>
      </c>
      <c r="N1292" s="28" t="e">
        <f>WEEKNUM(TimeEntry2[[#This Row],[WkEnd]])</f>
        <v>#REF!</v>
      </c>
      <c r="O1292" s="28" t="e">
        <f>TimeEntry2[[#This Row],[Year]]&amp;"-"&amp;TimeEntry2[[#This Row],[WkNo]]</f>
        <v>#REF!</v>
      </c>
    </row>
    <row r="1293" spans="1:15" x14ac:dyDescent="0.25">
      <c r="A1293" s="26" t="e">
        <f>MOD(IF(ROW()=2,  0.1,    IF(INDEX(TimeEntry2[WkEnd],ROW()-1)  =INDEX(TimeEntry2[WkEnd],ROW()-2),    INDEX(TimeEntry2[format],ROW()-2),    INDEX(TimeEntry2[format],ROW()-2)    +1)),2)</f>
        <v>#REF!</v>
      </c>
      <c r="B1293" s="6"/>
      <c r="C1293" s="7"/>
      <c r="D1293" s="8" t="s">
        <v>188</v>
      </c>
      <c r="E1293" s="7" t="e">
        <f>IF(TimeEntry2[[#This Row],[Date]]=0,#REF!,G1293+(7-L1293))</f>
        <v>#REF!</v>
      </c>
      <c r="F1293" s="21" t="str">
        <f>INDEX(projects[Charge_Code],MATCH(TimeEntry2[[#This Row],[Project_ID]],projects[Project_ID],0))</f>
        <v>265720-10 VBB - Design Basis</v>
      </c>
      <c r="G1293" s="27">
        <f>ROUNDDOWN(TimeEntry2[[#This Row],[Timestamp]],0)</f>
        <v>0</v>
      </c>
      <c r="H1293" s="8">
        <v>3.75</v>
      </c>
      <c r="I1293" s="8" t="str">
        <f t="shared" si="31"/>
        <v>Normal Time</v>
      </c>
      <c r="J1293" s="8"/>
      <c r="K1293" s="24" t="str">
        <f>INDEX(projects[job number],MATCH(TimeEntry2[[#This Row],[Project_ID]],projects[Project_ID],0))</f>
        <v>265720-10</v>
      </c>
      <c r="L1293" s="8" t="str">
        <f>IF(TimeEntry2[[#This Row],[Date]]=0,"",WEEKDAY(G1293,2))</f>
        <v/>
      </c>
      <c r="M1293" s="28" t="e">
        <f>YEAR(TimeEntry2[[#This Row],[WkEnd]])</f>
        <v>#REF!</v>
      </c>
      <c r="N1293" s="28" t="e">
        <f>WEEKNUM(TimeEntry2[[#This Row],[WkEnd]])</f>
        <v>#REF!</v>
      </c>
      <c r="O1293" s="28" t="e">
        <f>TimeEntry2[[#This Row],[Year]]&amp;"-"&amp;TimeEntry2[[#This Row],[WkNo]]</f>
        <v>#REF!</v>
      </c>
    </row>
    <row r="1294" spans="1:15" x14ac:dyDescent="0.25">
      <c r="A1294" s="26" t="e">
        <f>MOD(IF(ROW()=2,  0.1,    IF(INDEX(TimeEntry2[WkEnd],ROW()-1)  =INDEX(TimeEntry2[WkEnd],ROW()-2),    INDEX(TimeEntry2[format],ROW()-2),    INDEX(TimeEntry2[format],ROW()-2)    +1)),2)</f>
        <v>#REF!</v>
      </c>
      <c r="B1294" s="6"/>
      <c r="C1294" s="7"/>
      <c r="D1294" s="8" t="s">
        <v>188</v>
      </c>
      <c r="E1294" s="7" t="e">
        <f>IF(TimeEntry2[[#This Row],[Date]]=0,#REF!,G1294+(7-L1294))</f>
        <v>#REF!</v>
      </c>
      <c r="F1294" s="21" t="str">
        <f>INDEX(projects[Charge_Code],MATCH(TimeEntry2[[#This Row],[Project_ID]],projects[Project_ID],0))</f>
        <v>265720-10 VBB - Design Basis</v>
      </c>
      <c r="G1294" s="27">
        <f>ROUNDDOWN(TimeEntry2[[#This Row],[Timestamp]],0)</f>
        <v>0</v>
      </c>
      <c r="H1294" s="8">
        <v>4</v>
      </c>
      <c r="I1294" s="8" t="str">
        <f t="shared" si="31"/>
        <v>Normal Time</v>
      </c>
      <c r="J1294" s="8"/>
      <c r="K1294" s="24" t="str">
        <f>INDEX(projects[job number],MATCH(TimeEntry2[[#This Row],[Project_ID]],projects[Project_ID],0))</f>
        <v>265720-10</v>
      </c>
      <c r="L1294" s="8" t="str">
        <f>IF(TimeEntry2[[#This Row],[Date]]=0,"",WEEKDAY(G1294,2))</f>
        <v/>
      </c>
      <c r="M1294" s="28" t="e">
        <f>YEAR(TimeEntry2[[#This Row],[WkEnd]])</f>
        <v>#REF!</v>
      </c>
      <c r="N1294" s="28" t="e">
        <f>WEEKNUM(TimeEntry2[[#This Row],[WkEnd]])</f>
        <v>#REF!</v>
      </c>
      <c r="O1294" s="28" t="e">
        <f>TimeEntry2[[#This Row],[Year]]&amp;"-"&amp;TimeEntry2[[#This Row],[WkNo]]</f>
        <v>#REF!</v>
      </c>
    </row>
    <row r="1295" spans="1:15" x14ac:dyDescent="0.25">
      <c r="A1295" s="26" t="e">
        <f>MOD(IF(ROW()=2,  0.1,    IF(INDEX(TimeEntry2[WkEnd],ROW()-1)  =INDEX(TimeEntry2[WkEnd],ROW()-2),    INDEX(TimeEntry2[format],ROW()-2),    INDEX(TimeEntry2[format],ROW()-2)    +1)),2)</f>
        <v>#REF!</v>
      </c>
      <c r="B1295" s="6"/>
      <c r="C1295" s="7"/>
      <c r="D1295" s="8" t="s">
        <v>188</v>
      </c>
      <c r="E1295" s="7" t="e">
        <f>IF(TimeEntry2[[#This Row],[Date]]=0,#REF!,G1295+(7-L1295))</f>
        <v>#REF!</v>
      </c>
      <c r="F1295" s="21" t="str">
        <f>INDEX(projects[Charge_Code],MATCH(TimeEntry2[[#This Row],[Project_ID]],projects[Project_ID],0))</f>
        <v>265720-10 VBB - Design Basis</v>
      </c>
      <c r="G1295" s="27">
        <f>ROUNDDOWN(TimeEntry2[[#This Row],[Timestamp]],0)</f>
        <v>0</v>
      </c>
      <c r="H1295" s="8">
        <v>2</v>
      </c>
      <c r="I1295" s="8" t="str">
        <f t="shared" si="31"/>
        <v>Normal Time</v>
      </c>
      <c r="J1295" s="8"/>
      <c r="K1295" s="24" t="str">
        <f>INDEX(projects[job number],MATCH(TimeEntry2[[#This Row],[Project_ID]],projects[Project_ID],0))</f>
        <v>265720-10</v>
      </c>
      <c r="L1295" s="8" t="str">
        <f>IF(TimeEntry2[[#This Row],[Date]]=0,"",WEEKDAY(G1295,2))</f>
        <v/>
      </c>
      <c r="M1295" s="28" t="e">
        <f>YEAR(TimeEntry2[[#This Row],[WkEnd]])</f>
        <v>#REF!</v>
      </c>
      <c r="N1295" s="28" t="e">
        <f>WEEKNUM(TimeEntry2[[#This Row],[WkEnd]])</f>
        <v>#REF!</v>
      </c>
      <c r="O1295" s="28" t="e">
        <f>TimeEntry2[[#This Row],[Year]]&amp;"-"&amp;TimeEntry2[[#This Row],[WkNo]]</f>
        <v>#REF!</v>
      </c>
    </row>
    <row r="1296" spans="1:15" x14ac:dyDescent="0.25">
      <c r="A1296" s="26" t="e">
        <f>MOD(IF(ROW()=2,  0.1,    IF(INDEX(TimeEntry2[WkEnd],ROW()-1)  =INDEX(TimeEntry2[WkEnd],ROW()-2),    INDEX(TimeEntry2[format],ROW()-2),    INDEX(TimeEntry2[format],ROW()-2)    +1)),2)</f>
        <v>#REF!</v>
      </c>
      <c r="B1296" s="6"/>
      <c r="C1296" s="7"/>
      <c r="D1296" s="8" t="s">
        <v>188</v>
      </c>
      <c r="E1296" s="7" t="e">
        <f>IF(TimeEntry2[[#This Row],[Date]]=0,#REF!,G1296+(7-L1296))</f>
        <v>#REF!</v>
      </c>
      <c r="F1296" s="21" t="str">
        <f>INDEX(projects[Charge_Code],MATCH(TimeEntry2[[#This Row],[Project_ID]],projects[Project_ID],0))</f>
        <v>265720-10 VBB - Design Basis</v>
      </c>
      <c r="G1296" s="27">
        <f>ROUNDDOWN(TimeEntry2[[#This Row],[Timestamp]],0)</f>
        <v>0</v>
      </c>
      <c r="H1296" s="8">
        <v>1.5</v>
      </c>
      <c r="I1296" s="8" t="str">
        <f t="shared" si="31"/>
        <v>Normal Time</v>
      </c>
      <c r="J1296" s="8"/>
      <c r="K1296" s="24" t="str">
        <f>INDEX(projects[job number],MATCH(TimeEntry2[[#This Row],[Project_ID]],projects[Project_ID],0))</f>
        <v>265720-10</v>
      </c>
      <c r="L1296" s="8" t="str">
        <f>IF(TimeEntry2[[#This Row],[Date]]=0,"",WEEKDAY(G1296,2))</f>
        <v/>
      </c>
      <c r="M1296" s="28" t="e">
        <f>YEAR(TimeEntry2[[#This Row],[WkEnd]])</f>
        <v>#REF!</v>
      </c>
      <c r="N1296" s="28" t="e">
        <f>WEEKNUM(TimeEntry2[[#This Row],[WkEnd]])</f>
        <v>#REF!</v>
      </c>
      <c r="O1296" s="28" t="e">
        <f>TimeEntry2[[#This Row],[Year]]&amp;"-"&amp;TimeEntry2[[#This Row],[WkNo]]</f>
        <v>#REF!</v>
      </c>
    </row>
    <row r="1297" spans="1:15" x14ac:dyDescent="0.25">
      <c r="A1297" s="26" t="e">
        <f>MOD(IF(ROW()=2,  0.1,    IF(INDEX(TimeEntry2[WkEnd],ROW()-1)  =INDEX(TimeEntry2[WkEnd],ROW()-2),    INDEX(TimeEntry2[format],ROW()-2),    INDEX(TimeEntry2[format],ROW()-2)    +1)),2)</f>
        <v>#REF!</v>
      </c>
      <c r="B1297" s="6"/>
      <c r="C1297" s="7"/>
      <c r="D1297" s="8" t="s">
        <v>188</v>
      </c>
      <c r="E1297" s="7" t="e">
        <f>IF(TimeEntry2[[#This Row],[Date]]=0,#REF!,G1297+(7-L1297))</f>
        <v>#REF!</v>
      </c>
      <c r="F1297" s="21" t="str">
        <f>INDEX(projects[Charge_Code],MATCH(TimeEntry2[[#This Row],[Project_ID]],projects[Project_ID],0))</f>
        <v>265720-10 VBB - Design Basis</v>
      </c>
      <c r="G1297" s="27">
        <f>ROUNDDOWN(TimeEntry2[[#This Row],[Timestamp]],0)</f>
        <v>0</v>
      </c>
      <c r="H1297" s="8">
        <v>7.5</v>
      </c>
      <c r="I1297" s="8" t="str">
        <f t="shared" si="31"/>
        <v>Normal Time</v>
      </c>
      <c r="J1297" s="8"/>
      <c r="K1297" s="24" t="str">
        <f>INDEX(projects[job number],MATCH(TimeEntry2[[#This Row],[Project_ID]],projects[Project_ID],0))</f>
        <v>265720-10</v>
      </c>
      <c r="L1297" s="8" t="str">
        <f>IF(TimeEntry2[[#This Row],[Date]]=0,"",WEEKDAY(G1297,2))</f>
        <v/>
      </c>
      <c r="M1297" s="28" t="e">
        <f>YEAR(TimeEntry2[[#This Row],[WkEnd]])</f>
        <v>#REF!</v>
      </c>
      <c r="N1297" s="28" t="e">
        <f>WEEKNUM(TimeEntry2[[#This Row],[WkEnd]])</f>
        <v>#REF!</v>
      </c>
      <c r="O1297" s="28" t="e">
        <f>TimeEntry2[[#This Row],[Year]]&amp;"-"&amp;TimeEntry2[[#This Row],[WkNo]]</f>
        <v>#REF!</v>
      </c>
    </row>
    <row r="1298" spans="1:15" x14ac:dyDescent="0.25">
      <c r="A1298" s="26" t="e">
        <f>MOD(IF(ROW()=2,  0.1,    IF(INDEX(TimeEntry2[WkEnd],ROW()-1)  =INDEX(TimeEntry2[WkEnd],ROW()-2),    INDEX(TimeEntry2[format],ROW()-2),    INDEX(TimeEntry2[format],ROW()-2)    +1)),2)</f>
        <v>#REF!</v>
      </c>
      <c r="B1298" s="6"/>
      <c r="C1298" s="7"/>
      <c r="D1298" s="8" t="s">
        <v>188</v>
      </c>
      <c r="E1298" s="7" t="e">
        <f>IF(TimeEntry2[[#This Row],[Date]]=0,#REF!,G1298+(7-L1298))</f>
        <v>#REF!</v>
      </c>
      <c r="F1298" s="21" t="str">
        <f>INDEX(projects[Charge_Code],MATCH(TimeEntry2[[#This Row],[Project_ID]],projects[Project_ID],0))</f>
        <v>265720-10 VBB - Design Basis</v>
      </c>
      <c r="G1298" s="27">
        <f>ROUNDDOWN(TimeEntry2[[#This Row],[Timestamp]],0)</f>
        <v>0</v>
      </c>
      <c r="H1298" s="8">
        <v>7.5</v>
      </c>
      <c r="I1298" s="8" t="str">
        <f t="shared" si="31"/>
        <v>Normal Time</v>
      </c>
      <c r="J1298" s="8"/>
      <c r="K1298" s="24" t="str">
        <f>INDEX(projects[job number],MATCH(TimeEntry2[[#This Row],[Project_ID]],projects[Project_ID],0))</f>
        <v>265720-10</v>
      </c>
      <c r="L1298" s="8" t="str">
        <f>IF(TimeEntry2[[#This Row],[Date]]=0,"",WEEKDAY(G1298,2))</f>
        <v/>
      </c>
      <c r="M1298" s="28" t="e">
        <f>YEAR(TimeEntry2[[#This Row],[WkEnd]])</f>
        <v>#REF!</v>
      </c>
      <c r="N1298" s="28" t="e">
        <f>WEEKNUM(TimeEntry2[[#This Row],[WkEnd]])</f>
        <v>#REF!</v>
      </c>
      <c r="O1298" s="28" t="e">
        <f>TimeEntry2[[#This Row],[Year]]&amp;"-"&amp;TimeEntry2[[#This Row],[WkNo]]</f>
        <v>#REF!</v>
      </c>
    </row>
    <row r="1299" spans="1:15" x14ac:dyDescent="0.25">
      <c r="A1299" s="26" t="e">
        <f>MOD(IF(ROW()=2,  0.1,    IF(INDEX(TimeEntry2[WkEnd],ROW()-1)  =INDEX(TimeEntry2[WkEnd],ROW()-2),    INDEX(TimeEntry2[format],ROW()-2),    INDEX(TimeEntry2[format],ROW()-2)    +1)),2)</f>
        <v>#REF!</v>
      </c>
      <c r="B1299" s="6"/>
      <c r="C1299" s="7"/>
      <c r="D1299" s="8" t="s">
        <v>188</v>
      </c>
      <c r="E1299" s="7" t="e">
        <f>IF(TimeEntry2[[#This Row],[Date]]=0,#REF!,G1299+(7-L1299))</f>
        <v>#REF!</v>
      </c>
      <c r="F1299" s="21" t="str">
        <f>INDEX(projects[Charge_Code],MATCH(TimeEntry2[[#This Row],[Project_ID]],projects[Project_ID],0))</f>
        <v>265720-10 VBB - Design Basis</v>
      </c>
      <c r="G1299" s="27">
        <f>ROUNDDOWN(TimeEntry2[[#This Row],[Timestamp]],0)</f>
        <v>0</v>
      </c>
      <c r="H1299" s="8">
        <v>7.5</v>
      </c>
      <c r="I1299" s="8" t="str">
        <f t="shared" si="31"/>
        <v>Normal Time</v>
      </c>
      <c r="J1299" s="8"/>
      <c r="K1299" s="24" t="str">
        <f>INDEX(projects[job number],MATCH(TimeEntry2[[#This Row],[Project_ID]],projects[Project_ID],0))</f>
        <v>265720-10</v>
      </c>
      <c r="L1299" s="8" t="str">
        <f>IF(TimeEntry2[[#This Row],[Date]]=0,"",WEEKDAY(G1299,2))</f>
        <v/>
      </c>
      <c r="M1299" s="28" t="e">
        <f>YEAR(TimeEntry2[[#This Row],[WkEnd]])</f>
        <v>#REF!</v>
      </c>
      <c r="N1299" s="28" t="e">
        <f>WEEKNUM(TimeEntry2[[#This Row],[WkEnd]])</f>
        <v>#REF!</v>
      </c>
      <c r="O1299" s="28" t="e">
        <f>TimeEntry2[[#This Row],[Year]]&amp;"-"&amp;TimeEntry2[[#This Row],[WkNo]]</f>
        <v>#REF!</v>
      </c>
    </row>
    <row r="1300" spans="1:15" x14ac:dyDescent="0.25">
      <c r="A1300" s="26" t="e">
        <f>MOD(IF(ROW()=2,  0.1,    IF(INDEX(TimeEntry2[WkEnd],ROW()-1)  =INDEX(TimeEntry2[WkEnd],ROW()-2),    INDEX(TimeEntry2[format],ROW()-2),    INDEX(TimeEntry2[format],ROW()-2)    +1)),2)</f>
        <v>#REF!</v>
      </c>
      <c r="B1300" s="6"/>
      <c r="C1300" s="7"/>
      <c r="D1300" s="8" t="s">
        <v>188</v>
      </c>
      <c r="E1300" s="7" t="e">
        <f>IF(TimeEntry2[[#This Row],[Date]]=0,#REF!,G1300+(7-L1300))</f>
        <v>#REF!</v>
      </c>
      <c r="F1300" s="21" t="str">
        <f>INDEX(projects[Charge_Code],MATCH(TimeEntry2[[#This Row],[Project_ID]],projects[Project_ID],0))</f>
        <v>265720-10 VBB - Design Basis</v>
      </c>
      <c r="G1300" s="27">
        <f>ROUNDDOWN(TimeEntry2[[#This Row],[Timestamp]],0)</f>
        <v>0</v>
      </c>
      <c r="H1300" s="8">
        <v>7.5</v>
      </c>
      <c r="I1300" s="8" t="str">
        <f t="shared" si="31"/>
        <v>Normal Time</v>
      </c>
      <c r="J1300" s="8"/>
      <c r="K1300" s="24" t="str">
        <f>INDEX(projects[job number],MATCH(TimeEntry2[[#This Row],[Project_ID]],projects[Project_ID],0))</f>
        <v>265720-10</v>
      </c>
      <c r="L1300" s="8" t="str">
        <f>IF(TimeEntry2[[#This Row],[Date]]=0,"",WEEKDAY(G1300,2))</f>
        <v/>
      </c>
      <c r="M1300" s="28" t="e">
        <f>YEAR(TimeEntry2[[#This Row],[WkEnd]])</f>
        <v>#REF!</v>
      </c>
      <c r="N1300" s="28" t="e">
        <f>WEEKNUM(TimeEntry2[[#This Row],[WkEnd]])</f>
        <v>#REF!</v>
      </c>
      <c r="O1300" s="28" t="e">
        <f>TimeEntry2[[#This Row],[Year]]&amp;"-"&amp;TimeEntry2[[#This Row],[WkNo]]</f>
        <v>#REF!</v>
      </c>
    </row>
    <row r="1301" spans="1:15" x14ac:dyDescent="0.25">
      <c r="A1301" s="26" t="e">
        <f>MOD(IF(ROW()=2,  0.1,    IF(INDEX(TimeEntry2[WkEnd],ROW()-1)  =INDEX(TimeEntry2[WkEnd],ROW()-2),    INDEX(TimeEntry2[format],ROW()-2),    INDEX(TimeEntry2[format],ROW()-2)    +1)),2)</f>
        <v>#REF!</v>
      </c>
      <c r="B1301" s="6"/>
      <c r="C1301" s="7"/>
      <c r="D1301" s="8" t="s">
        <v>188</v>
      </c>
      <c r="E1301" s="7" t="e">
        <f>IF(TimeEntry2[[#This Row],[Date]]=0,#REF!,G1301+(7-L1301))</f>
        <v>#REF!</v>
      </c>
      <c r="F1301" s="21" t="str">
        <f>INDEX(projects[Charge_Code],MATCH(TimeEntry2[[#This Row],[Project_ID]],projects[Project_ID],0))</f>
        <v>265720-10 VBB - Design Basis</v>
      </c>
      <c r="G1301" s="27">
        <f>ROUNDDOWN(TimeEntry2[[#This Row],[Timestamp]],0)</f>
        <v>0</v>
      </c>
      <c r="H1301" s="8">
        <v>7.5</v>
      </c>
      <c r="I1301" s="8" t="str">
        <f t="shared" si="31"/>
        <v>Normal Time</v>
      </c>
      <c r="J1301" s="8"/>
      <c r="K1301" s="24" t="str">
        <f>INDEX(projects[job number],MATCH(TimeEntry2[[#This Row],[Project_ID]],projects[Project_ID],0))</f>
        <v>265720-10</v>
      </c>
      <c r="L1301" s="8" t="str">
        <f>IF(TimeEntry2[[#This Row],[Date]]=0,"",WEEKDAY(G1301,2))</f>
        <v/>
      </c>
      <c r="M1301" s="28" t="e">
        <f>YEAR(TimeEntry2[[#This Row],[WkEnd]])</f>
        <v>#REF!</v>
      </c>
      <c r="N1301" s="28" t="e">
        <f>WEEKNUM(TimeEntry2[[#This Row],[WkEnd]])</f>
        <v>#REF!</v>
      </c>
      <c r="O1301" s="28" t="e">
        <f>TimeEntry2[[#This Row],[Year]]&amp;"-"&amp;TimeEntry2[[#This Row],[WkNo]]</f>
        <v>#REF!</v>
      </c>
    </row>
    <row r="1302" spans="1:15" x14ac:dyDescent="0.25">
      <c r="A1302" s="26" t="e">
        <f>MOD(IF(ROW()=2,  0.1,    IF(INDEX(TimeEntry2[WkEnd],ROW()-1)  =INDEX(TimeEntry2[WkEnd],ROW()-2),    INDEX(TimeEntry2[format],ROW()-2),    INDEX(TimeEntry2[format],ROW()-2)    +1)),2)</f>
        <v>#REF!</v>
      </c>
      <c r="B1302" s="6"/>
      <c r="C1302" s="7"/>
      <c r="D1302" s="8" t="s">
        <v>188</v>
      </c>
      <c r="E1302" s="7" t="e">
        <f>IF(TimeEntry2[[#This Row],[Date]]=0,#REF!,G1302+(7-L1302))</f>
        <v>#REF!</v>
      </c>
      <c r="F1302" s="21" t="str">
        <f>INDEX(projects[Charge_Code],MATCH(TimeEntry2[[#This Row],[Project_ID]],projects[Project_ID],0))</f>
        <v>265720-10 VBB - Design Basis</v>
      </c>
      <c r="G1302" s="27">
        <f>ROUNDDOWN(TimeEntry2[[#This Row],[Timestamp]],0)</f>
        <v>0</v>
      </c>
      <c r="H1302" s="8">
        <v>2</v>
      </c>
      <c r="I1302" s="8" t="str">
        <f t="shared" si="31"/>
        <v>Normal Time</v>
      </c>
      <c r="J1302" s="8"/>
      <c r="K1302" s="24" t="str">
        <f>INDEX(projects[job number],MATCH(TimeEntry2[[#This Row],[Project_ID]],projects[Project_ID],0))</f>
        <v>265720-10</v>
      </c>
      <c r="L1302" s="8" t="str">
        <f>IF(TimeEntry2[[#This Row],[Date]]=0,"",WEEKDAY(G1302,2))</f>
        <v/>
      </c>
      <c r="M1302" s="28" t="e">
        <f>YEAR(TimeEntry2[[#This Row],[WkEnd]])</f>
        <v>#REF!</v>
      </c>
      <c r="N1302" s="28" t="e">
        <f>WEEKNUM(TimeEntry2[[#This Row],[WkEnd]])</f>
        <v>#REF!</v>
      </c>
      <c r="O1302" s="28" t="e">
        <f>TimeEntry2[[#This Row],[Year]]&amp;"-"&amp;TimeEntry2[[#This Row],[WkNo]]</f>
        <v>#REF!</v>
      </c>
    </row>
    <row r="1303" spans="1:15" x14ac:dyDescent="0.25">
      <c r="A1303" s="26" t="e">
        <f>MOD(IF(ROW()=2,  0.1,    IF(INDEX(TimeEntry2[WkEnd],ROW()-1)  =INDEX(TimeEntry2[WkEnd],ROW()-2),    INDEX(TimeEntry2[format],ROW()-2),    INDEX(TimeEntry2[format],ROW()-2)    +1)),2)</f>
        <v>#REF!</v>
      </c>
      <c r="B1303" s="6"/>
      <c r="C1303" s="7"/>
      <c r="D1303" s="8" t="s">
        <v>188</v>
      </c>
      <c r="E1303" s="7" t="e">
        <f>IF(TimeEntry2[[#This Row],[Date]]=0,#REF!,G1303+(7-L1303))</f>
        <v>#REF!</v>
      </c>
      <c r="F1303" s="21" t="str">
        <f>INDEX(projects[Charge_Code],MATCH(TimeEntry2[[#This Row],[Project_ID]],projects[Project_ID],0))</f>
        <v>265720-10 VBB - Design Basis</v>
      </c>
      <c r="G1303" s="27">
        <f>ROUNDDOWN(TimeEntry2[[#This Row],[Timestamp]],0)</f>
        <v>0</v>
      </c>
      <c r="H1303" s="8">
        <v>3</v>
      </c>
      <c r="I1303" s="8" t="str">
        <f t="shared" si="31"/>
        <v>Normal Time</v>
      </c>
      <c r="J1303" s="8"/>
      <c r="K1303" s="24" t="str">
        <f>INDEX(projects[job number],MATCH(TimeEntry2[[#This Row],[Project_ID]],projects[Project_ID],0))</f>
        <v>265720-10</v>
      </c>
      <c r="L1303" s="8" t="str">
        <f>IF(TimeEntry2[[#This Row],[Date]]=0,"",WEEKDAY(G1303,2))</f>
        <v/>
      </c>
      <c r="M1303" s="28" t="e">
        <f>YEAR(TimeEntry2[[#This Row],[WkEnd]])</f>
        <v>#REF!</v>
      </c>
      <c r="N1303" s="28" t="e">
        <f>WEEKNUM(TimeEntry2[[#This Row],[WkEnd]])</f>
        <v>#REF!</v>
      </c>
      <c r="O1303" s="28" t="e">
        <f>TimeEntry2[[#This Row],[Year]]&amp;"-"&amp;TimeEntry2[[#This Row],[WkNo]]</f>
        <v>#REF!</v>
      </c>
    </row>
    <row r="1304" spans="1:15" x14ac:dyDescent="0.25">
      <c r="A1304" s="26" t="e">
        <f>MOD(IF(ROW()=2,  0.1,    IF(INDEX(TimeEntry2[WkEnd],ROW()-1)  =INDEX(TimeEntry2[WkEnd],ROW()-2),    INDEX(TimeEntry2[format],ROW()-2),    INDEX(TimeEntry2[format],ROW()-2)    +1)),2)</f>
        <v>#REF!</v>
      </c>
      <c r="B1304" s="6"/>
      <c r="C1304" s="7"/>
      <c r="D1304" s="8" t="s">
        <v>158</v>
      </c>
      <c r="E1304" s="7" t="e">
        <f>IF(TimeEntry2[[#This Row],[Date]]=0,#REF!,G1304+(7-L1304))</f>
        <v>#REF!</v>
      </c>
      <c r="F1304" s="21" t="str">
        <f>INDEX(projects[Charge_Code],MATCH(TimeEntry2[[#This Row],[Project_ID]],projects[Project_ID],0))</f>
        <v>261723-02 SMP</v>
      </c>
      <c r="G1304" s="27">
        <f>ROUNDDOWN(TimeEntry2[[#This Row],[Timestamp]],0)</f>
        <v>0</v>
      </c>
      <c r="H1304" s="8">
        <v>2.5</v>
      </c>
      <c r="I1304" s="8" t="str">
        <f t="shared" si="31"/>
        <v>Normal Time</v>
      </c>
      <c r="J1304" s="8"/>
      <c r="K1304" s="24" t="str">
        <f>INDEX(projects[job number],MATCH(TimeEntry2[[#This Row],[Project_ID]],projects[Project_ID],0))</f>
        <v>261723-02</v>
      </c>
      <c r="L1304" s="8" t="str">
        <f>IF(TimeEntry2[[#This Row],[Date]]=0,"",WEEKDAY(G1304,2))</f>
        <v/>
      </c>
      <c r="M1304" s="28" t="e">
        <f>YEAR(TimeEntry2[[#This Row],[WkEnd]])</f>
        <v>#REF!</v>
      </c>
      <c r="N1304" s="28" t="e">
        <f>WEEKNUM(TimeEntry2[[#This Row],[WkEnd]])</f>
        <v>#REF!</v>
      </c>
      <c r="O1304" s="28" t="e">
        <f>TimeEntry2[[#This Row],[Year]]&amp;"-"&amp;TimeEntry2[[#This Row],[WkNo]]</f>
        <v>#REF!</v>
      </c>
    </row>
    <row r="1305" spans="1:15" x14ac:dyDescent="0.25">
      <c r="A1305" s="26" t="e">
        <f>MOD(IF(ROW()=2,  0.1,    IF(INDEX(TimeEntry2[WkEnd],ROW()-1)  =INDEX(TimeEntry2[WkEnd],ROW()-2),    INDEX(TimeEntry2[format],ROW()-2),    INDEX(TimeEntry2[format],ROW()-2)    +1)),2)</f>
        <v>#REF!</v>
      </c>
      <c r="B1305" s="6"/>
      <c r="C1305" s="7"/>
      <c r="D1305" s="8" t="s">
        <v>158</v>
      </c>
      <c r="E1305" s="7" t="e">
        <f>IF(TimeEntry2[[#This Row],[Date]]=0,#REF!,G1305+(7-L1305))</f>
        <v>#REF!</v>
      </c>
      <c r="F1305" s="21" t="str">
        <f>INDEX(projects[Charge_Code],MATCH(TimeEntry2[[#This Row],[Project_ID]],projects[Project_ID],0))</f>
        <v>261723-02 SMP</v>
      </c>
      <c r="G1305" s="27">
        <f>ROUNDDOWN(TimeEntry2[[#This Row],[Timestamp]],0)</f>
        <v>0</v>
      </c>
      <c r="H1305" s="8">
        <v>5</v>
      </c>
      <c r="I1305" s="8" t="str">
        <f t="shared" si="31"/>
        <v>Normal Time</v>
      </c>
      <c r="J1305" s="8"/>
      <c r="K1305" s="24" t="str">
        <f>INDEX(projects[job number],MATCH(TimeEntry2[[#This Row],[Project_ID]],projects[Project_ID],0))</f>
        <v>261723-02</v>
      </c>
      <c r="L1305" s="8" t="str">
        <f>IF(TimeEntry2[[#This Row],[Date]]=0,"",WEEKDAY(G1305,2))</f>
        <v/>
      </c>
      <c r="M1305" s="28" t="e">
        <f>YEAR(TimeEntry2[[#This Row],[WkEnd]])</f>
        <v>#REF!</v>
      </c>
      <c r="N1305" s="28" t="e">
        <f>WEEKNUM(TimeEntry2[[#This Row],[WkEnd]])</f>
        <v>#REF!</v>
      </c>
      <c r="O1305" s="28" t="e">
        <f>TimeEntry2[[#This Row],[Year]]&amp;"-"&amp;TimeEntry2[[#This Row],[WkNo]]</f>
        <v>#REF!</v>
      </c>
    </row>
    <row r="1306" spans="1:15" x14ac:dyDescent="0.25">
      <c r="A1306" s="26" t="e">
        <f>MOD(IF(ROW()=2,  0.1,    IF(INDEX(TimeEntry2[WkEnd],ROW()-1)  =INDEX(TimeEntry2[WkEnd],ROW()-2),    INDEX(TimeEntry2[format],ROW()-2),    INDEX(TimeEntry2[format],ROW()-2)    +1)),2)</f>
        <v>#REF!</v>
      </c>
      <c r="B1306" s="6"/>
      <c r="C1306" s="7"/>
      <c r="D1306" s="8" t="s">
        <v>188</v>
      </c>
      <c r="E1306" s="7" t="e">
        <f>IF(TimeEntry2[[#This Row],[Date]]=0,#REF!,G1306+(7-L1306))</f>
        <v>#REF!</v>
      </c>
      <c r="F1306" s="21" t="str">
        <f>INDEX(projects[Charge_Code],MATCH(TimeEntry2[[#This Row],[Project_ID]],projects[Project_ID],0))</f>
        <v>265720-10 VBB - Design Basis</v>
      </c>
      <c r="G1306" s="27">
        <f>ROUNDDOWN(TimeEntry2[[#This Row],[Timestamp]],0)</f>
        <v>0</v>
      </c>
      <c r="H1306" s="8">
        <v>2.5</v>
      </c>
      <c r="I1306" s="8" t="str">
        <f t="shared" si="31"/>
        <v>Normal Time</v>
      </c>
      <c r="J1306" s="8"/>
      <c r="K1306" s="24" t="str">
        <f>INDEX(projects[job number],MATCH(TimeEntry2[[#This Row],[Project_ID]],projects[Project_ID],0))</f>
        <v>265720-10</v>
      </c>
      <c r="L1306" s="8" t="str">
        <f>IF(TimeEntry2[[#This Row],[Date]]=0,"",WEEKDAY(G1306,2))</f>
        <v/>
      </c>
      <c r="M1306" s="28" t="e">
        <f>YEAR(TimeEntry2[[#This Row],[WkEnd]])</f>
        <v>#REF!</v>
      </c>
      <c r="N1306" s="28" t="e">
        <f>WEEKNUM(TimeEntry2[[#This Row],[WkEnd]])</f>
        <v>#REF!</v>
      </c>
      <c r="O1306" s="28" t="e">
        <f>TimeEntry2[[#This Row],[Year]]&amp;"-"&amp;TimeEntry2[[#This Row],[WkNo]]</f>
        <v>#REF!</v>
      </c>
    </row>
    <row r="1307" spans="1:15" x14ac:dyDescent="0.25">
      <c r="A1307" s="26" t="e">
        <f>MOD(IF(ROW()=2,  0.1,    IF(INDEX(TimeEntry2[WkEnd],ROW()-1)  =INDEX(TimeEntry2[WkEnd],ROW()-2),    INDEX(TimeEntry2[format],ROW()-2),    INDEX(TimeEntry2[format],ROW()-2)    +1)),2)</f>
        <v>#REF!</v>
      </c>
      <c r="B1307" s="6"/>
      <c r="C1307" s="7"/>
      <c r="D1307" s="8" t="s">
        <v>158</v>
      </c>
      <c r="E1307" s="7" t="e">
        <f>IF(TimeEntry2[[#This Row],[Date]]=0,#REF!,G1307+(7-L1307))</f>
        <v>#REF!</v>
      </c>
      <c r="F1307" s="21" t="str">
        <f>INDEX(projects[Charge_Code],MATCH(TimeEntry2[[#This Row],[Project_ID]],projects[Project_ID],0))</f>
        <v>261723-02 SMP</v>
      </c>
      <c r="G1307" s="27">
        <f>ROUNDDOWN(TimeEntry2[[#This Row],[Timestamp]],0)</f>
        <v>0</v>
      </c>
      <c r="H1307" s="8">
        <v>2.5</v>
      </c>
      <c r="I1307" s="8" t="str">
        <f t="shared" si="31"/>
        <v>Normal Time</v>
      </c>
      <c r="J1307" s="8"/>
      <c r="K1307" s="24" t="str">
        <f>INDEX(projects[job number],MATCH(TimeEntry2[[#This Row],[Project_ID]],projects[Project_ID],0))</f>
        <v>261723-02</v>
      </c>
      <c r="L1307" s="8" t="str">
        <f>IF(TimeEntry2[[#This Row],[Date]]=0,"",WEEKDAY(G1307,2))</f>
        <v/>
      </c>
      <c r="M1307" s="28" t="e">
        <f>YEAR(TimeEntry2[[#This Row],[WkEnd]])</f>
        <v>#REF!</v>
      </c>
      <c r="N1307" s="28" t="e">
        <f>WEEKNUM(TimeEntry2[[#This Row],[WkEnd]])</f>
        <v>#REF!</v>
      </c>
      <c r="O1307" s="28" t="e">
        <f>TimeEntry2[[#This Row],[Year]]&amp;"-"&amp;TimeEntry2[[#This Row],[WkNo]]</f>
        <v>#REF!</v>
      </c>
    </row>
    <row r="1308" spans="1:15" x14ac:dyDescent="0.25">
      <c r="A1308" s="26" t="e">
        <f>MOD(IF(ROW()=2,  0.1,    IF(INDEX(TimeEntry2[WkEnd],ROW()-1)  =INDEX(TimeEntry2[WkEnd],ROW()-2),    INDEX(TimeEntry2[format],ROW()-2),    INDEX(TimeEntry2[format],ROW()-2)    +1)),2)</f>
        <v>#REF!</v>
      </c>
      <c r="B1308" s="6"/>
      <c r="C1308" s="7"/>
      <c r="D1308" s="8" t="s">
        <v>188</v>
      </c>
      <c r="E1308" s="7" t="e">
        <f>IF(TimeEntry2[[#This Row],[Date]]=0,#REF!,G1308+(7-L1308))</f>
        <v>#REF!</v>
      </c>
      <c r="F1308" s="21" t="str">
        <f>INDEX(projects[Charge_Code],MATCH(TimeEntry2[[#This Row],[Project_ID]],projects[Project_ID],0))</f>
        <v>265720-10 VBB - Design Basis</v>
      </c>
      <c r="G1308" s="27">
        <f>ROUNDDOWN(TimeEntry2[[#This Row],[Timestamp]],0)</f>
        <v>0</v>
      </c>
      <c r="H1308" s="8">
        <v>5</v>
      </c>
      <c r="I1308" s="8" t="str">
        <f t="shared" si="31"/>
        <v>Normal Time</v>
      </c>
      <c r="J1308" s="8"/>
      <c r="K1308" s="24" t="str">
        <f>INDEX(projects[job number],MATCH(TimeEntry2[[#This Row],[Project_ID]],projects[Project_ID],0))</f>
        <v>265720-10</v>
      </c>
      <c r="L1308" s="8" t="str">
        <f>IF(TimeEntry2[[#This Row],[Date]]=0,"",WEEKDAY(G1308,2))</f>
        <v/>
      </c>
      <c r="M1308" s="28" t="e">
        <f>YEAR(TimeEntry2[[#This Row],[WkEnd]])</f>
        <v>#REF!</v>
      </c>
      <c r="N1308" s="28" t="e">
        <f>WEEKNUM(TimeEntry2[[#This Row],[WkEnd]])</f>
        <v>#REF!</v>
      </c>
      <c r="O1308" s="28" t="e">
        <f>TimeEntry2[[#This Row],[Year]]&amp;"-"&amp;TimeEntry2[[#This Row],[WkNo]]</f>
        <v>#REF!</v>
      </c>
    </row>
    <row r="1309" spans="1:15" x14ac:dyDescent="0.25">
      <c r="A1309" s="26" t="e">
        <f>MOD(IF(ROW()=2,  0.1,    IF(INDEX(TimeEntry2[WkEnd],ROW()-1)  =INDEX(TimeEntry2[WkEnd],ROW()-2),    INDEX(TimeEntry2[format],ROW()-2),    INDEX(TimeEntry2[format],ROW()-2)    +1)),2)</f>
        <v>#REF!</v>
      </c>
      <c r="B1309" s="6"/>
      <c r="C1309" s="7"/>
      <c r="D1309" s="8" t="s">
        <v>188</v>
      </c>
      <c r="E1309" s="7" t="e">
        <f>IF(TimeEntry2[[#This Row],[Date]]=0,#REF!,G1309+(7-L1309))</f>
        <v>#REF!</v>
      </c>
      <c r="F1309" s="21" t="str">
        <f>INDEX(projects[Charge_Code],MATCH(TimeEntry2[[#This Row],[Project_ID]],projects[Project_ID],0))</f>
        <v>265720-10 VBB - Design Basis</v>
      </c>
      <c r="G1309" s="27">
        <f>ROUNDDOWN(TimeEntry2[[#This Row],[Timestamp]],0)</f>
        <v>0</v>
      </c>
      <c r="H1309" s="8">
        <v>7.5</v>
      </c>
      <c r="I1309" s="8" t="str">
        <f t="shared" si="31"/>
        <v>Normal Time</v>
      </c>
      <c r="J1309" s="8"/>
      <c r="K1309" s="24" t="str">
        <f>INDEX(projects[job number],MATCH(TimeEntry2[[#This Row],[Project_ID]],projects[Project_ID],0))</f>
        <v>265720-10</v>
      </c>
      <c r="L1309" s="8" t="str">
        <f>IF(TimeEntry2[[#This Row],[Date]]=0,"",WEEKDAY(G1309,2))</f>
        <v/>
      </c>
      <c r="M1309" s="28" t="e">
        <f>YEAR(TimeEntry2[[#This Row],[WkEnd]])</f>
        <v>#REF!</v>
      </c>
      <c r="N1309" s="28" t="e">
        <f>WEEKNUM(TimeEntry2[[#This Row],[WkEnd]])</f>
        <v>#REF!</v>
      </c>
      <c r="O1309" s="28" t="e">
        <f>TimeEntry2[[#This Row],[Year]]&amp;"-"&amp;TimeEntry2[[#This Row],[WkNo]]</f>
        <v>#REF!</v>
      </c>
    </row>
    <row r="1310" spans="1:15" x14ac:dyDescent="0.25">
      <c r="A1310" s="26" t="e">
        <f>MOD(IF(ROW()=2,  0.1,    IF(INDEX(TimeEntry2[WkEnd],ROW()-1)  =INDEX(TimeEntry2[WkEnd],ROW()-2),    INDEX(TimeEntry2[format],ROW()-2),    INDEX(TimeEntry2[format],ROW()-2)    +1)),2)</f>
        <v>#REF!</v>
      </c>
      <c r="B1310" s="6"/>
      <c r="C1310" s="7"/>
      <c r="D1310" s="8" t="s">
        <v>0</v>
      </c>
      <c r="E1310" s="7" t="e">
        <f>IF(TimeEntry2[[#This Row],[Date]]=0,#REF!,G1310+(7-L1310))</f>
        <v>#REF!</v>
      </c>
      <c r="F1310" s="21" t="str">
        <f>INDEX(projects[Charge_Code],MATCH(TimeEntry2[[#This Row],[Project_ID]],projects[Project_ID],0))</f>
        <v>266122-21 A465</v>
      </c>
      <c r="G1310" s="27">
        <f>ROUNDDOWN(TimeEntry2[[#This Row],[Timestamp]],0)</f>
        <v>0</v>
      </c>
      <c r="H1310" s="8">
        <v>7.5</v>
      </c>
      <c r="I1310" s="8" t="str">
        <f t="shared" si="31"/>
        <v>Normal Time</v>
      </c>
      <c r="J1310" s="8"/>
      <c r="K1310" s="24" t="str">
        <f>INDEX(projects[job number],MATCH(TimeEntry2[[#This Row],[Project_ID]],projects[Project_ID],0))</f>
        <v>266122-21</v>
      </c>
      <c r="L1310" s="8" t="str">
        <f>IF(TimeEntry2[[#This Row],[Date]]=0,"",WEEKDAY(G1310,2))</f>
        <v/>
      </c>
      <c r="M1310" s="28" t="e">
        <f>YEAR(TimeEntry2[[#This Row],[WkEnd]])</f>
        <v>#REF!</v>
      </c>
      <c r="N1310" s="28" t="e">
        <f>WEEKNUM(TimeEntry2[[#This Row],[WkEnd]])</f>
        <v>#REF!</v>
      </c>
      <c r="O1310" s="28" t="e">
        <f>TimeEntry2[[#This Row],[Year]]&amp;"-"&amp;TimeEntry2[[#This Row],[WkNo]]</f>
        <v>#REF!</v>
      </c>
    </row>
    <row r="1311" spans="1:15" x14ac:dyDescent="0.25">
      <c r="A1311" s="26" t="e">
        <f>MOD(IF(ROW()=2,  0.1,    IF(INDEX(TimeEntry2[WkEnd],ROW()-1)  =INDEX(TimeEntry2[WkEnd],ROW()-2),    INDEX(TimeEntry2[format],ROW()-2),    INDEX(TimeEntry2[format],ROW()-2)    +1)),2)</f>
        <v>#REF!</v>
      </c>
      <c r="B1311" s="6"/>
      <c r="C1311" s="7"/>
      <c r="D1311" s="8" t="s">
        <v>188</v>
      </c>
      <c r="E1311" s="7" t="e">
        <f>IF(TimeEntry2[[#This Row],[Date]]=0,#REF!,G1311+(7-L1311))</f>
        <v>#REF!</v>
      </c>
      <c r="F1311" s="21" t="str">
        <f>INDEX(projects[Charge_Code],MATCH(TimeEntry2[[#This Row],[Project_ID]],projects[Project_ID],0))</f>
        <v>265720-10 VBB - Design Basis</v>
      </c>
      <c r="G1311" s="27">
        <f>ROUNDDOWN(TimeEntry2[[#This Row],[Timestamp]],0)</f>
        <v>0</v>
      </c>
      <c r="H1311" s="8">
        <v>7.5</v>
      </c>
      <c r="I1311" s="8" t="str">
        <f t="shared" si="31"/>
        <v>Normal Time</v>
      </c>
      <c r="J1311" s="8"/>
      <c r="K1311" s="24" t="str">
        <f>INDEX(projects[job number],MATCH(TimeEntry2[[#This Row],[Project_ID]],projects[Project_ID],0))</f>
        <v>265720-10</v>
      </c>
      <c r="L1311" s="8" t="str">
        <f>IF(TimeEntry2[[#This Row],[Date]]=0,"",WEEKDAY(G1311,2))</f>
        <v/>
      </c>
      <c r="M1311" s="28" t="e">
        <f>YEAR(TimeEntry2[[#This Row],[WkEnd]])</f>
        <v>#REF!</v>
      </c>
      <c r="N1311" s="28" t="e">
        <f>WEEKNUM(TimeEntry2[[#This Row],[WkEnd]])</f>
        <v>#REF!</v>
      </c>
      <c r="O1311" s="28" t="e">
        <f>TimeEntry2[[#This Row],[Year]]&amp;"-"&amp;TimeEntry2[[#This Row],[WkNo]]</f>
        <v>#REF!</v>
      </c>
    </row>
    <row r="1312" spans="1:15" x14ac:dyDescent="0.25">
      <c r="A1312" s="26" t="e">
        <f>MOD(IF(ROW()=2,  0.1,    IF(INDEX(TimeEntry2[WkEnd],ROW()-1)  =INDEX(TimeEntry2[WkEnd],ROW()-2),    INDEX(TimeEntry2[format],ROW()-2),    INDEX(TimeEntry2[format],ROW()-2)    +1)),2)</f>
        <v>#REF!</v>
      </c>
      <c r="B1312" s="6"/>
      <c r="C1312" s="7"/>
      <c r="D1312" s="8" t="s">
        <v>188</v>
      </c>
      <c r="E1312" s="7" t="e">
        <f>IF(TimeEntry2[[#This Row],[Date]]=0,#REF!,G1312+(7-L1312))</f>
        <v>#REF!</v>
      </c>
      <c r="F1312" s="21" t="str">
        <f>INDEX(projects[Charge_Code],MATCH(TimeEntry2[[#This Row],[Project_ID]],projects[Project_ID],0))</f>
        <v>265720-10 VBB - Design Basis</v>
      </c>
      <c r="G1312" s="27">
        <f>ROUNDDOWN(TimeEntry2[[#This Row],[Timestamp]],0)</f>
        <v>0</v>
      </c>
      <c r="H1312" s="8">
        <v>7.5</v>
      </c>
      <c r="I1312" s="8" t="str">
        <f t="shared" si="31"/>
        <v>Normal Time</v>
      </c>
      <c r="J1312" s="8"/>
      <c r="K1312" s="24" t="str">
        <f>INDEX(projects[job number],MATCH(TimeEntry2[[#This Row],[Project_ID]],projects[Project_ID],0))</f>
        <v>265720-10</v>
      </c>
      <c r="L1312" s="8" t="str">
        <f>IF(TimeEntry2[[#This Row],[Date]]=0,"",WEEKDAY(G1312,2))</f>
        <v/>
      </c>
      <c r="M1312" s="28" t="e">
        <f>YEAR(TimeEntry2[[#This Row],[WkEnd]])</f>
        <v>#REF!</v>
      </c>
      <c r="N1312" s="28" t="e">
        <f>WEEKNUM(TimeEntry2[[#This Row],[WkEnd]])</f>
        <v>#REF!</v>
      </c>
      <c r="O1312" s="28" t="e">
        <f>TimeEntry2[[#This Row],[Year]]&amp;"-"&amp;TimeEntry2[[#This Row],[WkNo]]</f>
        <v>#REF!</v>
      </c>
    </row>
    <row r="1313" spans="1:15" x14ac:dyDescent="0.25">
      <c r="A1313" s="26" t="e">
        <f>MOD(IF(ROW()=2,  0.1,    IF(INDEX(TimeEntry2[WkEnd],ROW()-1)  =INDEX(TimeEntry2[WkEnd],ROW()-2),    INDEX(TimeEntry2[format],ROW()-2),    INDEX(TimeEntry2[format],ROW()-2)    +1)),2)</f>
        <v>#REF!</v>
      </c>
      <c r="B1313" s="6"/>
      <c r="C1313" s="7"/>
      <c r="D1313" s="8" t="s">
        <v>188</v>
      </c>
      <c r="E1313" s="7" t="e">
        <f>IF(TimeEntry2[[#This Row],[Date]]=0,#REF!,G1313+(7-L1313))</f>
        <v>#REF!</v>
      </c>
      <c r="F1313" s="21" t="str">
        <f>INDEX(projects[Charge_Code],MATCH(TimeEntry2[[#This Row],[Project_ID]],projects[Project_ID],0))</f>
        <v>265720-10 VBB - Design Basis</v>
      </c>
      <c r="G1313" s="27">
        <f>ROUNDDOWN(TimeEntry2[[#This Row],[Timestamp]],0)</f>
        <v>0</v>
      </c>
      <c r="H1313" s="8">
        <v>7.5</v>
      </c>
      <c r="I1313" s="8" t="str">
        <f t="shared" si="31"/>
        <v>Normal Time</v>
      </c>
      <c r="J1313" s="8"/>
      <c r="K1313" s="24" t="str">
        <f>INDEX(projects[job number],MATCH(TimeEntry2[[#This Row],[Project_ID]],projects[Project_ID],0))</f>
        <v>265720-10</v>
      </c>
      <c r="L1313" s="8" t="str">
        <f>IF(TimeEntry2[[#This Row],[Date]]=0,"",WEEKDAY(G1313,2))</f>
        <v/>
      </c>
      <c r="M1313" s="28" t="e">
        <f>YEAR(TimeEntry2[[#This Row],[WkEnd]])</f>
        <v>#REF!</v>
      </c>
      <c r="N1313" s="28" t="e">
        <f>WEEKNUM(TimeEntry2[[#This Row],[WkEnd]])</f>
        <v>#REF!</v>
      </c>
      <c r="O1313" s="28" t="e">
        <f>TimeEntry2[[#This Row],[Year]]&amp;"-"&amp;TimeEntry2[[#This Row],[WkNo]]</f>
        <v>#REF!</v>
      </c>
    </row>
    <row r="1314" spans="1:15" x14ac:dyDescent="0.25">
      <c r="A1314" s="26" t="e">
        <f>MOD(IF(ROW()=2,  0.1,    IF(INDEX(TimeEntry2[WkEnd],ROW()-1)  =INDEX(TimeEntry2[WkEnd],ROW()-2),    INDEX(TimeEntry2[format],ROW()-2),    INDEX(TimeEntry2[format],ROW()-2)    +1)),2)</f>
        <v>#REF!</v>
      </c>
      <c r="B1314" s="6"/>
      <c r="C1314" s="7"/>
      <c r="D1314" s="8" t="s">
        <v>0</v>
      </c>
      <c r="E1314" s="7" t="e">
        <f>IF(TimeEntry2[[#This Row],[Date]]=0,#REF!,G1314+(7-L1314))</f>
        <v>#REF!</v>
      </c>
      <c r="F1314" s="21" t="str">
        <f>INDEX(projects[Charge_Code],MATCH(TimeEntry2[[#This Row],[Project_ID]],projects[Project_ID],0))</f>
        <v>266122-21 A465</v>
      </c>
      <c r="G1314" s="27">
        <f>ROUNDDOWN(TimeEntry2[[#This Row],[Timestamp]],0)</f>
        <v>0</v>
      </c>
      <c r="H1314" s="8">
        <v>7.5</v>
      </c>
      <c r="I1314" s="8" t="str">
        <f t="shared" si="31"/>
        <v>Normal Time</v>
      </c>
      <c r="J1314" s="8"/>
      <c r="K1314" s="24" t="str">
        <f>INDEX(projects[job number],MATCH(TimeEntry2[[#This Row],[Project_ID]],projects[Project_ID],0))</f>
        <v>266122-21</v>
      </c>
      <c r="L1314" s="8" t="str">
        <f>IF(TimeEntry2[[#This Row],[Date]]=0,"",WEEKDAY(G1314,2))</f>
        <v/>
      </c>
      <c r="M1314" s="28" t="e">
        <f>YEAR(TimeEntry2[[#This Row],[WkEnd]])</f>
        <v>#REF!</v>
      </c>
      <c r="N1314" s="28" t="e">
        <f>WEEKNUM(TimeEntry2[[#This Row],[WkEnd]])</f>
        <v>#REF!</v>
      </c>
      <c r="O1314" s="28" t="e">
        <f>TimeEntry2[[#This Row],[Year]]&amp;"-"&amp;TimeEntry2[[#This Row],[WkNo]]</f>
        <v>#REF!</v>
      </c>
    </row>
    <row r="1315" spans="1:15" x14ac:dyDescent="0.25">
      <c r="A1315" s="26" t="e">
        <f>MOD(IF(ROW()=2,  0.1,    IF(INDEX(TimeEntry2[WkEnd],ROW()-1)  =INDEX(TimeEntry2[WkEnd],ROW()-2),    INDEX(TimeEntry2[format],ROW()-2),    INDEX(TimeEntry2[format],ROW()-2)    +1)),2)</f>
        <v>#REF!</v>
      </c>
      <c r="B1315" s="6"/>
      <c r="C1315" s="7"/>
      <c r="D1315" s="8" t="s">
        <v>0</v>
      </c>
      <c r="E1315" s="7" t="e">
        <f>IF(TimeEntry2[[#This Row],[Date]]=0,#REF!,G1315+(7-L1315))</f>
        <v>#REF!</v>
      </c>
      <c r="F1315" s="21" t="str">
        <f>INDEX(projects[Charge_Code],MATCH(TimeEntry2[[#This Row],[Project_ID]],projects[Project_ID],0))</f>
        <v>266122-21 A465</v>
      </c>
      <c r="G1315" s="27">
        <f>ROUNDDOWN(TimeEntry2[[#This Row],[Timestamp]],0)</f>
        <v>0</v>
      </c>
      <c r="H1315" s="8">
        <v>5</v>
      </c>
      <c r="I1315" s="8" t="str">
        <f t="shared" si="31"/>
        <v>Normal Time</v>
      </c>
      <c r="J1315" s="8"/>
      <c r="K1315" s="24" t="str">
        <f>INDEX(projects[job number],MATCH(TimeEntry2[[#This Row],[Project_ID]],projects[Project_ID],0))</f>
        <v>266122-21</v>
      </c>
      <c r="L1315" s="8" t="str">
        <f>IF(TimeEntry2[[#This Row],[Date]]=0,"",WEEKDAY(G1315,2))</f>
        <v/>
      </c>
      <c r="M1315" s="28" t="e">
        <f>YEAR(TimeEntry2[[#This Row],[WkEnd]])</f>
        <v>#REF!</v>
      </c>
      <c r="N1315" s="28" t="e">
        <f>WEEKNUM(TimeEntry2[[#This Row],[WkEnd]])</f>
        <v>#REF!</v>
      </c>
      <c r="O1315" s="28" t="e">
        <f>TimeEntry2[[#This Row],[Year]]&amp;"-"&amp;TimeEntry2[[#This Row],[WkNo]]</f>
        <v>#REF!</v>
      </c>
    </row>
    <row r="1316" spans="1:15" x14ac:dyDescent="0.25">
      <c r="A1316" s="26" t="e">
        <f>MOD(IF(ROW()=2,  0.1,    IF(INDEX(TimeEntry2[WkEnd],ROW()-1)  =INDEX(TimeEntry2[WkEnd],ROW()-2),    INDEX(TimeEntry2[format],ROW()-2),    INDEX(TimeEntry2[format],ROW()-2)    +1)),2)</f>
        <v>#REF!</v>
      </c>
      <c r="B1316" s="6"/>
      <c r="C1316" s="7"/>
      <c r="D1316" s="8" t="s">
        <v>0</v>
      </c>
      <c r="E1316" s="7" t="e">
        <f>IF(TimeEntry2[[#This Row],[Date]]=0,#REF!,G1316+(7-L1316))</f>
        <v>#REF!</v>
      </c>
      <c r="F1316" s="21" t="str">
        <f>INDEX(projects[Charge_Code],MATCH(TimeEntry2[[#This Row],[Project_ID]],projects[Project_ID],0))</f>
        <v>266122-21 A465</v>
      </c>
      <c r="G1316" s="27">
        <f>ROUNDDOWN(TimeEntry2[[#This Row],[Timestamp]],0)</f>
        <v>0</v>
      </c>
      <c r="H1316" s="8">
        <v>2.5</v>
      </c>
      <c r="I1316" s="8" t="str">
        <f t="shared" si="31"/>
        <v>Normal Time</v>
      </c>
      <c r="J1316" s="8"/>
      <c r="K1316" s="24" t="str">
        <f>INDEX(projects[job number],MATCH(TimeEntry2[[#This Row],[Project_ID]],projects[Project_ID],0))</f>
        <v>266122-21</v>
      </c>
      <c r="L1316" s="8" t="str">
        <f>IF(TimeEntry2[[#This Row],[Date]]=0,"",WEEKDAY(G1316,2))</f>
        <v/>
      </c>
      <c r="M1316" s="28" t="e">
        <f>YEAR(TimeEntry2[[#This Row],[WkEnd]])</f>
        <v>#REF!</v>
      </c>
      <c r="N1316" s="28" t="e">
        <f>WEEKNUM(TimeEntry2[[#This Row],[WkEnd]])</f>
        <v>#REF!</v>
      </c>
      <c r="O1316" s="28" t="e">
        <f>TimeEntry2[[#This Row],[Year]]&amp;"-"&amp;TimeEntry2[[#This Row],[WkNo]]</f>
        <v>#REF!</v>
      </c>
    </row>
    <row r="1317" spans="1:15" x14ac:dyDescent="0.25">
      <c r="A1317" s="26" t="e">
        <f>MOD(IF(ROW()=2,  0.1,    IF(INDEX(TimeEntry2[WkEnd],ROW()-1)  =INDEX(TimeEntry2[WkEnd],ROW()-2),    INDEX(TimeEntry2[format],ROW()-2),    INDEX(TimeEntry2[format],ROW()-2)    +1)),2)</f>
        <v>#REF!</v>
      </c>
      <c r="B1317" s="6"/>
      <c r="C1317" s="7"/>
      <c r="D1317" s="8" t="s">
        <v>0</v>
      </c>
      <c r="E1317" s="7" t="e">
        <f>IF(TimeEntry2[[#This Row],[Date]]=0,#REF!,G1317+(7-L1317))</f>
        <v>#REF!</v>
      </c>
      <c r="F1317" s="21" t="str">
        <f>INDEX(projects[Charge_Code],MATCH(TimeEntry2[[#This Row],[Project_ID]],projects[Project_ID],0))</f>
        <v>266122-21 A465</v>
      </c>
      <c r="G1317" s="27">
        <f>ROUNDDOWN(TimeEntry2[[#This Row],[Timestamp]],0)</f>
        <v>0</v>
      </c>
      <c r="H1317" s="8">
        <v>7.5</v>
      </c>
      <c r="I1317" s="8" t="str">
        <f t="shared" si="31"/>
        <v>Normal Time</v>
      </c>
      <c r="J1317" s="8"/>
      <c r="K1317" s="24" t="str">
        <f>INDEX(projects[job number],MATCH(TimeEntry2[[#This Row],[Project_ID]],projects[Project_ID],0))</f>
        <v>266122-21</v>
      </c>
      <c r="L1317" s="8" t="str">
        <f>IF(TimeEntry2[[#This Row],[Date]]=0,"",WEEKDAY(G1317,2))</f>
        <v/>
      </c>
      <c r="M1317" s="28" t="e">
        <f>YEAR(TimeEntry2[[#This Row],[WkEnd]])</f>
        <v>#REF!</v>
      </c>
      <c r="N1317" s="28" t="e">
        <f>WEEKNUM(TimeEntry2[[#This Row],[WkEnd]])</f>
        <v>#REF!</v>
      </c>
      <c r="O1317" s="28" t="e">
        <f>TimeEntry2[[#This Row],[Year]]&amp;"-"&amp;TimeEntry2[[#This Row],[WkNo]]</f>
        <v>#REF!</v>
      </c>
    </row>
    <row r="1318" spans="1:15" x14ac:dyDescent="0.25">
      <c r="A1318" s="26" t="e">
        <f>MOD(IF(ROW()=2,  0.1,    IF(INDEX(TimeEntry2[WkEnd],ROW()-1)  =INDEX(TimeEntry2[WkEnd],ROW()-2),    INDEX(TimeEntry2[format],ROW()-2),    INDEX(TimeEntry2[format],ROW()-2)    +1)),2)</f>
        <v>#REF!</v>
      </c>
      <c r="B1318" s="6"/>
      <c r="C1318" s="7"/>
      <c r="D1318" s="8" t="s">
        <v>188</v>
      </c>
      <c r="E1318" s="7" t="e">
        <f>IF(TimeEntry2[[#This Row],[Date]]=0,#REF!,G1318+(7-L1318))</f>
        <v>#REF!</v>
      </c>
      <c r="F1318" s="21" t="str">
        <f>INDEX(projects[Charge_Code],MATCH(TimeEntry2[[#This Row],[Project_ID]],projects[Project_ID],0))</f>
        <v>265720-10 VBB - Design Basis</v>
      </c>
      <c r="G1318" s="27">
        <f>ROUNDDOWN(TimeEntry2[[#This Row],[Timestamp]],0)</f>
        <v>0</v>
      </c>
      <c r="H1318" s="8">
        <v>7.5</v>
      </c>
      <c r="I1318" s="8" t="str">
        <f t="shared" si="31"/>
        <v>Normal Time</v>
      </c>
      <c r="J1318" s="8"/>
      <c r="K1318" s="24" t="str">
        <f>INDEX(projects[job number],MATCH(TimeEntry2[[#This Row],[Project_ID]],projects[Project_ID],0))</f>
        <v>265720-10</v>
      </c>
      <c r="L1318" s="8" t="str">
        <f>IF(TimeEntry2[[#This Row],[Date]]=0,"",WEEKDAY(G1318,2))</f>
        <v/>
      </c>
      <c r="M1318" s="28" t="e">
        <f>YEAR(TimeEntry2[[#This Row],[WkEnd]])</f>
        <v>#REF!</v>
      </c>
      <c r="N1318" s="28" t="e">
        <f>WEEKNUM(TimeEntry2[[#This Row],[WkEnd]])</f>
        <v>#REF!</v>
      </c>
      <c r="O1318" s="28" t="e">
        <f>TimeEntry2[[#This Row],[Year]]&amp;"-"&amp;TimeEntry2[[#This Row],[WkNo]]</f>
        <v>#REF!</v>
      </c>
    </row>
    <row r="1319" spans="1:15" x14ac:dyDescent="0.25">
      <c r="A1319" s="26" t="e">
        <f>MOD(IF(ROW()=2,  0.1,    IF(INDEX(TimeEntry2[WkEnd],ROW()-1)  =INDEX(TimeEntry2[WkEnd],ROW()-2),    INDEX(TimeEntry2[format],ROW()-2),    INDEX(TimeEntry2[format],ROW()-2)    +1)),2)</f>
        <v>#REF!</v>
      </c>
      <c r="B1319" s="6"/>
      <c r="C1319" s="7"/>
      <c r="D1319" s="8" t="s">
        <v>188</v>
      </c>
      <c r="E1319" s="7" t="e">
        <f>IF(TimeEntry2[[#This Row],[Date]]=0,#REF!,G1319+(7-L1319))</f>
        <v>#REF!</v>
      </c>
      <c r="F1319" s="21" t="str">
        <f>INDEX(projects[Charge_Code],MATCH(TimeEntry2[[#This Row],[Project_ID]],projects[Project_ID],0))</f>
        <v>265720-10 VBB - Design Basis</v>
      </c>
      <c r="G1319" s="27">
        <f>ROUNDDOWN(TimeEntry2[[#This Row],[Timestamp]],0)</f>
        <v>0</v>
      </c>
      <c r="H1319" s="8">
        <v>7.5</v>
      </c>
      <c r="I1319" s="8" t="str">
        <f t="shared" si="31"/>
        <v>Normal Time</v>
      </c>
      <c r="J1319" s="8"/>
      <c r="K1319" s="24" t="str">
        <f>INDEX(projects[job number],MATCH(TimeEntry2[[#This Row],[Project_ID]],projects[Project_ID],0))</f>
        <v>265720-10</v>
      </c>
      <c r="L1319" s="8" t="str">
        <f>IF(TimeEntry2[[#This Row],[Date]]=0,"",WEEKDAY(G1319,2))</f>
        <v/>
      </c>
      <c r="M1319" s="28" t="e">
        <f>YEAR(TimeEntry2[[#This Row],[WkEnd]])</f>
        <v>#REF!</v>
      </c>
      <c r="N1319" s="28" t="e">
        <f>WEEKNUM(TimeEntry2[[#This Row],[WkEnd]])</f>
        <v>#REF!</v>
      </c>
      <c r="O1319" s="28" t="e">
        <f>TimeEntry2[[#This Row],[Year]]&amp;"-"&amp;TimeEntry2[[#This Row],[WkNo]]</f>
        <v>#REF!</v>
      </c>
    </row>
    <row r="1320" spans="1:15" x14ac:dyDescent="0.25">
      <c r="A1320" s="26" t="e">
        <f>MOD(IF(ROW()=2,  0.1,    IF(INDEX(TimeEntry2[WkEnd],ROW()-1)  =INDEX(TimeEntry2[WkEnd],ROW()-2),    INDEX(TimeEntry2[format],ROW()-2),    INDEX(TimeEntry2[format],ROW()-2)    +1)),2)</f>
        <v>#REF!</v>
      </c>
      <c r="B1320" s="6"/>
      <c r="C1320" s="7"/>
      <c r="D1320" s="8" t="s">
        <v>0</v>
      </c>
      <c r="E1320" s="7" t="e">
        <f>IF(TimeEntry2[[#This Row],[Date]]=0,#REF!,G1320+(7-L1320))</f>
        <v>#REF!</v>
      </c>
      <c r="F1320" s="21" t="str">
        <f>INDEX(projects[Charge_Code],MATCH(TimeEntry2[[#This Row],[Project_ID]],projects[Project_ID],0))</f>
        <v>266122-21 A465</v>
      </c>
      <c r="G1320" s="27">
        <f>ROUNDDOWN(TimeEntry2[[#This Row],[Timestamp]],0)</f>
        <v>0</v>
      </c>
      <c r="H1320" s="8">
        <v>7.5</v>
      </c>
      <c r="I1320" s="8" t="str">
        <f t="shared" si="31"/>
        <v>Normal Time</v>
      </c>
      <c r="J1320" s="8"/>
      <c r="K1320" s="24" t="str">
        <f>INDEX(projects[job number],MATCH(TimeEntry2[[#This Row],[Project_ID]],projects[Project_ID],0))</f>
        <v>266122-21</v>
      </c>
      <c r="L1320" s="8" t="str">
        <f>IF(TimeEntry2[[#This Row],[Date]]=0,"",WEEKDAY(G1320,2))</f>
        <v/>
      </c>
      <c r="M1320" s="28" t="e">
        <f>YEAR(TimeEntry2[[#This Row],[WkEnd]])</f>
        <v>#REF!</v>
      </c>
      <c r="N1320" s="28" t="e">
        <f>WEEKNUM(TimeEntry2[[#This Row],[WkEnd]])</f>
        <v>#REF!</v>
      </c>
      <c r="O1320" s="28" t="e">
        <f>TimeEntry2[[#This Row],[Year]]&amp;"-"&amp;TimeEntry2[[#This Row],[WkNo]]</f>
        <v>#REF!</v>
      </c>
    </row>
    <row r="1321" spans="1:15" x14ac:dyDescent="0.25">
      <c r="A1321" s="26" t="e">
        <f>MOD(IF(ROW()=2,  0.1,    IF(INDEX(TimeEntry2[WkEnd],ROW()-1)  =INDEX(TimeEntry2[WkEnd],ROW()-2),    INDEX(TimeEntry2[format],ROW()-2),    INDEX(TimeEntry2[format],ROW()-2)    +1)),2)</f>
        <v>#REF!</v>
      </c>
      <c r="B1321" s="6"/>
      <c r="C1321" s="7"/>
      <c r="D1321" s="8" t="s">
        <v>0</v>
      </c>
      <c r="E1321" s="7" t="e">
        <f>IF(TimeEntry2[[#This Row],[Date]]=0,#REF!,G1321+(7-L1321))</f>
        <v>#REF!</v>
      </c>
      <c r="F1321" s="21" t="str">
        <f>INDEX(projects[Charge_Code],MATCH(TimeEntry2[[#This Row],[Project_ID]],projects[Project_ID],0))</f>
        <v>266122-21 A465</v>
      </c>
      <c r="G1321" s="27">
        <f>ROUNDDOWN(TimeEntry2[[#This Row],[Timestamp]],0)</f>
        <v>0</v>
      </c>
      <c r="H1321" s="8">
        <v>2</v>
      </c>
      <c r="I1321" s="8" t="str">
        <f t="shared" si="31"/>
        <v>Normal Time</v>
      </c>
      <c r="J1321" s="8"/>
      <c r="K1321" s="24" t="str">
        <f>INDEX(projects[job number],MATCH(TimeEntry2[[#This Row],[Project_ID]],projects[Project_ID],0))</f>
        <v>266122-21</v>
      </c>
      <c r="L1321" s="8" t="str">
        <f>IF(TimeEntry2[[#This Row],[Date]]=0,"",WEEKDAY(G1321,2))</f>
        <v/>
      </c>
      <c r="M1321" s="28" t="e">
        <f>YEAR(TimeEntry2[[#This Row],[WkEnd]])</f>
        <v>#REF!</v>
      </c>
      <c r="N1321" s="28" t="e">
        <f>WEEKNUM(TimeEntry2[[#This Row],[WkEnd]])</f>
        <v>#REF!</v>
      </c>
      <c r="O1321" s="28" t="e">
        <f>TimeEntry2[[#This Row],[Year]]&amp;"-"&amp;TimeEntry2[[#This Row],[WkNo]]</f>
        <v>#REF!</v>
      </c>
    </row>
    <row r="1322" spans="1:15" x14ac:dyDescent="0.25">
      <c r="A1322" s="26" t="e">
        <f>MOD(IF(ROW()=2,  0.1,    IF(INDEX(TimeEntry2[WkEnd],ROW()-1)  =INDEX(TimeEntry2[WkEnd],ROW()-2),    INDEX(TimeEntry2[format],ROW()-2),    INDEX(TimeEntry2[format],ROW()-2)    +1)),2)</f>
        <v>#REF!</v>
      </c>
      <c r="B1322" s="6"/>
      <c r="C1322" s="7"/>
      <c r="D1322" s="8" t="s">
        <v>0</v>
      </c>
      <c r="E1322" s="7" t="e">
        <f>IF(TimeEntry2[[#This Row],[Date]]=0,#REF!,G1322+(7-L1322))</f>
        <v>#REF!</v>
      </c>
      <c r="F1322" s="21" t="str">
        <f>INDEX(projects[Charge_Code],MATCH(TimeEntry2[[#This Row],[Project_ID]],projects[Project_ID],0))</f>
        <v>266122-21 A465</v>
      </c>
      <c r="G1322" s="27">
        <f>ROUNDDOWN(TimeEntry2[[#This Row],[Timestamp]],0)</f>
        <v>0</v>
      </c>
      <c r="H1322" s="8">
        <v>5.5</v>
      </c>
      <c r="I1322" s="8" t="str">
        <f t="shared" si="31"/>
        <v>Normal Time</v>
      </c>
      <c r="J1322" s="8"/>
      <c r="K1322" s="24" t="str">
        <f>INDEX(projects[job number],MATCH(TimeEntry2[[#This Row],[Project_ID]],projects[Project_ID],0))</f>
        <v>266122-21</v>
      </c>
      <c r="L1322" s="8" t="str">
        <f>IF(TimeEntry2[[#This Row],[Date]]=0,"",WEEKDAY(G1322,2))</f>
        <v/>
      </c>
      <c r="M1322" s="28" t="e">
        <f>YEAR(TimeEntry2[[#This Row],[WkEnd]])</f>
        <v>#REF!</v>
      </c>
      <c r="N1322" s="28" t="e">
        <f>WEEKNUM(TimeEntry2[[#This Row],[WkEnd]])</f>
        <v>#REF!</v>
      </c>
      <c r="O1322" s="28" t="e">
        <f>TimeEntry2[[#This Row],[Year]]&amp;"-"&amp;TimeEntry2[[#This Row],[WkNo]]</f>
        <v>#REF!</v>
      </c>
    </row>
    <row r="1323" spans="1:15" x14ac:dyDescent="0.25">
      <c r="A1323" s="26" t="e">
        <f>MOD(IF(ROW()=2,  0.1,    IF(INDEX(TimeEntry2[WkEnd],ROW()-1)  =INDEX(TimeEntry2[WkEnd],ROW()-2),    INDEX(TimeEntry2[format],ROW()-2),    INDEX(TimeEntry2[format],ROW()-2)    +1)),2)</f>
        <v>#REF!</v>
      </c>
      <c r="B1323" s="6"/>
      <c r="C1323" s="7"/>
      <c r="D1323" s="8" t="s">
        <v>0</v>
      </c>
      <c r="E1323" s="7" t="e">
        <f>IF(TimeEntry2[[#This Row],[Date]]=0,#REF!,G1323+(7-L1323))</f>
        <v>#REF!</v>
      </c>
      <c r="F1323" s="21" t="str">
        <f>INDEX(projects[Charge_Code],MATCH(TimeEntry2[[#This Row],[Project_ID]],projects[Project_ID],0))</f>
        <v>266122-21 A465</v>
      </c>
      <c r="G1323" s="27">
        <f>ROUNDDOWN(TimeEntry2[[#This Row],[Timestamp]],0)</f>
        <v>0</v>
      </c>
      <c r="H1323" s="8">
        <v>2.5</v>
      </c>
      <c r="I1323" s="8" t="str">
        <f t="shared" si="31"/>
        <v>Normal Time</v>
      </c>
      <c r="J1323" s="8"/>
      <c r="K1323" s="24" t="str">
        <f>INDEX(projects[job number],MATCH(TimeEntry2[[#This Row],[Project_ID]],projects[Project_ID],0))</f>
        <v>266122-21</v>
      </c>
      <c r="L1323" s="8" t="str">
        <f>IF(TimeEntry2[[#This Row],[Date]]=0,"",WEEKDAY(G1323,2))</f>
        <v/>
      </c>
      <c r="M1323" s="28" t="e">
        <f>YEAR(TimeEntry2[[#This Row],[WkEnd]])</f>
        <v>#REF!</v>
      </c>
      <c r="N1323" s="28" t="e">
        <f>WEEKNUM(TimeEntry2[[#This Row],[WkEnd]])</f>
        <v>#REF!</v>
      </c>
      <c r="O1323" s="28" t="e">
        <f>TimeEntry2[[#This Row],[Year]]&amp;"-"&amp;TimeEntry2[[#This Row],[WkNo]]</f>
        <v>#REF!</v>
      </c>
    </row>
    <row r="1324" spans="1:15" x14ac:dyDescent="0.25">
      <c r="A1324" s="26" t="e">
        <f>MOD(IF(ROW()=2,  0.1,    IF(INDEX(TimeEntry2[WkEnd],ROW()-1)  =INDEX(TimeEntry2[WkEnd],ROW()-2),    INDEX(TimeEntry2[format],ROW()-2),    INDEX(TimeEntry2[format],ROW()-2)    +1)),2)</f>
        <v>#REF!</v>
      </c>
      <c r="B1324" s="6"/>
      <c r="C1324" s="7"/>
      <c r="D1324" s="8" t="s">
        <v>69</v>
      </c>
      <c r="E1324" s="7" t="e">
        <f>IF(TimeEntry2[[#This Row],[Date]]=0,#REF!,G1324+(7-L1324))</f>
        <v>#REF!</v>
      </c>
      <c r="F1324" s="21" t="str">
        <f>INDEX(projects[Charge_Code],MATCH(TimeEntry2[[#This Row],[Project_ID]],projects[Project_ID],0))</f>
        <v>264520-00 Gatwick</v>
      </c>
      <c r="G1324" s="27">
        <f>ROUNDDOWN(TimeEntry2[[#This Row],[Timestamp]],0)</f>
        <v>0</v>
      </c>
      <c r="H1324" s="8">
        <v>5</v>
      </c>
      <c r="I1324" s="8" t="str">
        <f t="shared" si="31"/>
        <v>Normal Time</v>
      </c>
      <c r="J1324" s="8"/>
      <c r="K1324" s="24" t="str">
        <f>INDEX(projects[job number],MATCH(TimeEntry2[[#This Row],[Project_ID]],projects[Project_ID],0))</f>
        <v>264520-00</v>
      </c>
      <c r="L1324" s="8" t="str">
        <f>IF(TimeEntry2[[#This Row],[Date]]=0,"",WEEKDAY(G1324,2))</f>
        <v/>
      </c>
      <c r="M1324" s="28" t="e">
        <f>YEAR(TimeEntry2[[#This Row],[WkEnd]])</f>
        <v>#REF!</v>
      </c>
      <c r="N1324" s="28" t="e">
        <f>WEEKNUM(TimeEntry2[[#This Row],[WkEnd]])</f>
        <v>#REF!</v>
      </c>
      <c r="O1324" s="28" t="e">
        <f>TimeEntry2[[#This Row],[Year]]&amp;"-"&amp;TimeEntry2[[#This Row],[WkNo]]</f>
        <v>#REF!</v>
      </c>
    </row>
    <row r="1325" spans="1:15" x14ac:dyDescent="0.25">
      <c r="A1325" s="26" t="e">
        <f>MOD(IF(ROW()=2,  0.1,    IF(INDEX(TimeEntry2[WkEnd],ROW()-1)  =INDEX(TimeEntry2[WkEnd],ROW()-2),    INDEX(TimeEntry2[format],ROW()-2),    INDEX(TimeEntry2[format],ROW()-2)    +1)),2)</f>
        <v>#REF!</v>
      </c>
      <c r="B1325" s="6"/>
      <c r="C1325" s="7"/>
      <c r="D1325" s="8" t="s">
        <v>152</v>
      </c>
      <c r="E1325" s="7" t="e">
        <f>IF(TimeEntry2[[#This Row],[Date]]=0,#REF!,G1325+(7-L1325))</f>
        <v>#REF!</v>
      </c>
      <c r="F1325" s="21" t="str">
        <f>INDEX(projects[Charge_Code],MATCH(TimeEntry2[[#This Row],[Project_ID]],projects[Project_ID],0))</f>
        <v>239230-42 SHB - Existing</v>
      </c>
      <c r="G1325" s="27">
        <f>ROUNDDOWN(TimeEntry2[[#This Row],[Timestamp]],0)</f>
        <v>0</v>
      </c>
      <c r="H1325" s="8">
        <v>7.5</v>
      </c>
      <c r="I1325" s="8" t="str">
        <f t="shared" si="31"/>
        <v>Normal Time</v>
      </c>
      <c r="J1325" s="8"/>
      <c r="K1325" s="24" t="str">
        <f>INDEX(projects[job number],MATCH(TimeEntry2[[#This Row],[Project_ID]],projects[Project_ID],0))</f>
        <v>239230-42</v>
      </c>
      <c r="L1325" s="8" t="str">
        <f>IF(TimeEntry2[[#This Row],[Date]]=0,"",WEEKDAY(G1325,2))</f>
        <v/>
      </c>
      <c r="M1325" s="28" t="e">
        <f>YEAR(TimeEntry2[[#This Row],[WkEnd]])</f>
        <v>#REF!</v>
      </c>
      <c r="N1325" s="28" t="e">
        <f>WEEKNUM(TimeEntry2[[#This Row],[WkEnd]])</f>
        <v>#REF!</v>
      </c>
      <c r="O1325" s="28" t="e">
        <f>TimeEntry2[[#This Row],[Year]]&amp;"-"&amp;TimeEntry2[[#This Row],[WkNo]]</f>
        <v>#REF!</v>
      </c>
    </row>
    <row r="1326" spans="1:15" x14ac:dyDescent="0.25">
      <c r="A1326" s="26" t="e">
        <f>MOD(IF(ROW()=2,  0.1,    IF(INDEX(TimeEntry2[WkEnd],ROW()-1)  =INDEX(TimeEntry2[WkEnd],ROW()-2),    INDEX(TimeEntry2[format],ROW()-2),    INDEX(TimeEntry2[format],ROW()-2)    +1)),2)</f>
        <v>#REF!</v>
      </c>
      <c r="B1326" s="6"/>
      <c r="C1326" s="7"/>
      <c r="D1326" s="8" t="s">
        <v>188</v>
      </c>
      <c r="E1326" s="7" t="e">
        <f>IF(TimeEntry2[[#This Row],[Date]]=0,#REF!,G1326+(7-L1326))</f>
        <v>#REF!</v>
      </c>
      <c r="F1326" s="21" t="str">
        <f>INDEX(projects[Charge_Code],MATCH(TimeEntry2[[#This Row],[Project_ID]],projects[Project_ID],0))</f>
        <v>265720-10 VBB - Design Basis</v>
      </c>
      <c r="G1326" s="27">
        <f>ROUNDDOWN(TimeEntry2[[#This Row],[Timestamp]],0)</f>
        <v>0</v>
      </c>
      <c r="H1326" s="8">
        <v>7.5</v>
      </c>
      <c r="I1326" s="8" t="str">
        <f t="shared" si="31"/>
        <v>Normal Time</v>
      </c>
      <c r="J1326" s="8"/>
      <c r="K1326" s="24" t="str">
        <f>INDEX(projects[job number],MATCH(TimeEntry2[[#This Row],[Project_ID]],projects[Project_ID],0))</f>
        <v>265720-10</v>
      </c>
      <c r="L1326" s="8" t="str">
        <f>IF(TimeEntry2[[#This Row],[Date]]=0,"",WEEKDAY(G1326,2))</f>
        <v/>
      </c>
      <c r="M1326" s="28" t="e">
        <f>YEAR(TimeEntry2[[#This Row],[WkEnd]])</f>
        <v>#REF!</v>
      </c>
      <c r="N1326" s="28" t="e">
        <f>WEEKNUM(TimeEntry2[[#This Row],[WkEnd]])</f>
        <v>#REF!</v>
      </c>
      <c r="O1326" s="28" t="e">
        <f>TimeEntry2[[#This Row],[Year]]&amp;"-"&amp;TimeEntry2[[#This Row],[WkNo]]</f>
        <v>#REF!</v>
      </c>
    </row>
    <row r="1327" spans="1:15" x14ac:dyDescent="0.25">
      <c r="A1327" s="26" t="e">
        <f>MOD(IF(ROW()=2,  0.1,    IF(INDEX(TimeEntry2[WkEnd],ROW()-1)  =INDEX(TimeEntry2[WkEnd],ROW()-2),    INDEX(TimeEntry2[format],ROW()-2),    INDEX(TimeEntry2[format],ROW()-2)    +1)),2)</f>
        <v>#REF!</v>
      </c>
      <c r="B1327" s="6"/>
      <c r="C1327" s="7"/>
      <c r="D1327" s="8" t="s">
        <v>0</v>
      </c>
      <c r="E1327" s="7" t="e">
        <f>IF(TimeEntry2[[#This Row],[Date]]=0,#REF!,G1327+(7-L1327))</f>
        <v>#REF!</v>
      </c>
      <c r="F1327" s="21" t="str">
        <f>INDEX(projects[Charge_Code],MATCH(TimeEntry2[[#This Row],[Project_ID]],projects[Project_ID],0))</f>
        <v>266122-21 A465</v>
      </c>
      <c r="G1327" s="27">
        <f>ROUNDDOWN(TimeEntry2[[#This Row],[Timestamp]],0)</f>
        <v>0</v>
      </c>
      <c r="H1327" s="8">
        <v>5</v>
      </c>
      <c r="I1327" s="8" t="str">
        <f t="shared" si="31"/>
        <v>Normal Time</v>
      </c>
      <c r="J1327" s="8"/>
      <c r="K1327" s="24" t="str">
        <f>INDEX(projects[job number],MATCH(TimeEntry2[[#This Row],[Project_ID]],projects[Project_ID],0))</f>
        <v>266122-21</v>
      </c>
      <c r="L1327" s="8" t="str">
        <f>IF(TimeEntry2[[#This Row],[Date]]=0,"",WEEKDAY(G1327,2))</f>
        <v/>
      </c>
      <c r="M1327" s="28" t="e">
        <f>YEAR(TimeEntry2[[#This Row],[WkEnd]])</f>
        <v>#REF!</v>
      </c>
      <c r="N1327" s="28" t="e">
        <f>WEEKNUM(TimeEntry2[[#This Row],[WkEnd]])</f>
        <v>#REF!</v>
      </c>
      <c r="O1327" s="28" t="e">
        <f>TimeEntry2[[#This Row],[Year]]&amp;"-"&amp;TimeEntry2[[#This Row],[WkNo]]</f>
        <v>#REF!</v>
      </c>
    </row>
    <row r="1328" spans="1:15" x14ac:dyDescent="0.25">
      <c r="A1328" s="26" t="e">
        <f>MOD(IF(ROW()=2,  0.1,    IF(INDEX(TimeEntry2[WkEnd],ROW()-1)  =INDEX(TimeEntry2[WkEnd],ROW()-2),    INDEX(TimeEntry2[format],ROW()-2),    INDEX(TimeEntry2[format],ROW()-2)    +1)),2)</f>
        <v>#REF!</v>
      </c>
      <c r="B1328" s="6"/>
      <c r="C1328" s="7"/>
      <c r="D1328" s="8" t="s">
        <v>0</v>
      </c>
      <c r="E1328" s="7" t="e">
        <f>IF(TimeEntry2[[#This Row],[Date]]=0,#REF!,G1328+(7-L1328))</f>
        <v>#REF!</v>
      </c>
      <c r="F1328" s="21" t="str">
        <f>INDEX(projects[Charge_Code],MATCH(TimeEntry2[[#This Row],[Project_ID]],projects[Project_ID],0))</f>
        <v>266122-21 A465</v>
      </c>
      <c r="G1328" s="27">
        <f>ROUNDDOWN(TimeEntry2[[#This Row],[Timestamp]],0)</f>
        <v>0</v>
      </c>
      <c r="H1328" s="8">
        <v>2.5</v>
      </c>
      <c r="I1328" s="8" t="str">
        <f t="shared" si="31"/>
        <v>Normal Time</v>
      </c>
      <c r="J1328" s="8"/>
      <c r="K1328" s="24" t="str">
        <f>INDEX(projects[job number],MATCH(TimeEntry2[[#This Row],[Project_ID]],projects[Project_ID],0))</f>
        <v>266122-21</v>
      </c>
      <c r="L1328" s="8" t="str">
        <f>IF(TimeEntry2[[#This Row],[Date]]=0,"",WEEKDAY(G1328,2))</f>
        <v/>
      </c>
      <c r="M1328" s="28" t="e">
        <f>YEAR(TimeEntry2[[#This Row],[WkEnd]])</f>
        <v>#REF!</v>
      </c>
      <c r="N1328" s="28" t="e">
        <f>WEEKNUM(TimeEntry2[[#This Row],[WkEnd]])</f>
        <v>#REF!</v>
      </c>
      <c r="O1328" s="28" t="e">
        <f>TimeEntry2[[#This Row],[Year]]&amp;"-"&amp;TimeEntry2[[#This Row],[WkNo]]</f>
        <v>#REF!</v>
      </c>
    </row>
    <row r="1329" spans="1:15" x14ac:dyDescent="0.25">
      <c r="A1329" s="26" t="e">
        <f>MOD(IF(ROW()=2,  0.1,    IF(INDEX(TimeEntry2[WkEnd],ROW()-1)  =INDEX(TimeEntry2[WkEnd],ROW()-2),    INDEX(TimeEntry2[format],ROW()-2),    INDEX(TimeEntry2[format],ROW()-2)    +1)),2)</f>
        <v>#REF!</v>
      </c>
      <c r="B1329" s="6"/>
      <c r="C1329" s="7"/>
      <c r="D1329" s="8" t="s">
        <v>207</v>
      </c>
      <c r="E1329" s="7" t="e">
        <f>IF(TimeEntry2[[#This Row],[Date]]=0,#REF!,G1329+(7-L1329))</f>
        <v>#REF!</v>
      </c>
      <c r="F1329" s="21" t="str">
        <f>INDEX(projects[Charge_Code],MATCH(TimeEntry2[[#This Row],[Project_ID]],projects[Project_ID],0))</f>
        <v>264744-00 WLW</v>
      </c>
      <c r="G1329" s="27">
        <f>ROUNDDOWN(TimeEntry2[[#This Row],[Timestamp]],0)</f>
        <v>0</v>
      </c>
      <c r="H1329" s="8">
        <v>2</v>
      </c>
      <c r="I1329" s="8" t="str">
        <f t="shared" si="31"/>
        <v>Normal Time</v>
      </c>
      <c r="J1329" s="8"/>
      <c r="K1329" s="24" t="str">
        <f>INDEX(projects[job number],MATCH(TimeEntry2[[#This Row],[Project_ID]],projects[Project_ID],0))</f>
        <v>264744-00</v>
      </c>
      <c r="L1329" s="8" t="str">
        <f>IF(TimeEntry2[[#This Row],[Date]]=0,"",WEEKDAY(G1329,2))</f>
        <v/>
      </c>
      <c r="M1329" s="28" t="e">
        <f>YEAR(TimeEntry2[[#This Row],[WkEnd]])</f>
        <v>#REF!</v>
      </c>
      <c r="N1329" s="28" t="e">
        <f>WEEKNUM(TimeEntry2[[#This Row],[WkEnd]])</f>
        <v>#REF!</v>
      </c>
      <c r="O1329" s="28" t="e">
        <f>TimeEntry2[[#This Row],[Year]]&amp;"-"&amp;TimeEntry2[[#This Row],[WkNo]]</f>
        <v>#REF!</v>
      </c>
    </row>
    <row r="1330" spans="1:15" x14ac:dyDescent="0.25">
      <c r="A1330" s="26" t="e">
        <f>MOD(IF(ROW()=2,  0.1,    IF(INDEX(TimeEntry2[WkEnd],ROW()-1)  =INDEX(TimeEntry2[WkEnd],ROW()-2),    INDEX(TimeEntry2[format],ROW()-2),    INDEX(TimeEntry2[format],ROW()-2)    +1)),2)</f>
        <v>#REF!</v>
      </c>
      <c r="B1330" s="6"/>
      <c r="C1330" s="7"/>
      <c r="D1330" s="8" t="s">
        <v>8</v>
      </c>
      <c r="E1330" s="7" t="e">
        <f>IF(TimeEntry2[[#This Row],[Date]]=0,#REF!,G1330+(7-L1330))</f>
        <v>#REF!</v>
      </c>
      <c r="F1330" s="21" t="str">
        <f>INDEX(projects[Charge_Code],MATCH(TimeEntry2[[#This Row],[Project_ID]],projects[Project_ID],0))</f>
        <v>000000-00 AMS Support</v>
      </c>
      <c r="G1330" s="27">
        <f>ROUNDDOWN(TimeEntry2[[#This Row],[Timestamp]],0)</f>
        <v>0</v>
      </c>
      <c r="H1330" s="8">
        <v>2.5</v>
      </c>
      <c r="I1330" s="8" t="str">
        <f t="shared" si="31"/>
        <v>Normal Time</v>
      </c>
      <c r="J1330" s="8"/>
      <c r="K1330" s="24" t="str">
        <f>INDEX(projects[job number],MATCH(TimeEntry2[[#This Row],[Project_ID]],projects[Project_ID],0))</f>
        <v>000000-00</v>
      </c>
      <c r="L1330" s="8" t="str">
        <f>IF(TimeEntry2[[#This Row],[Date]]=0,"",WEEKDAY(G1330,2))</f>
        <v/>
      </c>
      <c r="M1330" s="28" t="e">
        <f>YEAR(TimeEntry2[[#This Row],[WkEnd]])</f>
        <v>#REF!</v>
      </c>
      <c r="N1330" s="28" t="e">
        <f>WEEKNUM(TimeEntry2[[#This Row],[WkEnd]])</f>
        <v>#REF!</v>
      </c>
      <c r="O1330" s="28" t="e">
        <f>TimeEntry2[[#This Row],[Year]]&amp;"-"&amp;TimeEntry2[[#This Row],[WkNo]]</f>
        <v>#REF!</v>
      </c>
    </row>
    <row r="1331" spans="1:15" x14ac:dyDescent="0.25">
      <c r="A1331" s="26" t="e">
        <f>MOD(IF(ROW()=2,  0.1,    IF(INDEX(TimeEntry2[WkEnd],ROW()-1)  =INDEX(TimeEntry2[WkEnd],ROW()-2),    INDEX(TimeEntry2[format],ROW()-2),    INDEX(TimeEntry2[format],ROW()-2)    +1)),2)</f>
        <v>#REF!</v>
      </c>
      <c r="B1331" s="6"/>
      <c r="C1331" s="7"/>
      <c r="D1331" s="8" t="s">
        <v>8</v>
      </c>
      <c r="E1331" s="7" t="e">
        <f>IF(TimeEntry2[[#This Row],[Date]]=0,#REF!,G1331+(7-L1331))</f>
        <v>#REF!</v>
      </c>
      <c r="F1331" s="21" t="str">
        <f>INDEX(projects[Charge_Code],MATCH(TimeEntry2[[#This Row],[Project_ID]],projects[Project_ID],0))</f>
        <v>000000-00 AMS Support</v>
      </c>
      <c r="G1331" s="27">
        <f>ROUNDDOWN(TimeEntry2[[#This Row],[Timestamp]],0)</f>
        <v>0</v>
      </c>
      <c r="H1331" s="8">
        <v>1</v>
      </c>
      <c r="I1331" s="8" t="str">
        <f t="shared" si="31"/>
        <v>Normal Time</v>
      </c>
      <c r="J1331" s="8"/>
      <c r="K1331" s="24" t="str">
        <f>INDEX(projects[job number],MATCH(TimeEntry2[[#This Row],[Project_ID]],projects[Project_ID],0))</f>
        <v>000000-00</v>
      </c>
      <c r="L1331" s="8" t="str">
        <f>IF(TimeEntry2[[#This Row],[Date]]=0,"",WEEKDAY(G1331,2))</f>
        <v/>
      </c>
      <c r="M1331" s="28" t="e">
        <f>YEAR(TimeEntry2[[#This Row],[WkEnd]])</f>
        <v>#REF!</v>
      </c>
      <c r="N1331" s="28" t="e">
        <f>WEEKNUM(TimeEntry2[[#This Row],[WkEnd]])</f>
        <v>#REF!</v>
      </c>
      <c r="O1331" s="28" t="e">
        <f>TimeEntry2[[#This Row],[Year]]&amp;"-"&amp;TimeEntry2[[#This Row],[WkNo]]</f>
        <v>#REF!</v>
      </c>
    </row>
    <row r="1332" spans="1:15" x14ac:dyDescent="0.25">
      <c r="A1332" s="26" t="e">
        <f>MOD(IF(ROW()=2,  0.1,    IF(INDEX(TimeEntry2[WkEnd],ROW()-1)  =INDEX(TimeEntry2[WkEnd],ROW()-2),    INDEX(TimeEntry2[format],ROW()-2),    INDEX(TimeEntry2[format],ROW()-2)    +1)),2)</f>
        <v>#REF!</v>
      </c>
      <c r="B1332" s="6"/>
      <c r="C1332" s="7"/>
      <c r="D1332" s="8" t="s">
        <v>152</v>
      </c>
      <c r="E1332" s="7" t="e">
        <f>IF(TimeEntry2[[#This Row],[Date]]=0,#REF!,G1332+(7-L1332))</f>
        <v>#REF!</v>
      </c>
      <c r="F1332" s="21" t="str">
        <f>INDEX(projects[Charge_Code],MATCH(TimeEntry2[[#This Row],[Project_ID]],projects[Project_ID],0))</f>
        <v>239230-42 SHB - Existing</v>
      </c>
      <c r="G1332" s="27">
        <f>ROUNDDOWN(TimeEntry2[[#This Row],[Timestamp]],0)</f>
        <v>0</v>
      </c>
      <c r="H1332" s="8">
        <v>1</v>
      </c>
      <c r="I1332" s="8" t="str">
        <f t="shared" si="31"/>
        <v>Normal Time</v>
      </c>
      <c r="J1332" s="8"/>
      <c r="K1332" s="24" t="str">
        <f>INDEX(projects[job number],MATCH(TimeEntry2[[#This Row],[Project_ID]],projects[Project_ID],0))</f>
        <v>239230-42</v>
      </c>
      <c r="L1332" s="8" t="str">
        <f>IF(TimeEntry2[[#This Row],[Date]]=0,"",WEEKDAY(G1332,2))</f>
        <v/>
      </c>
      <c r="M1332" s="28" t="e">
        <f>YEAR(TimeEntry2[[#This Row],[WkEnd]])</f>
        <v>#REF!</v>
      </c>
      <c r="N1332" s="28" t="e">
        <f>WEEKNUM(TimeEntry2[[#This Row],[WkEnd]])</f>
        <v>#REF!</v>
      </c>
      <c r="O1332" s="28" t="e">
        <f>TimeEntry2[[#This Row],[Year]]&amp;"-"&amp;TimeEntry2[[#This Row],[WkNo]]</f>
        <v>#REF!</v>
      </c>
    </row>
    <row r="1333" spans="1:15" x14ac:dyDescent="0.25">
      <c r="A1333" s="26" t="e">
        <f>MOD(IF(ROW()=2,  0.1,    IF(INDEX(TimeEntry2[WkEnd],ROW()-1)  =INDEX(TimeEntry2[WkEnd],ROW()-2),    INDEX(TimeEntry2[format],ROW()-2),    INDEX(TimeEntry2[format],ROW()-2)    +1)),2)</f>
        <v>#REF!</v>
      </c>
      <c r="B1333" s="6"/>
      <c r="C1333" s="7"/>
      <c r="D1333" s="8" t="s">
        <v>0</v>
      </c>
      <c r="E1333" s="7" t="e">
        <f>IF(TimeEntry2[[#This Row],[Date]]=0,#REF!,G1333+(7-L1333))</f>
        <v>#REF!</v>
      </c>
      <c r="F1333" s="21" t="str">
        <f>INDEX(projects[Charge_Code],MATCH(TimeEntry2[[#This Row],[Project_ID]],projects[Project_ID],0))</f>
        <v>266122-21 A465</v>
      </c>
      <c r="G1333" s="27">
        <f>ROUNDDOWN(TimeEntry2[[#This Row],[Timestamp]],0)</f>
        <v>0</v>
      </c>
      <c r="H1333" s="8">
        <v>1</v>
      </c>
      <c r="I1333" s="8" t="str">
        <f t="shared" si="31"/>
        <v>Normal Time</v>
      </c>
      <c r="J1333" s="8"/>
      <c r="K1333" s="24" t="str">
        <f>INDEX(projects[job number],MATCH(TimeEntry2[[#This Row],[Project_ID]],projects[Project_ID],0))</f>
        <v>266122-21</v>
      </c>
      <c r="L1333" s="8" t="str">
        <f>IF(TimeEntry2[[#This Row],[Date]]=0,"",WEEKDAY(G1333,2))</f>
        <v/>
      </c>
      <c r="M1333" s="28" t="e">
        <f>YEAR(TimeEntry2[[#This Row],[WkEnd]])</f>
        <v>#REF!</v>
      </c>
      <c r="N1333" s="28" t="e">
        <f>WEEKNUM(TimeEntry2[[#This Row],[WkEnd]])</f>
        <v>#REF!</v>
      </c>
      <c r="O1333" s="28" t="e">
        <f>TimeEntry2[[#This Row],[Year]]&amp;"-"&amp;TimeEntry2[[#This Row],[WkNo]]</f>
        <v>#REF!</v>
      </c>
    </row>
    <row r="1334" spans="1:15" x14ac:dyDescent="0.25">
      <c r="A1334" s="26" t="e">
        <f>MOD(IF(ROW()=2,  0.1,    IF(INDEX(TimeEntry2[WkEnd],ROW()-1)  =INDEX(TimeEntry2[WkEnd],ROW()-2),    INDEX(TimeEntry2[format],ROW()-2),    INDEX(TimeEntry2[format],ROW()-2)    +1)),2)</f>
        <v>#REF!</v>
      </c>
      <c r="B1334" s="6"/>
      <c r="C1334" s="7"/>
      <c r="D1334" s="8" t="s">
        <v>203</v>
      </c>
      <c r="E1334" s="7" t="e">
        <f>IF(TimeEntry2[[#This Row],[Date]]=0,#REF!,G1334+(7-L1334))</f>
        <v>#REF!</v>
      </c>
      <c r="F1334" s="21" t="str">
        <f>INDEX(projects[Charge_Code],MATCH(TimeEntry2[[#This Row],[Project_ID]],projects[Project_ID],0))</f>
        <v>259933-00 Waalbrug</v>
      </c>
      <c r="G1334" s="27">
        <f>ROUNDDOWN(TimeEntry2[[#This Row],[Timestamp]],0)</f>
        <v>0</v>
      </c>
      <c r="H1334" s="8">
        <v>5.5</v>
      </c>
      <c r="I1334" s="8" t="str">
        <f t="shared" si="31"/>
        <v>Normal Time</v>
      </c>
      <c r="J1334" s="8"/>
      <c r="K1334" s="24" t="str">
        <f>INDEX(projects[job number],MATCH(TimeEntry2[[#This Row],[Project_ID]],projects[Project_ID],0))</f>
        <v>259933-00</v>
      </c>
      <c r="L1334" s="8" t="str">
        <f>IF(TimeEntry2[[#This Row],[Date]]=0,"",WEEKDAY(G1334,2))</f>
        <v/>
      </c>
      <c r="M1334" s="28" t="e">
        <f>YEAR(TimeEntry2[[#This Row],[WkEnd]])</f>
        <v>#REF!</v>
      </c>
      <c r="N1334" s="28" t="e">
        <f>WEEKNUM(TimeEntry2[[#This Row],[WkEnd]])</f>
        <v>#REF!</v>
      </c>
      <c r="O1334" s="28" t="e">
        <f>TimeEntry2[[#This Row],[Year]]&amp;"-"&amp;TimeEntry2[[#This Row],[WkNo]]</f>
        <v>#REF!</v>
      </c>
    </row>
    <row r="1335" spans="1:15" x14ac:dyDescent="0.25">
      <c r="A1335" s="26" t="e">
        <f>MOD(IF(ROW()=2,  0.1,    IF(INDEX(TimeEntry2[WkEnd],ROW()-1)  =INDEX(TimeEntry2[WkEnd],ROW()-2),    INDEX(TimeEntry2[format],ROW()-2),    INDEX(TimeEntry2[format],ROW()-2)    +1)),2)</f>
        <v>#REF!</v>
      </c>
      <c r="B1335" s="6"/>
      <c r="C1335" s="7"/>
      <c r="D1335" s="8" t="s">
        <v>152</v>
      </c>
      <c r="E1335" s="7" t="e">
        <f>IF(TimeEntry2[[#This Row],[Date]]=0,#REF!,G1335+(7-L1335))</f>
        <v>#REF!</v>
      </c>
      <c r="F1335" s="21" t="str">
        <f>INDEX(projects[Charge_Code],MATCH(TimeEntry2[[#This Row],[Project_ID]],projects[Project_ID],0))</f>
        <v>239230-42 SHB - Existing</v>
      </c>
      <c r="G1335" s="27">
        <f>ROUNDDOWN(TimeEntry2[[#This Row],[Timestamp]],0)</f>
        <v>0</v>
      </c>
      <c r="H1335" s="8">
        <v>2</v>
      </c>
      <c r="I1335" s="8" t="str">
        <f t="shared" si="31"/>
        <v>Normal Time</v>
      </c>
      <c r="J1335" s="8"/>
      <c r="K1335" s="24" t="str">
        <f>INDEX(projects[job number],MATCH(TimeEntry2[[#This Row],[Project_ID]],projects[Project_ID],0))</f>
        <v>239230-42</v>
      </c>
      <c r="L1335" s="8" t="str">
        <f>IF(TimeEntry2[[#This Row],[Date]]=0,"",WEEKDAY(G1335,2))</f>
        <v/>
      </c>
      <c r="M1335" s="28" t="e">
        <f>YEAR(TimeEntry2[[#This Row],[WkEnd]])</f>
        <v>#REF!</v>
      </c>
      <c r="N1335" s="28" t="e">
        <f>WEEKNUM(TimeEntry2[[#This Row],[WkEnd]])</f>
        <v>#REF!</v>
      </c>
      <c r="O1335" s="28" t="e">
        <f>TimeEntry2[[#This Row],[Year]]&amp;"-"&amp;TimeEntry2[[#This Row],[WkNo]]</f>
        <v>#REF!</v>
      </c>
    </row>
    <row r="1336" spans="1:15" x14ac:dyDescent="0.25">
      <c r="A1336" s="26" t="e">
        <f>MOD(IF(ROW()=2,  0.1,    IF(INDEX(TimeEntry2[WkEnd],ROW()-1)  =INDEX(TimeEntry2[WkEnd],ROW()-2),    INDEX(TimeEntry2[format],ROW()-2),    INDEX(TimeEntry2[format],ROW()-2)    +1)),2)</f>
        <v>#REF!</v>
      </c>
      <c r="B1336" s="6"/>
      <c r="C1336" s="7"/>
      <c r="D1336" s="8" t="s">
        <v>0</v>
      </c>
      <c r="E1336" s="7" t="e">
        <f>IF(TimeEntry2[[#This Row],[Date]]=0,#REF!,G1336+(7-L1336))</f>
        <v>#REF!</v>
      </c>
      <c r="F1336" s="21" t="str">
        <f>INDEX(projects[Charge_Code],MATCH(TimeEntry2[[#This Row],[Project_ID]],projects[Project_ID],0))</f>
        <v>266122-21 A465</v>
      </c>
      <c r="G1336" s="27">
        <f>ROUNDDOWN(TimeEntry2[[#This Row],[Timestamp]],0)</f>
        <v>0</v>
      </c>
      <c r="H1336" s="8">
        <v>3.75</v>
      </c>
      <c r="I1336" s="8" t="str">
        <f t="shared" si="31"/>
        <v>Normal Time</v>
      </c>
      <c r="J1336" s="8"/>
      <c r="K1336" s="24" t="str">
        <f>INDEX(projects[job number],MATCH(TimeEntry2[[#This Row],[Project_ID]],projects[Project_ID],0))</f>
        <v>266122-21</v>
      </c>
      <c r="L1336" s="8" t="str">
        <f>IF(TimeEntry2[[#This Row],[Date]]=0,"",WEEKDAY(G1336,2))</f>
        <v/>
      </c>
      <c r="M1336" s="28" t="e">
        <f>YEAR(TimeEntry2[[#This Row],[WkEnd]])</f>
        <v>#REF!</v>
      </c>
      <c r="N1336" s="28" t="e">
        <f>WEEKNUM(TimeEntry2[[#This Row],[WkEnd]])</f>
        <v>#REF!</v>
      </c>
      <c r="O1336" s="28" t="e">
        <f>TimeEntry2[[#This Row],[Year]]&amp;"-"&amp;TimeEntry2[[#This Row],[WkNo]]</f>
        <v>#REF!</v>
      </c>
    </row>
    <row r="1337" spans="1:15" x14ac:dyDescent="0.25">
      <c r="A1337" s="26" t="e">
        <f>MOD(IF(ROW()=2,  0.1,    IF(INDEX(TimeEntry2[WkEnd],ROW()-1)  =INDEX(TimeEntry2[WkEnd],ROW()-2),    INDEX(TimeEntry2[format],ROW()-2),    INDEX(TimeEntry2[format],ROW()-2)    +1)),2)</f>
        <v>#REF!</v>
      </c>
      <c r="B1337" s="6"/>
      <c r="C1337" s="7"/>
      <c r="D1337" s="8" t="s">
        <v>0</v>
      </c>
      <c r="E1337" s="7" t="e">
        <f>IF(TimeEntry2[[#This Row],[Date]]=0,#REF!,G1337+(7-L1337))</f>
        <v>#REF!</v>
      </c>
      <c r="F1337" s="21" t="str">
        <f>INDEX(projects[Charge_Code],MATCH(TimeEntry2[[#This Row],[Project_ID]],projects[Project_ID],0))</f>
        <v>266122-21 A465</v>
      </c>
      <c r="G1337" s="27">
        <f>ROUNDDOWN(TimeEntry2[[#This Row],[Timestamp]],0)</f>
        <v>0</v>
      </c>
      <c r="H1337" s="8">
        <v>3.75</v>
      </c>
      <c r="I1337" s="8" t="str">
        <f t="shared" si="31"/>
        <v>Normal Time</v>
      </c>
      <c r="J1337" s="8"/>
      <c r="K1337" s="24" t="str">
        <f>INDEX(projects[job number],MATCH(TimeEntry2[[#This Row],[Project_ID]],projects[Project_ID],0))</f>
        <v>266122-21</v>
      </c>
      <c r="L1337" s="8" t="str">
        <f>IF(TimeEntry2[[#This Row],[Date]]=0,"",WEEKDAY(G1337,2))</f>
        <v/>
      </c>
      <c r="M1337" s="28" t="e">
        <f>YEAR(TimeEntry2[[#This Row],[WkEnd]])</f>
        <v>#REF!</v>
      </c>
      <c r="N1337" s="28" t="e">
        <f>WEEKNUM(TimeEntry2[[#This Row],[WkEnd]])</f>
        <v>#REF!</v>
      </c>
      <c r="O1337" s="28" t="e">
        <f>TimeEntry2[[#This Row],[Year]]&amp;"-"&amp;TimeEntry2[[#This Row],[WkNo]]</f>
        <v>#REF!</v>
      </c>
    </row>
    <row r="1338" spans="1:15" x14ac:dyDescent="0.25">
      <c r="A1338" s="26" t="e">
        <f>MOD(IF(ROW()=2,  0.1,    IF(INDEX(TimeEntry2[WkEnd],ROW()-1)  =INDEX(TimeEntry2[WkEnd],ROW()-2),    INDEX(TimeEntry2[format],ROW()-2),    INDEX(TimeEntry2[format],ROW()-2)    +1)),2)</f>
        <v>#REF!</v>
      </c>
      <c r="B1338" s="6"/>
      <c r="C1338" s="7"/>
      <c r="D1338" s="8" t="s">
        <v>158</v>
      </c>
      <c r="E1338" s="7" t="e">
        <f>IF(TimeEntry2[[#This Row],[Date]]=0,#REF!,G1338+(7-L1338))</f>
        <v>#REF!</v>
      </c>
      <c r="F1338" s="21" t="str">
        <f>INDEX(projects[Charge_Code],MATCH(TimeEntry2[[#This Row],[Project_ID]],projects[Project_ID],0))</f>
        <v>261723-02 SMP</v>
      </c>
      <c r="G1338" s="27">
        <f>ROUNDDOWN(TimeEntry2[[#This Row],[Timestamp]],0)</f>
        <v>0</v>
      </c>
      <c r="H1338" s="8">
        <v>2.5</v>
      </c>
      <c r="I1338" s="8" t="str">
        <f t="shared" si="31"/>
        <v>Normal Time</v>
      </c>
      <c r="J1338" s="8"/>
      <c r="K1338" s="24" t="str">
        <f>INDEX(projects[job number],MATCH(TimeEntry2[[#This Row],[Project_ID]],projects[Project_ID],0))</f>
        <v>261723-02</v>
      </c>
      <c r="L1338" s="8" t="str">
        <f>IF(TimeEntry2[[#This Row],[Date]]=0,"",WEEKDAY(G1338,2))</f>
        <v/>
      </c>
      <c r="M1338" s="28" t="e">
        <f>YEAR(TimeEntry2[[#This Row],[WkEnd]])</f>
        <v>#REF!</v>
      </c>
      <c r="N1338" s="28" t="e">
        <f>WEEKNUM(TimeEntry2[[#This Row],[WkEnd]])</f>
        <v>#REF!</v>
      </c>
      <c r="O1338" s="28" t="e">
        <f>TimeEntry2[[#This Row],[Year]]&amp;"-"&amp;TimeEntry2[[#This Row],[WkNo]]</f>
        <v>#REF!</v>
      </c>
    </row>
    <row r="1339" spans="1:15" x14ac:dyDescent="0.25">
      <c r="A1339" s="26" t="e">
        <f>MOD(IF(ROW()=2,  0.1,    IF(INDEX(TimeEntry2[WkEnd],ROW()-1)  =INDEX(TimeEntry2[WkEnd],ROW()-2),    INDEX(TimeEntry2[format],ROW()-2),    INDEX(TimeEntry2[format],ROW()-2)    +1)),2)</f>
        <v>#REF!</v>
      </c>
      <c r="B1339" s="6"/>
      <c r="C1339" s="7"/>
      <c r="D1339" s="8" t="s">
        <v>90</v>
      </c>
      <c r="E1339" s="7" t="e">
        <f>IF(TimeEntry2[[#This Row],[Date]]=0,#REF!,G1339+(7-L1339))</f>
        <v>#REF!</v>
      </c>
      <c r="F1339" s="21" t="str">
        <f>INDEX(projects[Charge_Code],MATCH(TimeEntry2[[#This Row],[Project_ID]],projects[Project_ID],0))</f>
        <v>254304-96 HCC - Paul Cully (01-382)</v>
      </c>
      <c r="G1339" s="27">
        <f>ROUNDDOWN(TimeEntry2[[#This Row],[Timestamp]],0)</f>
        <v>0</v>
      </c>
      <c r="H1339" s="8">
        <v>2.5</v>
      </c>
      <c r="I1339" s="8" t="str">
        <f t="shared" si="31"/>
        <v>Normal Time</v>
      </c>
      <c r="J1339" s="8"/>
      <c r="K1339" s="24" t="str">
        <f>INDEX(projects[job number],MATCH(TimeEntry2[[#This Row],[Project_ID]],projects[Project_ID],0))</f>
        <v>254304-96</v>
      </c>
      <c r="L1339" s="8" t="str">
        <f>IF(TimeEntry2[[#This Row],[Date]]=0,"",WEEKDAY(G1339,2))</f>
        <v/>
      </c>
      <c r="M1339" s="28" t="e">
        <f>YEAR(TimeEntry2[[#This Row],[WkEnd]])</f>
        <v>#REF!</v>
      </c>
      <c r="N1339" s="28" t="e">
        <f>WEEKNUM(TimeEntry2[[#This Row],[WkEnd]])</f>
        <v>#REF!</v>
      </c>
      <c r="O1339" s="28" t="e">
        <f>TimeEntry2[[#This Row],[Year]]&amp;"-"&amp;TimeEntry2[[#This Row],[WkNo]]</f>
        <v>#REF!</v>
      </c>
    </row>
    <row r="1340" spans="1:15" x14ac:dyDescent="0.25">
      <c r="A1340" s="26" t="e">
        <f>MOD(IF(ROW()=2,  0.1,    IF(INDEX(TimeEntry2[WkEnd],ROW()-1)  =INDEX(TimeEntry2[WkEnd],ROW()-2),    INDEX(TimeEntry2[format],ROW()-2),    INDEX(TimeEntry2[format],ROW()-2)    +1)),2)</f>
        <v>#REF!</v>
      </c>
      <c r="B1340" s="6"/>
      <c r="C1340" s="7"/>
      <c r="D1340" s="8" t="s">
        <v>90</v>
      </c>
      <c r="E1340" s="7" t="e">
        <f>IF(TimeEntry2[[#This Row],[Date]]=0,#REF!,G1340+(7-L1340))</f>
        <v>#REF!</v>
      </c>
      <c r="F1340" s="21" t="str">
        <f>INDEX(projects[Charge_Code],MATCH(TimeEntry2[[#This Row],[Project_ID]],projects[Project_ID],0))</f>
        <v>254304-96 HCC - Paul Cully (01-382)</v>
      </c>
      <c r="G1340" s="27">
        <f>ROUNDDOWN(TimeEntry2[[#This Row],[Timestamp]],0)</f>
        <v>0</v>
      </c>
      <c r="H1340" s="8">
        <v>2.5</v>
      </c>
      <c r="I1340" s="8" t="str">
        <f t="shared" si="31"/>
        <v>Normal Time</v>
      </c>
      <c r="J1340" s="8"/>
      <c r="K1340" s="24" t="str">
        <f>INDEX(projects[job number],MATCH(TimeEntry2[[#This Row],[Project_ID]],projects[Project_ID],0))</f>
        <v>254304-96</v>
      </c>
      <c r="L1340" s="8" t="str">
        <f>IF(TimeEntry2[[#This Row],[Date]]=0,"",WEEKDAY(G1340,2))</f>
        <v/>
      </c>
      <c r="M1340" s="28" t="e">
        <f>YEAR(TimeEntry2[[#This Row],[WkEnd]])</f>
        <v>#REF!</v>
      </c>
      <c r="N1340" s="28" t="e">
        <f>WEEKNUM(TimeEntry2[[#This Row],[WkEnd]])</f>
        <v>#REF!</v>
      </c>
      <c r="O1340" s="28" t="e">
        <f>TimeEntry2[[#This Row],[Year]]&amp;"-"&amp;TimeEntry2[[#This Row],[WkNo]]</f>
        <v>#REF!</v>
      </c>
    </row>
    <row r="1341" spans="1:15" x14ac:dyDescent="0.25">
      <c r="A1341" s="26" t="e">
        <f>MOD(IF(ROW()=2,  0.1,    IF(INDEX(TimeEntry2[WkEnd],ROW()-1)  =INDEX(TimeEntry2[WkEnd],ROW()-2),    INDEX(TimeEntry2[format],ROW()-2),    INDEX(TimeEntry2[format],ROW()-2)    +1)),2)</f>
        <v>#REF!</v>
      </c>
      <c r="B1341" s="6"/>
      <c r="C1341" s="7"/>
      <c r="D1341" s="8" t="s">
        <v>0</v>
      </c>
      <c r="E1341" s="7" t="e">
        <f>IF(TimeEntry2[[#This Row],[Date]]=0,#REF!,G1341+(7-L1341))</f>
        <v>#REF!</v>
      </c>
      <c r="F1341" s="21" t="str">
        <f>INDEX(projects[Charge_Code],MATCH(TimeEntry2[[#This Row],[Project_ID]],projects[Project_ID],0))</f>
        <v>266122-21 A465</v>
      </c>
      <c r="G1341" s="27">
        <f>ROUNDDOWN(TimeEntry2[[#This Row],[Timestamp]],0)</f>
        <v>0</v>
      </c>
      <c r="H1341" s="8">
        <v>7.5</v>
      </c>
      <c r="I1341" s="8" t="str">
        <f t="shared" si="31"/>
        <v>Normal Time</v>
      </c>
      <c r="J1341" s="8"/>
      <c r="K1341" s="24" t="str">
        <f>INDEX(projects[job number],MATCH(TimeEntry2[[#This Row],[Project_ID]],projects[Project_ID],0))</f>
        <v>266122-21</v>
      </c>
      <c r="L1341" s="8" t="str">
        <f>IF(TimeEntry2[[#This Row],[Date]]=0,"",WEEKDAY(G1341,2))</f>
        <v/>
      </c>
      <c r="M1341" s="28" t="e">
        <f>YEAR(TimeEntry2[[#This Row],[WkEnd]])</f>
        <v>#REF!</v>
      </c>
      <c r="N1341" s="28" t="e">
        <f>WEEKNUM(TimeEntry2[[#This Row],[WkEnd]])</f>
        <v>#REF!</v>
      </c>
      <c r="O1341" s="28" t="e">
        <f>TimeEntry2[[#This Row],[Year]]&amp;"-"&amp;TimeEntry2[[#This Row],[WkNo]]</f>
        <v>#REF!</v>
      </c>
    </row>
    <row r="1342" spans="1:15" x14ac:dyDescent="0.25">
      <c r="A1342" s="26" t="e">
        <f>MOD(IF(ROW()=2,  0.1,    IF(INDEX(TimeEntry2[WkEnd],ROW()-1)  =INDEX(TimeEntry2[WkEnd],ROW()-2),    INDEX(TimeEntry2[format],ROW()-2),    INDEX(TimeEntry2[format],ROW()-2)    +1)),2)</f>
        <v>#REF!</v>
      </c>
      <c r="B1342" s="6"/>
      <c r="C1342" s="7"/>
      <c r="D1342" s="8" t="s">
        <v>0</v>
      </c>
      <c r="E1342" s="7" t="e">
        <f>IF(TimeEntry2[[#This Row],[Date]]=0,#REF!,G1342+(7-L1342))</f>
        <v>#REF!</v>
      </c>
      <c r="F1342" s="21" t="str">
        <f>INDEX(projects[Charge_Code],MATCH(TimeEntry2[[#This Row],[Project_ID]],projects[Project_ID],0))</f>
        <v>266122-21 A465</v>
      </c>
      <c r="G1342" s="27">
        <f>ROUNDDOWN(TimeEntry2[[#This Row],[Timestamp]],0)</f>
        <v>0</v>
      </c>
      <c r="H1342" s="8">
        <v>7.5</v>
      </c>
      <c r="I1342" s="8" t="str">
        <f t="shared" si="31"/>
        <v>Normal Time</v>
      </c>
      <c r="J1342" s="8"/>
      <c r="K1342" s="24" t="str">
        <f>INDEX(projects[job number],MATCH(TimeEntry2[[#This Row],[Project_ID]],projects[Project_ID],0))</f>
        <v>266122-21</v>
      </c>
      <c r="L1342" s="8" t="str">
        <f>IF(TimeEntry2[[#This Row],[Date]]=0,"",WEEKDAY(G1342,2))</f>
        <v/>
      </c>
      <c r="M1342" s="28" t="e">
        <f>YEAR(TimeEntry2[[#This Row],[WkEnd]])</f>
        <v>#REF!</v>
      </c>
      <c r="N1342" s="28" t="e">
        <f>WEEKNUM(TimeEntry2[[#This Row],[WkEnd]])</f>
        <v>#REF!</v>
      </c>
      <c r="O1342" s="28" t="e">
        <f>TimeEntry2[[#This Row],[Year]]&amp;"-"&amp;TimeEntry2[[#This Row],[WkNo]]</f>
        <v>#REF!</v>
      </c>
    </row>
    <row r="1343" spans="1:15" x14ac:dyDescent="0.25">
      <c r="A1343" s="26" t="e">
        <f>MOD(IF(ROW()=2,  0.1,    IF(INDEX(TimeEntry2[WkEnd],ROW()-1)  =INDEX(TimeEntry2[WkEnd],ROW()-2),    INDEX(TimeEntry2[format],ROW()-2),    INDEX(TimeEntry2[format],ROW()-2)    +1)),2)</f>
        <v>#REF!</v>
      </c>
      <c r="B1343" s="6"/>
      <c r="C1343" s="7"/>
      <c r="D1343" s="8" t="s">
        <v>140</v>
      </c>
      <c r="E1343" s="7" t="e">
        <f>IF(TimeEntry2[[#This Row],[Date]]=0,#REF!,G1343+(7-L1343))</f>
        <v>#REF!</v>
      </c>
      <c r="F1343" s="21" t="str">
        <f>INDEX(projects[Charge_Code],MATCH(TimeEntry2[[#This Row],[Project_ID]],projects[Project_ID],0))</f>
        <v>255375-00 M25 WARREN FARM SERVICES (01-122)</v>
      </c>
      <c r="G1343" s="27">
        <f>ROUNDDOWN(TimeEntry2[[#This Row],[Timestamp]],0)</f>
        <v>0</v>
      </c>
      <c r="H1343" s="8">
        <v>6.5</v>
      </c>
      <c r="I1343" s="8" t="str">
        <f t="shared" ref="I1343:I1406" si="32">"Normal Time"</f>
        <v>Normal Time</v>
      </c>
      <c r="J1343" s="8"/>
      <c r="K1343" s="24" t="str">
        <f>INDEX(projects[job number],MATCH(TimeEntry2[[#This Row],[Project_ID]],projects[Project_ID],0))</f>
        <v>255375-00</v>
      </c>
      <c r="L1343" s="8" t="str">
        <f>IF(TimeEntry2[[#This Row],[Date]]=0,"",WEEKDAY(G1343,2))</f>
        <v/>
      </c>
      <c r="M1343" s="28" t="e">
        <f>YEAR(TimeEntry2[[#This Row],[WkEnd]])</f>
        <v>#REF!</v>
      </c>
      <c r="N1343" s="28" t="e">
        <f>WEEKNUM(TimeEntry2[[#This Row],[WkEnd]])</f>
        <v>#REF!</v>
      </c>
      <c r="O1343" s="28" t="e">
        <f>TimeEntry2[[#This Row],[Year]]&amp;"-"&amp;TimeEntry2[[#This Row],[WkNo]]</f>
        <v>#REF!</v>
      </c>
    </row>
    <row r="1344" spans="1:15" x14ac:dyDescent="0.25">
      <c r="A1344" s="26" t="e">
        <f>MOD(IF(ROW()=2,  0.1,    IF(INDEX(TimeEntry2[WkEnd],ROW()-1)  =INDEX(TimeEntry2[WkEnd],ROW()-2),    INDEX(TimeEntry2[format],ROW()-2),    INDEX(TimeEntry2[format],ROW()-2)    +1)),2)</f>
        <v>#REF!</v>
      </c>
      <c r="B1344" s="6"/>
      <c r="C1344" s="7"/>
      <c r="D1344" s="8" t="s">
        <v>78</v>
      </c>
      <c r="E1344" s="7" t="e">
        <f>IF(TimeEntry2[[#This Row],[Date]]=0,#REF!,G1344+(7-L1344))</f>
        <v>#REF!</v>
      </c>
      <c r="F1344" s="21" t="str">
        <f>INDEX(projects[Charge_Code],MATCH(TimeEntry2[[#This Row],[Project_ID]],projects[Project_ID],0))</f>
        <v>255670-17 LOWER KINGS ROAD ASSESSMENT (01-382)</v>
      </c>
      <c r="G1344" s="27">
        <f>ROUNDDOWN(TimeEntry2[[#This Row],[Timestamp]],0)</f>
        <v>0</v>
      </c>
      <c r="H1344" s="8">
        <v>1</v>
      </c>
      <c r="I1344" s="8" t="str">
        <f t="shared" si="32"/>
        <v>Normal Time</v>
      </c>
      <c r="J1344" s="8"/>
      <c r="K1344" s="24" t="str">
        <f>INDEX(projects[job number],MATCH(TimeEntry2[[#This Row],[Project_ID]],projects[Project_ID],0))</f>
        <v>255670-17</v>
      </c>
      <c r="L1344" s="8" t="str">
        <f>IF(TimeEntry2[[#This Row],[Date]]=0,"",WEEKDAY(G1344,2))</f>
        <v/>
      </c>
      <c r="M1344" s="28" t="e">
        <f>YEAR(TimeEntry2[[#This Row],[WkEnd]])</f>
        <v>#REF!</v>
      </c>
      <c r="N1344" s="28" t="e">
        <f>WEEKNUM(TimeEntry2[[#This Row],[WkEnd]])</f>
        <v>#REF!</v>
      </c>
      <c r="O1344" s="28" t="e">
        <f>TimeEntry2[[#This Row],[Year]]&amp;"-"&amp;TimeEntry2[[#This Row],[WkNo]]</f>
        <v>#REF!</v>
      </c>
    </row>
    <row r="1345" spans="1:15" x14ac:dyDescent="0.25">
      <c r="A1345" s="26" t="e">
        <f>MOD(IF(ROW()=2,  0.1,    IF(INDEX(TimeEntry2[WkEnd],ROW()-1)  =INDEX(TimeEntry2[WkEnd],ROW()-2),    INDEX(TimeEntry2[format],ROW()-2),    INDEX(TimeEntry2[format],ROW()-2)    +1)),2)</f>
        <v>#REF!</v>
      </c>
      <c r="B1345" s="6"/>
      <c r="C1345" s="7"/>
      <c r="D1345" s="8" t="s">
        <v>207</v>
      </c>
      <c r="E1345" s="7" t="e">
        <f>IF(TimeEntry2[[#This Row],[Date]]=0,#REF!,G1345+(7-L1345))</f>
        <v>#REF!</v>
      </c>
      <c r="F1345" s="21" t="str">
        <f>INDEX(projects[Charge_Code],MATCH(TimeEntry2[[#This Row],[Project_ID]],projects[Project_ID],0))</f>
        <v>264744-00 WLW</v>
      </c>
      <c r="G1345" s="27">
        <f>ROUNDDOWN(TimeEntry2[[#This Row],[Timestamp]],0)</f>
        <v>0</v>
      </c>
      <c r="H1345" s="8">
        <v>2</v>
      </c>
      <c r="I1345" s="8" t="str">
        <f t="shared" si="32"/>
        <v>Normal Time</v>
      </c>
      <c r="J1345" s="8"/>
      <c r="K1345" s="24" t="str">
        <f>INDEX(projects[job number],MATCH(TimeEntry2[[#This Row],[Project_ID]],projects[Project_ID],0))</f>
        <v>264744-00</v>
      </c>
      <c r="L1345" s="8" t="str">
        <f>IF(TimeEntry2[[#This Row],[Date]]=0,"",WEEKDAY(G1345,2))</f>
        <v/>
      </c>
      <c r="M1345" s="28" t="e">
        <f>YEAR(TimeEntry2[[#This Row],[WkEnd]])</f>
        <v>#REF!</v>
      </c>
      <c r="N1345" s="28" t="e">
        <f>WEEKNUM(TimeEntry2[[#This Row],[WkEnd]])</f>
        <v>#REF!</v>
      </c>
      <c r="O1345" s="28" t="e">
        <f>TimeEntry2[[#This Row],[Year]]&amp;"-"&amp;TimeEntry2[[#This Row],[WkNo]]</f>
        <v>#REF!</v>
      </c>
    </row>
    <row r="1346" spans="1:15" x14ac:dyDescent="0.25">
      <c r="A1346" s="26" t="e">
        <f>MOD(IF(ROW()=2,  0.1,    IF(INDEX(TimeEntry2[WkEnd],ROW()-1)  =INDEX(TimeEntry2[WkEnd],ROW()-2),    INDEX(TimeEntry2[format],ROW()-2),    INDEX(TimeEntry2[format],ROW()-2)    +1)),2)</f>
        <v>#REF!</v>
      </c>
      <c r="B1346" s="6"/>
      <c r="C1346" s="7"/>
      <c r="D1346" s="8" t="s">
        <v>158</v>
      </c>
      <c r="E1346" s="7" t="e">
        <f>IF(TimeEntry2[[#This Row],[Date]]=0,#REF!,G1346+(7-L1346))</f>
        <v>#REF!</v>
      </c>
      <c r="F1346" s="21" t="str">
        <f>INDEX(projects[Charge_Code],MATCH(TimeEntry2[[#This Row],[Project_ID]],projects[Project_ID],0))</f>
        <v>261723-02 SMP</v>
      </c>
      <c r="G1346" s="27">
        <f>ROUNDDOWN(TimeEntry2[[#This Row],[Timestamp]],0)</f>
        <v>0</v>
      </c>
      <c r="H1346" s="8">
        <v>2</v>
      </c>
      <c r="I1346" s="8" t="str">
        <f t="shared" si="32"/>
        <v>Normal Time</v>
      </c>
      <c r="J1346" s="8"/>
      <c r="K1346" s="24" t="str">
        <f>INDEX(projects[job number],MATCH(TimeEntry2[[#This Row],[Project_ID]],projects[Project_ID],0))</f>
        <v>261723-02</v>
      </c>
      <c r="L1346" s="8" t="str">
        <f>IF(TimeEntry2[[#This Row],[Date]]=0,"",WEEKDAY(G1346,2))</f>
        <v/>
      </c>
      <c r="M1346" s="28" t="e">
        <f>YEAR(TimeEntry2[[#This Row],[WkEnd]])</f>
        <v>#REF!</v>
      </c>
      <c r="N1346" s="28" t="e">
        <f>WEEKNUM(TimeEntry2[[#This Row],[WkEnd]])</f>
        <v>#REF!</v>
      </c>
      <c r="O1346" s="28" t="e">
        <f>TimeEntry2[[#This Row],[Year]]&amp;"-"&amp;TimeEntry2[[#This Row],[WkNo]]</f>
        <v>#REF!</v>
      </c>
    </row>
    <row r="1347" spans="1:15" x14ac:dyDescent="0.25">
      <c r="A1347" s="26" t="e">
        <f>MOD(IF(ROW()=2,  0.1,    IF(INDEX(TimeEntry2[WkEnd],ROW()-1)  =INDEX(TimeEntry2[WkEnd],ROW()-2),    INDEX(TimeEntry2[format],ROW()-2),    INDEX(TimeEntry2[format],ROW()-2)    +1)),2)</f>
        <v>#REF!</v>
      </c>
      <c r="B1347" s="6"/>
      <c r="C1347" s="7"/>
      <c r="D1347" s="8" t="s">
        <v>0</v>
      </c>
      <c r="E1347" s="7" t="e">
        <f>IF(TimeEntry2[[#This Row],[Date]]=0,#REF!,G1347+(7-L1347))</f>
        <v>#REF!</v>
      </c>
      <c r="F1347" s="21" t="str">
        <f>INDEX(projects[Charge_Code],MATCH(TimeEntry2[[#This Row],[Project_ID]],projects[Project_ID],0))</f>
        <v>266122-21 A465</v>
      </c>
      <c r="G1347" s="27">
        <f>ROUNDDOWN(TimeEntry2[[#This Row],[Timestamp]],0)</f>
        <v>0</v>
      </c>
      <c r="H1347" s="8">
        <v>3.5</v>
      </c>
      <c r="I1347" s="8" t="str">
        <f t="shared" si="32"/>
        <v>Normal Time</v>
      </c>
      <c r="J1347" s="8"/>
      <c r="K1347" s="24" t="str">
        <f>INDEX(projects[job number],MATCH(TimeEntry2[[#This Row],[Project_ID]],projects[Project_ID],0))</f>
        <v>266122-21</v>
      </c>
      <c r="L1347" s="8" t="str">
        <f>IF(TimeEntry2[[#This Row],[Date]]=0,"",WEEKDAY(G1347,2))</f>
        <v/>
      </c>
      <c r="M1347" s="28" t="e">
        <f>YEAR(TimeEntry2[[#This Row],[WkEnd]])</f>
        <v>#REF!</v>
      </c>
      <c r="N1347" s="28" t="e">
        <f>WEEKNUM(TimeEntry2[[#This Row],[WkEnd]])</f>
        <v>#REF!</v>
      </c>
      <c r="O1347" s="28" t="e">
        <f>TimeEntry2[[#This Row],[Year]]&amp;"-"&amp;TimeEntry2[[#This Row],[WkNo]]</f>
        <v>#REF!</v>
      </c>
    </row>
    <row r="1348" spans="1:15" x14ac:dyDescent="0.25">
      <c r="A1348" s="26" t="e">
        <f>MOD(IF(ROW()=2,  0.1,    IF(INDEX(TimeEntry2[WkEnd],ROW()-1)  =INDEX(TimeEntry2[WkEnd],ROW()-2),    INDEX(TimeEntry2[format],ROW()-2),    INDEX(TimeEntry2[format],ROW()-2)    +1)),2)</f>
        <v>#REF!</v>
      </c>
      <c r="B1348" s="6"/>
      <c r="C1348" s="7"/>
      <c r="D1348" s="8" t="s">
        <v>120</v>
      </c>
      <c r="E1348" s="7" t="e">
        <f>IF(TimeEntry2[[#This Row],[Date]]=0,#REF!,G1348+(7-L1348))</f>
        <v>#REF!</v>
      </c>
      <c r="F1348" s="21" t="str">
        <f>INDEX(projects[Charge_Code],MATCH(TimeEntry2[[#This Row],[Project_ID]],projects[Project_ID],0))</f>
        <v>Interview</v>
      </c>
      <c r="G1348" s="27">
        <f>ROUNDDOWN(TimeEntry2[[#This Row],[Timestamp]],0)</f>
        <v>0</v>
      </c>
      <c r="H1348" s="8">
        <v>4</v>
      </c>
      <c r="I1348" s="8" t="str">
        <f t="shared" si="32"/>
        <v>Normal Time</v>
      </c>
      <c r="J1348" s="8"/>
      <c r="K1348" s="24">
        <f>INDEX(projects[job number],MATCH(TimeEntry2[[#This Row],[Project_ID]],projects[Project_ID],0))</f>
        <v>0</v>
      </c>
      <c r="L1348" s="8" t="str">
        <f>IF(TimeEntry2[[#This Row],[Date]]=0,"",WEEKDAY(G1348,2))</f>
        <v/>
      </c>
      <c r="M1348" s="28" t="e">
        <f>YEAR(TimeEntry2[[#This Row],[WkEnd]])</f>
        <v>#REF!</v>
      </c>
      <c r="N1348" s="28" t="e">
        <f>WEEKNUM(TimeEntry2[[#This Row],[WkEnd]])</f>
        <v>#REF!</v>
      </c>
      <c r="O1348" s="28" t="e">
        <f>TimeEntry2[[#This Row],[Year]]&amp;"-"&amp;TimeEntry2[[#This Row],[WkNo]]</f>
        <v>#REF!</v>
      </c>
    </row>
    <row r="1349" spans="1:15" x14ac:dyDescent="0.25">
      <c r="A1349" s="26" t="e">
        <f>MOD(IF(ROW()=2,  0.1,    IF(INDEX(TimeEntry2[WkEnd],ROW()-1)  =INDEX(TimeEntry2[WkEnd],ROW()-2),    INDEX(TimeEntry2[format],ROW()-2),    INDEX(TimeEntry2[format],ROW()-2)    +1)),2)</f>
        <v>#REF!</v>
      </c>
      <c r="B1349" s="6"/>
      <c r="C1349" s="7"/>
      <c r="D1349" s="8" t="s">
        <v>0</v>
      </c>
      <c r="E1349" s="7" t="e">
        <f>IF(TimeEntry2[[#This Row],[Date]]=0,#REF!,G1349+(7-L1349))</f>
        <v>#REF!</v>
      </c>
      <c r="F1349" s="21" t="str">
        <f>INDEX(projects[Charge_Code],MATCH(TimeEntry2[[#This Row],[Project_ID]],projects[Project_ID],0))</f>
        <v>266122-21 A465</v>
      </c>
      <c r="G1349" s="27">
        <f>ROUNDDOWN(TimeEntry2[[#This Row],[Timestamp]],0)</f>
        <v>0</v>
      </c>
      <c r="H1349" s="8">
        <v>3.5</v>
      </c>
      <c r="I1349" s="8" t="str">
        <f t="shared" si="32"/>
        <v>Normal Time</v>
      </c>
      <c r="J1349" s="8"/>
      <c r="K1349" s="24" t="str">
        <f>INDEX(projects[job number],MATCH(TimeEntry2[[#This Row],[Project_ID]],projects[Project_ID],0))</f>
        <v>266122-21</v>
      </c>
      <c r="L1349" s="8" t="str">
        <f>IF(TimeEntry2[[#This Row],[Date]]=0,"",WEEKDAY(G1349,2))</f>
        <v/>
      </c>
      <c r="M1349" s="28" t="e">
        <f>YEAR(TimeEntry2[[#This Row],[WkEnd]])</f>
        <v>#REF!</v>
      </c>
      <c r="N1349" s="28" t="e">
        <f>WEEKNUM(TimeEntry2[[#This Row],[WkEnd]])</f>
        <v>#REF!</v>
      </c>
      <c r="O1349" s="28" t="e">
        <f>TimeEntry2[[#This Row],[Year]]&amp;"-"&amp;TimeEntry2[[#This Row],[WkNo]]</f>
        <v>#REF!</v>
      </c>
    </row>
    <row r="1350" spans="1:15" x14ac:dyDescent="0.25">
      <c r="A1350" s="26" t="e">
        <f>MOD(IF(ROW()=2,  0.1,    IF(INDEX(TimeEntry2[WkEnd],ROW()-1)  =INDEX(TimeEntry2[WkEnd],ROW()-2),    INDEX(TimeEntry2[format],ROW()-2),    INDEX(TimeEntry2[format],ROW()-2)    +1)),2)</f>
        <v>#REF!</v>
      </c>
      <c r="B1350" s="6"/>
      <c r="C1350" s="7"/>
      <c r="D1350" s="8" t="s">
        <v>0</v>
      </c>
      <c r="E1350" s="7" t="e">
        <f>IF(TimeEntry2[[#This Row],[Date]]=0,#REF!,G1350+(7-L1350))</f>
        <v>#REF!</v>
      </c>
      <c r="F1350" s="21" t="str">
        <f>INDEX(projects[Charge_Code],MATCH(TimeEntry2[[#This Row],[Project_ID]],projects[Project_ID],0))</f>
        <v>266122-21 A465</v>
      </c>
      <c r="G1350" s="27">
        <f>ROUNDDOWN(TimeEntry2[[#This Row],[Timestamp]],0)</f>
        <v>0</v>
      </c>
      <c r="H1350" s="8">
        <v>7.5</v>
      </c>
      <c r="I1350" s="8" t="str">
        <f t="shared" si="32"/>
        <v>Normal Time</v>
      </c>
      <c r="J1350" s="8"/>
      <c r="K1350" s="24" t="str">
        <f>INDEX(projects[job number],MATCH(TimeEntry2[[#This Row],[Project_ID]],projects[Project_ID],0))</f>
        <v>266122-21</v>
      </c>
      <c r="L1350" s="8" t="str">
        <f>IF(TimeEntry2[[#This Row],[Date]]=0,"",WEEKDAY(G1350,2))</f>
        <v/>
      </c>
      <c r="M1350" s="28" t="e">
        <f>YEAR(TimeEntry2[[#This Row],[WkEnd]])</f>
        <v>#REF!</v>
      </c>
      <c r="N1350" s="28" t="e">
        <f>WEEKNUM(TimeEntry2[[#This Row],[WkEnd]])</f>
        <v>#REF!</v>
      </c>
      <c r="O1350" s="28" t="e">
        <f>TimeEntry2[[#This Row],[Year]]&amp;"-"&amp;TimeEntry2[[#This Row],[WkNo]]</f>
        <v>#REF!</v>
      </c>
    </row>
    <row r="1351" spans="1:15" x14ac:dyDescent="0.25">
      <c r="A1351" s="26" t="e">
        <f>MOD(IF(ROW()=2,  0.1,    IF(INDEX(TimeEntry2[WkEnd],ROW()-1)  =INDEX(TimeEntry2[WkEnd],ROW()-2),    INDEX(TimeEntry2[format],ROW()-2),    INDEX(TimeEntry2[format],ROW()-2)    +1)),2)</f>
        <v>#REF!</v>
      </c>
      <c r="B1351" s="6"/>
      <c r="C1351" s="7"/>
      <c r="D1351" s="8" t="s">
        <v>100</v>
      </c>
      <c r="E1351" s="7" t="e">
        <f>IF(TimeEntry2[[#This Row],[Date]]=0,#REF!,G1351+(7-L1351))</f>
        <v>#REF!</v>
      </c>
      <c r="F1351" s="21" t="str">
        <f>INDEX(projects[Charge_Code],MATCH(TimeEntry2[[#This Row],[Project_ID]],projects[Project_ID],0))</f>
        <v>HOLIDAY</v>
      </c>
      <c r="G1351" s="27">
        <f>ROUNDDOWN(TimeEntry2[[#This Row],[Timestamp]],0)</f>
        <v>0</v>
      </c>
      <c r="H1351" s="8">
        <v>7.5</v>
      </c>
      <c r="I1351" s="8" t="str">
        <f t="shared" si="32"/>
        <v>Normal Time</v>
      </c>
      <c r="J1351" s="8"/>
      <c r="K1351" s="24" t="str">
        <f>INDEX(projects[job number],MATCH(TimeEntry2[[#This Row],[Project_ID]],projects[Project_ID],0))</f>
        <v>HOLIDAY</v>
      </c>
      <c r="L1351" s="8" t="str">
        <f>IF(TimeEntry2[[#This Row],[Date]]=0,"",WEEKDAY(G1351,2))</f>
        <v/>
      </c>
      <c r="M1351" s="28" t="e">
        <f>YEAR(TimeEntry2[[#This Row],[WkEnd]])</f>
        <v>#REF!</v>
      </c>
      <c r="N1351" s="28" t="e">
        <f>WEEKNUM(TimeEntry2[[#This Row],[WkEnd]])</f>
        <v>#REF!</v>
      </c>
      <c r="O1351" s="28" t="e">
        <f>TimeEntry2[[#This Row],[Year]]&amp;"-"&amp;TimeEntry2[[#This Row],[WkNo]]</f>
        <v>#REF!</v>
      </c>
    </row>
    <row r="1352" spans="1:15" x14ac:dyDescent="0.25">
      <c r="A1352" s="26" t="e">
        <f>MOD(IF(ROW()=2,  0.1,    IF(INDEX(TimeEntry2[WkEnd],ROW()-1)  =INDEX(TimeEntry2[WkEnd],ROW()-2),    INDEX(TimeEntry2[format],ROW()-2),    INDEX(TimeEntry2[format],ROW()-2)    +1)),2)</f>
        <v>#REF!</v>
      </c>
      <c r="B1352" s="6"/>
      <c r="C1352" s="7"/>
      <c r="D1352" s="8" t="s">
        <v>100</v>
      </c>
      <c r="E1352" s="7" t="e">
        <f>IF(TimeEntry2[[#This Row],[Date]]=0,#REF!,G1352+(7-L1352))</f>
        <v>#REF!</v>
      </c>
      <c r="F1352" s="21" t="str">
        <f>INDEX(projects[Charge_Code],MATCH(TimeEntry2[[#This Row],[Project_ID]],projects[Project_ID],0))</f>
        <v>HOLIDAY</v>
      </c>
      <c r="G1352" s="27">
        <f>ROUNDDOWN(TimeEntry2[[#This Row],[Timestamp]],0)</f>
        <v>0</v>
      </c>
      <c r="H1352" s="8">
        <v>7.5</v>
      </c>
      <c r="I1352" s="8" t="str">
        <f t="shared" si="32"/>
        <v>Normal Time</v>
      </c>
      <c r="J1352" s="8"/>
      <c r="K1352" s="24" t="str">
        <f>INDEX(projects[job number],MATCH(TimeEntry2[[#This Row],[Project_ID]],projects[Project_ID],0))</f>
        <v>HOLIDAY</v>
      </c>
      <c r="L1352" s="8" t="str">
        <f>IF(TimeEntry2[[#This Row],[Date]]=0,"",WEEKDAY(G1352,2))</f>
        <v/>
      </c>
      <c r="M1352" s="28" t="e">
        <f>YEAR(TimeEntry2[[#This Row],[WkEnd]])</f>
        <v>#REF!</v>
      </c>
      <c r="N1352" s="28" t="e">
        <f>WEEKNUM(TimeEntry2[[#This Row],[WkEnd]])</f>
        <v>#REF!</v>
      </c>
      <c r="O1352" s="28" t="e">
        <f>TimeEntry2[[#This Row],[Year]]&amp;"-"&amp;TimeEntry2[[#This Row],[WkNo]]</f>
        <v>#REF!</v>
      </c>
    </row>
    <row r="1353" spans="1:15" x14ac:dyDescent="0.25">
      <c r="A1353" s="26" t="e">
        <f>MOD(IF(ROW()=2,  0.1,    IF(INDEX(TimeEntry2[WkEnd],ROW()-1)  =INDEX(TimeEntry2[WkEnd],ROW()-2),    INDEX(TimeEntry2[format],ROW()-2),    INDEX(TimeEntry2[format],ROW()-2)    +1)),2)</f>
        <v>#REF!</v>
      </c>
      <c r="B1353" s="6"/>
      <c r="C1353" s="7"/>
      <c r="D1353" s="8" t="s">
        <v>100</v>
      </c>
      <c r="E1353" s="7" t="e">
        <f>IF(TimeEntry2[[#This Row],[Date]]=0,#REF!,G1353+(7-L1353))</f>
        <v>#REF!</v>
      </c>
      <c r="F1353" s="21" t="str">
        <f>INDEX(projects[Charge_Code],MATCH(TimeEntry2[[#This Row],[Project_ID]],projects[Project_ID],0))</f>
        <v>HOLIDAY</v>
      </c>
      <c r="G1353" s="27">
        <f>ROUNDDOWN(TimeEntry2[[#This Row],[Timestamp]],0)</f>
        <v>0</v>
      </c>
      <c r="H1353" s="8">
        <v>7.5</v>
      </c>
      <c r="I1353" s="8" t="str">
        <f t="shared" si="32"/>
        <v>Normal Time</v>
      </c>
      <c r="J1353" s="8"/>
      <c r="K1353" s="24" t="str">
        <f>INDEX(projects[job number],MATCH(TimeEntry2[[#This Row],[Project_ID]],projects[Project_ID],0))</f>
        <v>HOLIDAY</v>
      </c>
      <c r="L1353" s="8" t="str">
        <f>IF(TimeEntry2[[#This Row],[Date]]=0,"",WEEKDAY(G1353,2))</f>
        <v/>
      </c>
      <c r="M1353" s="28" t="e">
        <f>YEAR(TimeEntry2[[#This Row],[WkEnd]])</f>
        <v>#REF!</v>
      </c>
      <c r="N1353" s="28" t="e">
        <f>WEEKNUM(TimeEntry2[[#This Row],[WkEnd]])</f>
        <v>#REF!</v>
      </c>
      <c r="O1353" s="28" t="e">
        <f>TimeEntry2[[#This Row],[Year]]&amp;"-"&amp;TimeEntry2[[#This Row],[WkNo]]</f>
        <v>#REF!</v>
      </c>
    </row>
    <row r="1354" spans="1:15" x14ac:dyDescent="0.25">
      <c r="A1354" s="26" t="e">
        <f>MOD(IF(ROW()=2,  0.1,    IF(INDEX(TimeEntry2[WkEnd],ROW()-1)  =INDEX(TimeEntry2[WkEnd],ROW()-2),    INDEX(TimeEntry2[format],ROW()-2),    INDEX(TimeEntry2[format],ROW()-2)    +1)),2)</f>
        <v>#REF!</v>
      </c>
      <c r="B1354" s="6"/>
      <c r="C1354" s="7"/>
      <c r="D1354" s="8" t="s">
        <v>100</v>
      </c>
      <c r="E1354" s="7" t="e">
        <f>IF(TimeEntry2[[#This Row],[Date]]=0,#REF!,G1354+(7-L1354))</f>
        <v>#REF!</v>
      </c>
      <c r="F1354" s="21" t="str">
        <f>INDEX(projects[Charge_Code],MATCH(TimeEntry2[[#This Row],[Project_ID]],projects[Project_ID],0))</f>
        <v>HOLIDAY</v>
      </c>
      <c r="G1354" s="27">
        <f>ROUNDDOWN(TimeEntry2[[#This Row],[Timestamp]],0)</f>
        <v>0</v>
      </c>
      <c r="H1354" s="8">
        <v>7.5</v>
      </c>
      <c r="I1354" s="8" t="str">
        <f t="shared" si="32"/>
        <v>Normal Time</v>
      </c>
      <c r="J1354" s="8"/>
      <c r="K1354" s="24" t="str">
        <f>INDEX(projects[job number],MATCH(TimeEntry2[[#This Row],[Project_ID]],projects[Project_ID],0))</f>
        <v>HOLIDAY</v>
      </c>
      <c r="L1354" s="8" t="str">
        <f>IF(TimeEntry2[[#This Row],[Date]]=0,"",WEEKDAY(G1354,2))</f>
        <v/>
      </c>
      <c r="M1354" s="28" t="e">
        <f>YEAR(TimeEntry2[[#This Row],[WkEnd]])</f>
        <v>#REF!</v>
      </c>
      <c r="N1354" s="28" t="e">
        <f>WEEKNUM(TimeEntry2[[#This Row],[WkEnd]])</f>
        <v>#REF!</v>
      </c>
      <c r="O1354" s="28" t="e">
        <f>TimeEntry2[[#This Row],[Year]]&amp;"-"&amp;TimeEntry2[[#This Row],[WkNo]]</f>
        <v>#REF!</v>
      </c>
    </row>
    <row r="1355" spans="1:15" x14ac:dyDescent="0.25">
      <c r="A1355" s="26" t="e">
        <f>MOD(IF(ROW()=2,  0.1,    IF(INDEX(TimeEntry2[WkEnd],ROW()-1)  =INDEX(TimeEntry2[WkEnd],ROW()-2),    INDEX(TimeEntry2[format],ROW()-2),    INDEX(TimeEntry2[format],ROW()-2)    +1)),2)</f>
        <v>#REF!</v>
      </c>
      <c r="B1355" s="6"/>
      <c r="C1355" s="7"/>
      <c r="D1355" s="8" t="s">
        <v>100</v>
      </c>
      <c r="E1355" s="7" t="e">
        <f>IF(TimeEntry2[[#This Row],[Date]]=0,#REF!,G1355+(7-L1355))</f>
        <v>#REF!</v>
      </c>
      <c r="F1355" s="21" t="str">
        <f>INDEX(projects[Charge_Code],MATCH(TimeEntry2[[#This Row],[Project_ID]],projects[Project_ID],0))</f>
        <v>HOLIDAY</v>
      </c>
      <c r="G1355" s="27">
        <f>ROUNDDOWN(TimeEntry2[[#This Row],[Timestamp]],0)</f>
        <v>0</v>
      </c>
      <c r="H1355" s="8">
        <v>7.5</v>
      </c>
      <c r="I1355" s="8" t="str">
        <f t="shared" si="32"/>
        <v>Normal Time</v>
      </c>
      <c r="J1355" s="8"/>
      <c r="K1355" s="24" t="str">
        <f>INDEX(projects[job number],MATCH(TimeEntry2[[#This Row],[Project_ID]],projects[Project_ID],0))</f>
        <v>HOLIDAY</v>
      </c>
      <c r="L1355" s="8" t="str">
        <f>IF(TimeEntry2[[#This Row],[Date]]=0,"",WEEKDAY(G1355,2))</f>
        <v/>
      </c>
      <c r="M1355" s="28" t="e">
        <f>YEAR(TimeEntry2[[#This Row],[WkEnd]])</f>
        <v>#REF!</v>
      </c>
      <c r="N1355" s="28" t="e">
        <f>WEEKNUM(TimeEntry2[[#This Row],[WkEnd]])</f>
        <v>#REF!</v>
      </c>
      <c r="O1355" s="28" t="e">
        <f>TimeEntry2[[#This Row],[Year]]&amp;"-"&amp;TimeEntry2[[#This Row],[WkNo]]</f>
        <v>#REF!</v>
      </c>
    </row>
    <row r="1356" spans="1:15" x14ac:dyDescent="0.25">
      <c r="A1356" s="26" t="e">
        <f>MOD(IF(ROW()=2,  0.1,    IF(INDEX(TimeEntry2[WkEnd],ROW()-1)  =INDEX(TimeEntry2[WkEnd],ROW()-2),    INDEX(TimeEntry2[format],ROW()-2),    INDEX(TimeEntry2[format],ROW()-2)    +1)),2)</f>
        <v>#REF!</v>
      </c>
      <c r="B1356" s="6"/>
      <c r="C1356" s="7"/>
      <c r="D1356" s="8" t="s">
        <v>66</v>
      </c>
      <c r="E1356" s="7" t="e">
        <f>IF(TimeEntry2[[#This Row],[Date]]=0,#REF!,G1356+(7-L1356))</f>
        <v>#REF!</v>
      </c>
      <c r="F1356" s="21" t="str">
        <f>INDEX(projects[Charge_Code],MATCH(TimeEntry2[[#This Row],[Project_ID]],projects[Project_ID],0))</f>
        <v>260258-41 Galecopper - joints and bearings</v>
      </c>
      <c r="G1356" s="27">
        <f>ROUNDDOWN(TimeEntry2[[#This Row],[Timestamp]],0)</f>
        <v>0</v>
      </c>
      <c r="H1356" s="8">
        <v>3.75</v>
      </c>
      <c r="I1356" s="8" t="str">
        <f t="shared" si="32"/>
        <v>Normal Time</v>
      </c>
      <c r="J1356" s="8"/>
      <c r="K1356" s="24" t="str">
        <f>INDEX(projects[job number],MATCH(TimeEntry2[[#This Row],[Project_ID]],projects[Project_ID],0))</f>
        <v>260258-41</v>
      </c>
      <c r="L1356" s="8" t="str">
        <f>IF(TimeEntry2[[#This Row],[Date]]=0,"",WEEKDAY(G1356,2))</f>
        <v/>
      </c>
      <c r="M1356" s="28" t="e">
        <f>YEAR(TimeEntry2[[#This Row],[WkEnd]])</f>
        <v>#REF!</v>
      </c>
      <c r="N1356" s="28" t="e">
        <f>WEEKNUM(TimeEntry2[[#This Row],[WkEnd]])</f>
        <v>#REF!</v>
      </c>
      <c r="O1356" s="28" t="e">
        <f>TimeEntry2[[#This Row],[Year]]&amp;"-"&amp;TimeEntry2[[#This Row],[WkNo]]</f>
        <v>#REF!</v>
      </c>
    </row>
    <row r="1357" spans="1:15" x14ac:dyDescent="0.25">
      <c r="A1357" s="26" t="e">
        <f>MOD(IF(ROW()=2,  0.1,    IF(INDEX(TimeEntry2[WkEnd],ROW()-1)  =INDEX(TimeEntry2[WkEnd],ROW()-2),    INDEX(TimeEntry2[format],ROW()-2),    INDEX(TimeEntry2[format],ROW()-2)    +1)),2)</f>
        <v>#REF!</v>
      </c>
      <c r="B1357" s="6"/>
      <c r="C1357" s="7"/>
      <c r="D1357" s="8" t="s">
        <v>140</v>
      </c>
      <c r="E1357" s="7" t="e">
        <f>IF(TimeEntry2[[#This Row],[Date]]=0,#REF!,G1357+(7-L1357))</f>
        <v>#REF!</v>
      </c>
      <c r="F1357" s="21" t="str">
        <f>INDEX(projects[Charge_Code],MATCH(TimeEntry2[[#This Row],[Project_ID]],projects[Project_ID],0))</f>
        <v>255375-00 M25 WARREN FARM SERVICES (01-122)</v>
      </c>
      <c r="G1357" s="27">
        <f>ROUNDDOWN(TimeEntry2[[#This Row],[Timestamp]],0)</f>
        <v>0</v>
      </c>
      <c r="H1357" s="8">
        <v>3.75</v>
      </c>
      <c r="I1357" s="8" t="str">
        <f t="shared" si="32"/>
        <v>Normal Time</v>
      </c>
      <c r="J1357" s="8"/>
      <c r="K1357" s="24" t="str">
        <f>INDEX(projects[job number],MATCH(TimeEntry2[[#This Row],[Project_ID]],projects[Project_ID],0))</f>
        <v>255375-00</v>
      </c>
      <c r="L1357" s="8" t="str">
        <f>IF(TimeEntry2[[#This Row],[Date]]=0,"",WEEKDAY(G1357,2))</f>
        <v/>
      </c>
      <c r="M1357" s="28" t="e">
        <f>YEAR(TimeEntry2[[#This Row],[WkEnd]])</f>
        <v>#REF!</v>
      </c>
      <c r="N1357" s="28" t="e">
        <f>WEEKNUM(TimeEntry2[[#This Row],[WkEnd]])</f>
        <v>#REF!</v>
      </c>
      <c r="O1357" s="28" t="e">
        <f>TimeEntry2[[#This Row],[Year]]&amp;"-"&amp;TimeEntry2[[#This Row],[WkNo]]</f>
        <v>#REF!</v>
      </c>
    </row>
    <row r="1358" spans="1:15" x14ac:dyDescent="0.25">
      <c r="A1358" s="26" t="e">
        <f>MOD(IF(ROW()=2,  0.1,    IF(INDEX(TimeEntry2[WkEnd],ROW()-1)  =INDEX(TimeEntry2[WkEnd],ROW()-2),    INDEX(TimeEntry2[format],ROW()-2),    INDEX(TimeEntry2[format],ROW()-2)    +1)),2)</f>
        <v>#REF!</v>
      </c>
      <c r="B1358" s="6"/>
      <c r="C1358" s="7"/>
      <c r="D1358" s="8" t="s">
        <v>0</v>
      </c>
      <c r="E1358" s="7" t="e">
        <f>IF(TimeEntry2[[#This Row],[Date]]=0,#REF!,G1358+(7-L1358))</f>
        <v>#REF!</v>
      </c>
      <c r="F1358" s="21" t="str">
        <f>INDEX(projects[Charge_Code],MATCH(TimeEntry2[[#This Row],[Project_ID]],projects[Project_ID],0))</f>
        <v>266122-21 A465</v>
      </c>
      <c r="G1358" s="27">
        <f>ROUNDDOWN(TimeEntry2[[#This Row],[Timestamp]],0)</f>
        <v>0</v>
      </c>
      <c r="H1358" s="8">
        <v>7.5</v>
      </c>
      <c r="I1358" s="8" t="str">
        <f t="shared" si="32"/>
        <v>Normal Time</v>
      </c>
      <c r="J1358" s="8"/>
      <c r="K1358" s="24" t="str">
        <f>INDEX(projects[job number],MATCH(TimeEntry2[[#This Row],[Project_ID]],projects[Project_ID],0))</f>
        <v>266122-21</v>
      </c>
      <c r="L1358" s="8" t="str">
        <f>IF(TimeEntry2[[#This Row],[Date]]=0,"",WEEKDAY(G1358,2))</f>
        <v/>
      </c>
      <c r="M1358" s="28" t="e">
        <f>YEAR(TimeEntry2[[#This Row],[WkEnd]])</f>
        <v>#REF!</v>
      </c>
      <c r="N1358" s="28" t="e">
        <f>WEEKNUM(TimeEntry2[[#This Row],[WkEnd]])</f>
        <v>#REF!</v>
      </c>
      <c r="O1358" s="28" t="e">
        <f>TimeEntry2[[#This Row],[Year]]&amp;"-"&amp;TimeEntry2[[#This Row],[WkNo]]</f>
        <v>#REF!</v>
      </c>
    </row>
    <row r="1359" spans="1:15" x14ac:dyDescent="0.25">
      <c r="A1359" s="26" t="e">
        <f>MOD(IF(ROW()=2,  0.1,    IF(INDEX(TimeEntry2[WkEnd],ROW()-1)  =INDEX(TimeEntry2[WkEnd],ROW()-2),    INDEX(TimeEntry2[format],ROW()-2),    INDEX(TimeEntry2[format],ROW()-2)    +1)),2)</f>
        <v>#REF!</v>
      </c>
      <c r="B1359" s="6"/>
      <c r="C1359" s="7"/>
      <c r="D1359" s="8" t="s">
        <v>66</v>
      </c>
      <c r="E1359" s="7" t="e">
        <f>IF(TimeEntry2[[#This Row],[Date]]=0,#REF!,G1359+(7-L1359))</f>
        <v>#REF!</v>
      </c>
      <c r="F1359" s="21" t="str">
        <f>INDEX(projects[Charge_Code],MATCH(TimeEntry2[[#This Row],[Project_ID]],projects[Project_ID],0))</f>
        <v>260258-41 Galecopper - joints and bearings</v>
      </c>
      <c r="G1359" s="27">
        <f>ROUNDDOWN(TimeEntry2[[#This Row],[Timestamp]],0)</f>
        <v>0</v>
      </c>
      <c r="H1359" s="8">
        <v>7.5</v>
      </c>
      <c r="I1359" s="8" t="str">
        <f t="shared" si="32"/>
        <v>Normal Time</v>
      </c>
      <c r="J1359" s="8"/>
      <c r="K1359" s="24" t="str">
        <f>INDEX(projects[job number],MATCH(TimeEntry2[[#This Row],[Project_ID]],projects[Project_ID],0))</f>
        <v>260258-41</v>
      </c>
      <c r="L1359" s="8" t="str">
        <f>IF(TimeEntry2[[#This Row],[Date]]=0,"",WEEKDAY(G1359,2))</f>
        <v/>
      </c>
      <c r="M1359" s="28" t="e">
        <f>YEAR(TimeEntry2[[#This Row],[WkEnd]])</f>
        <v>#REF!</v>
      </c>
      <c r="N1359" s="28" t="e">
        <f>WEEKNUM(TimeEntry2[[#This Row],[WkEnd]])</f>
        <v>#REF!</v>
      </c>
      <c r="O1359" s="28" t="e">
        <f>TimeEntry2[[#This Row],[Year]]&amp;"-"&amp;TimeEntry2[[#This Row],[WkNo]]</f>
        <v>#REF!</v>
      </c>
    </row>
    <row r="1360" spans="1:15" x14ac:dyDescent="0.25">
      <c r="A1360" s="26" t="e">
        <f>MOD(IF(ROW()=2,  0.1,    IF(INDEX(TimeEntry2[WkEnd],ROW()-1)  =INDEX(TimeEntry2[WkEnd],ROW()-2),    INDEX(TimeEntry2[format],ROW()-2),    INDEX(TimeEntry2[format],ROW()-2)    +1)),2)</f>
        <v>#REF!</v>
      </c>
      <c r="B1360" s="6"/>
      <c r="C1360" s="7"/>
      <c r="D1360" s="8" t="s">
        <v>110</v>
      </c>
      <c r="E1360" s="7" t="e">
        <f>IF(TimeEntry2[[#This Row],[Date]]=0,#REF!,G1360+(7-L1360))</f>
        <v>#REF!</v>
      </c>
      <c r="F1360" s="21" t="str">
        <f>INDEX(projects[Charge_Code],MATCH(TimeEntry2[[#This Row],[Project_ID]],projects[Project_ID],0))</f>
        <v>077616-63 Infra BIM</v>
      </c>
      <c r="G1360" s="27">
        <f>ROUNDDOWN(TimeEntry2[[#This Row],[Timestamp]],0)</f>
        <v>0</v>
      </c>
      <c r="H1360" s="8">
        <v>7.5</v>
      </c>
      <c r="I1360" s="8" t="str">
        <f t="shared" si="32"/>
        <v>Normal Time</v>
      </c>
      <c r="J1360" s="8"/>
      <c r="K1360" s="24" t="str">
        <f>INDEX(projects[job number],MATCH(TimeEntry2[[#This Row],[Project_ID]],projects[Project_ID],0))</f>
        <v>077616-63</v>
      </c>
      <c r="L1360" s="8" t="str">
        <f>IF(TimeEntry2[[#This Row],[Date]]=0,"",WEEKDAY(G1360,2))</f>
        <v/>
      </c>
      <c r="M1360" s="28" t="e">
        <f>YEAR(TimeEntry2[[#This Row],[WkEnd]])</f>
        <v>#REF!</v>
      </c>
      <c r="N1360" s="28" t="e">
        <f>WEEKNUM(TimeEntry2[[#This Row],[WkEnd]])</f>
        <v>#REF!</v>
      </c>
      <c r="O1360" s="28" t="e">
        <f>TimeEntry2[[#This Row],[Year]]&amp;"-"&amp;TimeEntry2[[#This Row],[WkNo]]</f>
        <v>#REF!</v>
      </c>
    </row>
    <row r="1361" spans="1:15" x14ac:dyDescent="0.25">
      <c r="A1361" s="26" t="e">
        <f>MOD(IF(ROW()=2,  0.1,    IF(INDEX(TimeEntry2[WkEnd],ROW()-1)  =INDEX(TimeEntry2[WkEnd],ROW()-2),    INDEX(TimeEntry2[format],ROW()-2),    INDEX(TimeEntry2[format],ROW()-2)    +1)),2)</f>
        <v>#REF!</v>
      </c>
      <c r="B1361" s="6"/>
      <c r="C1361" s="7"/>
      <c r="D1361" s="8" t="s">
        <v>0</v>
      </c>
      <c r="E1361" s="7" t="e">
        <f>IF(TimeEntry2[[#This Row],[Date]]=0,#REF!,G1361+(7-L1361))</f>
        <v>#REF!</v>
      </c>
      <c r="F1361" s="21" t="str">
        <f>INDEX(projects[Charge_Code],MATCH(TimeEntry2[[#This Row],[Project_ID]],projects[Project_ID],0))</f>
        <v>266122-21 A465</v>
      </c>
      <c r="G1361" s="27">
        <f>ROUNDDOWN(TimeEntry2[[#This Row],[Timestamp]],0)</f>
        <v>0</v>
      </c>
      <c r="H1361" s="8">
        <v>3.75</v>
      </c>
      <c r="I1361" s="8" t="str">
        <f t="shared" si="32"/>
        <v>Normal Time</v>
      </c>
      <c r="J1361" s="8"/>
      <c r="K1361" s="24" t="str">
        <f>INDEX(projects[job number],MATCH(TimeEntry2[[#This Row],[Project_ID]],projects[Project_ID],0))</f>
        <v>266122-21</v>
      </c>
      <c r="L1361" s="8" t="str">
        <f>IF(TimeEntry2[[#This Row],[Date]]=0,"",WEEKDAY(G1361,2))</f>
        <v/>
      </c>
      <c r="M1361" s="28" t="e">
        <f>YEAR(TimeEntry2[[#This Row],[WkEnd]])</f>
        <v>#REF!</v>
      </c>
      <c r="N1361" s="28" t="e">
        <f>WEEKNUM(TimeEntry2[[#This Row],[WkEnd]])</f>
        <v>#REF!</v>
      </c>
      <c r="O1361" s="28" t="e">
        <f>TimeEntry2[[#This Row],[Year]]&amp;"-"&amp;TimeEntry2[[#This Row],[WkNo]]</f>
        <v>#REF!</v>
      </c>
    </row>
    <row r="1362" spans="1:15" x14ac:dyDescent="0.25">
      <c r="A1362" s="26" t="e">
        <f>MOD(IF(ROW()=2,  0.1,    IF(INDEX(TimeEntry2[WkEnd],ROW()-1)  =INDEX(TimeEntry2[WkEnd],ROW()-2),    INDEX(TimeEntry2[format],ROW()-2),    INDEX(TimeEntry2[format],ROW()-2)    +1)),2)</f>
        <v>#REF!</v>
      </c>
      <c r="B1362" s="6"/>
      <c r="C1362" s="7"/>
      <c r="D1362" s="8" t="s">
        <v>66</v>
      </c>
      <c r="E1362" s="7" t="e">
        <f>IF(TimeEntry2[[#This Row],[Date]]=0,#REF!,G1362+(7-L1362))</f>
        <v>#REF!</v>
      </c>
      <c r="F1362" s="21" t="str">
        <f>INDEX(projects[Charge_Code],MATCH(TimeEntry2[[#This Row],[Project_ID]],projects[Project_ID],0))</f>
        <v>260258-41 Galecopper - joints and bearings</v>
      </c>
      <c r="G1362" s="27">
        <f>ROUNDDOWN(TimeEntry2[[#This Row],[Timestamp]],0)</f>
        <v>0</v>
      </c>
      <c r="H1362" s="8">
        <v>1</v>
      </c>
      <c r="I1362" s="8" t="str">
        <f t="shared" si="32"/>
        <v>Normal Time</v>
      </c>
      <c r="J1362" s="8"/>
      <c r="K1362" s="24" t="str">
        <f>INDEX(projects[job number],MATCH(TimeEntry2[[#This Row],[Project_ID]],projects[Project_ID],0))</f>
        <v>260258-41</v>
      </c>
      <c r="L1362" s="8" t="str">
        <f>IF(TimeEntry2[[#This Row],[Date]]=0,"",WEEKDAY(G1362,2))</f>
        <v/>
      </c>
      <c r="M1362" s="28" t="e">
        <f>YEAR(TimeEntry2[[#This Row],[WkEnd]])</f>
        <v>#REF!</v>
      </c>
      <c r="N1362" s="28" t="e">
        <f>WEEKNUM(TimeEntry2[[#This Row],[WkEnd]])</f>
        <v>#REF!</v>
      </c>
      <c r="O1362" s="28" t="e">
        <f>TimeEntry2[[#This Row],[Year]]&amp;"-"&amp;TimeEntry2[[#This Row],[WkNo]]</f>
        <v>#REF!</v>
      </c>
    </row>
    <row r="1363" spans="1:15" x14ac:dyDescent="0.25">
      <c r="A1363" s="26" t="e">
        <f>MOD(IF(ROW()=2,  0.1,    IF(INDEX(TimeEntry2[WkEnd],ROW()-1)  =INDEX(TimeEntry2[WkEnd],ROW()-2),    INDEX(TimeEntry2[format],ROW()-2),    INDEX(TimeEntry2[format],ROW()-2)    +1)),2)</f>
        <v>#REF!</v>
      </c>
      <c r="B1363" s="6"/>
      <c r="C1363" s="7"/>
      <c r="D1363" s="8" t="s">
        <v>90</v>
      </c>
      <c r="E1363" s="7" t="e">
        <f>IF(TimeEntry2[[#This Row],[Date]]=0,#REF!,G1363+(7-L1363))</f>
        <v>#REF!</v>
      </c>
      <c r="F1363" s="21" t="str">
        <f>INDEX(projects[Charge_Code],MATCH(TimeEntry2[[#This Row],[Project_ID]],projects[Project_ID],0))</f>
        <v>254304-96 HCC - Paul Cully (01-382)</v>
      </c>
      <c r="G1363" s="27">
        <f>ROUNDDOWN(TimeEntry2[[#This Row],[Timestamp]],0)</f>
        <v>0</v>
      </c>
      <c r="H1363" s="8">
        <v>1.5</v>
      </c>
      <c r="I1363" s="8" t="str">
        <f t="shared" si="32"/>
        <v>Normal Time</v>
      </c>
      <c r="J1363" s="8"/>
      <c r="K1363" s="24" t="str">
        <f>INDEX(projects[job number],MATCH(TimeEntry2[[#This Row],[Project_ID]],projects[Project_ID],0))</f>
        <v>254304-96</v>
      </c>
      <c r="L1363" s="8" t="str">
        <f>IF(TimeEntry2[[#This Row],[Date]]=0,"",WEEKDAY(G1363,2))</f>
        <v/>
      </c>
      <c r="M1363" s="28" t="e">
        <f>YEAR(TimeEntry2[[#This Row],[WkEnd]])</f>
        <v>#REF!</v>
      </c>
      <c r="N1363" s="28" t="e">
        <f>WEEKNUM(TimeEntry2[[#This Row],[WkEnd]])</f>
        <v>#REF!</v>
      </c>
      <c r="O1363" s="28" t="e">
        <f>TimeEntry2[[#This Row],[Year]]&amp;"-"&amp;TimeEntry2[[#This Row],[WkNo]]</f>
        <v>#REF!</v>
      </c>
    </row>
    <row r="1364" spans="1:15" x14ac:dyDescent="0.25">
      <c r="A1364" s="26" t="e">
        <f>MOD(IF(ROW()=2,  0.1,    IF(INDEX(TimeEntry2[WkEnd],ROW()-1)  =INDEX(TimeEntry2[WkEnd],ROW()-2),    INDEX(TimeEntry2[format],ROW()-2),    INDEX(TimeEntry2[format],ROW()-2)    +1)),2)</f>
        <v>#REF!</v>
      </c>
      <c r="B1364" s="6"/>
      <c r="C1364" s="7"/>
      <c r="D1364" s="8" t="s">
        <v>90</v>
      </c>
      <c r="E1364" s="7" t="e">
        <f>IF(TimeEntry2[[#This Row],[Date]]=0,#REF!,G1364+(7-L1364))</f>
        <v>#REF!</v>
      </c>
      <c r="F1364" s="21" t="str">
        <f>INDEX(projects[Charge_Code],MATCH(TimeEntry2[[#This Row],[Project_ID]],projects[Project_ID],0))</f>
        <v>254304-96 HCC - Paul Cully (01-382)</v>
      </c>
      <c r="G1364" s="27">
        <f>ROUNDDOWN(TimeEntry2[[#This Row],[Timestamp]],0)</f>
        <v>0</v>
      </c>
      <c r="H1364" s="8">
        <v>1.25</v>
      </c>
      <c r="I1364" s="8" t="str">
        <f t="shared" si="32"/>
        <v>Normal Time</v>
      </c>
      <c r="J1364" s="8"/>
      <c r="K1364" s="24" t="str">
        <f>INDEX(projects[job number],MATCH(TimeEntry2[[#This Row],[Project_ID]],projects[Project_ID],0))</f>
        <v>254304-96</v>
      </c>
      <c r="L1364" s="8" t="str">
        <f>IF(TimeEntry2[[#This Row],[Date]]=0,"",WEEKDAY(G1364,2))</f>
        <v/>
      </c>
      <c r="M1364" s="28" t="e">
        <f>YEAR(TimeEntry2[[#This Row],[WkEnd]])</f>
        <v>#REF!</v>
      </c>
      <c r="N1364" s="28" t="e">
        <f>WEEKNUM(TimeEntry2[[#This Row],[WkEnd]])</f>
        <v>#REF!</v>
      </c>
      <c r="O1364" s="28" t="e">
        <f>TimeEntry2[[#This Row],[Year]]&amp;"-"&amp;TimeEntry2[[#This Row],[WkNo]]</f>
        <v>#REF!</v>
      </c>
    </row>
    <row r="1365" spans="1:15" x14ac:dyDescent="0.25">
      <c r="A1365" s="26" t="e">
        <f>MOD(IF(ROW()=2,  0.1,    IF(INDEX(TimeEntry2[WkEnd],ROW()-1)  =INDEX(TimeEntry2[WkEnd],ROW()-2),    INDEX(TimeEntry2[format],ROW()-2),    INDEX(TimeEntry2[format],ROW()-2)    +1)),2)</f>
        <v>#REF!</v>
      </c>
      <c r="B1365" s="6"/>
      <c r="C1365" s="7"/>
      <c r="D1365" s="8" t="s">
        <v>90</v>
      </c>
      <c r="E1365" s="7" t="e">
        <f>IF(TimeEntry2[[#This Row],[Date]]=0,#REF!,G1365+(7-L1365))</f>
        <v>#REF!</v>
      </c>
      <c r="F1365" s="21" t="str">
        <f>INDEX(projects[Charge_Code],MATCH(TimeEntry2[[#This Row],[Project_ID]],projects[Project_ID],0))</f>
        <v>254304-96 HCC - Paul Cully (01-382)</v>
      </c>
      <c r="G1365" s="27">
        <f>ROUNDDOWN(TimeEntry2[[#This Row],[Timestamp]],0)</f>
        <v>0</v>
      </c>
      <c r="H1365" s="8">
        <v>2.5</v>
      </c>
      <c r="I1365" s="8" t="str">
        <f t="shared" si="32"/>
        <v>Normal Time</v>
      </c>
      <c r="J1365" s="8"/>
      <c r="K1365" s="24" t="str">
        <f>INDEX(projects[job number],MATCH(TimeEntry2[[#This Row],[Project_ID]],projects[Project_ID],0))</f>
        <v>254304-96</v>
      </c>
      <c r="L1365" s="8" t="str">
        <f>IF(TimeEntry2[[#This Row],[Date]]=0,"",WEEKDAY(G1365,2))</f>
        <v/>
      </c>
      <c r="M1365" s="28" t="e">
        <f>YEAR(TimeEntry2[[#This Row],[WkEnd]])</f>
        <v>#REF!</v>
      </c>
      <c r="N1365" s="28" t="e">
        <f>WEEKNUM(TimeEntry2[[#This Row],[WkEnd]])</f>
        <v>#REF!</v>
      </c>
      <c r="O1365" s="28" t="e">
        <f>TimeEntry2[[#This Row],[Year]]&amp;"-"&amp;TimeEntry2[[#This Row],[WkNo]]</f>
        <v>#REF!</v>
      </c>
    </row>
    <row r="1366" spans="1:15" x14ac:dyDescent="0.25">
      <c r="A1366" s="26" t="e">
        <f>MOD(IF(ROW()=2,  0.1,    IF(INDEX(TimeEntry2[WkEnd],ROW()-1)  =INDEX(TimeEntry2[WkEnd],ROW()-2),    INDEX(TimeEntry2[format],ROW()-2),    INDEX(TimeEntry2[format],ROW()-2)    +1)),2)</f>
        <v>#REF!</v>
      </c>
      <c r="B1366" s="6"/>
      <c r="C1366" s="7"/>
      <c r="D1366" s="8" t="s">
        <v>0</v>
      </c>
      <c r="E1366" s="7" t="e">
        <f>IF(TimeEntry2[[#This Row],[Date]]=0,#REF!,G1366+(7-L1366))</f>
        <v>#REF!</v>
      </c>
      <c r="F1366" s="21" t="str">
        <f>INDEX(projects[Charge_Code],MATCH(TimeEntry2[[#This Row],[Project_ID]],projects[Project_ID],0))</f>
        <v>266122-21 A465</v>
      </c>
      <c r="G1366" s="27">
        <f>ROUNDDOWN(TimeEntry2[[#This Row],[Timestamp]],0)</f>
        <v>0</v>
      </c>
      <c r="H1366" s="8">
        <v>2</v>
      </c>
      <c r="I1366" s="8" t="str">
        <f t="shared" si="32"/>
        <v>Normal Time</v>
      </c>
      <c r="J1366" s="8"/>
      <c r="K1366" s="24" t="str">
        <f>INDEX(projects[job number],MATCH(TimeEntry2[[#This Row],[Project_ID]],projects[Project_ID],0))</f>
        <v>266122-21</v>
      </c>
      <c r="L1366" s="8" t="str">
        <f>IF(TimeEntry2[[#This Row],[Date]]=0,"",WEEKDAY(G1366,2))</f>
        <v/>
      </c>
      <c r="M1366" s="28" t="e">
        <f>YEAR(TimeEntry2[[#This Row],[WkEnd]])</f>
        <v>#REF!</v>
      </c>
      <c r="N1366" s="28" t="e">
        <f>WEEKNUM(TimeEntry2[[#This Row],[WkEnd]])</f>
        <v>#REF!</v>
      </c>
      <c r="O1366" s="28" t="e">
        <f>TimeEntry2[[#This Row],[Year]]&amp;"-"&amp;TimeEntry2[[#This Row],[WkNo]]</f>
        <v>#REF!</v>
      </c>
    </row>
    <row r="1367" spans="1:15" x14ac:dyDescent="0.25">
      <c r="A1367" s="26" t="e">
        <f>MOD(IF(ROW()=2,  0.1,    IF(INDEX(TimeEntry2[WkEnd],ROW()-1)  =INDEX(TimeEntry2[WkEnd],ROW()-2),    INDEX(TimeEntry2[format],ROW()-2),    INDEX(TimeEntry2[format],ROW()-2)    +1)),2)</f>
        <v>#REF!</v>
      </c>
      <c r="B1367" s="6"/>
      <c r="C1367" s="7"/>
      <c r="D1367" s="8" t="s">
        <v>0</v>
      </c>
      <c r="E1367" s="7" t="e">
        <f>IF(TimeEntry2[[#This Row],[Date]]=0,#REF!,G1367+(7-L1367))</f>
        <v>#REF!</v>
      </c>
      <c r="F1367" s="21" t="str">
        <f>INDEX(projects[Charge_Code],MATCH(TimeEntry2[[#This Row],[Project_ID]],projects[Project_ID],0))</f>
        <v>266122-21 A465</v>
      </c>
      <c r="G1367" s="27">
        <f>ROUNDDOWN(TimeEntry2[[#This Row],[Timestamp]],0)</f>
        <v>0</v>
      </c>
      <c r="H1367" s="8">
        <v>3</v>
      </c>
      <c r="I1367" s="8" t="str">
        <f t="shared" si="32"/>
        <v>Normal Time</v>
      </c>
      <c r="J1367" s="8"/>
      <c r="K1367" s="24" t="str">
        <f>INDEX(projects[job number],MATCH(TimeEntry2[[#This Row],[Project_ID]],projects[Project_ID],0))</f>
        <v>266122-21</v>
      </c>
      <c r="L1367" s="8" t="str">
        <f>IF(TimeEntry2[[#This Row],[Date]]=0,"",WEEKDAY(G1367,2))</f>
        <v/>
      </c>
      <c r="M1367" s="28" t="e">
        <f>YEAR(TimeEntry2[[#This Row],[WkEnd]])</f>
        <v>#REF!</v>
      </c>
      <c r="N1367" s="28" t="e">
        <f>WEEKNUM(TimeEntry2[[#This Row],[WkEnd]])</f>
        <v>#REF!</v>
      </c>
      <c r="O1367" s="28" t="e">
        <f>TimeEntry2[[#This Row],[Year]]&amp;"-"&amp;TimeEntry2[[#This Row],[WkNo]]</f>
        <v>#REF!</v>
      </c>
    </row>
    <row r="1368" spans="1:15" x14ac:dyDescent="0.25">
      <c r="A1368" s="26" t="e">
        <f>MOD(IF(ROW()=2,  0.1,    IF(INDEX(TimeEntry2[WkEnd],ROW()-1)  =INDEX(TimeEntry2[WkEnd],ROW()-2),    INDEX(TimeEntry2[format],ROW()-2),    INDEX(TimeEntry2[format],ROW()-2)    +1)),2)</f>
        <v>#REF!</v>
      </c>
      <c r="B1368" s="6"/>
      <c r="C1368" s="7"/>
      <c r="D1368" s="8" t="s">
        <v>0</v>
      </c>
      <c r="E1368" s="7" t="e">
        <f>IF(TimeEntry2[[#This Row],[Date]]=0,#REF!,G1368+(7-L1368))</f>
        <v>#REF!</v>
      </c>
      <c r="F1368" s="21" t="str">
        <f>INDEX(projects[Charge_Code],MATCH(TimeEntry2[[#This Row],[Project_ID]],projects[Project_ID],0))</f>
        <v>266122-21 A465</v>
      </c>
      <c r="G1368" s="27">
        <f>ROUNDDOWN(TimeEntry2[[#This Row],[Timestamp]],0)</f>
        <v>0</v>
      </c>
      <c r="H1368" s="8">
        <v>7.5</v>
      </c>
      <c r="I1368" s="8" t="str">
        <f t="shared" si="32"/>
        <v>Normal Time</v>
      </c>
      <c r="J1368" s="8"/>
      <c r="K1368" s="24" t="str">
        <f>INDEX(projects[job number],MATCH(TimeEntry2[[#This Row],[Project_ID]],projects[Project_ID],0))</f>
        <v>266122-21</v>
      </c>
      <c r="L1368" s="8" t="str">
        <f>IF(TimeEntry2[[#This Row],[Date]]=0,"",WEEKDAY(G1368,2))</f>
        <v/>
      </c>
      <c r="M1368" s="28" t="e">
        <f>YEAR(TimeEntry2[[#This Row],[WkEnd]])</f>
        <v>#REF!</v>
      </c>
      <c r="N1368" s="28" t="e">
        <f>WEEKNUM(TimeEntry2[[#This Row],[WkEnd]])</f>
        <v>#REF!</v>
      </c>
      <c r="O1368" s="28" t="e">
        <f>TimeEntry2[[#This Row],[Year]]&amp;"-"&amp;TimeEntry2[[#This Row],[WkNo]]</f>
        <v>#REF!</v>
      </c>
    </row>
    <row r="1369" spans="1:15" x14ac:dyDescent="0.25">
      <c r="A1369" s="26" t="e">
        <f>MOD(IF(ROW()=2,  0.1,    IF(INDEX(TimeEntry2[WkEnd],ROW()-1)  =INDEX(TimeEntry2[WkEnd],ROW()-2),    INDEX(TimeEntry2[format],ROW()-2),    INDEX(TimeEntry2[format],ROW()-2)    +1)),2)</f>
        <v>#REF!</v>
      </c>
      <c r="B1369" s="6"/>
      <c r="C1369" s="7"/>
      <c r="D1369" s="8" t="s">
        <v>140</v>
      </c>
      <c r="E1369" s="7" t="e">
        <f>IF(TimeEntry2[[#This Row],[Date]]=0,#REF!,G1369+(7-L1369))</f>
        <v>#REF!</v>
      </c>
      <c r="F1369" s="21" t="str">
        <f>INDEX(projects[Charge_Code],MATCH(TimeEntry2[[#This Row],[Project_ID]],projects[Project_ID],0))</f>
        <v>255375-00 M25 WARREN FARM SERVICES (01-122)</v>
      </c>
      <c r="G1369" s="27">
        <f>ROUNDDOWN(TimeEntry2[[#This Row],[Timestamp]],0)</f>
        <v>0</v>
      </c>
      <c r="H1369" s="8">
        <v>7.5</v>
      </c>
      <c r="I1369" s="8" t="str">
        <f t="shared" si="32"/>
        <v>Normal Time</v>
      </c>
      <c r="J1369" s="8"/>
      <c r="K1369" s="24" t="str">
        <f>INDEX(projects[job number],MATCH(TimeEntry2[[#This Row],[Project_ID]],projects[Project_ID],0))</f>
        <v>255375-00</v>
      </c>
      <c r="L1369" s="8" t="str">
        <f>IF(TimeEntry2[[#This Row],[Date]]=0,"",WEEKDAY(G1369,2))</f>
        <v/>
      </c>
      <c r="M1369" s="28" t="e">
        <f>YEAR(TimeEntry2[[#This Row],[WkEnd]])</f>
        <v>#REF!</v>
      </c>
      <c r="N1369" s="28" t="e">
        <f>WEEKNUM(TimeEntry2[[#This Row],[WkEnd]])</f>
        <v>#REF!</v>
      </c>
      <c r="O1369" s="28" t="e">
        <f>TimeEntry2[[#This Row],[Year]]&amp;"-"&amp;TimeEntry2[[#This Row],[WkNo]]</f>
        <v>#REF!</v>
      </c>
    </row>
    <row r="1370" spans="1:15" x14ac:dyDescent="0.25">
      <c r="A1370" s="26" t="e">
        <f>MOD(IF(ROW()=2,  0.1,    IF(INDEX(TimeEntry2[WkEnd],ROW()-1)  =INDEX(TimeEntry2[WkEnd],ROW()-2),    INDEX(TimeEntry2[format],ROW()-2),    INDEX(TimeEntry2[format],ROW()-2)    +1)),2)</f>
        <v>#REF!</v>
      </c>
      <c r="B1370" s="6"/>
      <c r="C1370" s="7"/>
      <c r="D1370" s="8" t="s">
        <v>41</v>
      </c>
      <c r="E1370" s="7" t="e">
        <f>IF(TimeEntry2[[#This Row],[Date]]=0,#REF!,G1370+(7-L1370))</f>
        <v>#REF!</v>
      </c>
      <c r="F1370" s="21" t="str">
        <f>INDEX(projects[Charge_Code],MATCH(TimeEntry2[[#This Row],[Project_ID]],projects[Project_ID],0))</f>
        <v>215526-27 CP - Assessment (01-124)</v>
      </c>
      <c r="G1370" s="27">
        <f>ROUNDDOWN(TimeEntry2[[#This Row],[Timestamp]],0)</f>
        <v>0</v>
      </c>
      <c r="H1370" s="8">
        <v>3.75</v>
      </c>
      <c r="I1370" s="8" t="str">
        <f t="shared" si="32"/>
        <v>Normal Time</v>
      </c>
      <c r="J1370" s="8"/>
      <c r="K1370" s="24" t="str">
        <f>INDEX(projects[job number],MATCH(TimeEntry2[[#This Row],[Project_ID]],projects[Project_ID],0))</f>
        <v>215526-27</v>
      </c>
      <c r="L1370" s="8" t="str">
        <f>IF(TimeEntry2[[#This Row],[Date]]=0,"",WEEKDAY(G1370,2))</f>
        <v/>
      </c>
      <c r="M1370" s="28" t="e">
        <f>YEAR(TimeEntry2[[#This Row],[WkEnd]])</f>
        <v>#REF!</v>
      </c>
      <c r="N1370" s="28" t="e">
        <f>WEEKNUM(TimeEntry2[[#This Row],[WkEnd]])</f>
        <v>#REF!</v>
      </c>
      <c r="O1370" s="28" t="e">
        <f>TimeEntry2[[#This Row],[Year]]&amp;"-"&amp;TimeEntry2[[#This Row],[WkNo]]</f>
        <v>#REF!</v>
      </c>
    </row>
    <row r="1371" spans="1:15" x14ac:dyDescent="0.25">
      <c r="A1371" s="26" t="e">
        <f>MOD(IF(ROW()=2,  0.1,    IF(INDEX(TimeEntry2[WkEnd],ROW()-1)  =INDEX(TimeEntry2[WkEnd],ROW()-2),    INDEX(TimeEntry2[format],ROW()-2),    INDEX(TimeEntry2[format],ROW()-2)    +1)),2)</f>
        <v>#REF!</v>
      </c>
      <c r="B1371" s="6"/>
      <c r="C1371" s="7"/>
      <c r="D1371" s="8" t="s">
        <v>0</v>
      </c>
      <c r="E1371" s="7" t="e">
        <f>IF(TimeEntry2[[#This Row],[Date]]=0,#REF!,G1371+(7-L1371))</f>
        <v>#REF!</v>
      </c>
      <c r="F1371" s="21" t="str">
        <f>INDEX(projects[Charge_Code],MATCH(TimeEntry2[[#This Row],[Project_ID]],projects[Project_ID],0))</f>
        <v>266122-21 A465</v>
      </c>
      <c r="G1371" s="27">
        <f>ROUNDDOWN(TimeEntry2[[#This Row],[Timestamp]],0)</f>
        <v>0</v>
      </c>
      <c r="H1371" s="8">
        <v>3.75</v>
      </c>
      <c r="I1371" s="8" t="str">
        <f t="shared" si="32"/>
        <v>Normal Time</v>
      </c>
      <c r="J1371" s="8"/>
      <c r="K1371" s="24" t="str">
        <f>INDEX(projects[job number],MATCH(TimeEntry2[[#This Row],[Project_ID]],projects[Project_ID],0))</f>
        <v>266122-21</v>
      </c>
      <c r="L1371" s="8" t="str">
        <f>IF(TimeEntry2[[#This Row],[Date]]=0,"",WEEKDAY(G1371,2))</f>
        <v/>
      </c>
      <c r="M1371" s="28" t="e">
        <f>YEAR(TimeEntry2[[#This Row],[WkEnd]])</f>
        <v>#REF!</v>
      </c>
      <c r="N1371" s="28" t="e">
        <f>WEEKNUM(TimeEntry2[[#This Row],[WkEnd]])</f>
        <v>#REF!</v>
      </c>
      <c r="O1371" s="28" t="e">
        <f>TimeEntry2[[#This Row],[Year]]&amp;"-"&amp;TimeEntry2[[#This Row],[WkNo]]</f>
        <v>#REF!</v>
      </c>
    </row>
    <row r="1372" spans="1:15" x14ac:dyDescent="0.25">
      <c r="A1372" s="26" t="e">
        <f>MOD(IF(ROW()=2,  0.1,    IF(INDEX(TimeEntry2[WkEnd],ROW()-1)  =INDEX(TimeEntry2[WkEnd],ROW()-2),    INDEX(TimeEntry2[format],ROW()-2),    INDEX(TimeEntry2[format],ROW()-2)    +1)),2)</f>
        <v>#REF!</v>
      </c>
      <c r="B1372" s="6"/>
      <c r="C1372" s="7"/>
      <c r="D1372" s="8" t="s">
        <v>0</v>
      </c>
      <c r="E1372" s="7" t="e">
        <f>IF(TimeEntry2[[#This Row],[Date]]=0,#REF!,G1372+(7-L1372))</f>
        <v>#REF!</v>
      </c>
      <c r="F1372" s="21" t="str">
        <f>INDEX(projects[Charge_Code],MATCH(TimeEntry2[[#This Row],[Project_ID]],projects[Project_ID],0))</f>
        <v>266122-21 A465</v>
      </c>
      <c r="G1372" s="27">
        <f>ROUNDDOWN(TimeEntry2[[#This Row],[Timestamp]],0)</f>
        <v>0</v>
      </c>
      <c r="H1372" s="8">
        <v>3.75</v>
      </c>
      <c r="I1372" s="8" t="str">
        <f t="shared" si="32"/>
        <v>Normal Time</v>
      </c>
      <c r="J1372" s="8"/>
      <c r="K1372" s="24" t="str">
        <f>INDEX(projects[job number],MATCH(TimeEntry2[[#This Row],[Project_ID]],projects[Project_ID],0))</f>
        <v>266122-21</v>
      </c>
      <c r="L1372" s="8" t="str">
        <f>IF(TimeEntry2[[#This Row],[Date]]=0,"",WEEKDAY(G1372,2))</f>
        <v/>
      </c>
      <c r="M1372" s="28" t="e">
        <f>YEAR(TimeEntry2[[#This Row],[WkEnd]])</f>
        <v>#REF!</v>
      </c>
      <c r="N1372" s="28" t="e">
        <f>WEEKNUM(TimeEntry2[[#This Row],[WkEnd]])</f>
        <v>#REF!</v>
      </c>
      <c r="O1372" s="28" t="e">
        <f>TimeEntry2[[#This Row],[Year]]&amp;"-"&amp;TimeEntry2[[#This Row],[WkNo]]</f>
        <v>#REF!</v>
      </c>
    </row>
    <row r="1373" spans="1:15" x14ac:dyDescent="0.25">
      <c r="A1373" s="26" t="e">
        <f>MOD(IF(ROW()=2,  0.1,    IF(INDEX(TimeEntry2[WkEnd],ROW()-1)  =INDEX(TimeEntry2[WkEnd],ROW()-2),    INDEX(TimeEntry2[format],ROW()-2),    INDEX(TimeEntry2[format],ROW()-2)    +1)),2)</f>
        <v>#REF!</v>
      </c>
      <c r="B1373" s="6"/>
      <c r="C1373" s="7"/>
      <c r="D1373" s="8" t="s">
        <v>0</v>
      </c>
      <c r="E1373" s="7" t="e">
        <f>IF(TimeEntry2[[#This Row],[Date]]=0,#REF!,G1373+(7-L1373))</f>
        <v>#REF!</v>
      </c>
      <c r="F1373" s="21" t="str">
        <f>INDEX(projects[Charge_Code],MATCH(TimeEntry2[[#This Row],[Project_ID]],projects[Project_ID],0))</f>
        <v>266122-21 A465</v>
      </c>
      <c r="G1373" s="27">
        <f>ROUNDDOWN(TimeEntry2[[#This Row],[Timestamp]],0)</f>
        <v>0</v>
      </c>
      <c r="H1373" s="8">
        <v>3.75</v>
      </c>
      <c r="I1373" s="8" t="str">
        <f t="shared" si="32"/>
        <v>Normal Time</v>
      </c>
      <c r="J1373" s="8"/>
      <c r="K1373" s="24" t="str">
        <f>INDEX(projects[job number],MATCH(TimeEntry2[[#This Row],[Project_ID]],projects[Project_ID],0))</f>
        <v>266122-21</v>
      </c>
      <c r="L1373" s="8" t="str">
        <f>IF(TimeEntry2[[#This Row],[Date]]=0,"",WEEKDAY(G1373,2))</f>
        <v/>
      </c>
      <c r="M1373" s="28" t="e">
        <f>YEAR(TimeEntry2[[#This Row],[WkEnd]])</f>
        <v>#REF!</v>
      </c>
      <c r="N1373" s="28" t="e">
        <f>WEEKNUM(TimeEntry2[[#This Row],[WkEnd]])</f>
        <v>#REF!</v>
      </c>
      <c r="O1373" s="28" t="e">
        <f>TimeEntry2[[#This Row],[Year]]&amp;"-"&amp;TimeEntry2[[#This Row],[WkNo]]</f>
        <v>#REF!</v>
      </c>
    </row>
    <row r="1374" spans="1:15" x14ac:dyDescent="0.25">
      <c r="A1374" s="26" t="e">
        <f>MOD(IF(ROW()=2,  0.1,    IF(INDEX(TimeEntry2[WkEnd],ROW()-1)  =INDEX(TimeEntry2[WkEnd],ROW()-2),    INDEX(TimeEntry2[format],ROW()-2),    INDEX(TimeEntry2[format],ROW()-2)    +1)),2)</f>
        <v>#REF!</v>
      </c>
      <c r="B1374" s="6"/>
      <c r="C1374" s="7"/>
      <c r="D1374" s="8" t="s">
        <v>0</v>
      </c>
      <c r="E1374" s="7" t="e">
        <f>IF(TimeEntry2[[#This Row],[Date]]=0,#REF!,G1374+(7-L1374))</f>
        <v>#REF!</v>
      </c>
      <c r="F1374" s="21" t="str">
        <f>INDEX(projects[Charge_Code],MATCH(TimeEntry2[[#This Row],[Project_ID]],projects[Project_ID],0))</f>
        <v>266122-21 A465</v>
      </c>
      <c r="G1374" s="27">
        <f>ROUNDDOWN(TimeEntry2[[#This Row],[Timestamp]],0)</f>
        <v>0</v>
      </c>
      <c r="H1374" s="8">
        <v>7.5</v>
      </c>
      <c r="I1374" s="8" t="str">
        <f t="shared" si="32"/>
        <v>Normal Time</v>
      </c>
      <c r="J1374" s="8"/>
      <c r="K1374" s="24" t="str">
        <f>INDEX(projects[job number],MATCH(TimeEntry2[[#This Row],[Project_ID]],projects[Project_ID],0))</f>
        <v>266122-21</v>
      </c>
      <c r="L1374" s="8" t="str">
        <f>IF(TimeEntry2[[#This Row],[Date]]=0,"",WEEKDAY(G1374,2))</f>
        <v/>
      </c>
      <c r="M1374" s="28" t="e">
        <f>YEAR(TimeEntry2[[#This Row],[WkEnd]])</f>
        <v>#REF!</v>
      </c>
      <c r="N1374" s="28" t="e">
        <f>WEEKNUM(TimeEntry2[[#This Row],[WkEnd]])</f>
        <v>#REF!</v>
      </c>
      <c r="O1374" s="28" t="e">
        <f>TimeEntry2[[#This Row],[Year]]&amp;"-"&amp;TimeEntry2[[#This Row],[WkNo]]</f>
        <v>#REF!</v>
      </c>
    </row>
    <row r="1375" spans="1:15" x14ac:dyDescent="0.25">
      <c r="A1375" s="26" t="e">
        <f>MOD(IF(ROW()=2,  0.1,    IF(INDEX(TimeEntry2[WkEnd],ROW()-1)  =INDEX(TimeEntry2[WkEnd],ROW()-2),    INDEX(TimeEntry2[format],ROW()-2),    INDEX(TimeEntry2[format],ROW()-2)    +1)),2)</f>
        <v>#REF!</v>
      </c>
      <c r="B1375" s="6"/>
      <c r="C1375" s="7"/>
      <c r="D1375" s="8" t="s">
        <v>8</v>
      </c>
      <c r="E1375" s="7" t="e">
        <f>IF(TimeEntry2[[#This Row],[Date]]=0,#REF!,G1375+(7-L1375))</f>
        <v>#REF!</v>
      </c>
      <c r="F1375" s="21" t="str">
        <f>INDEX(projects[Charge_Code],MATCH(TimeEntry2[[#This Row],[Project_ID]],projects[Project_ID],0))</f>
        <v>000000-00 AMS Support</v>
      </c>
      <c r="G1375" s="27">
        <f>ROUNDDOWN(TimeEntry2[[#This Row],[Timestamp]],0)</f>
        <v>0</v>
      </c>
      <c r="H1375" s="8">
        <v>7.5</v>
      </c>
      <c r="I1375" s="8" t="str">
        <f t="shared" si="32"/>
        <v>Normal Time</v>
      </c>
      <c r="J1375" s="8"/>
      <c r="K1375" s="24" t="str">
        <f>INDEX(projects[job number],MATCH(TimeEntry2[[#This Row],[Project_ID]],projects[Project_ID],0))</f>
        <v>000000-00</v>
      </c>
      <c r="L1375" s="8" t="str">
        <f>IF(TimeEntry2[[#This Row],[Date]]=0,"",WEEKDAY(G1375,2))</f>
        <v/>
      </c>
      <c r="M1375" s="28" t="e">
        <f>YEAR(TimeEntry2[[#This Row],[WkEnd]])</f>
        <v>#REF!</v>
      </c>
      <c r="N1375" s="28" t="e">
        <f>WEEKNUM(TimeEntry2[[#This Row],[WkEnd]])</f>
        <v>#REF!</v>
      </c>
      <c r="O1375" s="28" t="e">
        <f>TimeEntry2[[#This Row],[Year]]&amp;"-"&amp;TimeEntry2[[#This Row],[WkNo]]</f>
        <v>#REF!</v>
      </c>
    </row>
    <row r="1376" spans="1:15" x14ac:dyDescent="0.25">
      <c r="A1376" s="26" t="e">
        <f>MOD(IF(ROW()=2,  0.1,    IF(INDEX(TimeEntry2[WkEnd],ROW()-1)  =INDEX(TimeEntry2[WkEnd],ROW()-2),    INDEX(TimeEntry2[format],ROW()-2),    INDEX(TimeEntry2[format],ROW()-2)    +1)),2)</f>
        <v>#REF!</v>
      </c>
      <c r="B1376" s="6"/>
      <c r="C1376" s="7"/>
      <c r="D1376" s="8" t="s">
        <v>50</v>
      </c>
      <c r="E1376" s="7" t="e">
        <f>IF(TimeEntry2[[#This Row],[Date]]=0,#REF!,G1376+(7-L1376))</f>
        <v>#REF!</v>
      </c>
      <c r="F1376" s="21" t="str">
        <f>INDEX(projects[Charge_Code],MATCH(TimeEntry2[[#This Row],[Project_ID]],projects[Project_ID],0))</f>
        <v>265675-00 de Locht</v>
      </c>
      <c r="G1376" s="27">
        <f>ROUNDDOWN(TimeEntry2[[#This Row],[Timestamp]],0)</f>
        <v>0</v>
      </c>
      <c r="H1376" s="8">
        <v>2</v>
      </c>
      <c r="I1376" s="8" t="str">
        <f t="shared" si="32"/>
        <v>Normal Time</v>
      </c>
      <c r="J1376" s="8"/>
      <c r="K1376" s="24" t="str">
        <f>INDEX(projects[job number],MATCH(TimeEntry2[[#This Row],[Project_ID]],projects[Project_ID],0))</f>
        <v>265675-00</v>
      </c>
      <c r="L1376" s="8" t="str">
        <f>IF(TimeEntry2[[#This Row],[Date]]=0,"",WEEKDAY(G1376,2))</f>
        <v/>
      </c>
      <c r="M1376" s="28" t="e">
        <f>YEAR(TimeEntry2[[#This Row],[WkEnd]])</f>
        <v>#REF!</v>
      </c>
      <c r="N1376" s="28" t="e">
        <f>WEEKNUM(TimeEntry2[[#This Row],[WkEnd]])</f>
        <v>#REF!</v>
      </c>
      <c r="O1376" s="28" t="e">
        <f>TimeEntry2[[#This Row],[Year]]&amp;"-"&amp;TimeEntry2[[#This Row],[WkNo]]</f>
        <v>#REF!</v>
      </c>
    </row>
    <row r="1377" spans="1:15" x14ac:dyDescent="0.25">
      <c r="A1377" s="26" t="e">
        <f>MOD(IF(ROW()=2,  0.1,    IF(INDEX(TimeEntry2[WkEnd],ROW()-1)  =INDEX(TimeEntry2[WkEnd],ROW()-2),    INDEX(TimeEntry2[format],ROW()-2),    INDEX(TimeEntry2[format],ROW()-2)    +1)),2)</f>
        <v>#REF!</v>
      </c>
      <c r="B1377" s="6"/>
      <c r="C1377" s="7"/>
      <c r="D1377" s="8" t="s">
        <v>8</v>
      </c>
      <c r="E1377" s="7" t="e">
        <f>IF(TimeEntry2[[#This Row],[Date]]=0,#REF!,G1377+(7-L1377))</f>
        <v>#REF!</v>
      </c>
      <c r="F1377" s="21" t="str">
        <f>INDEX(projects[Charge_Code],MATCH(TimeEntry2[[#This Row],[Project_ID]],projects[Project_ID],0))</f>
        <v>000000-00 AMS Support</v>
      </c>
      <c r="G1377" s="27">
        <f>ROUNDDOWN(TimeEntry2[[#This Row],[Timestamp]],0)</f>
        <v>0</v>
      </c>
      <c r="H1377" s="8">
        <v>5.5</v>
      </c>
      <c r="I1377" s="8" t="str">
        <f t="shared" si="32"/>
        <v>Normal Time</v>
      </c>
      <c r="J1377" s="8"/>
      <c r="K1377" s="24" t="str">
        <f>INDEX(projects[job number],MATCH(TimeEntry2[[#This Row],[Project_ID]],projects[Project_ID],0))</f>
        <v>000000-00</v>
      </c>
      <c r="L1377" s="8" t="str">
        <f>IF(TimeEntry2[[#This Row],[Date]]=0,"",WEEKDAY(G1377,2))</f>
        <v/>
      </c>
      <c r="M1377" s="28" t="e">
        <f>YEAR(TimeEntry2[[#This Row],[WkEnd]])</f>
        <v>#REF!</v>
      </c>
      <c r="N1377" s="28" t="e">
        <f>WEEKNUM(TimeEntry2[[#This Row],[WkEnd]])</f>
        <v>#REF!</v>
      </c>
      <c r="O1377" s="28" t="e">
        <f>TimeEntry2[[#This Row],[Year]]&amp;"-"&amp;TimeEntry2[[#This Row],[WkNo]]</f>
        <v>#REF!</v>
      </c>
    </row>
    <row r="1378" spans="1:15" x14ac:dyDescent="0.25">
      <c r="A1378" s="26" t="e">
        <f>MOD(IF(ROW()=2,  0.1,    IF(INDEX(TimeEntry2[WkEnd],ROW()-1)  =INDEX(TimeEntry2[WkEnd],ROW()-2),    INDEX(TimeEntry2[format],ROW()-2),    INDEX(TimeEntry2[format],ROW()-2)    +1)),2)</f>
        <v>#REF!</v>
      </c>
      <c r="B1378" s="6"/>
      <c r="C1378" s="7"/>
      <c r="D1378" s="8" t="s">
        <v>203</v>
      </c>
      <c r="E1378" s="7" t="e">
        <f>IF(TimeEntry2[[#This Row],[Date]]=0,#REF!,G1378+(7-L1378))</f>
        <v>#REF!</v>
      </c>
      <c r="F1378" s="21" t="str">
        <f>INDEX(projects[Charge_Code],MATCH(TimeEntry2[[#This Row],[Project_ID]],projects[Project_ID],0))</f>
        <v>259933-00 Waalbrug</v>
      </c>
      <c r="G1378" s="27">
        <f>ROUNDDOWN(TimeEntry2[[#This Row],[Timestamp]],0)</f>
        <v>0</v>
      </c>
      <c r="H1378" s="8">
        <v>7.5</v>
      </c>
      <c r="I1378" s="8" t="str">
        <f t="shared" si="32"/>
        <v>Normal Time</v>
      </c>
      <c r="J1378" s="8"/>
      <c r="K1378" s="24" t="str">
        <f>INDEX(projects[job number],MATCH(TimeEntry2[[#This Row],[Project_ID]],projects[Project_ID],0))</f>
        <v>259933-00</v>
      </c>
      <c r="L1378" s="8" t="str">
        <f>IF(TimeEntry2[[#This Row],[Date]]=0,"",WEEKDAY(G1378,2))</f>
        <v/>
      </c>
      <c r="M1378" s="28" t="e">
        <f>YEAR(TimeEntry2[[#This Row],[WkEnd]])</f>
        <v>#REF!</v>
      </c>
      <c r="N1378" s="28" t="e">
        <f>WEEKNUM(TimeEntry2[[#This Row],[WkEnd]])</f>
        <v>#REF!</v>
      </c>
      <c r="O1378" s="28" t="e">
        <f>TimeEntry2[[#This Row],[Year]]&amp;"-"&amp;TimeEntry2[[#This Row],[WkNo]]</f>
        <v>#REF!</v>
      </c>
    </row>
    <row r="1379" spans="1:15" x14ac:dyDescent="0.25">
      <c r="A1379" s="26" t="e">
        <f>MOD(IF(ROW()=2,  0.1,    IF(INDEX(TimeEntry2[WkEnd],ROW()-1)  =INDEX(TimeEntry2[WkEnd],ROW()-2),    INDEX(TimeEntry2[format],ROW()-2),    INDEX(TimeEntry2[format],ROW()-2)    +1)),2)</f>
        <v>#REF!</v>
      </c>
      <c r="B1379" s="6"/>
      <c r="C1379" s="7"/>
      <c r="D1379" s="8" t="s">
        <v>90</v>
      </c>
      <c r="E1379" s="7" t="e">
        <f>IF(TimeEntry2[[#This Row],[Date]]=0,#REF!,G1379+(7-L1379))</f>
        <v>#REF!</v>
      </c>
      <c r="F1379" s="21" t="str">
        <f>INDEX(projects[Charge_Code],MATCH(TimeEntry2[[#This Row],[Project_ID]],projects[Project_ID],0))</f>
        <v>254304-96 HCC - Paul Cully (01-382)</v>
      </c>
      <c r="G1379" s="27">
        <f>ROUNDDOWN(TimeEntry2[[#This Row],[Timestamp]],0)</f>
        <v>0</v>
      </c>
      <c r="H1379" s="8">
        <v>3.75</v>
      </c>
      <c r="I1379" s="8" t="str">
        <f t="shared" si="32"/>
        <v>Normal Time</v>
      </c>
      <c r="J1379" s="8"/>
      <c r="K1379" s="24" t="str">
        <f>INDEX(projects[job number],MATCH(TimeEntry2[[#This Row],[Project_ID]],projects[Project_ID],0))</f>
        <v>254304-96</v>
      </c>
      <c r="L1379" s="8" t="str">
        <f>IF(TimeEntry2[[#This Row],[Date]]=0,"",WEEKDAY(G1379,2))</f>
        <v/>
      </c>
      <c r="M1379" s="28" t="e">
        <f>YEAR(TimeEntry2[[#This Row],[WkEnd]])</f>
        <v>#REF!</v>
      </c>
      <c r="N1379" s="28" t="e">
        <f>WEEKNUM(TimeEntry2[[#This Row],[WkEnd]])</f>
        <v>#REF!</v>
      </c>
      <c r="O1379" s="28" t="e">
        <f>TimeEntry2[[#This Row],[Year]]&amp;"-"&amp;TimeEntry2[[#This Row],[WkNo]]</f>
        <v>#REF!</v>
      </c>
    </row>
    <row r="1380" spans="1:15" x14ac:dyDescent="0.25">
      <c r="A1380" s="26" t="e">
        <f>MOD(IF(ROW()=2,  0.1,    IF(INDEX(TimeEntry2[WkEnd],ROW()-1)  =INDEX(TimeEntry2[WkEnd],ROW()-2),    INDEX(TimeEntry2[format],ROW()-2),    INDEX(TimeEntry2[format],ROW()-2)    +1)),2)</f>
        <v>#REF!</v>
      </c>
      <c r="B1380" s="6"/>
      <c r="C1380" s="7"/>
      <c r="D1380" s="8" t="s">
        <v>0</v>
      </c>
      <c r="E1380" s="7" t="e">
        <f>IF(TimeEntry2[[#This Row],[Date]]=0,#REF!,G1380+(7-L1380))</f>
        <v>#REF!</v>
      </c>
      <c r="F1380" s="21" t="str">
        <f>INDEX(projects[Charge_Code],MATCH(TimeEntry2[[#This Row],[Project_ID]],projects[Project_ID],0))</f>
        <v>266122-21 A465</v>
      </c>
      <c r="G1380" s="27">
        <f>ROUNDDOWN(TimeEntry2[[#This Row],[Timestamp]],0)</f>
        <v>0</v>
      </c>
      <c r="H1380" s="8">
        <v>3.75</v>
      </c>
      <c r="I1380" s="8" t="str">
        <f t="shared" si="32"/>
        <v>Normal Time</v>
      </c>
      <c r="J1380" s="8"/>
      <c r="K1380" s="24" t="str">
        <f>INDEX(projects[job number],MATCH(TimeEntry2[[#This Row],[Project_ID]],projects[Project_ID],0))</f>
        <v>266122-21</v>
      </c>
      <c r="L1380" s="8" t="str">
        <f>IF(TimeEntry2[[#This Row],[Date]]=0,"",WEEKDAY(G1380,2))</f>
        <v/>
      </c>
      <c r="M1380" s="28" t="e">
        <f>YEAR(TimeEntry2[[#This Row],[WkEnd]])</f>
        <v>#REF!</v>
      </c>
      <c r="N1380" s="28" t="e">
        <f>WEEKNUM(TimeEntry2[[#This Row],[WkEnd]])</f>
        <v>#REF!</v>
      </c>
      <c r="O1380" s="28" t="e">
        <f>TimeEntry2[[#This Row],[Year]]&amp;"-"&amp;TimeEntry2[[#This Row],[WkNo]]</f>
        <v>#REF!</v>
      </c>
    </row>
    <row r="1381" spans="1:15" x14ac:dyDescent="0.25">
      <c r="A1381" s="26" t="e">
        <f>MOD(IF(ROW()=2,  0.1,    IF(INDEX(TimeEntry2[WkEnd],ROW()-1)  =INDEX(TimeEntry2[WkEnd],ROW()-2),    INDEX(TimeEntry2[format],ROW()-2),    INDEX(TimeEntry2[format],ROW()-2)    +1)),2)</f>
        <v>#REF!</v>
      </c>
      <c r="B1381" s="6"/>
      <c r="C1381" s="7"/>
      <c r="D1381" s="8" t="s">
        <v>203</v>
      </c>
      <c r="E1381" s="7" t="e">
        <f>IF(TimeEntry2[[#This Row],[Date]]=0,#REF!,G1381+(7-L1381))</f>
        <v>#REF!</v>
      </c>
      <c r="F1381" s="21" t="str">
        <f>INDEX(projects[Charge_Code],MATCH(TimeEntry2[[#This Row],[Project_ID]],projects[Project_ID],0))</f>
        <v>259933-00 Waalbrug</v>
      </c>
      <c r="G1381" s="27">
        <f>ROUNDDOWN(TimeEntry2[[#This Row],[Timestamp]],0)</f>
        <v>0</v>
      </c>
      <c r="H1381" s="8">
        <v>7.5</v>
      </c>
      <c r="I1381" s="8" t="str">
        <f t="shared" si="32"/>
        <v>Normal Time</v>
      </c>
      <c r="J1381" s="8"/>
      <c r="K1381" s="24" t="str">
        <f>INDEX(projects[job number],MATCH(TimeEntry2[[#This Row],[Project_ID]],projects[Project_ID],0))</f>
        <v>259933-00</v>
      </c>
      <c r="L1381" s="8" t="str">
        <f>IF(TimeEntry2[[#This Row],[Date]]=0,"",WEEKDAY(G1381,2))</f>
        <v/>
      </c>
      <c r="M1381" s="28" t="e">
        <f>YEAR(TimeEntry2[[#This Row],[WkEnd]])</f>
        <v>#REF!</v>
      </c>
      <c r="N1381" s="28" t="e">
        <f>WEEKNUM(TimeEntry2[[#This Row],[WkEnd]])</f>
        <v>#REF!</v>
      </c>
      <c r="O1381" s="28" t="e">
        <f>TimeEntry2[[#This Row],[Year]]&amp;"-"&amp;TimeEntry2[[#This Row],[WkNo]]</f>
        <v>#REF!</v>
      </c>
    </row>
    <row r="1382" spans="1:15" x14ac:dyDescent="0.25">
      <c r="A1382" s="26" t="e">
        <f>MOD(IF(ROW()=2,  0.1,    IF(INDEX(TimeEntry2[WkEnd],ROW()-1)  =INDEX(TimeEntry2[WkEnd],ROW()-2),    INDEX(TimeEntry2[format],ROW()-2),    INDEX(TimeEntry2[format],ROW()-2)    +1)),2)</f>
        <v>#REF!</v>
      </c>
      <c r="B1382" s="6"/>
      <c r="C1382" s="7"/>
      <c r="D1382" s="8" t="s">
        <v>203</v>
      </c>
      <c r="E1382" s="7" t="e">
        <f>IF(TimeEntry2[[#This Row],[Date]]=0,#REF!,G1382+(7-L1382))</f>
        <v>#REF!</v>
      </c>
      <c r="F1382" s="21" t="str">
        <f>INDEX(projects[Charge_Code],MATCH(TimeEntry2[[#This Row],[Project_ID]],projects[Project_ID],0))</f>
        <v>259933-00 Waalbrug</v>
      </c>
      <c r="G1382" s="27">
        <f>ROUNDDOWN(TimeEntry2[[#This Row],[Timestamp]],0)</f>
        <v>0</v>
      </c>
      <c r="H1382" s="8">
        <v>7.5</v>
      </c>
      <c r="I1382" s="8" t="str">
        <f t="shared" si="32"/>
        <v>Normal Time</v>
      </c>
      <c r="J1382" s="8"/>
      <c r="K1382" s="24" t="str">
        <f>INDEX(projects[job number],MATCH(TimeEntry2[[#This Row],[Project_ID]],projects[Project_ID],0))</f>
        <v>259933-00</v>
      </c>
      <c r="L1382" s="8" t="str">
        <f>IF(TimeEntry2[[#This Row],[Date]]=0,"",WEEKDAY(G1382,2))</f>
        <v/>
      </c>
      <c r="M1382" s="28" t="e">
        <f>YEAR(TimeEntry2[[#This Row],[WkEnd]])</f>
        <v>#REF!</v>
      </c>
      <c r="N1382" s="28" t="e">
        <f>WEEKNUM(TimeEntry2[[#This Row],[WkEnd]])</f>
        <v>#REF!</v>
      </c>
      <c r="O1382" s="28" t="e">
        <f>TimeEntry2[[#This Row],[Year]]&amp;"-"&amp;TimeEntry2[[#This Row],[WkNo]]</f>
        <v>#REF!</v>
      </c>
    </row>
    <row r="1383" spans="1:15" x14ac:dyDescent="0.25">
      <c r="A1383" s="26" t="e">
        <f>MOD(IF(ROW()=2,  0.1,    IF(INDEX(TimeEntry2[WkEnd],ROW()-1)  =INDEX(TimeEntry2[WkEnd],ROW()-2),    INDEX(TimeEntry2[format],ROW()-2),    INDEX(TimeEntry2[format],ROW()-2)    +1)),2)</f>
        <v>#REF!</v>
      </c>
      <c r="B1383" s="6"/>
      <c r="C1383" s="7"/>
      <c r="D1383" s="8" t="s">
        <v>110</v>
      </c>
      <c r="E1383" s="7" t="e">
        <f>IF(TimeEntry2[[#This Row],[Date]]=0,#REF!,G1383+(7-L1383))</f>
        <v>#REF!</v>
      </c>
      <c r="F1383" s="21" t="str">
        <f>INDEX(projects[Charge_Code],MATCH(TimeEntry2[[#This Row],[Project_ID]],projects[Project_ID],0))</f>
        <v>077616-63 Infra BIM</v>
      </c>
      <c r="G1383" s="27">
        <f>ROUNDDOWN(TimeEntry2[[#This Row],[Timestamp]],0)</f>
        <v>0</v>
      </c>
      <c r="H1383" s="8">
        <v>7.5</v>
      </c>
      <c r="I1383" s="8" t="str">
        <f t="shared" si="32"/>
        <v>Normal Time</v>
      </c>
      <c r="J1383" s="8"/>
      <c r="K1383" s="24" t="str">
        <f>INDEX(projects[job number],MATCH(TimeEntry2[[#This Row],[Project_ID]],projects[Project_ID],0))</f>
        <v>077616-63</v>
      </c>
      <c r="L1383" s="8" t="str">
        <f>IF(TimeEntry2[[#This Row],[Date]]=0,"",WEEKDAY(G1383,2))</f>
        <v/>
      </c>
      <c r="M1383" s="28" t="e">
        <f>YEAR(TimeEntry2[[#This Row],[WkEnd]])</f>
        <v>#REF!</v>
      </c>
      <c r="N1383" s="28" t="e">
        <f>WEEKNUM(TimeEntry2[[#This Row],[WkEnd]])</f>
        <v>#REF!</v>
      </c>
      <c r="O1383" s="28" t="e">
        <f>TimeEntry2[[#This Row],[Year]]&amp;"-"&amp;TimeEntry2[[#This Row],[WkNo]]</f>
        <v>#REF!</v>
      </c>
    </row>
    <row r="1384" spans="1:15" x14ac:dyDescent="0.25">
      <c r="A1384" s="26" t="e">
        <f>MOD(IF(ROW()=2,  0.1,    IF(INDEX(TimeEntry2[WkEnd],ROW()-1)  =INDEX(TimeEntry2[WkEnd],ROW()-2),    INDEX(TimeEntry2[format],ROW()-2),    INDEX(TimeEntry2[format],ROW()-2)    +1)),2)</f>
        <v>#REF!</v>
      </c>
      <c r="B1384" s="6"/>
      <c r="C1384" s="7"/>
      <c r="D1384" s="8" t="s">
        <v>110</v>
      </c>
      <c r="E1384" s="7" t="e">
        <f>IF(TimeEntry2[[#This Row],[Date]]=0,#REF!,G1384+(7-L1384))</f>
        <v>#REF!</v>
      </c>
      <c r="F1384" s="21" t="str">
        <f>INDEX(projects[Charge_Code],MATCH(TimeEntry2[[#This Row],[Project_ID]],projects[Project_ID],0))</f>
        <v>077616-63 Infra BIM</v>
      </c>
      <c r="G1384" s="27">
        <f>ROUNDDOWN(TimeEntry2[[#This Row],[Timestamp]],0)</f>
        <v>0</v>
      </c>
      <c r="H1384" s="8">
        <v>7.5</v>
      </c>
      <c r="I1384" s="8" t="str">
        <f t="shared" si="32"/>
        <v>Normal Time</v>
      </c>
      <c r="J1384" s="8"/>
      <c r="K1384" s="24" t="str">
        <f>INDEX(projects[job number],MATCH(TimeEntry2[[#This Row],[Project_ID]],projects[Project_ID],0))</f>
        <v>077616-63</v>
      </c>
      <c r="L1384" s="8" t="str">
        <f>IF(TimeEntry2[[#This Row],[Date]]=0,"",WEEKDAY(G1384,2))</f>
        <v/>
      </c>
      <c r="M1384" s="28" t="e">
        <f>YEAR(TimeEntry2[[#This Row],[WkEnd]])</f>
        <v>#REF!</v>
      </c>
      <c r="N1384" s="28" t="e">
        <f>WEEKNUM(TimeEntry2[[#This Row],[WkEnd]])</f>
        <v>#REF!</v>
      </c>
      <c r="O1384" s="28" t="e">
        <f>TimeEntry2[[#This Row],[Year]]&amp;"-"&amp;TimeEntry2[[#This Row],[WkNo]]</f>
        <v>#REF!</v>
      </c>
    </row>
    <row r="1385" spans="1:15" x14ac:dyDescent="0.25">
      <c r="A1385" s="26" t="e">
        <f>MOD(IF(ROW()=2,  0.1,    IF(INDEX(TimeEntry2[WkEnd],ROW()-1)  =INDEX(TimeEntry2[WkEnd],ROW()-2),    INDEX(TimeEntry2[format],ROW()-2),    INDEX(TimeEntry2[format],ROW()-2)    +1)),2)</f>
        <v>#REF!</v>
      </c>
      <c r="B1385" s="6"/>
      <c r="C1385" s="7"/>
      <c r="D1385" s="8" t="s">
        <v>110</v>
      </c>
      <c r="E1385" s="7" t="e">
        <f>IF(TimeEntry2[[#This Row],[Date]]=0,#REF!,G1385+(7-L1385))</f>
        <v>#REF!</v>
      </c>
      <c r="F1385" s="21" t="str">
        <f>INDEX(projects[Charge_Code],MATCH(TimeEntry2[[#This Row],[Project_ID]],projects[Project_ID],0))</f>
        <v>077616-63 Infra BIM</v>
      </c>
      <c r="G1385" s="27">
        <f>ROUNDDOWN(TimeEntry2[[#This Row],[Timestamp]],0)</f>
        <v>0</v>
      </c>
      <c r="H1385" s="8">
        <v>7.5</v>
      </c>
      <c r="I1385" s="8" t="str">
        <f t="shared" si="32"/>
        <v>Normal Time</v>
      </c>
      <c r="J1385" s="8"/>
      <c r="K1385" s="24" t="str">
        <f>INDEX(projects[job number],MATCH(TimeEntry2[[#This Row],[Project_ID]],projects[Project_ID],0))</f>
        <v>077616-63</v>
      </c>
      <c r="L1385" s="8" t="str">
        <f>IF(TimeEntry2[[#This Row],[Date]]=0,"",WEEKDAY(G1385,2))</f>
        <v/>
      </c>
      <c r="M1385" s="28" t="e">
        <f>YEAR(TimeEntry2[[#This Row],[WkEnd]])</f>
        <v>#REF!</v>
      </c>
      <c r="N1385" s="28" t="e">
        <f>WEEKNUM(TimeEntry2[[#This Row],[WkEnd]])</f>
        <v>#REF!</v>
      </c>
      <c r="O1385" s="28" t="e">
        <f>TimeEntry2[[#This Row],[Year]]&amp;"-"&amp;TimeEntry2[[#This Row],[WkNo]]</f>
        <v>#REF!</v>
      </c>
    </row>
    <row r="1386" spans="1:15" x14ac:dyDescent="0.25">
      <c r="A1386" s="26" t="e">
        <f>MOD(IF(ROW()=2,  0.1,    IF(INDEX(TimeEntry2[WkEnd],ROW()-1)  =INDEX(TimeEntry2[WkEnd],ROW()-2),    INDEX(TimeEntry2[format],ROW()-2),    INDEX(TimeEntry2[format],ROW()-2)    +1)),2)</f>
        <v>#REF!</v>
      </c>
      <c r="B1386" s="6"/>
      <c r="C1386" s="7"/>
      <c r="D1386" s="8" t="s">
        <v>140</v>
      </c>
      <c r="E1386" s="7" t="e">
        <f>IF(TimeEntry2[[#This Row],[Date]]=0,#REF!,G1386+(7-L1386))</f>
        <v>#REF!</v>
      </c>
      <c r="F1386" s="21" t="str">
        <f>INDEX(projects[Charge_Code],MATCH(TimeEntry2[[#This Row],[Project_ID]],projects[Project_ID],0))</f>
        <v>255375-00 M25 WARREN FARM SERVICES (01-122)</v>
      </c>
      <c r="G1386" s="27">
        <f>ROUNDDOWN(TimeEntry2[[#This Row],[Timestamp]],0)</f>
        <v>0</v>
      </c>
      <c r="H1386" s="8">
        <v>7.5</v>
      </c>
      <c r="I1386" s="8" t="str">
        <f t="shared" si="32"/>
        <v>Normal Time</v>
      </c>
      <c r="J1386" s="8"/>
      <c r="K1386" s="24" t="str">
        <f>INDEX(projects[job number],MATCH(TimeEntry2[[#This Row],[Project_ID]],projects[Project_ID],0))</f>
        <v>255375-00</v>
      </c>
      <c r="L1386" s="8" t="str">
        <f>IF(TimeEntry2[[#This Row],[Date]]=0,"",WEEKDAY(G1386,2))</f>
        <v/>
      </c>
      <c r="M1386" s="28" t="e">
        <f>YEAR(TimeEntry2[[#This Row],[WkEnd]])</f>
        <v>#REF!</v>
      </c>
      <c r="N1386" s="28" t="e">
        <f>WEEKNUM(TimeEntry2[[#This Row],[WkEnd]])</f>
        <v>#REF!</v>
      </c>
      <c r="O1386" s="28" t="e">
        <f>TimeEntry2[[#This Row],[Year]]&amp;"-"&amp;TimeEntry2[[#This Row],[WkNo]]</f>
        <v>#REF!</v>
      </c>
    </row>
    <row r="1387" spans="1:15" x14ac:dyDescent="0.25">
      <c r="A1387" s="26" t="e">
        <f>MOD(IF(ROW()=2,  0.1,    IF(INDEX(TimeEntry2[WkEnd],ROW()-1)  =INDEX(TimeEntry2[WkEnd],ROW()-2),    INDEX(TimeEntry2[format],ROW()-2),    INDEX(TimeEntry2[format],ROW()-2)    +1)),2)</f>
        <v>#REF!</v>
      </c>
      <c r="B1387" s="6"/>
      <c r="C1387" s="7"/>
      <c r="D1387" s="8" t="s">
        <v>63</v>
      </c>
      <c r="E1387" s="7" t="e">
        <f>IF(TimeEntry2[[#This Row],[Date]]=0,#REF!,G1387+(7-L1387))</f>
        <v>#REF!</v>
      </c>
      <c r="F1387" s="21" t="str">
        <f>INDEX(projects[Charge_Code],MATCH(TimeEntry2[[#This Row],[Project_ID]],projects[Project_ID],0))</f>
        <v>260258-47 Galecopper</v>
      </c>
      <c r="G1387" s="27">
        <f>ROUNDDOWN(TimeEntry2[[#This Row],[Timestamp]],0)</f>
        <v>0</v>
      </c>
      <c r="H1387" s="8">
        <v>3</v>
      </c>
      <c r="I1387" s="8" t="str">
        <f t="shared" si="32"/>
        <v>Normal Time</v>
      </c>
      <c r="J1387" s="8"/>
      <c r="K1387" s="24" t="str">
        <f>INDEX(projects[job number],MATCH(TimeEntry2[[#This Row],[Project_ID]],projects[Project_ID],0))</f>
        <v>260258-47</v>
      </c>
      <c r="L1387" s="8" t="str">
        <f>IF(TimeEntry2[[#This Row],[Date]]=0,"",WEEKDAY(G1387,2))</f>
        <v/>
      </c>
      <c r="M1387" s="28" t="e">
        <f>YEAR(TimeEntry2[[#This Row],[WkEnd]])</f>
        <v>#REF!</v>
      </c>
      <c r="N1387" s="28" t="e">
        <f>WEEKNUM(TimeEntry2[[#This Row],[WkEnd]])</f>
        <v>#REF!</v>
      </c>
      <c r="O1387" s="28" t="e">
        <f>TimeEntry2[[#This Row],[Year]]&amp;"-"&amp;TimeEntry2[[#This Row],[WkNo]]</f>
        <v>#REF!</v>
      </c>
    </row>
    <row r="1388" spans="1:15" x14ac:dyDescent="0.25">
      <c r="A1388" s="26" t="e">
        <f>MOD(IF(ROW()=2,  0.1,    IF(INDEX(TimeEntry2[WkEnd],ROW()-1)  =INDEX(TimeEntry2[WkEnd],ROW()-2),    INDEX(TimeEntry2[format],ROW()-2),    INDEX(TimeEntry2[format],ROW()-2)    +1)),2)</f>
        <v>#REF!</v>
      </c>
      <c r="B1388" s="6"/>
      <c r="C1388" s="7"/>
      <c r="D1388" s="8" t="s">
        <v>8</v>
      </c>
      <c r="E1388" s="7" t="e">
        <f>IF(TimeEntry2[[#This Row],[Date]]=0,#REF!,G1388+(7-L1388))</f>
        <v>#REF!</v>
      </c>
      <c r="F1388" s="21" t="str">
        <f>INDEX(projects[Charge_Code],MATCH(TimeEntry2[[#This Row],[Project_ID]],projects[Project_ID],0))</f>
        <v>000000-00 AMS Support</v>
      </c>
      <c r="G1388" s="27">
        <f>ROUNDDOWN(TimeEntry2[[#This Row],[Timestamp]],0)</f>
        <v>0</v>
      </c>
      <c r="H1388" s="8">
        <v>4.5</v>
      </c>
      <c r="I1388" s="8" t="str">
        <f t="shared" si="32"/>
        <v>Normal Time</v>
      </c>
      <c r="J1388" s="8"/>
      <c r="K1388" s="24" t="str">
        <f>INDEX(projects[job number],MATCH(TimeEntry2[[#This Row],[Project_ID]],projects[Project_ID],0))</f>
        <v>000000-00</v>
      </c>
      <c r="L1388" s="8" t="str">
        <f>IF(TimeEntry2[[#This Row],[Date]]=0,"",WEEKDAY(G1388,2))</f>
        <v/>
      </c>
      <c r="M1388" s="28" t="e">
        <f>YEAR(TimeEntry2[[#This Row],[WkEnd]])</f>
        <v>#REF!</v>
      </c>
      <c r="N1388" s="28" t="e">
        <f>WEEKNUM(TimeEntry2[[#This Row],[WkEnd]])</f>
        <v>#REF!</v>
      </c>
      <c r="O1388" s="28" t="e">
        <f>TimeEntry2[[#This Row],[Year]]&amp;"-"&amp;TimeEntry2[[#This Row],[WkNo]]</f>
        <v>#REF!</v>
      </c>
    </row>
    <row r="1389" spans="1:15" x14ac:dyDescent="0.25">
      <c r="A1389" s="26" t="e">
        <f>MOD(IF(ROW()=2,  0.1,    IF(INDEX(TimeEntry2[WkEnd],ROW()-1)  =INDEX(TimeEntry2[WkEnd],ROW()-2),    INDEX(TimeEntry2[format],ROW()-2),    INDEX(TimeEntry2[format],ROW()-2)    +1)),2)</f>
        <v>#REF!</v>
      </c>
      <c r="B1389" s="6"/>
      <c r="C1389" s="7"/>
      <c r="D1389" s="8" t="s">
        <v>8</v>
      </c>
      <c r="E1389" s="7" t="e">
        <f>IF(TimeEntry2[[#This Row],[Date]]=0,#REF!,G1389+(7-L1389))</f>
        <v>#REF!</v>
      </c>
      <c r="F1389" s="21" t="str">
        <f>INDEX(projects[Charge_Code],MATCH(TimeEntry2[[#This Row],[Project_ID]],projects[Project_ID],0))</f>
        <v>000000-00 AMS Support</v>
      </c>
      <c r="G1389" s="27">
        <f>ROUNDDOWN(TimeEntry2[[#This Row],[Timestamp]],0)</f>
        <v>0</v>
      </c>
      <c r="H1389" s="8">
        <v>7.5</v>
      </c>
      <c r="I1389" s="8" t="str">
        <f t="shared" si="32"/>
        <v>Normal Time</v>
      </c>
      <c r="J1389" s="8"/>
      <c r="K1389" s="24" t="str">
        <f>INDEX(projects[job number],MATCH(TimeEntry2[[#This Row],[Project_ID]],projects[Project_ID],0))</f>
        <v>000000-00</v>
      </c>
      <c r="L1389" s="8" t="str">
        <f>IF(TimeEntry2[[#This Row],[Date]]=0,"",WEEKDAY(G1389,2))</f>
        <v/>
      </c>
      <c r="M1389" s="28" t="e">
        <f>YEAR(TimeEntry2[[#This Row],[WkEnd]])</f>
        <v>#REF!</v>
      </c>
      <c r="N1389" s="28" t="e">
        <f>WEEKNUM(TimeEntry2[[#This Row],[WkEnd]])</f>
        <v>#REF!</v>
      </c>
      <c r="O1389" s="28" t="e">
        <f>TimeEntry2[[#This Row],[Year]]&amp;"-"&amp;TimeEntry2[[#This Row],[WkNo]]</f>
        <v>#REF!</v>
      </c>
    </row>
    <row r="1390" spans="1:15" x14ac:dyDescent="0.25">
      <c r="A1390" s="26" t="e">
        <f>MOD(IF(ROW()=2,  0.1,    IF(INDEX(TimeEntry2[WkEnd],ROW()-1)  =INDEX(TimeEntry2[WkEnd],ROW()-2),    INDEX(TimeEntry2[format],ROW()-2),    INDEX(TimeEntry2[format],ROW()-2)    +1)),2)</f>
        <v>#REF!</v>
      </c>
      <c r="B1390" s="6"/>
      <c r="C1390" s="7"/>
      <c r="D1390" s="8" t="s">
        <v>78</v>
      </c>
      <c r="E1390" s="7" t="e">
        <f>IF(TimeEntry2[[#This Row],[Date]]=0,#REF!,G1390+(7-L1390))</f>
        <v>#REF!</v>
      </c>
      <c r="F1390" s="21" t="str">
        <f>INDEX(projects[Charge_Code],MATCH(TimeEntry2[[#This Row],[Project_ID]],projects[Project_ID],0))</f>
        <v>255670-17 LOWER KINGS ROAD ASSESSMENT (01-382)</v>
      </c>
      <c r="G1390" s="27">
        <f>ROUNDDOWN(TimeEntry2[[#This Row],[Timestamp]],0)</f>
        <v>0</v>
      </c>
      <c r="H1390" s="8">
        <v>2</v>
      </c>
      <c r="I1390" s="8" t="str">
        <f t="shared" si="32"/>
        <v>Normal Time</v>
      </c>
      <c r="J1390" s="8"/>
      <c r="K1390" s="24" t="str">
        <f>INDEX(projects[job number],MATCH(TimeEntry2[[#This Row],[Project_ID]],projects[Project_ID],0))</f>
        <v>255670-17</v>
      </c>
      <c r="L1390" s="8" t="str">
        <f>IF(TimeEntry2[[#This Row],[Date]]=0,"",WEEKDAY(G1390,2))</f>
        <v/>
      </c>
      <c r="M1390" s="28" t="e">
        <f>YEAR(TimeEntry2[[#This Row],[WkEnd]])</f>
        <v>#REF!</v>
      </c>
      <c r="N1390" s="28" t="e">
        <f>WEEKNUM(TimeEntry2[[#This Row],[WkEnd]])</f>
        <v>#REF!</v>
      </c>
      <c r="O1390" s="28" t="e">
        <f>TimeEntry2[[#This Row],[Year]]&amp;"-"&amp;TimeEntry2[[#This Row],[WkNo]]</f>
        <v>#REF!</v>
      </c>
    </row>
    <row r="1391" spans="1:15" x14ac:dyDescent="0.25">
      <c r="A1391" s="26" t="e">
        <f>MOD(IF(ROW()=2,  0.1,    IF(INDEX(TimeEntry2[WkEnd],ROW()-1)  =INDEX(TimeEntry2[WkEnd],ROW()-2),    INDEX(TimeEntry2[format],ROW()-2),    INDEX(TimeEntry2[format],ROW()-2)    +1)),2)</f>
        <v>#REF!</v>
      </c>
      <c r="B1391" s="6"/>
      <c r="C1391" s="7"/>
      <c r="D1391" s="8" t="s">
        <v>90</v>
      </c>
      <c r="E1391" s="7" t="e">
        <f>IF(TimeEntry2[[#This Row],[Date]]=0,#REF!,G1391+(7-L1391))</f>
        <v>#REF!</v>
      </c>
      <c r="F1391" s="21" t="str">
        <f>INDEX(projects[Charge_Code],MATCH(TimeEntry2[[#This Row],[Project_ID]],projects[Project_ID],0))</f>
        <v>254304-96 HCC - Paul Cully (01-382)</v>
      </c>
      <c r="G1391" s="27">
        <f>ROUNDDOWN(TimeEntry2[[#This Row],[Timestamp]],0)</f>
        <v>0</v>
      </c>
      <c r="H1391" s="8">
        <v>5.5</v>
      </c>
      <c r="I1391" s="8" t="str">
        <f t="shared" si="32"/>
        <v>Normal Time</v>
      </c>
      <c r="J1391" s="8"/>
      <c r="K1391" s="24" t="str">
        <f>INDEX(projects[job number],MATCH(TimeEntry2[[#This Row],[Project_ID]],projects[Project_ID],0))</f>
        <v>254304-96</v>
      </c>
      <c r="L1391" s="8" t="str">
        <f>IF(TimeEntry2[[#This Row],[Date]]=0,"",WEEKDAY(G1391,2))</f>
        <v/>
      </c>
      <c r="M1391" s="28" t="e">
        <f>YEAR(TimeEntry2[[#This Row],[WkEnd]])</f>
        <v>#REF!</v>
      </c>
      <c r="N1391" s="28" t="e">
        <f>WEEKNUM(TimeEntry2[[#This Row],[WkEnd]])</f>
        <v>#REF!</v>
      </c>
      <c r="O1391" s="28" t="e">
        <f>TimeEntry2[[#This Row],[Year]]&amp;"-"&amp;TimeEntry2[[#This Row],[WkNo]]</f>
        <v>#REF!</v>
      </c>
    </row>
    <row r="1392" spans="1:15" x14ac:dyDescent="0.25">
      <c r="A1392" s="26" t="e">
        <f>MOD(IF(ROW()=2,  0.1,    IF(INDEX(TimeEntry2[WkEnd],ROW()-1)  =INDEX(TimeEntry2[WkEnd],ROW()-2),    INDEX(TimeEntry2[format],ROW()-2),    INDEX(TimeEntry2[format],ROW()-2)    +1)),2)</f>
        <v>#REF!</v>
      </c>
      <c r="B1392" s="6"/>
      <c r="C1392" s="7"/>
      <c r="D1392" s="8" t="s">
        <v>94</v>
      </c>
      <c r="E1392" s="7" t="e">
        <f>IF(TimeEntry2[[#This Row],[Date]]=0,#REF!,G1392+(7-L1392))</f>
        <v>#REF!</v>
      </c>
      <c r="F1392" s="21" t="str">
        <f>INDEX(projects[Charge_Code],MATCH(TimeEntry2[[#This Row],[Project_ID]],projects[Project_ID],0))</f>
        <v>246233-56 HCC - Weston Hills Tunnel (01-382)</v>
      </c>
      <c r="G1392" s="27">
        <f>ROUNDDOWN(TimeEntry2[[#This Row],[Timestamp]],0)</f>
        <v>0</v>
      </c>
      <c r="H1392" s="8">
        <v>2.5</v>
      </c>
      <c r="I1392" s="8" t="str">
        <f t="shared" si="32"/>
        <v>Normal Time</v>
      </c>
      <c r="J1392" s="8"/>
      <c r="K1392" s="24" t="str">
        <f>INDEX(projects[job number],MATCH(TimeEntry2[[#This Row],[Project_ID]],projects[Project_ID],0))</f>
        <v>246233-56</v>
      </c>
      <c r="L1392" s="8" t="str">
        <f>IF(TimeEntry2[[#This Row],[Date]]=0,"",WEEKDAY(G1392,2))</f>
        <v/>
      </c>
      <c r="M1392" s="28" t="e">
        <f>YEAR(TimeEntry2[[#This Row],[WkEnd]])</f>
        <v>#REF!</v>
      </c>
      <c r="N1392" s="28" t="e">
        <f>WEEKNUM(TimeEntry2[[#This Row],[WkEnd]])</f>
        <v>#REF!</v>
      </c>
      <c r="O1392" s="28" t="e">
        <f>TimeEntry2[[#This Row],[Year]]&amp;"-"&amp;TimeEntry2[[#This Row],[WkNo]]</f>
        <v>#REF!</v>
      </c>
    </row>
    <row r="1393" spans="1:15" x14ac:dyDescent="0.25">
      <c r="A1393" s="26" t="e">
        <f>MOD(IF(ROW()=2,  0.1,    IF(INDEX(TimeEntry2[WkEnd],ROW()-1)  =INDEX(TimeEntry2[WkEnd],ROW()-2),    INDEX(TimeEntry2[format],ROW()-2),    INDEX(TimeEntry2[format],ROW()-2)    +1)),2)</f>
        <v>#REF!</v>
      </c>
      <c r="B1393" s="6"/>
      <c r="C1393" s="7"/>
      <c r="D1393" s="8" t="s">
        <v>203</v>
      </c>
      <c r="E1393" s="7" t="e">
        <f>IF(TimeEntry2[[#This Row],[Date]]=0,#REF!,G1393+(7-L1393))</f>
        <v>#REF!</v>
      </c>
      <c r="F1393" s="21" t="str">
        <f>INDEX(projects[Charge_Code],MATCH(TimeEntry2[[#This Row],[Project_ID]],projects[Project_ID],0))</f>
        <v>259933-00 Waalbrug</v>
      </c>
      <c r="G1393" s="27">
        <f>ROUNDDOWN(TimeEntry2[[#This Row],[Timestamp]],0)</f>
        <v>0</v>
      </c>
      <c r="H1393" s="8">
        <v>2.5</v>
      </c>
      <c r="I1393" s="8" t="str">
        <f t="shared" si="32"/>
        <v>Normal Time</v>
      </c>
      <c r="J1393" s="8"/>
      <c r="K1393" s="24" t="str">
        <f>INDEX(projects[job number],MATCH(TimeEntry2[[#This Row],[Project_ID]],projects[Project_ID],0))</f>
        <v>259933-00</v>
      </c>
      <c r="L1393" s="8" t="str">
        <f>IF(TimeEntry2[[#This Row],[Date]]=0,"",WEEKDAY(G1393,2))</f>
        <v/>
      </c>
      <c r="M1393" s="28" t="e">
        <f>YEAR(TimeEntry2[[#This Row],[WkEnd]])</f>
        <v>#REF!</v>
      </c>
      <c r="N1393" s="28" t="e">
        <f>WEEKNUM(TimeEntry2[[#This Row],[WkEnd]])</f>
        <v>#REF!</v>
      </c>
      <c r="O1393" s="28" t="e">
        <f>TimeEntry2[[#This Row],[Year]]&amp;"-"&amp;TimeEntry2[[#This Row],[WkNo]]</f>
        <v>#REF!</v>
      </c>
    </row>
    <row r="1394" spans="1:15" x14ac:dyDescent="0.25">
      <c r="A1394" s="26" t="e">
        <f>MOD(IF(ROW()=2,  0.1,    IF(INDEX(TimeEntry2[WkEnd],ROW()-1)  =INDEX(TimeEntry2[WkEnd],ROW()-2),    INDEX(TimeEntry2[format],ROW()-2),    INDEX(TimeEntry2[format],ROW()-2)    +1)),2)</f>
        <v>#REF!</v>
      </c>
      <c r="B1394" s="6"/>
      <c r="C1394" s="7"/>
      <c r="D1394" s="8" t="s">
        <v>90</v>
      </c>
      <c r="E1394" s="7" t="e">
        <f>IF(TimeEntry2[[#This Row],[Date]]=0,#REF!,G1394+(7-L1394))</f>
        <v>#REF!</v>
      </c>
      <c r="F1394" s="21" t="str">
        <f>INDEX(projects[Charge_Code],MATCH(TimeEntry2[[#This Row],[Project_ID]],projects[Project_ID],0))</f>
        <v>254304-96 HCC - Paul Cully (01-382)</v>
      </c>
      <c r="G1394" s="27">
        <f>ROUNDDOWN(TimeEntry2[[#This Row],[Timestamp]],0)</f>
        <v>0</v>
      </c>
      <c r="H1394" s="8">
        <v>2.5</v>
      </c>
      <c r="I1394" s="8" t="str">
        <f t="shared" si="32"/>
        <v>Normal Time</v>
      </c>
      <c r="J1394" s="8"/>
      <c r="K1394" s="24" t="str">
        <f>INDEX(projects[job number],MATCH(TimeEntry2[[#This Row],[Project_ID]],projects[Project_ID],0))</f>
        <v>254304-96</v>
      </c>
      <c r="L1394" s="8" t="str">
        <f>IF(TimeEntry2[[#This Row],[Date]]=0,"",WEEKDAY(G1394,2))</f>
        <v/>
      </c>
      <c r="M1394" s="28" t="e">
        <f>YEAR(TimeEntry2[[#This Row],[WkEnd]])</f>
        <v>#REF!</v>
      </c>
      <c r="N1394" s="28" t="e">
        <f>WEEKNUM(TimeEntry2[[#This Row],[WkEnd]])</f>
        <v>#REF!</v>
      </c>
      <c r="O1394" s="28" t="e">
        <f>TimeEntry2[[#This Row],[Year]]&amp;"-"&amp;TimeEntry2[[#This Row],[WkNo]]</f>
        <v>#REF!</v>
      </c>
    </row>
    <row r="1395" spans="1:15" x14ac:dyDescent="0.25">
      <c r="A1395" s="26" t="e">
        <f>MOD(IF(ROW()=2,  0.1,    IF(INDEX(TimeEntry2[WkEnd],ROW()-1)  =INDEX(TimeEntry2[WkEnd],ROW()-2),    INDEX(TimeEntry2[format],ROW()-2),    INDEX(TimeEntry2[format],ROW()-2)    +1)),2)</f>
        <v>#REF!</v>
      </c>
      <c r="B1395" s="6"/>
      <c r="C1395" s="7"/>
      <c r="D1395" s="8" t="s">
        <v>100</v>
      </c>
      <c r="E1395" s="7" t="e">
        <f>IF(TimeEntry2[[#This Row],[Date]]=0,#REF!,G1395+(7-L1395))</f>
        <v>#REF!</v>
      </c>
      <c r="F1395" s="21" t="str">
        <f>INDEX(projects[Charge_Code],MATCH(TimeEntry2[[#This Row],[Project_ID]],projects[Project_ID],0))</f>
        <v>HOLIDAY</v>
      </c>
      <c r="G1395" s="27">
        <f>ROUNDDOWN(TimeEntry2[[#This Row],[Timestamp]],0)</f>
        <v>0</v>
      </c>
      <c r="H1395" s="8">
        <v>7.5</v>
      </c>
      <c r="I1395" s="8" t="str">
        <f t="shared" si="32"/>
        <v>Normal Time</v>
      </c>
      <c r="J1395" s="8"/>
      <c r="K1395" s="24" t="str">
        <f>INDEX(projects[job number],MATCH(TimeEntry2[[#This Row],[Project_ID]],projects[Project_ID],0))</f>
        <v>HOLIDAY</v>
      </c>
      <c r="L1395" s="8" t="str">
        <f>IF(TimeEntry2[[#This Row],[Date]]=0,"",WEEKDAY(G1395,2))</f>
        <v/>
      </c>
      <c r="M1395" s="28" t="e">
        <f>YEAR(TimeEntry2[[#This Row],[WkEnd]])</f>
        <v>#REF!</v>
      </c>
      <c r="N1395" s="28" t="e">
        <f>WEEKNUM(TimeEntry2[[#This Row],[WkEnd]])</f>
        <v>#REF!</v>
      </c>
      <c r="O1395" s="28" t="e">
        <f>TimeEntry2[[#This Row],[Year]]&amp;"-"&amp;TimeEntry2[[#This Row],[WkNo]]</f>
        <v>#REF!</v>
      </c>
    </row>
    <row r="1396" spans="1:15" x14ac:dyDescent="0.25">
      <c r="A1396" s="26" t="e">
        <f>MOD(IF(ROW()=2,  0.1,    IF(INDEX(TimeEntry2[WkEnd],ROW()-1)  =INDEX(TimeEntry2[WkEnd],ROW()-2),    INDEX(TimeEntry2[format],ROW()-2),    INDEX(TimeEntry2[format],ROW()-2)    +1)),2)</f>
        <v>#REF!</v>
      </c>
      <c r="B1396" s="6"/>
      <c r="C1396" s="7"/>
      <c r="D1396" s="8" t="s">
        <v>11</v>
      </c>
      <c r="E1396" s="7" t="e">
        <f>IF(TimeEntry2[[#This Row],[Date]]=0,#REF!,G1396+(7-L1396))</f>
        <v>#REF!</v>
      </c>
      <c r="F1396" s="21" t="str">
        <f>INDEX(projects[Charge_Code],MATCH(TimeEntry2[[#This Row],[Project_ID]],projects[Project_ID],0))</f>
        <v>BANK HOLIDAY</v>
      </c>
      <c r="G1396" s="27">
        <f>ROUNDDOWN(TimeEntry2[[#This Row],[Timestamp]],0)</f>
        <v>0</v>
      </c>
      <c r="H1396" s="8">
        <v>7.5</v>
      </c>
      <c r="I1396" s="8" t="str">
        <f t="shared" si="32"/>
        <v>Normal Time</v>
      </c>
      <c r="J1396" s="8"/>
      <c r="K1396" s="24" t="str">
        <f>INDEX(projects[job number],MATCH(TimeEntry2[[#This Row],[Project_ID]],projects[Project_ID],0))</f>
        <v>BANK HOLIDAY</v>
      </c>
      <c r="L1396" s="8" t="str">
        <f>IF(TimeEntry2[[#This Row],[Date]]=0,"",WEEKDAY(G1396,2))</f>
        <v/>
      </c>
      <c r="M1396" s="28" t="e">
        <f>YEAR(TimeEntry2[[#This Row],[WkEnd]])</f>
        <v>#REF!</v>
      </c>
      <c r="N1396" s="28" t="e">
        <f>WEEKNUM(TimeEntry2[[#This Row],[WkEnd]])</f>
        <v>#REF!</v>
      </c>
      <c r="O1396" s="28" t="e">
        <f>TimeEntry2[[#This Row],[Year]]&amp;"-"&amp;TimeEntry2[[#This Row],[WkNo]]</f>
        <v>#REF!</v>
      </c>
    </row>
    <row r="1397" spans="1:15" x14ac:dyDescent="0.25">
      <c r="A1397" s="26" t="e">
        <f>MOD(IF(ROW()=2,  0.1,    IF(INDEX(TimeEntry2[WkEnd],ROW()-1)  =INDEX(TimeEntry2[WkEnd],ROW()-2),    INDEX(TimeEntry2[format],ROW()-2),    INDEX(TimeEntry2[format],ROW()-2)    +1)),2)</f>
        <v>#REF!</v>
      </c>
      <c r="B1397" s="6"/>
      <c r="C1397" s="7"/>
      <c r="D1397" s="8" t="s">
        <v>41</v>
      </c>
      <c r="E1397" s="7" t="e">
        <f>IF(TimeEntry2[[#This Row],[Date]]=0,#REF!,G1397+(7-L1397))</f>
        <v>#REF!</v>
      </c>
      <c r="F1397" s="21" t="str">
        <f>INDEX(projects[Charge_Code],MATCH(TimeEntry2[[#This Row],[Project_ID]],projects[Project_ID],0))</f>
        <v>215526-27 CP - Assessment (01-124)</v>
      </c>
      <c r="G1397" s="27">
        <f>ROUNDDOWN(TimeEntry2[[#This Row],[Timestamp]],0)</f>
        <v>0</v>
      </c>
      <c r="H1397" s="8">
        <v>7.5</v>
      </c>
      <c r="I1397" s="8" t="str">
        <f t="shared" si="32"/>
        <v>Normal Time</v>
      </c>
      <c r="J1397" s="8"/>
      <c r="K1397" s="24" t="str">
        <f>INDEX(projects[job number],MATCH(TimeEntry2[[#This Row],[Project_ID]],projects[Project_ID],0))</f>
        <v>215526-27</v>
      </c>
      <c r="L1397" s="8" t="str">
        <f>IF(TimeEntry2[[#This Row],[Date]]=0,"",WEEKDAY(G1397,2))</f>
        <v/>
      </c>
      <c r="M1397" s="28" t="e">
        <f>YEAR(TimeEntry2[[#This Row],[WkEnd]])</f>
        <v>#REF!</v>
      </c>
      <c r="N1397" s="28" t="e">
        <f>WEEKNUM(TimeEntry2[[#This Row],[WkEnd]])</f>
        <v>#REF!</v>
      </c>
      <c r="O1397" s="28" t="e">
        <f>TimeEntry2[[#This Row],[Year]]&amp;"-"&amp;TimeEntry2[[#This Row],[WkNo]]</f>
        <v>#REF!</v>
      </c>
    </row>
    <row r="1398" spans="1:15" x14ac:dyDescent="0.25">
      <c r="A1398" s="26" t="e">
        <f>MOD(IF(ROW()=2,  0.1,    IF(INDEX(TimeEntry2[WkEnd],ROW()-1)  =INDEX(TimeEntry2[WkEnd],ROW()-2),    INDEX(TimeEntry2[format],ROW()-2),    INDEX(TimeEntry2[format],ROW()-2)    +1)),2)</f>
        <v>#REF!</v>
      </c>
      <c r="B1398" s="6"/>
      <c r="C1398" s="7"/>
      <c r="D1398" s="8" t="s">
        <v>63</v>
      </c>
      <c r="E1398" s="7" t="e">
        <f>IF(TimeEntry2[[#This Row],[Date]]=0,#REF!,G1398+(7-L1398))</f>
        <v>#REF!</v>
      </c>
      <c r="F1398" s="21" t="str">
        <f>INDEX(projects[Charge_Code],MATCH(TimeEntry2[[#This Row],[Project_ID]],projects[Project_ID],0))</f>
        <v>260258-47 Galecopper</v>
      </c>
      <c r="G1398" s="27">
        <f>ROUNDDOWN(TimeEntry2[[#This Row],[Timestamp]],0)</f>
        <v>0</v>
      </c>
      <c r="H1398" s="8">
        <v>7.5</v>
      </c>
      <c r="I1398" s="8" t="str">
        <f t="shared" si="32"/>
        <v>Normal Time</v>
      </c>
      <c r="J1398" s="8"/>
      <c r="K1398" s="24" t="str">
        <f>INDEX(projects[job number],MATCH(TimeEntry2[[#This Row],[Project_ID]],projects[Project_ID],0))</f>
        <v>260258-47</v>
      </c>
      <c r="L1398" s="8" t="str">
        <f>IF(TimeEntry2[[#This Row],[Date]]=0,"",WEEKDAY(G1398,2))</f>
        <v/>
      </c>
      <c r="M1398" s="28" t="e">
        <f>YEAR(TimeEntry2[[#This Row],[WkEnd]])</f>
        <v>#REF!</v>
      </c>
      <c r="N1398" s="28" t="e">
        <f>WEEKNUM(TimeEntry2[[#This Row],[WkEnd]])</f>
        <v>#REF!</v>
      </c>
      <c r="O1398" s="28" t="e">
        <f>TimeEntry2[[#This Row],[Year]]&amp;"-"&amp;TimeEntry2[[#This Row],[WkNo]]</f>
        <v>#REF!</v>
      </c>
    </row>
    <row r="1399" spans="1:15" x14ac:dyDescent="0.25">
      <c r="A1399" s="26" t="e">
        <f>MOD(IF(ROW()=2,  0.1,    IF(INDEX(TimeEntry2[WkEnd],ROW()-1)  =INDEX(TimeEntry2[WkEnd],ROW()-2),    INDEX(TimeEntry2[format],ROW()-2),    INDEX(TimeEntry2[format],ROW()-2)    +1)),2)</f>
        <v>#REF!</v>
      </c>
      <c r="B1399" s="6"/>
      <c r="C1399" s="7"/>
      <c r="D1399" s="8" t="s">
        <v>63</v>
      </c>
      <c r="E1399" s="7" t="e">
        <f>IF(TimeEntry2[[#This Row],[Date]]=0,#REF!,G1399+(7-L1399))</f>
        <v>#REF!</v>
      </c>
      <c r="F1399" s="21" t="str">
        <f>INDEX(projects[Charge_Code],MATCH(TimeEntry2[[#This Row],[Project_ID]],projects[Project_ID],0))</f>
        <v>260258-47 Galecopper</v>
      </c>
      <c r="G1399" s="27">
        <f>ROUNDDOWN(TimeEntry2[[#This Row],[Timestamp]],0)</f>
        <v>0</v>
      </c>
      <c r="H1399" s="8">
        <v>2.5</v>
      </c>
      <c r="I1399" s="8" t="str">
        <f t="shared" si="32"/>
        <v>Normal Time</v>
      </c>
      <c r="J1399" s="8"/>
      <c r="K1399" s="24" t="str">
        <f>INDEX(projects[job number],MATCH(TimeEntry2[[#This Row],[Project_ID]],projects[Project_ID],0))</f>
        <v>260258-47</v>
      </c>
      <c r="L1399" s="8" t="str">
        <f>IF(TimeEntry2[[#This Row],[Date]]=0,"",WEEKDAY(G1399,2))</f>
        <v/>
      </c>
      <c r="M1399" s="28" t="e">
        <f>YEAR(TimeEntry2[[#This Row],[WkEnd]])</f>
        <v>#REF!</v>
      </c>
      <c r="N1399" s="28" t="e">
        <f>WEEKNUM(TimeEntry2[[#This Row],[WkEnd]])</f>
        <v>#REF!</v>
      </c>
      <c r="O1399" s="28" t="e">
        <f>TimeEntry2[[#This Row],[Year]]&amp;"-"&amp;TimeEntry2[[#This Row],[WkNo]]</f>
        <v>#REF!</v>
      </c>
    </row>
    <row r="1400" spans="1:15" x14ac:dyDescent="0.25">
      <c r="A1400" s="26" t="e">
        <f>MOD(IF(ROW()=2,  0.1,    IF(INDEX(TimeEntry2[WkEnd],ROW()-1)  =INDEX(TimeEntry2[WkEnd],ROW()-2),    INDEX(TimeEntry2[format],ROW()-2),    INDEX(TimeEntry2[format],ROW()-2)    +1)),2)</f>
        <v>#REF!</v>
      </c>
      <c r="B1400" s="6"/>
      <c r="C1400" s="7"/>
      <c r="D1400" s="8" t="s">
        <v>140</v>
      </c>
      <c r="E1400" s="7" t="e">
        <f>IF(TimeEntry2[[#This Row],[Date]]=0,#REF!,G1400+(7-L1400))</f>
        <v>#REF!</v>
      </c>
      <c r="F1400" s="21" t="str">
        <f>INDEX(projects[Charge_Code],MATCH(TimeEntry2[[#This Row],[Project_ID]],projects[Project_ID],0))</f>
        <v>255375-00 M25 WARREN FARM SERVICES (01-122)</v>
      </c>
      <c r="G1400" s="27">
        <f>ROUNDDOWN(TimeEntry2[[#This Row],[Timestamp]],0)</f>
        <v>0</v>
      </c>
      <c r="H1400" s="8">
        <v>3</v>
      </c>
      <c r="I1400" s="8" t="str">
        <f t="shared" si="32"/>
        <v>Normal Time</v>
      </c>
      <c r="J1400" s="8"/>
      <c r="K1400" s="24" t="str">
        <f>INDEX(projects[job number],MATCH(TimeEntry2[[#This Row],[Project_ID]],projects[Project_ID],0))</f>
        <v>255375-00</v>
      </c>
      <c r="L1400" s="8" t="str">
        <f>IF(TimeEntry2[[#This Row],[Date]]=0,"",WEEKDAY(G1400,2))</f>
        <v/>
      </c>
      <c r="M1400" s="28" t="e">
        <f>YEAR(TimeEntry2[[#This Row],[WkEnd]])</f>
        <v>#REF!</v>
      </c>
      <c r="N1400" s="28" t="e">
        <f>WEEKNUM(TimeEntry2[[#This Row],[WkEnd]])</f>
        <v>#REF!</v>
      </c>
      <c r="O1400" s="28" t="e">
        <f>TimeEntry2[[#This Row],[Year]]&amp;"-"&amp;TimeEntry2[[#This Row],[WkNo]]</f>
        <v>#REF!</v>
      </c>
    </row>
    <row r="1401" spans="1:15" x14ac:dyDescent="0.25">
      <c r="A1401" s="26" t="e">
        <f>MOD(IF(ROW()=2,  0.1,    IF(INDEX(TimeEntry2[WkEnd],ROW()-1)  =INDEX(TimeEntry2[WkEnd],ROW()-2),    INDEX(TimeEntry2[format],ROW()-2),    INDEX(TimeEntry2[format],ROW()-2)    +1)),2)</f>
        <v>#REF!</v>
      </c>
      <c r="B1401" s="6"/>
      <c r="C1401" s="7"/>
      <c r="D1401" s="8" t="s">
        <v>94</v>
      </c>
      <c r="E1401" s="7" t="e">
        <f>IF(TimeEntry2[[#This Row],[Date]]=0,#REF!,G1401+(7-L1401))</f>
        <v>#REF!</v>
      </c>
      <c r="F1401" s="21" t="str">
        <f>INDEX(projects[Charge_Code],MATCH(TimeEntry2[[#This Row],[Project_ID]],projects[Project_ID],0))</f>
        <v>246233-56 HCC - Weston Hills Tunnel (01-382)</v>
      </c>
      <c r="G1401" s="27">
        <f>ROUNDDOWN(TimeEntry2[[#This Row],[Timestamp]],0)</f>
        <v>0</v>
      </c>
      <c r="H1401" s="8">
        <v>2</v>
      </c>
      <c r="I1401" s="8" t="str">
        <f t="shared" si="32"/>
        <v>Normal Time</v>
      </c>
      <c r="J1401" s="8"/>
      <c r="K1401" s="24" t="str">
        <f>INDEX(projects[job number],MATCH(TimeEntry2[[#This Row],[Project_ID]],projects[Project_ID],0))</f>
        <v>246233-56</v>
      </c>
      <c r="L1401" s="8" t="str">
        <f>IF(TimeEntry2[[#This Row],[Date]]=0,"",WEEKDAY(G1401,2))</f>
        <v/>
      </c>
      <c r="M1401" s="28" t="e">
        <f>YEAR(TimeEntry2[[#This Row],[WkEnd]])</f>
        <v>#REF!</v>
      </c>
      <c r="N1401" s="28" t="e">
        <f>WEEKNUM(TimeEntry2[[#This Row],[WkEnd]])</f>
        <v>#REF!</v>
      </c>
      <c r="O1401" s="28" t="e">
        <f>TimeEntry2[[#This Row],[Year]]&amp;"-"&amp;TimeEntry2[[#This Row],[WkNo]]</f>
        <v>#REF!</v>
      </c>
    </row>
    <row r="1402" spans="1:15" x14ac:dyDescent="0.25">
      <c r="A1402" s="26" t="e">
        <f>MOD(IF(ROW()=2,  0.1,    IF(INDEX(TimeEntry2[WkEnd],ROW()-1)  =INDEX(TimeEntry2[WkEnd],ROW()-2),    INDEX(TimeEntry2[format],ROW()-2),    INDEX(TimeEntry2[format],ROW()-2)    +1)),2)</f>
        <v>#REF!</v>
      </c>
      <c r="B1402" s="6"/>
      <c r="C1402" s="7"/>
      <c r="D1402" s="8" t="s">
        <v>100</v>
      </c>
      <c r="E1402" s="7" t="e">
        <f>IF(TimeEntry2[[#This Row],[Date]]=0,#REF!,G1402+(7-L1402))</f>
        <v>#REF!</v>
      </c>
      <c r="F1402" s="21" t="str">
        <f>INDEX(projects[Charge_Code],MATCH(TimeEntry2[[#This Row],[Project_ID]],projects[Project_ID],0))</f>
        <v>HOLIDAY</v>
      </c>
      <c r="G1402" s="27">
        <f>ROUNDDOWN(TimeEntry2[[#This Row],[Timestamp]],0)</f>
        <v>0</v>
      </c>
      <c r="H1402" s="8">
        <v>7.5</v>
      </c>
      <c r="I1402" s="8" t="str">
        <f t="shared" si="32"/>
        <v>Normal Time</v>
      </c>
      <c r="J1402" s="8"/>
      <c r="K1402" s="24" t="str">
        <f>INDEX(projects[job number],MATCH(TimeEntry2[[#This Row],[Project_ID]],projects[Project_ID],0))</f>
        <v>HOLIDAY</v>
      </c>
      <c r="L1402" s="8" t="str">
        <f>IF(TimeEntry2[[#This Row],[Date]]=0,"",WEEKDAY(G1402,2))</f>
        <v/>
      </c>
      <c r="M1402" s="28" t="e">
        <f>YEAR(TimeEntry2[[#This Row],[WkEnd]])</f>
        <v>#REF!</v>
      </c>
      <c r="N1402" s="28" t="e">
        <f>WEEKNUM(TimeEntry2[[#This Row],[WkEnd]])</f>
        <v>#REF!</v>
      </c>
      <c r="O1402" s="28" t="e">
        <f>TimeEntry2[[#This Row],[Year]]&amp;"-"&amp;TimeEntry2[[#This Row],[WkNo]]</f>
        <v>#REF!</v>
      </c>
    </row>
    <row r="1403" spans="1:15" x14ac:dyDescent="0.25">
      <c r="A1403" s="26" t="e">
        <f>MOD(IF(ROW()=2,  0.1,    IF(INDEX(TimeEntry2[WkEnd],ROW()-1)  =INDEX(TimeEntry2[WkEnd],ROW()-2),    INDEX(TimeEntry2[format],ROW()-2),    INDEX(TimeEntry2[format],ROW()-2)    +1)),2)</f>
        <v>#REF!</v>
      </c>
      <c r="B1403" s="6"/>
      <c r="C1403" s="7"/>
      <c r="D1403" s="8" t="s">
        <v>11</v>
      </c>
      <c r="E1403" s="7" t="e">
        <f>IF(TimeEntry2[[#This Row],[Date]]=0,#REF!,G1403+(7-L1403))</f>
        <v>#REF!</v>
      </c>
      <c r="F1403" s="21" t="str">
        <f>INDEX(projects[Charge_Code],MATCH(TimeEntry2[[#This Row],[Project_ID]],projects[Project_ID],0))</f>
        <v>BANK HOLIDAY</v>
      </c>
      <c r="G1403" s="27">
        <f>ROUNDDOWN(TimeEntry2[[#This Row],[Timestamp]],0)</f>
        <v>0</v>
      </c>
      <c r="H1403" s="8">
        <v>7.5</v>
      </c>
      <c r="I1403" s="8" t="str">
        <f t="shared" si="32"/>
        <v>Normal Time</v>
      </c>
      <c r="J1403" s="8"/>
      <c r="K1403" s="24" t="str">
        <f>INDEX(projects[job number],MATCH(TimeEntry2[[#This Row],[Project_ID]],projects[Project_ID],0))</f>
        <v>BANK HOLIDAY</v>
      </c>
      <c r="L1403" s="8" t="str">
        <f>IF(TimeEntry2[[#This Row],[Date]]=0,"",WEEKDAY(G1403,2))</f>
        <v/>
      </c>
      <c r="M1403" s="28" t="e">
        <f>YEAR(TimeEntry2[[#This Row],[WkEnd]])</f>
        <v>#REF!</v>
      </c>
      <c r="N1403" s="28" t="e">
        <f>WEEKNUM(TimeEntry2[[#This Row],[WkEnd]])</f>
        <v>#REF!</v>
      </c>
      <c r="O1403" s="28" t="e">
        <f>TimeEntry2[[#This Row],[Year]]&amp;"-"&amp;TimeEntry2[[#This Row],[WkNo]]</f>
        <v>#REF!</v>
      </c>
    </row>
    <row r="1404" spans="1:15" x14ac:dyDescent="0.25">
      <c r="A1404" s="26" t="e">
        <f>MOD(IF(ROW()=2,  0.1,    IF(INDEX(TimeEntry2[WkEnd],ROW()-1)  =INDEX(TimeEntry2[WkEnd],ROW()-2),    INDEX(TimeEntry2[format],ROW()-2),    INDEX(TimeEntry2[format],ROW()-2)    +1)),2)</f>
        <v>#REF!</v>
      </c>
      <c r="B1404" s="6"/>
      <c r="C1404" s="7"/>
      <c r="D1404" s="8" t="s">
        <v>11</v>
      </c>
      <c r="E1404" s="7" t="e">
        <f>IF(TimeEntry2[[#This Row],[Date]]=0,#REF!,G1404+(7-L1404))</f>
        <v>#REF!</v>
      </c>
      <c r="F1404" s="21" t="str">
        <f>INDEX(projects[Charge_Code],MATCH(TimeEntry2[[#This Row],[Project_ID]],projects[Project_ID],0))</f>
        <v>BANK HOLIDAY</v>
      </c>
      <c r="G1404" s="27">
        <f>ROUNDDOWN(TimeEntry2[[#This Row],[Timestamp]],0)</f>
        <v>0</v>
      </c>
      <c r="H1404" s="8">
        <v>7.5</v>
      </c>
      <c r="I1404" s="8" t="str">
        <f t="shared" si="32"/>
        <v>Normal Time</v>
      </c>
      <c r="J1404" s="8"/>
      <c r="K1404" s="24" t="str">
        <f>INDEX(projects[job number],MATCH(TimeEntry2[[#This Row],[Project_ID]],projects[Project_ID],0))</f>
        <v>BANK HOLIDAY</v>
      </c>
      <c r="L1404" s="8" t="str">
        <f>IF(TimeEntry2[[#This Row],[Date]]=0,"",WEEKDAY(G1404,2))</f>
        <v/>
      </c>
      <c r="M1404" s="28" t="e">
        <f>YEAR(TimeEntry2[[#This Row],[WkEnd]])</f>
        <v>#REF!</v>
      </c>
      <c r="N1404" s="28" t="e">
        <f>WEEKNUM(TimeEntry2[[#This Row],[WkEnd]])</f>
        <v>#REF!</v>
      </c>
      <c r="O1404" s="28" t="e">
        <f>TimeEntry2[[#This Row],[Year]]&amp;"-"&amp;TimeEntry2[[#This Row],[WkNo]]</f>
        <v>#REF!</v>
      </c>
    </row>
    <row r="1405" spans="1:15" x14ac:dyDescent="0.25">
      <c r="A1405" s="26" t="e">
        <f>MOD(IF(ROW()=2,  0.1,    IF(INDEX(TimeEntry2[WkEnd],ROW()-1)  =INDEX(TimeEntry2[WkEnd],ROW()-2),    INDEX(TimeEntry2[format],ROW()-2),    INDEX(TimeEntry2[format],ROW()-2)    +1)),2)</f>
        <v>#REF!</v>
      </c>
      <c r="B1405" s="6"/>
      <c r="C1405" s="7"/>
      <c r="D1405" s="8" t="s">
        <v>100</v>
      </c>
      <c r="E1405" s="7" t="e">
        <f>IF(TimeEntry2[[#This Row],[Date]]=0,#REF!,G1405+(7-L1405))</f>
        <v>#REF!</v>
      </c>
      <c r="F1405" s="21" t="str">
        <f>INDEX(projects[Charge_Code],MATCH(TimeEntry2[[#This Row],[Project_ID]],projects[Project_ID],0))</f>
        <v>HOLIDAY</v>
      </c>
      <c r="G1405" s="27">
        <f>ROUNDDOWN(TimeEntry2[[#This Row],[Timestamp]],0)</f>
        <v>0</v>
      </c>
      <c r="H1405" s="8">
        <v>7.5</v>
      </c>
      <c r="I1405" s="8" t="str">
        <f t="shared" si="32"/>
        <v>Normal Time</v>
      </c>
      <c r="J1405" s="8"/>
      <c r="K1405" s="24" t="str">
        <f>INDEX(projects[job number],MATCH(TimeEntry2[[#This Row],[Project_ID]],projects[Project_ID],0))</f>
        <v>HOLIDAY</v>
      </c>
      <c r="L1405" s="8" t="str">
        <f>IF(TimeEntry2[[#This Row],[Date]]=0,"",WEEKDAY(G1405,2))</f>
        <v/>
      </c>
      <c r="M1405" s="28" t="e">
        <f>YEAR(TimeEntry2[[#This Row],[WkEnd]])</f>
        <v>#REF!</v>
      </c>
      <c r="N1405" s="28" t="e">
        <f>WEEKNUM(TimeEntry2[[#This Row],[WkEnd]])</f>
        <v>#REF!</v>
      </c>
      <c r="O1405" s="28" t="e">
        <f>TimeEntry2[[#This Row],[Year]]&amp;"-"&amp;TimeEntry2[[#This Row],[WkNo]]</f>
        <v>#REF!</v>
      </c>
    </row>
    <row r="1406" spans="1:15" x14ac:dyDescent="0.25">
      <c r="A1406" s="26" t="e">
        <f>MOD(IF(ROW()=2,  0.1,    IF(INDEX(TimeEntry2[WkEnd],ROW()-1)  =INDEX(TimeEntry2[WkEnd],ROW()-2),    INDEX(TimeEntry2[format],ROW()-2),    INDEX(TimeEntry2[format],ROW()-2)    +1)),2)</f>
        <v>#REF!</v>
      </c>
      <c r="B1406" s="6"/>
      <c r="C1406" s="7"/>
      <c r="D1406" s="8" t="s">
        <v>100</v>
      </c>
      <c r="E1406" s="7" t="e">
        <f>IF(TimeEntry2[[#This Row],[Date]]=0,#REF!,G1406+(7-L1406))</f>
        <v>#REF!</v>
      </c>
      <c r="F1406" s="21" t="str">
        <f>INDEX(projects[Charge_Code],MATCH(TimeEntry2[[#This Row],[Project_ID]],projects[Project_ID],0))</f>
        <v>HOLIDAY</v>
      </c>
      <c r="G1406" s="27">
        <f>ROUNDDOWN(TimeEntry2[[#This Row],[Timestamp]],0)</f>
        <v>0</v>
      </c>
      <c r="H1406" s="8">
        <v>7.5</v>
      </c>
      <c r="I1406" s="8" t="str">
        <f t="shared" si="32"/>
        <v>Normal Time</v>
      </c>
      <c r="J1406" s="8"/>
      <c r="K1406" s="24" t="str">
        <f>INDEX(projects[job number],MATCH(TimeEntry2[[#This Row],[Project_ID]],projects[Project_ID],0))</f>
        <v>HOLIDAY</v>
      </c>
      <c r="L1406" s="8" t="str">
        <f>IF(TimeEntry2[[#This Row],[Date]]=0,"",WEEKDAY(G1406,2))</f>
        <v/>
      </c>
      <c r="M1406" s="28" t="e">
        <f>YEAR(TimeEntry2[[#This Row],[WkEnd]])</f>
        <v>#REF!</v>
      </c>
      <c r="N1406" s="28" t="e">
        <f>WEEKNUM(TimeEntry2[[#This Row],[WkEnd]])</f>
        <v>#REF!</v>
      </c>
      <c r="O1406" s="28" t="e">
        <f>TimeEntry2[[#This Row],[Year]]&amp;"-"&amp;TimeEntry2[[#This Row],[WkNo]]</f>
        <v>#REF!</v>
      </c>
    </row>
    <row r="1407" spans="1:15" x14ac:dyDescent="0.25">
      <c r="A1407" s="26" t="e">
        <f>MOD(IF(ROW()=2,  0.1,    IF(INDEX(TimeEntry2[WkEnd],ROW()-1)  =INDEX(TimeEntry2[WkEnd],ROW()-2),    INDEX(TimeEntry2[format],ROW()-2),    INDEX(TimeEntry2[format],ROW()-2)    +1)),2)</f>
        <v>#REF!</v>
      </c>
      <c r="B1407" s="6"/>
      <c r="C1407" s="7"/>
      <c r="D1407" s="8" t="s">
        <v>8</v>
      </c>
      <c r="E1407" s="7" t="e">
        <f>IF(TimeEntry2[[#This Row],[Date]]=0,#REF!,G1407+(7-L1407))</f>
        <v>#REF!</v>
      </c>
      <c r="F1407" s="21" t="str">
        <f>INDEX(projects[Charge_Code],MATCH(TimeEntry2[[#This Row],[Project_ID]],projects[Project_ID],0))</f>
        <v>000000-00 AMS Support</v>
      </c>
      <c r="G1407" s="27">
        <f>ROUNDDOWN(TimeEntry2[[#This Row],[Timestamp]],0)</f>
        <v>0</v>
      </c>
      <c r="H1407" s="8">
        <v>3.75</v>
      </c>
      <c r="I1407" s="8" t="str">
        <f t="shared" ref="I1407:I1470" si="33">"Normal Time"</f>
        <v>Normal Time</v>
      </c>
      <c r="J1407" s="8"/>
      <c r="K1407" s="24" t="str">
        <f>INDEX(projects[job number],MATCH(TimeEntry2[[#This Row],[Project_ID]],projects[Project_ID],0))</f>
        <v>000000-00</v>
      </c>
      <c r="L1407" s="8" t="str">
        <f>IF(TimeEntry2[[#This Row],[Date]]=0,"",WEEKDAY(G1407,2))</f>
        <v/>
      </c>
      <c r="M1407" s="28" t="e">
        <f>YEAR(TimeEntry2[[#This Row],[WkEnd]])</f>
        <v>#REF!</v>
      </c>
      <c r="N1407" s="28" t="e">
        <f>WEEKNUM(TimeEntry2[[#This Row],[WkEnd]])</f>
        <v>#REF!</v>
      </c>
      <c r="O1407" s="28" t="e">
        <f>TimeEntry2[[#This Row],[Year]]&amp;"-"&amp;TimeEntry2[[#This Row],[WkNo]]</f>
        <v>#REF!</v>
      </c>
    </row>
    <row r="1408" spans="1:15" x14ac:dyDescent="0.25">
      <c r="A1408" s="26" t="e">
        <f>MOD(IF(ROW()=2,  0.1,    IF(INDEX(TimeEntry2[WkEnd],ROW()-1)  =INDEX(TimeEntry2[WkEnd],ROW()-2),    INDEX(TimeEntry2[format],ROW()-2),    INDEX(TimeEntry2[format],ROW()-2)    +1)),2)</f>
        <v>#REF!</v>
      </c>
      <c r="B1408" s="6"/>
      <c r="C1408" s="7"/>
      <c r="D1408" s="8" t="s">
        <v>203</v>
      </c>
      <c r="E1408" s="7" t="e">
        <f>IF(TimeEntry2[[#This Row],[Date]]=0,#REF!,G1408+(7-L1408))</f>
        <v>#REF!</v>
      </c>
      <c r="F1408" s="21" t="str">
        <f>INDEX(projects[Charge_Code],MATCH(TimeEntry2[[#This Row],[Project_ID]],projects[Project_ID],0))</f>
        <v>259933-00 Waalbrug</v>
      </c>
      <c r="G1408" s="27">
        <f>ROUNDDOWN(TimeEntry2[[#This Row],[Timestamp]],0)</f>
        <v>0</v>
      </c>
      <c r="H1408" s="8">
        <v>3.75</v>
      </c>
      <c r="I1408" s="8" t="str">
        <f t="shared" si="33"/>
        <v>Normal Time</v>
      </c>
      <c r="J1408" s="8"/>
      <c r="K1408" s="24" t="str">
        <f>INDEX(projects[job number],MATCH(TimeEntry2[[#This Row],[Project_ID]],projects[Project_ID],0))</f>
        <v>259933-00</v>
      </c>
      <c r="L1408" s="8" t="str">
        <f>IF(TimeEntry2[[#This Row],[Date]]=0,"",WEEKDAY(G1408,2))</f>
        <v/>
      </c>
      <c r="M1408" s="28" t="e">
        <f>YEAR(TimeEntry2[[#This Row],[WkEnd]])</f>
        <v>#REF!</v>
      </c>
      <c r="N1408" s="28" t="e">
        <f>WEEKNUM(TimeEntry2[[#This Row],[WkEnd]])</f>
        <v>#REF!</v>
      </c>
      <c r="O1408" s="28" t="e">
        <f>TimeEntry2[[#This Row],[Year]]&amp;"-"&amp;TimeEntry2[[#This Row],[WkNo]]</f>
        <v>#REF!</v>
      </c>
    </row>
    <row r="1409" spans="1:15" x14ac:dyDescent="0.25">
      <c r="A1409" s="26" t="e">
        <f>MOD(IF(ROW()=2,  0.1,    IF(INDEX(TimeEntry2[WkEnd],ROW()-1)  =INDEX(TimeEntry2[WkEnd],ROW()-2),    INDEX(TimeEntry2[format],ROW()-2),    INDEX(TimeEntry2[format],ROW()-2)    +1)),2)</f>
        <v>#REF!</v>
      </c>
      <c r="B1409" s="6"/>
      <c r="C1409" s="7"/>
      <c r="D1409" s="8" t="s">
        <v>8</v>
      </c>
      <c r="E1409" s="7" t="e">
        <f>IF(TimeEntry2[[#This Row],[Date]]=0,#REF!,G1409+(7-L1409))</f>
        <v>#REF!</v>
      </c>
      <c r="F1409" s="21" t="str">
        <f>INDEX(projects[Charge_Code],MATCH(TimeEntry2[[#This Row],[Project_ID]],projects[Project_ID],0))</f>
        <v>000000-00 AMS Support</v>
      </c>
      <c r="G1409" s="27">
        <f>ROUNDDOWN(TimeEntry2[[#This Row],[Timestamp]],0)</f>
        <v>0</v>
      </c>
      <c r="H1409" s="8">
        <v>7.5</v>
      </c>
      <c r="I1409" s="8" t="str">
        <f t="shared" si="33"/>
        <v>Normal Time</v>
      </c>
      <c r="J1409" s="8"/>
      <c r="K1409" s="24" t="str">
        <f>INDEX(projects[job number],MATCH(TimeEntry2[[#This Row],[Project_ID]],projects[Project_ID],0))</f>
        <v>000000-00</v>
      </c>
      <c r="L1409" s="8" t="str">
        <f>IF(TimeEntry2[[#This Row],[Date]]=0,"",WEEKDAY(G1409,2))</f>
        <v/>
      </c>
      <c r="M1409" s="28" t="e">
        <f>YEAR(TimeEntry2[[#This Row],[WkEnd]])</f>
        <v>#REF!</v>
      </c>
      <c r="N1409" s="28" t="e">
        <f>WEEKNUM(TimeEntry2[[#This Row],[WkEnd]])</f>
        <v>#REF!</v>
      </c>
      <c r="O1409" s="28" t="e">
        <f>TimeEntry2[[#This Row],[Year]]&amp;"-"&amp;TimeEntry2[[#This Row],[WkNo]]</f>
        <v>#REF!</v>
      </c>
    </row>
    <row r="1410" spans="1:15" x14ac:dyDescent="0.25">
      <c r="A1410" s="26" t="e">
        <f>MOD(IF(ROW()=2,  0.1,    IF(INDEX(TimeEntry2[WkEnd],ROW()-1)  =INDEX(TimeEntry2[WkEnd],ROW()-2),    INDEX(TimeEntry2[format],ROW()-2),    INDEX(TimeEntry2[format],ROW()-2)    +1)),2)</f>
        <v>#REF!</v>
      </c>
      <c r="B1410" s="6"/>
      <c r="C1410" s="7"/>
      <c r="D1410" s="8" t="s">
        <v>24</v>
      </c>
      <c r="E1410" s="7" t="e">
        <f>IF(TimeEntry2[[#This Row],[Date]]=0,#REF!,G1410+(7-L1410))</f>
        <v>#REF!</v>
      </c>
      <c r="F1410" s="21" t="str">
        <f>INDEX(projects[Charge_Code],MATCH(TimeEntry2[[#This Row],[Project_ID]],projects[Project_ID],0))</f>
        <v>074097-30 LEADERSHIP &amp; MANAGEMENT CC124 (01-124)</v>
      </c>
      <c r="G1410" s="27">
        <f>ROUNDDOWN(TimeEntry2[[#This Row],[Timestamp]],0)</f>
        <v>0</v>
      </c>
      <c r="H1410" s="8">
        <v>1</v>
      </c>
      <c r="I1410" s="8" t="str">
        <f t="shared" si="33"/>
        <v>Normal Time</v>
      </c>
      <c r="J1410" s="8"/>
      <c r="K1410" s="24" t="str">
        <f>INDEX(projects[job number],MATCH(TimeEntry2[[#This Row],[Project_ID]],projects[Project_ID],0))</f>
        <v>074097-30</v>
      </c>
      <c r="L1410" s="8" t="str">
        <f>IF(TimeEntry2[[#This Row],[Date]]=0,"",WEEKDAY(G1410,2))</f>
        <v/>
      </c>
      <c r="M1410" s="28" t="e">
        <f>YEAR(TimeEntry2[[#This Row],[WkEnd]])</f>
        <v>#REF!</v>
      </c>
      <c r="N1410" s="28" t="e">
        <f>WEEKNUM(TimeEntry2[[#This Row],[WkEnd]])</f>
        <v>#REF!</v>
      </c>
      <c r="O1410" s="28" t="e">
        <f>TimeEntry2[[#This Row],[Year]]&amp;"-"&amp;TimeEntry2[[#This Row],[WkNo]]</f>
        <v>#REF!</v>
      </c>
    </row>
    <row r="1411" spans="1:15" x14ac:dyDescent="0.25">
      <c r="A1411" s="26" t="e">
        <f>MOD(IF(ROW()=2,  0.1,    IF(INDEX(TimeEntry2[WkEnd],ROW()-1)  =INDEX(TimeEntry2[WkEnd],ROW()-2),    INDEX(TimeEntry2[format],ROW()-2),    INDEX(TimeEntry2[format],ROW()-2)    +1)),2)</f>
        <v>#REF!</v>
      </c>
      <c r="B1411" s="6"/>
      <c r="C1411" s="7"/>
      <c r="D1411" s="8" t="s">
        <v>86</v>
      </c>
      <c r="E1411" s="7" t="e">
        <f>IF(TimeEntry2[[#This Row],[Date]]=0,#REF!,G1411+(7-L1411))</f>
        <v>#REF!</v>
      </c>
      <c r="F1411" s="21" t="str">
        <f>INDEX(projects[Charge_Code],MATCH(TimeEntry2[[#This Row],[Project_ID]],projects[Project_ID],0))</f>
        <v>254304-79 HCC - Nursery Ln (01-382)</v>
      </c>
      <c r="G1411" s="27">
        <f>ROUNDDOWN(TimeEntry2[[#This Row],[Timestamp]],0)</f>
        <v>0</v>
      </c>
      <c r="H1411" s="8">
        <v>2</v>
      </c>
      <c r="I1411" s="8" t="str">
        <f t="shared" si="33"/>
        <v>Normal Time</v>
      </c>
      <c r="J1411" s="8"/>
      <c r="K1411" s="24" t="str">
        <f>INDEX(projects[job number],MATCH(TimeEntry2[[#This Row],[Project_ID]],projects[Project_ID],0))</f>
        <v>254304-79</v>
      </c>
      <c r="L1411" s="8" t="str">
        <f>IF(TimeEntry2[[#This Row],[Date]]=0,"",WEEKDAY(G1411,2))</f>
        <v/>
      </c>
      <c r="M1411" s="28" t="e">
        <f>YEAR(TimeEntry2[[#This Row],[WkEnd]])</f>
        <v>#REF!</v>
      </c>
      <c r="N1411" s="28" t="e">
        <f>WEEKNUM(TimeEntry2[[#This Row],[WkEnd]])</f>
        <v>#REF!</v>
      </c>
      <c r="O1411" s="28" t="e">
        <f>TimeEntry2[[#This Row],[Year]]&amp;"-"&amp;TimeEntry2[[#This Row],[WkNo]]</f>
        <v>#REF!</v>
      </c>
    </row>
    <row r="1412" spans="1:15" x14ac:dyDescent="0.25">
      <c r="A1412" s="26" t="e">
        <f>MOD(IF(ROW()=2,  0.1,    IF(INDEX(TimeEntry2[WkEnd],ROW()-1)  =INDEX(TimeEntry2[WkEnd],ROW()-2),    INDEX(TimeEntry2[format],ROW()-2),    INDEX(TimeEntry2[format],ROW()-2)    +1)),2)</f>
        <v>#REF!</v>
      </c>
      <c r="B1412" s="6"/>
      <c r="C1412" s="7"/>
      <c r="D1412" s="8" t="s">
        <v>90</v>
      </c>
      <c r="E1412" s="7" t="e">
        <f>IF(TimeEntry2[[#This Row],[Date]]=0,#REF!,G1412+(7-L1412))</f>
        <v>#REF!</v>
      </c>
      <c r="F1412" s="21" t="str">
        <f>INDEX(projects[Charge_Code],MATCH(TimeEntry2[[#This Row],[Project_ID]],projects[Project_ID],0))</f>
        <v>254304-96 HCC - Paul Cully (01-382)</v>
      </c>
      <c r="G1412" s="27">
        <f>ROUNDDOWN(TimeEntry2[[#This Row],[Timestamp]],0)</f>
        <v>0</v>
      </c>
      <c r="H1412" s="8">
        <v>4.5</v>
      </c>
      <c r="I1412" s="8" t="str">
        <f t="shared" si="33"/>
        <v>Normal Time</v>
      </c>
      <c r="J1412" s="8"/>
      <c r="K1412" s="24" t="str">
        <f>INDEX(projects[job number],MATCH(TimeEntry2[[#This Row],[Project_ID]],projects[Project_ID],0))</f>
        <v>254304-96</v>
      </c>
      <c r="L1412" s="8" t="str">
        <f>IF(TimeEntry2[[#This Row],[Date]]=0,"",WEEKDAY(G1412,2))</f>
        <v/>
      </c>
      <c r="M1412" s="28" t="e">
        <f>YEAR(TimeEntry2[[#This Row],[WkEnd]])</f>
        <v>#REF!</v>
      </c>
      <c r="N1412" s="28" t="e">
        <f>WEEKNUM(TimeEntry2[[#This Row],[WkEnd]])</f>
        <v>#REF!</v>
      </c>
      <c r="O1412" s="28" t="e">
        <f>TimeEntry2[[#This Row],[Year]]&amp;"-"&amp;TimeEntry2[[#This Row],[WkNo]]</f>
        <v>#REF!</v>
      </c>
    </row>
    <row r="1413" spans="1:15" x14ac:dyDescent="0.25">
      <c r="A1413" s="26" t="e">
        <f>MOD(IF(ROW()=2,  0.1,    IF(INDEX(TimeEntry2[WkEnd],ROW()-1)  =INDEX(TimeEntry2[WkEnd],ROW()-2),    INDEX(TimeEntry2[format],ROW()-2),    INDEX(TimeEntry2[format],ROW()-2)    +1)),2)</f>
        <v>#REF!</v>
      </c>
      <c r="B1413" s="6"/>
      <c r="C1413" s="7"/>
      <c r="D1413" s="8" t="s">
        <v>41</v>
      </c>
      <c r="E1413" s="7" t="e">
        <f>IF(TimeEntry2[[#This Row],[Date]]=0,#REF!,G1413+(7-L1413))</f>
        <v>#REF!</v>
      </c>
      <c r="F1413" s="21" t="str">
        <f>INDEX(projects[Charge_Code],MATCH(TimeEntry2[[#This Row],[Project_ID]],projects[Project_ID],0))</f>
        <v>215526-27 CP - Assessment (01-124)</v>
      </c>
      <c r="G1413" s="27">
        <f>ROUNDDOWN(TimeEntry2[[#This Row],[Timestamp]],0)</f>
        <v>0</v>
      </c>
      <c r="H1413" s="8">
        <v>7.5</v>
      </c>
      <c r="I1413" s="8" t="str">
        <f t="shared" si="33"/>
        <v>Normal Time</v>
      </c>
      <c r="J1413" s="8"/>
      <c r="K1413" s="24" t="str">
        <f>INDEX(projects[job number],MATCH(TimeEntry2[[#This Row],[Project_ID]],projects[Project_ID],0))</f>
        <v>215526-27</v>
      </c>
      <c r="L1413" s="8" t="str">
        <f>IF(TimeEntry2[[#This Row],[Date]]=0,"",WEEKDAY(G1413,2))</f>
        <v/>
      </c>
      <c r="M1413" s="28" t="e">
        <f>YEAR(TimeEntry2[[#This Row],[WkEnd]])</f>
        <v>#REF!</v>
      </c>
      <c r="N1413" s="28" t="e">
        <f>WEEKNUM(TimeEntry2[[#This Row],[WkEnd]])</f>
        <v>#REF!</v>
      </c>
      <c r="O1413" s="28" t="e">
        <f>TimeEntry2[[#This Row],[Year]]&amp;"-"&amp;TimeEntry2[[#This Row],[WkNo]]</f>
        <v>#REF!</v>
      </c>
    </row>
    <row r="1414" spans="1:15" x14ac:dyDescent="0.25">
      <c r="A1414" s="26" t="e">
        <f>MOD(IF(ROW()=2,  0.1,    IF(INDEX(TimeEntry2[WkEnd],ROW()-1)  =INDEX(TimeEntry2[WkEnd],ROW()-2),    INDEX(TimeEntry2[format],ROW()-2),    INDEX(TimeEntry2[format],ROW()-2)    +1)),2)</f>
        <v>#REF!</v>
      </c>
      <c r="B1414" s="6"/>
      <c r="C1414" s="7"/>
      <c r="D1414" s="8" t="s">
        <v>41</v>
      </c>
      <c r="E1414" s="7" t="e">
        <f>IF(TimeEntry2[[#This Row],[Date]]=0,#REF!,G1414+(7-L1414))</f>
        <v>#REF!</v>
      </c>
      <c r="F1414" s="21" t="str">
        <f>INDEX(projects[Charge_Code],MATCH(TimeEntry2[[#This Row],[Project_ID]],projects[Project_ID],0))</f>
        <v>215526-27 CP - Assessment (01-124)</v>
      </c>
      <c r="G1414" s="27">
        <f>ROUNDDOWN(TimeEntry2[[#This Row],[Timestamp]],0)</f>
        <v>0</v>
      </c>
      <c r="H1414" s="8">
        <v>3.75</v>
      </c>
      <c r="I1414" s="8" t="str">
        <f t="shared" si="33"/>
        <v>Normal Time</v>
      </c>
      <c r="J1414" s="8"/>
      <c r="K1414" s="24" t="str">
        <f>INDEX(projects[job number],MATCH(TimeEntry2[[#This Row],[Project_ID]],projects[Project_ID],0))</f>
        <v>215526-27</v>
      </c>
      <c r="L1414" s="8" t="str">
        <f>IF(TimeEntry2[[#This Row],[Date]]=0,"",WEEKDAY(G1414,2))</f>
        <v/>
      </c>
      <c r="M1414" s="28" t="e">
        <f>YEAR(TimeEntry2[[#This Row],[WkEnd]])</f>
        <v>#REF!</v>
      </c>
      <c r="N1414" s="28" t="e">
        <f>WEEKNUM(TimeEntry2[[#This Row],[WkEnd]])</f>
        <v>#REF!</v>
      </c>
      <c r="O1414" s="28" t="e">
        <f>TimeEntry2[[#This Row],[Year]]&amp;"-"&amp;TimeEntry2[[#This Row],[WkNo]]</f>
        <v>#REF!</v>
      </c>
    </row>
    <row r="1415" spans="1:15" x14ac:dyDescent="0.25">
      <c r="A1415" s="26" t="e">
        <f>MOD(IF(ROW()=2,  0.1,    IF(INDEX(TimeEntry2[WkEnd],ROW()-1)  =INDEX(TimeEntry2[WkEnd],ROW()-2),    INDEX(TimeEntry2[format],ROW()-2),    INDEX(TimeEntry2[format],ROW()-2)    +1)),2)</f>
        <v>#REF!</v>
      </c>
      <c r="B1415" s="6"/>
      <c r="C1415" s="7"/>
      <c r="D1415" s="8" t="s">
        <v>203</v>
      </c>
      <c r="E1415" s="7" t="e">
        <f>IF(TimeEntry2[[#This Row],[Date]]=0,#REF!,G1415+(7-L1415))</f>
        <v>#REF!</v>
      </c>
      <c r="F1415" s="21" t="str">
        <f>INDEX(projects[Charge_Code],MATCH(TimeEntry2[[#This Row],[Project_ID]],projects[Project_ID],0))</f>
        <v>259933-00 Waalbrug</v>
      </c>
      <c r="G1415" s="27">
        <f>ROUNDDOWN(TimeEntry2[[#This Row],[Timestamp]],0)</f>
        <v>0</v>
      </c>
      <c r="H1415" s="8">
        <v>3.75</v>
      </c>
      <c r="I1415" s="8" t="str">
        <f t="shared" si="33"/>
        <v>Normal Time</v>
      </c>
      <c r="J1415" s="8"/>
      <c r="K1415" s="24" t="str">
        <f>INDEX(projects[job number],MATCH(TimeEntry2[[#This Row],[Project_ID]],projects[Project_ID],0))</f>
        <v>259933-00</v>
      </c>
      <c r="L1415" s="8" t="str">
        <f>IF(TimeEntry2[[#This Row],[Date]]=0,"",WEEKDAY(G1415,2))</f>
        <v/>
      </c>
      <c r="M1415" s="28" t="e">
        <f>YEAR(TimeEntry2[[#This Row],[WkEnd]])</f>
        <v>#REF!</v>
      </c>
      <c r="N1415" s="28" t="e">
        <f>WEEKNUM(TimeEntry2[[#This Row],[WkEnd]])</f>
        <v>#REF!</v>
      </c>
      <c r="O1415" s="28" t="e">
        <f>TimeEntry2[[#This Row],[Year]]&amp;"-"&amp;TimeEntry2[[#This Row],[WkNo]]</f>
        <v>#REF!</v>
      </c>
    </row>
    <row r="1416" spans="1:15" x14ac:dyDescent="0.25">
      <c r="A1416" s="26" t="e">
        <f>MOD(IF(ROW()=2,  0.1,    IF(INDEX(TimeEntry2[WkEnd],ROW()-1)  =INDEX(TimeEntry2[WkEnd],ROW()-2),    INDEX(TimeEntry2[format],ROW()-2),    INDEX(TimeEntry2[format],ROW()-2)    +1)),2)</f>
        <v>#REF!</v>
      </c>
      <c r="B1416" s="6"/>
      <c r="C1416" s="7"/>
      <c r="D1416" s="8" t="s">
        <v>170</v>
      </c>
      <c r="E1416" s="7" t="e">
        <f>IF(TimeEntry2[[#This Row],[Date]]=0,#REF!,G1416+(7-L1416))</f>
        <v>#REF!</v>
      </c>
      <c r="F1416" s="21" t="str">
        <f>INDEX(projects[Charge_Code],MATCH(TimeEntry2[[#This Row],[Project_ID]],projects[Project_ID],0))</f>
        <v>601701-23 swindon d&amp;b</v>
      </c>
      <c r="G1416" s="27">
        <f>ROUNDDOWN(TimeEntry2[[#This Row],[Timestamp]],0)</f>
        <v>0</v>
      </c>
      <c r="H1416" s="8">
        <v>7.5</v>
      </c>
      <c r="I1416" s="8" t="str">
        <f t="shared" si="33"/>
        <v>Normal Time</v>
      </c>
      <c r="J1416" s="8"/>
      <c r="K1416" s="24" t="str">
        <f>INDEX(projects[job number],MATCH(TimeEntry2[[#This Row],[Project_ID]],projects[Project_ID],0))</f>
        <v>601701-23</v>
      </c>
      <c r="L1416" s="8" t="str">
        <f>IF(TimeEntry2[[#This Row],[Date]]=0,"",WEEKDAY(G1416,2))</f>
        <v/>
      </c>
      <c r="M1416" s="28" t="e">
        <f>YEAR(TimeEntry2[[#This Row],[WkEnd]])</f>
        <v>#REF!</v>
      </c>
      <c r="N1416" s="28" t="e">
        <f>WEEKNUM(TimeEntry2[[#This Row],[WkEnd]])</f>
        <v>#REF!</v>
      </c>
      <c r="O1416" s="28" t="e">
        <f>TimeEntry2[[#This Row],[Year]]&amp;"-"&amp;TimeEntry2[[#This Row],[WkNo]]</f>
        <v>#REF!</v>
      </c>
    </row>
    <row r="1417" spans="1:15" x14ac:dyDescent="0.25">
      <c r="A1417" s="26" t="e">
        <f>MOD(IF(ROW()=2,  0.1,    IF(INDEX(TimeEntry2[WkEnd],ROW()-1)  =INDEX(TimeEntry2[WkEnd],ROW()-2),    INDEX(TimeEntry2[format],ROW()-2),    INDEX(TimeEntry2[format],ROW()-2)    +1)),2)</f>
        <v>#REF!</v>
      </c>
      <c r="B1417" s="6"/>
      <c r="C1417" s="7"/>
      <c r="D1417" s="8" t="s">
        <v>8</v>
      </c>
      <c r="E1417" s="7" t="e">
        <f>IF(TimeEntry2[[#This Row],[Date]]=0,#REF!,G1417+(7-L1417))</f>
        <v>#REF!</v>
      </c>
      <c r="F1417" s="21" t="str">
        <f>INDEX(projects[Charge_Code],MATCH(TimeEntry2[[#This Row],[Project_ID]],projects[Project_ID],0))</f>
        <v>000000-00 AMS Support</v>
      </c>
      <c r="G1417" s="27">
        <f>ROUNDDOWN(TimeEntry2[[#This Row],[Timestamp]],0)</f>
        <v>0</v>
      </c>
      <c r="H1417" s="8">
        <v>7.5</v>
      </c>
      <c r="I1417" s="8" t="str">
        <f t="shared" si="33"/>
        <v>Normal Time</v>
      </c>
      <c r="J1417" s="8"/>
      <c r="K1417" s="24" t="str">
        <f>INDEX(projects[job number],MATCH(TimeEntry2[[#This Row],[Project_ID]],projects[Project_ID],0))</f>
        <v>000000-00</v>
      </c>
      <c r="L1417" s="8" t="str">
        <f>IF(TimeEntry2[[#This Row],[Date]]=0,"",WEEKDAY(G1417,2))</f>
        <v/>
      </c>
      <c r="M1417" s="28" t="e">
        <f>YEAR(TimeEntry2[[#This Row],[WkEnd]])</f>
        <v>#REF!</v>
      </c>
      <c r="N1417" s="28" t="e">
        <f>WEEKNUM(TimeEntry2[[#This Row],[WkEnd]])</f>
        <v>#REF!</v>
      </c>
      <c r="O1417" s="28" t="e">
        <f>TimeEntry2[[#This Row],[Year]]&amp;"-"&amp;TimeEntry2[[#This Row],[WkNo]]</f>
        <v>#REF!</v>
      </c>
    </row>
    <row r="1418" spans="1:15" x14ac:dyDescent="0.25">
      <c r="A1418" s="26" t="e">
        <f>MOD(IF(ROW()=2,  0.1,    IF(INDEX(TimeEntry2[WkEnd],ROW()-1)  =INDEX(TimeEntry2[WkEnd],ROW()-2),    INDEX(TimeEntry2[format],ROW()-2),    INDEX(TimeEntry2[format],ROW()-2)    +1)),2)</f>
        <v>#REF!</v>
      </c>
      <c r="B1418" s="6"/>
      <c r="C1418" s="7"/>
      <c r="D1418" s="8" t="s">
        <v>8</v>
      </c>
      <c r="E1418" s="7" t="e">
        <f>IF(TimeEntry2[[#This Row],[Date]]=0,#REF!,G1418+(7-L1418))</f>
        <v>#REF!</v>
      </c>
      <c r="F1418" s="21" t="str">
        <f>INDEX(projects[Charge_Code],MATCH(TimeEntry2[[#This Row],[Project_ID]],projects[Project_ID],0))</f>
        <v>000000-00 AMS Support</v>
      </c>
      <c r="G1418" s="27">
        <f>ROUNDDOWN(TimeEntry2[[#This Row],[Timestamp]],0)</f>
        <v>0</v>
      </c>
      <c r="H1418" s="8">
        <v>7.5</v>
      </c>
      <c r="I1418" s="8" t="str">
        <f t="shared" si="33"/>
        <v>Normal Time</v>
      </c>
      <c r="J1418" s="8"/>
      <c r="K1418" s="24" t="str">
        <f>INDEX(projects[job number],MATCH(TimeEntry2[[#This Row],[Project_ID]],projects[Project_ID],0))</f>
        <v>000000-00</v>
      </c>
      <c r="L1418" s="8" t="str">
        <f>IF(TimeEntry2[[#This Row],[Date]]=0,"",WEEKDAY(G1418,2))</f>
        <v/>
      </c>
      <c r="M1418" s="28" t="e">
        <f>YEAR(TimeEntry2[[#This Row],[WkEnd]])</f>
        <v>#REF!</v>
      </c>
      <c r="N1418" s="28" t="e">
        <f>WEEKNUM(TimeEntry2[[#This Row],[WkEnd]])</f>
        <v>#REF!</v>
      </c>
      <c r="O1418" s="28" t="e">
        <f>TimeEntry2[[#This Row],[Year]]&amp;"-"&amp;TimeEntry2[[#This Row],[WkNo]]</f>
        <v>#REF!</v>
      </c>
    </row>
    <row r="1419" spans="1:15" x14ac:dyDescent="0.25">
      <c r="A1419" s="26" t="e">
        <f>MOD(IF(ROW()=2,  0.1,    IF(INDEX(TimeEntry2[WkEnd],ROW()-1)  =INDEX(TimeEntry2[WkEnd],ROW()-2),    INDEX(TimeEntry2[format],ROW()-2),    INDEX(TimeEntry2[format],ROW()-2)    +1)),2)</f>
        <v>#REF!</v>
      </c>
      <c r="B1419" s="6"/>
      <c r="C1419" s="7"/>
      <c r="D1419" s="8" t="s">
        <v>170</v>
      </c>
      <c r="E1419" s="7" t="e">
        <f>IF(TimeEntry2[[#This Row],[Date]]=0,#REF!,G1419+(7-L1419))</f>
        <v>#REF!</v>
      </c>
      <c r="F1419" s="21" t="str">
        <f>INDEX(projects[Charge_Code],MATCH(TimeEntry2[[#This Row],[Project_ID]],projects[Project_ID],0))</f>
        <v>601701-23 swindon d&amp;b</v>
      </c>
      <c r="G1419" s="27">
        <f>ROUNDDOWN(TimeEntry2[[#This Row],[Timestamp]],0)</f>
        <v>0</v>
      </c>
      <c r="H1419" s="8">
        <v>7.5</v>
      </c>
      <c r="I1419" s="8" t="str">
        <f t="shared" si="33"/>
        <v>Normal Time</v>
      </c>
      <c r="J1419" s="8"/>
      <c r="K1419" s="24" t="str">
        <f>INDEX(projects[job number],MATCH(TimeEntry2[[#This Row],[Project_ID]],projects[Project_ID],0))</f>
        <v>601701-23</v>
      </c>
      <c r="L1419" s="8" t="str">
        <f>IF(TimeEntry2[[#This Row],[Date]]=0,"",WEEKDAY(G1419,2))</f>
        <v/>
      </c>
      <c r="M1419" s="28" t="e">
        <f>YEAR(TimeEntry2[[#This Row],[WkEnd]])</f>
        <v>#REF!</v>
      </c>
      <c r="N1419" s="28" t="e">
        <f>WEEKNUM(TimeEntry2[[#This Row],[WkEnd]])</f>
        <v>#REF!</v>
      </c>
      <c r="O1419" s="28" t="e">
        <f>TimeEntry2[[#This Row],[Year]]&amp;"-"&amp;TimeEntry2[[#This Row],[WkNo]]</f>
        <v>#REF!</v>
      </c>
    </row>
    <row r="1420" spans="1:15" x14ac:dyDescent="0.25">
      <c r="A1420" s="26" t="e">
        <f>MOD(IF(ROW()=2,  0.1,    IF(INDEX(TimeEntry2[WkEnd],ROW()-1)  =INDEX(TimeEntry2[WkEnd],ROW()-2),    INDEX(TimeEntry2[format],ROW()-2),    INDEX(TimeEntry2[format],ROW()-2)    +1)),2)</f>
        <v>#REF!</v>
      </c>
      <c r="B1420" s="6"/>
      <c r="C1420" s="7"/>
      <c r="D1420" s="8" t="s">
        <v>203</v>
      </c>
      <c r="E1420" s="7" t="e">
        <f>IF(TimeEntry2[[#This Row],[Date]]=0,#REF!,G1420+(7-L1420))</f>
        <v>#REF!</v>
      </c>
      <c r="F1420" s="21" t="str">
        <f>INDEX(projects[Charge_Code],MATCH(TimeEntry2[[#This Row],[Project_ID]],projects[Project_ID],0))</f>
        <v>259933-00 Waalbrug</v>
      </c>
      <c r="G1420" s="27">
        <f>ROUNDDOWN(TimeEntry2[[#This Row],[Timestamp]],0)</f>
        <v>0</v>
      </c>
      <c r="H1420" s="8">
        <v>4</v>
      </c>
      <c r="I1420" s="8" t="str">
        <f t="shared" si="33"/>
        <v>Normal Time</v>
      </c>
      <c r="J1420" s="8"/>
      <c r="K1420" s="24" t="str">
        <f>INDEX(projects[job number],MATCH(TimeEntry2[[#This Row],[Project_ID]],projects[Project_ID],0))</f>
        <v>259933-00</v>
      </c>
      <c r="L1420" s="8" t="str">
        <f>IF(TimeEntry2[[#This Row],[Date]]=0,"",WEEKDAY(G1420,2))</f>
        <v/>
      </c>
      <c r="M1420" s="28" t="e">
        <f>YEAR(TimeEntry2[[#This Row],[WkEnd]])</f>
        <v>#REF!</v>
      </c>
      <c r="N1420" s="28" t="e">
        <f>WEEKNUM(TimeEntry2[[#This Row],[WkEnd]])</f>
        <v>#REF!</v>
      </c>
      <c r="O1420" s="28" t="e">
        <f>TimeEntry2[[#This Row],[Year]]&amp;"-"&amp;TimeEntry2[[#This Row],[WkNo]]</f>
        <v>#REF!</v>
      </c>
    </row>
    <row r="1421" spans="1:15" x14ac:dyDescent="0.25">
      <c r="A1421" s="26" t="e">
        <f>MOD(IF(ROW()=2,  0.1,    IF(INDEX(TimeEntry2[WkEnd],ROW()-1)  =INDEX(TimeEntry2[WkEnd],ROW()-2),    INDEX(TimeEntry2[format],ROW()-2),    INDEX(TimeEntry2[format],ROW()-2)    +1)),2)</f>
        <v>#REF!</v>
      </c>
      <c r="B1421" s="6"/>
      <c r="C1421" s="7"/>
      <c r="D1421" s="8" t="s">
        <v>72</v>
      </c>
      <c r="E1421" s="7" t="e">
        <f>IF(TimeEntry2[[#This Row],[Date]]=0,#REF!,G1421+(7-L1421))</f>
        <v>#REF!</v>
      </c>
      <c r="F1421" s="21" t="str">
        <f>INDEX(projects[Charge_Code],MATCH(TimeEntry2[[#This Row],[Project_ID]],projects[Project_ID],0))</f>
        <v>77616-41 Hatta</v>
      </c>
      <c r="G1421" s="27">
        <f>ROUNDDOWN(TimeEntry2[[#This Row],[Timestamp]],0)</f>
        <v>0</v>
      </c>
      <c r="H1421" s="8">
        <v>2</v>
      </c>
      <c r="I1421" s="8" t="str">
        <f t="shared" si="33"/>
        <v>Normal Time</v>
      </c>
      <c r="J1421" s="8"/>
      <c r="K1421" s="24" t="str">
        <f>INDEX(projects[job number],MATCH(TimeEntry2[[#This Row],[Project_ID]],projects[Project_ID],0))</f>
        <v>77616-41</v>
      </c>
      <c r="L1421" s="8" t="str">
        <f>IF(TimeEntry2[[#This Row],[Date]]=0,"",WEEKDAY(G1421,2))</f>
        <v/>
      </c>
      <c r="M1421" s="28" t="e">
        <f>YEAR(TimeEntry2[[#This Row],[WkEnd]])</f>
        <v>#REF!</v>
      </c>
      <c r="N1421" s="28" t="e">
        <f>WEEKNUM(TimeEntry2[[#This Row],[WkEnd]])</f>
        <v>#REF!</v>
      </c>
      <c r="O1421" s="28" t="e">
        <f>TimeEntry2[[#This Row],[Year]]&amp;"-"&amp;TimeEntry2[[#This Row],[WkNo]]</f>
        <v>#REF!</v>
      </c>
    </row>
    <row r="1422" spans="1:15" x14ac:dyDescent="0.25">
      <c r="A1422" s="26" t="e">
        <f>MOD(IF(ROW()=2,  0.1,    IF(INDEX(TimeEntry2[WkEnd],ROW()-1)  =INDEX(TimeEntry2[WkEnd],ROW()-2),    INDEX(TimeEntry2[format],ROW()-2),    INDEX(TimeEntry2[format],ROW()-2)    +1)),2)</f>
        <v>#REF!</v>
      </c>
      <c r="B1422" s="6"/>
      <c r="C1422" s="7"/>
      <c r="D1422" s="8" t="s">
        <v>170</v>
      </c>
      <c r="E1422" s="7" t="e">
        <f>IF(TimeEntry2[[#This Row],[Date]]=0,#REF!,G1422+(7-L1422))</f>
        <v>#REF!</v>
      </c>
      <c r="F1422" s="21" t="str">
        <f>INDEX(projects[Charge_Code],MATCH(TimeEntry2[[#This Row],[Project_ID]],projects[Project_ID],0))</f>
        <v>601701-23 swindon d&amp;b</v>
      </c>
      <c r="G1422" s="27">
        <f>ROUNDDOWN(TimeEntry2[[#This Row],[Timestamp]],0)</f>
        <v>0</v>
      </c>
      <c r="H1422" s="8">
        <v>1.5</v>
      </c>
      <c r="I1422" s="8" t="str">
        <f t="shared" si="33"/>
        <v>Normal Time</v>
      </c>
      <c r="J1422" s="8"/>
      <c r="K1422" s="24" t="str">
        <f>INDEX(projects[job number],MATCH(TimeEntry2[[#This Row],[Project_ID]],projects[Project_ID],0))</f>
        <v>601701-23</v>
      </c>
      <c r="L1422" s="8" t="str">
        <f>IF(TimeEntry2[[#This Row],[Date]]=0,"",WEEKDAY(G1422,2))</f>
        <v/>
      </c>
      <c r="M1422" s="28" t="e">
        <f>YEAR(TimeEntry2[[#This Row],[WkEnd]])</f>
        <v>#REF!</v>
      </c>
      <c r="N1422" s="28" t="e">
        <f>WEEKNUM(TimeEntry2[[#This Row],[WkEnd]])</f>
        <v>#REF!</v>
      </c>
      <c r="O1422" s="28" t="e">
        <f>TimeEntry2[[#This Row],[Year]]&amp;"-"&amp;TimeEntry2[[#This Row],[WkNo]]</f>
        <v>#REF!</v>
      </c>
    </row>
    <row r="1423" spans="1:15" x14ac:dyDescent="0.25">
      <c r="A1423" s="26" t="e">
        <f>MOD(IF(ROW()=2,  0.1,    IF(INDEX(TimeEntry2[WkEnd],ROW()-1)  =INDEX(TimeEntry2[WkEnd],ROW()-2),    INDEX(TimeEntry2[format],ROW()-2),    INDEX(TimeEntry2[format],ROW()-2)    +1)),2)</f>
        <v>#REF!</v>
      </c>
      <c r="B1423" s="6"/>
      <c r="C1423" s="7"/>
      <c r="D1423" s="8" t="s">
        <v>18</v>
      </c>
      <c r="E1423" s="7" t="e">
        <f>IF(TimeEntry2[[#This Row],[Date]]=0,#REF!,G1423+(7-L1423))</f>
        <v>#REF!</v>
      </c>
      <c r="F1423" s="21" t="str">
        <f>INDEX(projects[Charge_Code],MATCH(TimeEntry2[[#This Row],[Project_ID]],projects[Project_ID],0))</f>
        <v>074097-29 STAFF APPRAISAL CC124 (01-124)</v>
      </c>
      <c r="G1423" s="27">
        <f>ROUNDDOWN(TimeEntry2[[#This Row],[Timestamp]],0)</f>
        <v>0</v>
      </c>
      <c r="H1423" s="8">
        <v>2</v>
      </c>
      <c r="I1423" s="8" t="str">
        <f t="shared" si="33"/>
        <v>Normal Time</v>
      </c>
      <c r="J1423" s="8"/>
      <c r="K1423" s="24" t="str">
        <f>INDEX(projects[job number],MATCH(TimeEntry2[[#This Row],[Project_ID]],projects[Project_ID],0))</f>
        <v>074097-29</v>
      </c>
      <c r="L1423" s="8" t="str">
        <f>IF(TimeEntry2[[#This Row],[Date]]=0,"",WEEKDAY(G1423,2))</f>
        <v/>
      </c>
      <c r="M1423" s="28" t="e">
        <f>YEAR(TimeEntry2[[#This Row],[WkEnd]])</f>
        <v>#REF!</v>
      </c>
      <c r="N1423" s="28" t="e">
        <f>WEEKNUM(TimeEntry2[[#This Row],[WkEnd]])</f>
        <v>#REF!</v>
      </c>
      <c r="O1423" s="28" t="e">
        <f>TimeEntry2[[#This Row],[Year]]&amp;"-"&amp;TimeEntry2[[#This Row],[WkNo]]</f>
        <v>#REF!</v>
      </c>
    </row>
    <row r="1424" spans="1:15" x14ac:dyDescent="0.25">
      <c r="A1424" s="26" t="e">
        <f>MOD(IF(ROW()=2,  0.1,    IF(INDEX(TimeEntry2[WkEnd],ROW()-1)  =INDEX(TimeEntry2[WkEnd],ROW()-2),    INDEX(TimeEntry2[format],ROW()-2),    INDEX(TimeEntry2[format],ROW()-2)    +1)),2)</f>
        <v>#REF!</v>
      </c>
      <c r="B1424" s="6"/>
      <c r="C1424" s="7"/>
      <c r="D1424" s="8" t="s">
        <v>90</v>
      </c>
      <c r="E1424" s="7" t="e">
        <f>IF(TimeEntry2[[#This Row],[Date]]=0,#REF!,G1424+(7-L1424))</f>
        <v>#REF!</v>
      </c>
      <c r="F1424" s="21" t="str">
        <f>INDEX(projects[Charge_Code],MATCH(TimeEntry2[[#This Row],[Project_ID]],projects[Project_ID],0))</f>
        <v>254304-96 HCC - Paul Cully (01-382)</v>
      </c>
      <c r="G1424" s="27">
        <f>ROUNDDOWN(TimeEntry2[[#This Row],[Timestamp]],0)</f>
        <v>0</v>
      </c>
      <c r="H1424" s="8">
        <v>5.5</v>
      </c>
      <c r="I1424" s="8" t="str">
        <f t="shared" si="33"/>
        <v>Normal Time</v>
      </c>
      <c r="J1424" s="8"/>
      <c r="K1424" s="24" t="str">
        <f>INDEX(projects[job number],MATCH(TimeEntry2[[#This Row],[Project_ID]],projects[Project_ID],0))</f>
        <v>254304-96</v>
      </c>
      <c r="L1424" s="8" t="str">
        <f>IF(TimeEntry2[[#This Row],[Date]]=0,"",WEEKDAY(G1424,2))</f>
        <v/>
      </c>
      <c r="M1424" s="28" t="e">
        <f>YEAR(TimeEntry2[[#This Row],[WkEnd]])</f>
        <v>#REF!</v>
      </c>
      <c r="N1424" s="28" t="e">
        <f>WEEKNUM(TimeEntry2[[#This Row],[WkEnd]])</f>
        <v>#REF!</v>
      </c>
      <c r="O1424" s="28" t="e">
        <f>TimeEntry2[[#This Row],[Year]]&amp;"-"&amp;TimeEntry2[[#This Row],[WkNo]]</f>
        <v>#REF!</v>
      </c>
    </row>
    <row r="1425" spans="1:15" x14ac:dyDescent="0.25">
      <c r="A1425" s="26" t="e">
        <f>MOD(IF(ROW()=2,  0.1,    IF(INDEX(TimeEntry2[WkEnd],ROW()-1)  =INDEX(TimeEntry2[WkEnd],ROW()-2),    INDEX(TimeEntry2[format],ROW()-2),    INDEX(TimeEntry2[format],ROW()-2)    +1)),2)</f>
        <v>#REF!</v>
      </c>
      <c r="B1425" s="6"/>
      <c r="C1425" s="7"/>
      <c r="D1425" s="8" t="s">
        <v>167</v>
      </c>
      <c r="E1425" s="7" t="e">
        <f>IF(TimeEntry2[[#This Row],[Date]]=0,#REF!,G1425+(7-L1425))</f>
        <v>#REF!</v>
      </c>
      <c r="F1425" s="21" t="str">
        <f>INDEX(projects[Charge_Code],MATCH(TimeEntry2[[#This Row],[Project_ID]],projects[Project_ID],0))</f>
        <v>239230-40 Suurhoffbrug</v>
      </c>
      <c r="G1425" s="27">
        <f>ROUNDDOWN(TimeEntry2[[#This Row],[Timestamp]],0)</f>
        <v>0</v>
      </c>
      <c r="H1425" s="8">
        <v>7.5</v>
      </c>
      <c r="I1425" s="8" t="str">
        <f t="shared" si="33"/>
        <v>Normal Time</v>
      </c>
      <c r="J1425" s="8"/>
      <c r="K1425" s="24" t="str">
        <f>INDEX(projects[job number],MATCH(TimeEntry2[[#This Row],[Project_ID]],projects[Project_ID],0))</f>
        <v>239230-40</v>
      </c>
      <c r="L1425" s="8" t="str">
        <f>IF(TimeEntry2[[#This Row],[Date]]=0,"",WEEKDAY(G1425,2))</f>
        <v/>
      </c>
      <c r="M1425" s="28" t="e">
        <f>YEAR(TimeEntry2[[#This Row],[WkEnd]])</f>
        <v>#REF!</v>
      </c>
      <c r="N1425" s="28" t="e">
        <f>WEEKNUM(TimeEntry2[[#This Row],[WkEnd]])</f>
        <v>#REF!</v>
      </c>
      <c r="O1425" s="28" t="e">
        <f>TimeEntry2[[#This Row],[Year]]&amp;"-"&amp;TimeEntry2[[#This Row],[WkNo]]</f>
        <v>#REF!</v>
      </c>
    </row>
    <row r="1426" spans="1:15" x14ac:dyDescent="0.25">
      <c r="A1426" s="26" t="e">
        <f>MOD(IF(ROW()=2,  0.1,    IF(INDEX(TimeEntry2[WkEnd],ROW()-1)  =INDEX(TimeEntry2[WkEnd],ROW()-2),    INDEX(TimeEntry2[format],ROW()-2),    INDEX(TimeEntry2[format],ROW()-2)    +1)),2)</f>
        <v>#REF!</v>
      </c>
      <c r="B1426" s="6"/>
      <c r="C1426" s="7"/>
      <c r="D1426" s="8" t="s">
        <v>8</v>
      </c>
      <c r="E1426" s="7" t="e">
        <f>IF(TimeEntry2[[#This Row],[Date]]=0,#REF!,G1426+(7-L1426))</f>
        <v>#REF!</v>
      </c>
      <c r="F1426" s="21" t="str">
        <f>INDEX(projects[Charge_Code],MATCH(TimeEntry2[[#This Row],[Project_ID]],projects[Project_ID],0))</f>
        <v>000000-00 AMS Support</v>
      </c>
      <c r="G1426" s="27">
        <f>ROUNDDOWN(TimeEntry2[[#This Row],[Timestamp]],0)</f>
        <v>0</v>
      </c>
      <c r="H1426" s="8">
        <v>7.5</v>
      </c>
      <c r="I1426" s="8" t="str">
        <f t="shared" si="33"/>
        <v>Normal Time</v>
      </c>
      <c r="J1426" s="8"/>
      <c r="K1426" s="24" t="str">
        <f>INDEX(projects[job number],MATCH(TimeEntry2[[#This Row],[Project_ID]],projects[Project_ID],0))</f>
        <v>000000-00</v>
      </c>
      <c r="L1426" s="8" t="str">
        <f>IF(TimeEntry2[[#This Row],[Date]]=0,"",WEEKDAY(G1426,2))</f>
        <v/>
      </c>
      <c r="M1426" s="28" t="e">
        <f>YEAR(TimeEntry2[[#This Row],[WkEnd]])</f>
        <v>#REF!</v>
      </c>
      <c r="N1426" s="28" t="e">
        <f>WEEKNUM(TimeEntry2[[#This Row],[WkEnd]])</f>
        <v>#REF!</v>
      </c>
      <c r="O1426" s="28" t="e">
        <f>TimeEntry2[[#This Row],[Year]]&amp;"-"&amp;TimeEntry2[[#This Row],[WkNo]]</f>
        <v>#REF!</v>
      </c>
    </row>
    <row r="1427" spans="1:15" x14ac:dyDescent="0.25">
      <c r="A1427" s="26" t="e">
        <f>MOD(IF(ROW()=2,  0.1,    IF(INDEX(TimeEntry2[WkEnd],ROW()-1)  =INDEX(TimeEntry2[WkEnd],ROW()-2),    INDEX(TimeEntry2[format],ROW()-2),    INDEX(TimeEntry2[format],ROW()-2)    +1)),2)</f>
        <v>#REF!</v>
      </c>
      <c r="B1427" s="6"/>
      <c r="C1427" s="7"/>
      <c r="D1427" s="8" t="s">
        <v>8</v>
      </c>
      <c r="E1427" s="7" t="e">
        <f>IF(TimeEntry2[[#This Row],[Date]]=0,#REF!,G1427+(7-L1427))</f>
        <v>#REF!</v>
      </c>
      <c r="F1427" s="21" t="str">
        <f>INDEX(projects[Charge_Code],MATCH(TimeEntry2[[#This Row],[Project_ID]],projects[Project_ID],0))</f>
        <v>000000-00 AMS Support</v>
      </c>
      <c r="G1427" s="27">
        <f>ROUNDDOWN(TimeEntry2[[#This Row],[Timestamp]],0)</f>
        <v>0</v>
      </c>
      <c r="H1427" s="8">
        <v>7.5</v>
      </c>
      <c r="I1427" s="8" t="str">
        <f t="shared" si="33"/>
        <v>Normal Time</v>
      </c>
      <c r="J1427" s="8"/>
      <c r="K1427" s="24" t="str">
        <f>INDEX(projects[job number],MATCH(TimeEntry2[[#This Row],[Project_ID]],projects[Project_ID],0))</f>
        <v>000000-00</v>
      </c>
      <c r="L1427" s="8" t="str">
        <f>IF(TimeEntry2[[#This Row],[Date]]=0,"",WEEKDAY(G1427,2))</f>
        <v/>
      </c>
      <c r="M1427" s="28" t="e">
        <f>YEAR(TimeEntry2[[#This Row],[WkEnd]])</f>
        <v>#REF!</v>
      </c>
      <c r="N1427" s="28" t="e">
        <f>WEEKNUM(TimeEntry2[[#This Row],[WkEnd]])</f>
        <v>#REF!</v>
      </c>
      <c r="O1427" s="28" t="e">
        <f>TimeEntry2[[#This Row],[Year]]&amp;"-"&amp;TimeEntry2[[#This Row],[WkNo]]</f>
        <v>#REF!</v>
      </c>
    </row>
    <row r="1428" spans="1:15" x14ac:dyDescent="0.25">
      <c r="A1428" s="26" t="e">
        <f>MOD(IF(ROW()=2,  0.1,    IF(INDEX(TimeEntry2[WkEnd],ROW()-1)  =INDEX(TimeEntry2[WkEnd],ROW()-2),    INDEX(TimeEntry2[format],ROW()-2),    INDEX(TimeEntry2[format],ROW()-2)    +1)),2)</f>
        <v>#REF!</v>
      </c>
      <c r="B1428" s="6"/>
      <c r="C1428" s="7"/>
      <c r="D1428" s="8" t="s">
        <v>18</v>
      </c>
      <c r="E1428" s="7" t="e">
        <f>IF(TimeEntry2[[#This Row],[Date]]=0,#REF!,G1428+(7-L1428))</f>
        <v>#REF!</v>
      </c>
      <c r="F1428" s="21" t="str">
        <f>INDEX(projects[Charge_Code],MATCH(TimeEntry2[[#This Row],[Project_ID]],projects[Project_ID],0))</f>
        <v>074097-29 STAFF APPRAISAL CC124 (01-124)</v>
      </c>
      <c r="G1428" s="27">
        <f>ROUNDDOWN(TimeEntry2[[#This Row],[Timestamp]],0)</f>
        <v>0</v>
      </c>
      <c r="H1428" s="8">
        <v>2</v>
      </c>
      <c r="I1428" s="8" t="str">
        <f t="shared" si="33"/>
        <v>Normal Time</v>
      </c>
      <c r="J1428" s="8"/>
      <c r="K1428" s="24" t="str">
        <f>INDEX(projects[job number],MATCH(TimeEntry2[[#This Row],[Project_ID]],projects[Project_ID],0))</f>
        <v>074097-29</v>
      </c>
      <c r="L1428" s="8" t="str">
        <f>IF(TimeEntry2[[#This Row],[Date]]=0,"",WEEKDAY(G1428,2))</f>
        <v/>
      </c>
      <c r="M1428" s="28" t="e">
        <f>YEAR(TimeEntry2[[#This Row],[WkEnd]])</f>
        <v>#REF!</v>
      </c>
      <c r="N1428" s="28" t="e">
        <f>WEEKNUM(TimeEntry2[[#This Row],[WkEnd]])</f>
        <v>#REF!</v>
      </c>
      <c r="O1428" s="28" t="e">
        <f>TimeEntry2[[#This Row],[Year]]&amp;"-"&amp;TimeEntry2[[#This Row],[WkNo]]</f>
        <v>#REF!</v>
      </c>
    </row>
    <row r="1429" spans="1:15" x14ac:dyDescent="0.25">
      <c r="A1429" s="26" t="e">
        <f>MOD(IF(ROW()=2,  0.1,    IF(INDEX(TimeEntry2[WkEnd],ROW()-1)  =INDEX(TimeEntry2[WkEnd],ROW()-2),    INDEX(TimeEntry2[format],ROW()-2),    INDEX(TimeEntry2[format],ROW()-2)    +1)),2)</f>
        <v>#REF!</v>
      </c>
      <c r="B1429" s="6"/>
      <c r="C1429" s="7"/>
      <c r="D1429" s="8" t="s">
        <v>27</v>
      </c>
      <c r="E1429" s="7" t="e">
        <f>IF(TimeEntry2[[#This Row],[Date]]=0,#REF!,G1429+(7-L1429))</f>
        <v>#REF!</v>
      </c>
      <c r="F1429" s="21" t="str">
        <f>INDEX(projects[Charge_Code],MATCH(TimeEntry2[[#This Row],[Project_ID]],projects[Project_ID],0))</f>
        <v>071945-07 BCS - promotional</v>
      </c>
      <c r="G1429" s="27">
        <f>ROUNDDOWN(TimeEntry2[[#This Row],[Timestamp]],0)</f>
        <v>0</v>
      </c>
      <c r="H1429" s="8">
        <v>2</v>
      </c>
      <c r="I1429" s="8" t="str">
        <f t="shared" si="33"/>
        <v>Normal Time</v>
      </c>
      <c r="J1429" s="8"/>
      <c r="K1429" s="24" t="str">
        <f>INDEX(projects[job number],MATCH(TimeEntry2[[#This Row],[Project_ID]],projects[Project_ID],0))</f>
        <v>071945-07</v>
      </c>
      <c r="L1429" s="8" t="str">
        <f>IF(TimeEntry2[[#This Row],[Date]]=0,"",WEEKDAY(G1429,2))</f>
        <v/>
      </c>
      <c r="M1429" s="28" t="e">
        <f>YEAR(TimeEntry2[[#This Row],[WkEnd]])</f>
        <v>#REF!</v>
      </c>
      <c r="N1429" s="28" t="e">
        <f>WEEKNUM(TimeEntry2[[#This Row],[WkEnd]])</f>
        <v>#REF!</v>
      </c>
      <c r="O1429" s="28" t="e">
        <f>TimeEntry2[[#This Row],[Year]]&amp;"-"&amp;TimeEntry2[[#This Row],[WkNo]]</f>
        <v>#REF!</v>
      </c>
    </row>
    <row r="1430" spans="1:15" x14ac:dyDescent="0.25">
      <c r="A1430" s="26" t="e">
        <f>MOD(IF(ROW()=2,  0.1,    IF(INDEX(TimeEntry2[WkEnd],ROW()-1)  =INDEX(TimeEntry2[WkEnd],ROW()-2),    INDEX(TimeEntry2[format],ROW()-2),    INDEX(TimeEntry2[format],ROW()-2)    +1)),2)</f>
        <v>#REF!</v>
      </c>
      <c r="B1430" s="6"/>
      <c r="C1430" s="7"/>
      <c r="D1430" s="8" t="s">
        <v>63</v>
      </c>
      <c r="E1430" s="7" t="e">
        <f>IF(TimeEntry2[[#This Row],[Date]]=0,#REF!,G1430+(7-L1430))</f>
        <v>#REF!</v>
      </c>
      <c r="F1430" s="21" t="str">
        <f>INDEX(projects[Charge_Code],MATCH(TimeEntry2[[#This Row],[Project_ID]],projects[Project_ID],0))</f>
        <v>260258-47 Galecopper</v>
      </c>
      <c r="G1430" s="27">
        <f>ROUNDDOWN(TimeEntry2[[#This Row],[Timestamp]],0)</f>
        <v>0</v>
      </c>
      <c r="H1430" s="8">
        <v>3.5</v>
      </c>
      <c r="I1430" s="8" t="str">
        <f t="shared" si="33"/>
        <v>Normal Time</v>
      </c>
      <c r="J1430" s="8"/>
      <c r="K1430" s="24" t="str">
        <f>INDEX(projects[job number],MATCH(TimeEntry2[[#This Row],[Project_ID]],projects[Project_ID],0))</f>
        <v>260258-47</v>
      </c>
      <c r="L1430" s="8" t="str">
        <f>IF(TimeEntry2[[#This Row],[Date]]=0,"",WEEKDAY(G1430,2))</f>
        <v/>
      </c>
      <c r="M1430" s="28" t="e">
        <f>YEAR(TimeEntry2[[#This Row],[WkEnd]])</f>
        <v>#REF!</v>
      </c>
      <c r="N1430" s="28" t="e">
        <f>WEEKNUM(TimeEntry2[[#This Row],[WkEnd]])</f>
        <v>#REF!</v>
      </c>
      <c r="O1430" s="28" t="e">
        <f>TimeEntry2[[#This Row],[Year]]&amp;"-"&amp;TimeEntry2[[#This Row],[WkNo]]</f>
        <v>#REF!</v>
      </c>
    </row>
    <row r="1431" spans="1:15" x14ac:dyDescent="0.25">
      <c r="A1431" s="26" t="e">
        <f>MOD(IF(ROW()=2,  0.1,    IF(INDEX(TimeEntry2[WkEnd],ROW()-1)  =INDEX(TimeEntry2[WkEnd],ROW()-2),    INDEX(TimeEntry2[format],ROW()-2),    INDEX(TimeEntry2[format],ROW()-2)    +1)),2)</f>
        <v>#REF!</v>
      </c>
      <c r="B1431" s="6"/>
      <c r="C1431" s="7"/>
      <c r="D1431" s="8" t="s">
        <v>60</v>
      </c>
      <c r="E1431" s="7" t="e">
        <f>IF(TimeEntry2[[#This Row],[Date]]=0,#REF!,G1431+(7-L1431))</f>
        <v>#REF!</v>
      </c>
      <c r="F1431" s="21" t="str">
        <f>INDEX(projects[Charge_Code],MATCH(TimeEntry2[[#This Row],[Project_ID]],projects[Project_ID],0))</f>
        <v>074103-30 Engagement cohort</v>
      </c>
      <c r="G1431" s="27">
        <f>ROUNDDOWN(TimeEntry2[[#This Row],[Timestamp]],0)</f>
        <v>0</v>
      </c>
      <c r="H1431" s="8">
        <v>3.75</v>
      </c>
      <c r="I1431" s="8" t="str">
        <f t="shared" si="33"/>
        <v>Normal Time</v>
      </c>
      <c r="J1431" s="8"/>
      <c r="K1431" s="24" t="str">
        <f>INDEX(projects[job number],MATCH(TimeEntry2[[#This Row],[Project_ID]],projects[Project_ID],0))</f>
        <v>074103-30</v>
      </c>
      <c r="L1431" s="8" t="str">
        <f>IF(TimeEntry2[[#This Row],[Date]]=0,"",WEEKDAY(G1431,2))</f>
        <v/>
      </c>
      <c r="M1431" s="28" t="e">
        <f>YEAR(TimeEntry2[[#This Row],[WkEnd]])</f>
        <v>#REF!</v>
      </c>
      <c r="N1431" s="28" t="e">
        <f>WEEKNUM(TimeEntry2[[#This Row],[WkEnd]])</f>
        <v>#REF!</v>
      </c>
      <c r="O1431" s="28" t="e">
        <f>TimeEntry2[[#This Row],[Year]]&amp;"-"&amp;TimeEntry2[[#This Row],[WkNo]]</f>
        <v>#REF!</v>
      </c>
    </row>
    <row r="1432" spans="1:15" x14ac:dyDescent="0.25">
      <c r="A1432" s="26" t="e">
        <f>MOD(IF(ROW()=2,  0.1,    IF(INDEX(TimeEntry2[WkEnd],ROW()-1)  =INDEX(TimeEntry2[WkEnd],ROW()-2),    INDEX(TimeEntry2[format],ROW()-2),    INDEX(TimeEntry2[format],ROW()-2)    +1)),2)</f>
        <v>#REF!</v>
      </c>
      <c r="B1432" s="6"/>
      <c r="C1432" s="7"/>
      <c r="D1432" s="8" t="s">
        <v>41</v>
      </c>
      <c r="E1432" s="7" t="e">
        <f>IF(TimeEntry2[[#This Row],[Date]]=0,#REF!,G1432+(7-L1432))</f>
        <v>#REF!</v>
      </c>
      <c r="F1432" s="21" t="str">
        <f>INDEX(projects[Charge_Code],MATCH(TimeEntry2[[#This Row],[Project_ID]],projects[Project_ID],0))</f>
        <v>215526-27 CP - Assessment (01-124)</v>
      </c>
      <c r="G1432" s="27">
        <f>ROUNDDOWN(TimeEntry2[[#This Row],[Timestamp]],0)</f>
        <v>0</v>
      </c>
      <c r="H1432" s="8">
        <v>3.75</v>
      </c>
      <c r="I1432" s="8" t="str">
        <f t="shared" si="33"/>
        <v>Normal Time</v>
      </c>
      <c r="J1432" s="8"/>
      <c r="K1432" s="24" t="str">
        <f>INDEX(projects[job number],MATCH(TimeEntry2[[#This Row],[Project_ID]],projects[Project_ID],0))</f>
        <v>215526-27</v>
      </c>
      <c r="L1432" s="8" t="str">
        <f>IF(TimeEntry2[[#This Row],[Date]]=0,"",WEEKDAY(G1432,2))</f>
        <v/>
      </c>
      <c r="M1432" s="28" t="e">
        <f>YEAR(TimeEntry2[[#This Row],[WkEnd]])</f>
        <v>#REF!</v>
      </c>
      <c r="N1432" s="28" t="e">
        <f>WEEKNUM(TimeEntry2[[#This Row],[WkEnd]])</f>
        <v>#REF!</v>
      </c>
      <c r="O1432" s="28" t="e">
        <f>TimeEntry2[[#This Row],[Year]]&amp;"-"&amp;TimeEntry2[[#This Row],[WkNo]]</f>
        <v>#REF!</v>
      </c>
    </row>
    <row r="1433" spans="1:15" x14ac:dyDescent="0.25">
      <c r="A1433" s="26" t="e">
        <f>MOD(IF(ROW()=2,  0.1,    IF(INDEX(TimeEntry2[WkEnd],ROW()-1)  =INDEX(TimeEntry2[WkEnd],ROW()-2),    INDEX(TimeEntry2[format],ROW()-2),    INDEX(TimeEntry2[format],ROW()-2)    +1)),2)</f>
        <v>#REF!</v>
      </c>
      <c r="B1433" s="6"/>
      <c r="C1433" s="7"/>
      <c r="D1433" s="8" t="s">
        <v>86</v>
      </c>
      <c r="E1433" s="7" t="e">
        <f>IF(TimeEntry2[[#This Row],[Date]]=0,#REF!,G1433+(7-L1433))</f>
        <v>#REF!</v>
      </c>
      <c r="F1433" s="21" t="str">
        <f>INDEX(projects[Charge_Code],MATCH(TimeEntry2[[#This Row],[Project_ID]],projects[Project_ID],0))</f>
        <v>254304-79 HCC - Nursery Ln (01-382)</v>
      </c>
      <c r="G1433" s="27">
        <f>ROUNDDOWN(TimeEntry2[[#This Row],[Timestamp]],0)</f>
        <v>0</v>
      </c>
      <c r="H1433" s="8">
        <v>2.5</v>
      </c>
      <c r="I1433" s="8" t="str">
        <f t="shared" si="33"/>
        <v>Normal Time</v>
      </c>
      <c r="J1433" s="8"/>
      <c r="K1433" s="24" t="str">
        <f>INDEX(projects[job number],MATCH(TimeEntry2[[#This Row],[Project_ID]],projects[Project_ID],0))</f>
        <v>254304-79</v>
      </c>
      <c r="L1433" s="8" t="str">
        <f>IF(TimeEntry2[[#This Row],[Date]]=0,"",WEEKDAY(G1433,2))</f>
        <v/>
      </c>
      <c r="M1433" s="28" t="e">
        <f>YEAR(TimeEntry2[[#This Row],[WkEnd]])</f>
        <v>#REF!</v>
      </c>
      <c r="N1433" s="28" t="e">
        <f>WEEKNUM(TimeEntry2[[#This Row],[WkEnd]])</f>
        <v>#REF!</v>
      </c>
      <c r="O1433" s="28" t="e">
        <f>TimeEntry2[[#This Row],[Year]]&amp;"-"&amp;TimeEntry2[[#This Row],[WkNo]]</f>
        <v>#REF!</v>
      </c>
    </row>
    <row r="1434" spans="1:15" x14ac:dyDescent="0.25">
      <c r="A1434" s="26" t="e">
        <f>MOD(IF(ROW()=2,  0.1,    IF(INDEX(TimeEntry2[WkEnd],ROW()-1)  =INDEX(TimeEntry2[WkEnd],ROW()-2),    INDEX(TimeEntry2[format],ROW()-2),    INDEX(TimeEntry2[format],ROW()-2)    +1)),2)</f>
        <v>#REF!</v>
      </c>
      <c r="B1434" s="6"/>
      <c r="C1434" s="7"/>
      <c r="D1434" s="8" t="s">
        <v>75</v>
      </c>
      <c r="E1434" s="7" t="e">
        <f>IF(TimeEntry2[[#This Row],[Date]]=0,#REF!,G1434+(7-L1434))</f>
        <v>#REF!</v>
      </c>
      <c r="F1434" s="21" t="str">
        <f>INDEX(projects[Charge_Code],MATCH(TimeEntry2[[#This Row],[Project_ID]],projects[Project_ID],0))</f>
        <v>254304-44 HCC - Asset management (01-382)</v>
      </c>
      <c r="G1434" s="27">
        <f>ROUNDDOWN(TimeEntry2[[#This Row],[Timestamp]],0)</f>
        <v>0</v>
      </c>
      <c r="H1434" s="8">
        <v>3</v>
      </c>
      <c r="I1434" s="8" t="str">
        <f t="shared" si="33"/>
        <v>Normal Time</v>
      </c>
      <c r="J1434" s="8"/>
      <c r="K1434" s="24" t="str">
        <f>INDEX(projects[job number],MATCH(TimeEntry2[[#This Row],[Project_ID]],projects[Project_ID],0))</f>
        <v>254304-44</v>
      </c>
      <c r="L1434" s="8" t="str">
        <f>IF(TimeEntry2[[#This Row],[Date]]=0,"",WEEKDAY(G1434,2))</f>
        <v/>
      </c>
      <c r="M1434" s="28" t="e">
        <f>YEAR(TimeEntry2[[#This Row],[WkEnd]])</f>
        <v>#REF!</v>
      </c>
      <c r="N1434" s="28" t="e">
        <f>WEEKNUM(TimeEntry2[[#This Row],[WkEnd]])</f>
        <v>#REF!</v>
      </c>
      <c r="O1434" s="28" t="e">
        <f>TimeEntry2[[#This Row],[Year]]&amp;"-"&amp;TimeEntry2[[#This Row],[WkNo]]</f>
        <v>#REF!</v>
      </c>
    </row>
    <row r="1435" spans="1:15" x14ac:dyDescent="0.25">
      <c r="A1435" s="26" t="e">
        <f>MOD(IF(ROW()=2,  0.1,    IF(INDEX(TimeEntry2[WkEnd],ROW()-1)  =INDEX(TimeEntry2[WkEnd],ROW()-2),    INDEX(TimeEntry2[format],ROW()-2),    INDEX(TimeEntry2[format],ROW()-2)    +1)),2)</f>
        <v>#REF!</v>
      </c>
      <c r="B1435" s="6"/>
      <c r="C1435" s="7"/>
      <c r="D1435" s="8" t="s">
        <v>90</v>
      </c>
      <c r="E1435" s="7" t="e">
        <f>IF(TimeEntry2[[#This Row],[Date]]=0,#REF!,G1435+(7-L1435))</f>
        <v>#REF!</v>
      </c>
      <c r="F1435" s="21" t="str">
        <f>INDEX(projects[Charge_Code],MATCH(TimeEntry2[[#This Row],[Project_ID]],projects[Project_ID],0))</f>
        <v>254304-96 HCC - Paul Cully (01-382)</v>
      </c>
      <c r="G1435" s="27">
        <f>ROUNDDOWN(TimeEntry2[[#This Row],[Timestamp]],0)</f>
        <v>0</v>
      </c>
      <c r="H1435" s="8">
        <v>1</v>
      </c>
      <c r="I1435" s="8" t="str">
        <f t="shared" si="33"/>
        <v>Normal Time</v>
      </c>
      <c r="J1435" s="8"/>
      <c r="K1435" s="24" t="str">
        <f>INDEX(projects[job number],MATCH(TimeEntry2[[#This Row],[Project_ID]],projects[Project_ID],0))</f>
        <v>254304-96</v>
      </c>
      <c r="L1435" s="8" t="str">
        <f>IF(TimeEntry2[[#This Row],[Date]]=0,"",WEEKDAY(G1435,2))</f>
        <v/>
      </c>
      <c r="M1435" s="28" t="e">
        <f>YEAR(TimeEntry2[[#This Row],[WkEnd]])</f>
        <v>#REF!</v>
      </c>
      <c r="N1435" s="28" t="e">
        <f>WEEKNUM(TimeEntry2[[#This Row],[WkEnd]])</f>
        <v>#REF!</v>
      </c>
      <c r="O1435" s="28" t="e">
        <f>TimeEntry2[[#This Row],[Year]]&amp;"-"&amp;TimeEntry2[[#This Row],[WkNo]]</f>
        <v>#REF!</v>
      </c>
    </row>
    <row r="1436" spans="1:15" x14ac:dyDescent="0.25">
      <c r="A1436" s="26" t="e">
        <f>MOD(IF(ROW()=2,  0.1,    IF(INDEX(TimeEntry2[WkEnd],ROW()-1)  =INDEX(TimeEntry2[WkEnd],ROW()-2),    INDEX(TimeEntry2[format],ROW()-2),    INDEX(TimeEntry2[format],ROW()-2)    +1)),2)</f>
        <v>#REF!</v>
      </c>
      <c r="B1436" s="6"/>
      <c r="C1436" s="7"/>
      <c r="D1436" s="8" t="s">
        <v>94</v>
      </c>
      <c r="E1436" s="7" t="e">
        <f>IF(TimeEntry2[[#This Row],[Date]]=0,#REF!,G1436+(7-L1436))</f>
        <v>#REF!</v>
      </c>
      <c r="F1436" s="21" t="str">
        <f>INDEX(projects[Charge_Code],MATCH(TimeEntry2[[#This Row],[Project_ID]],projects[Project_ID],0))</f>
        <v>246233-56 HCC - Weston Hills Tunnel (01-382)</v>
      </c>
      <c r="G1436" s="27">
        <f>ROUNDDOWN(TimeEntry2[[#This Row],[Timestamp]],0)</f>
        <v>0</v>
      </c>
      <c r="H1436" s="8">
        <v>1</v>
      </c>
      <c r="I1436" s="8" t="str">
        <f t="shared" si="33"/>
        <v>Normal Time</v>
      </c>
      <c r="J1436" s="8"/>
      <c r="K1436" s="24" t="str">
        <f>INDEX(projects[job number],MATCH(TimeEntry2[[#This Row],[Project_ID]],projects[Project_ID],0))</f>
        <v>246233-56</v>
      </c>
      <c r="L1436" s="8" t="str">
        <f>IF(TimeEntry2[[#This Row],[Date]]=0,"",WEEKDAY(G1436,2))</f>
        <v/>
      </c>
      <c r="M1436" s="28" t="e">
        <f>YEAR(TimeEntry2[[#This Row],[WkEnd]])</f>
        <v>#REF!</v>
      </c>
      <c r="N1436" s="28" t="e">
        <f>WEEKNUM(TimeEntry2[[#This Row],[WkEnd]])</f>
        <v>#REF!</v>
      </c>
      <c r="O1436" s="28" t="e">
        <f>TimeEntry2[[#This Row],[Year]]&amp;"-"&amp;TimeEntry2[[#This Row],[WkNo]]</f>
        <v>#REF!</v>
      </c>
    </row>
    <row r="1437" spans="1:15" x14ac:dyDescent="0.25">
      <c r="A1437" s="26" t="e">
        <f>MOD(IF(ROW()=2,  0.1,    IF(INDEX(TimeEntry2[WkEnd],ROW()-1)  =INDEX(TimeEntry2[WkEnd],ROW()-2),    INDEX(TimeEntry2[format],ROW()-2),    INDEX(TimeEntry2[format],ROW()-2)    +1)),2)</f>
        <v>#REF!</v>
      </c>
      <c r="B1437" s="6"/>
      <c r="C1437" s="7"/>
      <c r="D1437" s="8" t="s">
        <v>86</v>
      </c>
      <c r="E1437" s="7" t="e">
        <f>IF(TimeEntry2[[#This Row],[Date]]=0,#REF!,G1437+(7-L1437))</f>
        <v>#REF!</v>
      </c>
      <c r="F1437" s="21" t="str">
        <f>INDEX(projects[Charge_Code],MATCH(TimeEntry2[[#This Row],[Project_ID]],projects[Project_ID],0))</f>
        <v>254304-79 HCC - Nursery Ln (01-382)</v>
      </c>
      <c r="G1437" s="27">
        <f>ROUNDDOWN(TimeEntry2[[#This Row],[Timestamp]],0)</f>
        <v>0</v>
      </c>
      <c r="H1437" s="8">
        <v>7.5</v>
      </c>
      <c r="I1437" s="8" t="str">
        <f t="shared" si="33"/>
        <v>Normal Time</v>
      </c>
      <c r="J1437" s="8"/>
      <c r="K1437" s="24" t="str">
        <f>INDEX(projects[job number],MATCH(TimeEntry2[[#This Row],[Project_ID]],projects[Project_ID],0))</f>
        <v>254304-79</v>
      </c>
      <c r="L1437" s="8" t="str">
        <f>IF(TimeEntry2[[#This Row],[Date]]=0,"",WEEKDAY(G1437,2))</f>
        <v/>
      </c>
      <c r="M1437" s="28" t="e">
        <f>YEAR(TimeEntry2[[#This Row],[WkEnd]])</f>
        <v>#REF!</v>
      </c>
      <c r="N1437" s="28" t="e">
        <f>WEEKNUM(TimeEntry2[[#This Row],[WkEnd]])</f>
        <v>#REF!</v>
      </c>
      <c r="O1437" s="28" t="e">
        <f>TimeEntry2[[#This Row],[Year]]&amp;"-"&amp;TimeEntry2[[#This Row],[WkNo]]</f>
        <v>#REF!</v>
      </c>
    </row>
    <row r="1438" spans="1:15" x14ac:dyDescent="0.25">
      <c r="A1438" s="26" t="e">
        <f>MOD(IF(ROW()=2,  0.1,    IF(INDEX(TimeEntry2[WkEnd],ROW()-1)  =INDEX(TimeEntry2[WkEnd],ROW()-2),    INDEX(TimeEntry2[format],ROW()-2),    INDEX(TimeEntry2[format],ROW()-2)    +1)),2)</f>
        <v>#REF!</v>
      </c>
      <c r="B1438" s="6"/>
      <c r="C1438" s="7"/>
      <c r="D1438" s="8" t="s">
        <v>158</v>
      </c>
      <c r="E1438" s="7" t="e">
        <f>IF(TimeEntry2[[#This Row],[Date]]=0,#REF!,G1438+(7-L1438))</f>
        <v>#REF!</v>
      </c>
      <c r="F1438" s="21" t="str">
        <f>INDEX(projects[Charge_Code],MATCH(TimeEntry2[[#This Row],[Project_ID]],projects[Project_ID],0))</f>
        <v>261723-02 SMP</v>
      </c>
      <c r="G1438" s="27">
        <f>ROUNDDOWN(TimeEntry2[[#This Row],[Timestamp]],0)</f>
        <v>0</v>
      </c>
      <c r="H1438" s="8">
        <v>5</v>
      </c>
      <c r="I1438" s="8" t="str">
        <f t="shared" si="33"/>
        <v>Normal Time</v>
      </c>
      <c r="J1438" s="8"/>
      <c r="K1438" s="24" t="str">
        <f>INDEX(projects[job number],MATCH(TimeEntry2[[#This Row],[Project_ID]],projects[Project_ID],0))</f>
        <v>261723-02</v>
      </c>
      <c r="L1438" s="8" t="str">
        <f>IF(TimeEntry2[[#This Row],[Date]]=0,"",WEEKDAY(G1438,2))</f>
        <v/>
      </c>
      <c r="M1438" s="28" t="e">
        <f>YEAR(TimeEntry2[[#This Row],[WkEnd]])</f>
        <v>#REF!</v>
      </c>
      <c r="N1438" s="28" t="e">
        <f>WEEKNUM(TimeEntry2[[#This Row],[WkEnd]])</f>
        <v>#REF!</v>
      </c>
      <c r="O1438" s="28" t="e">
        <f>TimeEntry2[[#This Row],[Year]]&amp;"-"&amp;TimeEntry2[[#This Row],[WkNo]]</f>
        <v>#REF!</v>
      </c>
    </row>
    <row r="1439" spans="1:15" x14ac:dyDescent="0.25">
      <c r="A1439" s="26" t="e">
        <f>MOD(IF(ROW()=2,  0.1,    IF(INDEX(TimeEntry2[WkEnd],ROW()-1)  =INDEX(TimeEntry2[WkEnd],ROW()-2),    INDEX(TimeEntry2[format],ROW()-2),    INDEX(TimeEntry2[format],ROW()-2)    +1)),2)</f>
        <v>#REF!</v>
      </c>
      <c r="B1439" s="6"/>
      <c r="C1439" s="7"/>
      <c r="D1439" s="8" t="s">
        <v>41</v>
      </c>
      <c r="E1439" s="7" t="e">
        <f>IF(TimeEntry2[[#This Row],[Date]]=0,#REF!,G1439+(7-L1439))</f>
        <v>#REF!</v>
      </c>
      <c r="F1439" s="21" t="str">
        <f>INDEX(projects[Charge_Code],MATCH(TimeEntry2[[#This Row],[Project_ID]],projects[Project_ID],0))</f>
        <v>215526-27 CP - Assessment (01-124)</v>
      </c>
      <c r="G1439" s="27">
        <f>ROUNDDOWN(TimeEntry2[[#This Row],[Timestamp]],0)</f>
        <v>0</v>
      </c>
      <c r="H1439" s="8">
        <v>2.5</v>
      </c>
      <c r="I1439" s="8" t="str">
        <f t="shared" si="33"/>
        <v>Normal Time</v>
      </c>
      <c r="J1439" s="8"/>
      <c r="K1439" s="24" t="str">
        <f>INDEX(projects[job number],MATCH(TimeEntry2[[#This Row],[Project_ID]],projects[Project_ID],0))</f>
        <v>215526-27</v>
      </c>
      <c r="L1439" s="8" t="str">
        <f>IF(TimeEntry2[[#This Row],[Date]]=0,"",WEEKDAY(G1439,2))</f>
        <v/>
      </c>
      <c r="M1439" s="28" t="e">
        <f>YEAR(TimeEntry2[[#This Row],[WkEnd]])</f>
        <v>#REF!</v>
      </c>
      <c r="N1439" s="28" t="e">
        <f>WEEKNUM(TimeEntry2[[#This Row],[WkEnd]])</f>
        <v>#REF!</v>
      </c>
      <c r="O1439" s="28" t="e">
        <f>TimeEntry2[[#This Row],[Year]]&amp;"-"&amp;TimeEntry2[[#This Row],[WkNo]]</f>
        <v>#REF!</v>
      </c>
    </row>
    <row r="1440" spans="1:15" x14ac:dyDescent="0.25">
      <c r="A1440" s="26" t="e">
        <f>MOD(IF(ROW()=2,  0.1,    IF(INDEX(TimeEntry2[WkEnd],ROW()-1)  =INDEX(TimeEntry2[WkEnd],ROW()-2),    INDEX(TimeEntry2[format],ROW()-2),    INDEX(TimeEntry2[format],ROW()-2)    +1)),2)</f>
        <v>#REF!</v>
      </c>
      <c r="B1440" s="6"/>
      <c r="C1440" s="7"/>
      <c r="D1440" s="8" t="s">
        <v>18</v>
      </c>
      <c r="E1440" s="7" t="e">
        <f>IF(TimeEntry2[[#This Row],[Date]]=0,#REF!,G1440+(7-L1440))</f>
        <v>#REF!</v>
      </c>
      <c r="F1440" s="21" t="str">
        <f>INDEX(projects[Charge_Code],MATCH(TimeEntry2[[#This Row],[Project_ID]],projects[Project_ID],0))</f>
        <v>074097-29 STAFF APPRAISAL CC124 (01-124)</v>
      </c>
      <c r="G1440" s="27">
        <f>ROUNDDOWN(TimeEntry2[[#This Row],[Timestamp]],0)</f>
        <v>0</v>
      </c>
      <c r="H1440" s="8">
        <v>2</v>
      </c>
      <c r="I1440" s="8" t="str">
        <f t="shared" si="33"/>
        <v>Normal Time</v>
      </c>
      <c r="J1440" s="8"/>
      <c r="K1440" s="24" t="str">
        <f>INDEX(projects[job number],MATCH(TimeEntry2[[#This Row],[Project_ID]],projects[Project_ID],0))</f>
        <v>074097-29</v>
      </c>
      <c r="L1440" s="8" t="str">
        <f>IF(TimeEntry2[[#This Row],[Date]]=0,"",WEEKDAY(G1440,2))</f>
        <v/>
      </c>
      <c r="M1440" s="28" t="e">
        <f>YEAR(TimeEntry2[[#This Row],[WkEnd]])</f>
        <v>#REF!</v>
      </c>
      <c r="N1440" s="28" t="e">
        <f>WEEKNUM(TimeEntry2[[#This Row],[WkEnd]])</f>
        <v>#REF!</v>
      </c>
      <c r="O1440" s="28" t="e">
        <f>TimeEntry2[[#This Row],[Year]]&amp;"-"&amp;TimeEntry2[[#This Row],[WkNo]]</f>
        <v>#REF!</v>
      </c>
    </row>
    <row r="1441" spans="1:15" x14ac:dyDescent="0.25">
      <c r="A1441" s="26" t="e">
        <f>MOD(IF(ROW()=2,  0.1,    IF(INDEX(TimeEntry2[WkEnd],ROW()-1)  =INDEX(TimeEntry2[WkEnd],ROW()-2),    INDEX(TimeEntry2[format],ROW()-2),    INDEX(TimeEntry2[format],ROW()-2)    +1)),2)</f>
        <v>#REF!</v>
      </c>
      <c r="B1441" s="6"/>
      <c r="C1441" s="7"/>
      <c r="D1441" s="8" t="s">
        <v>90</v>
      </c>
      <c r="E1441" s="7" t="e">
        <f>IF(TimeEntry2[[#This Row],[Date]]=0,#REF!,G1441+(7-L1441))</f>
        <v>#REF!</v>
      </c>
      <c r="F1441" s="21" t="str">
        <f>INDEX(projects[Charge_Code],MATCH(TimeEntry2[[#This Row],[Project_ID]],projects[Project_ID],0))</f>
        <v>254304-96 HCC - Paul Cully (01-382)</v>
      </c>
      <c r="G1441" s="27">
        <f>ROUNDDOWN(TimeEntry2[[#This Row],[Timestamp]],0)</f>
        <v>0</v>
      </c>
      <c r="H1441" s="8">
        <v>3</v>
      </c>
      <c r="I1441" s="8" t="str">
        <f t="shared" si="33"/>
        <v>Normal Time</v>
      </c>
      <c r="J1441" s="8"/>
      <c r="K1441" s="24" t="str">
        <f>INDEX(projects[job number],MATCH(TimeEntry2[[#This Row],[Project_ID]],projects[Project_ID],0))</f>
        <v>254304-96</v>
      </c>
      <c r="L1441" s="8" t="str">
        <f>IF(TimeEntry2[[#This Row],[Date]]=0,"",WEEKDAY(G1441,2))</f>
        <v/>
      </c>
      <c r="M1441" s="28" t="e">
        <f>YEAR(TimeEntry2[[#This Row],[WkEnd]])</f>
        <v>#REF!</v>
      </c>
      <c r="N1441" s="28" t="e">
        <f>WEEKNUM(TimeEntry2[[#This Row],[WkEnd]])</f>
        <v>#REF!</v>
      </c>
      <c r="O1441" s="28" t="e">
        <f>TimeEntry2[[#This Row],[Year]]&amp;"-"&amp;TimeEntry2[[#This Row],[WkNo]]</f>
        <v>#REF!</v>
      </c>
    </row>
    <row r="1442" spans="1:15" x14ac:dyDescent="0.25">
      <c r="A1442" s="26" t="e">
        <f>MOD(IF(ROW()=2,  0.1,    IF(INDEX(TimeEntry2[WkEnd],ROW()-1)  =INDEX(TimeEntry2[WkEnd],ROW()-2),    INDEX(TimeEntry2[format],ROW()-2),    INDEX(TimeEntry2[format],ROW()-2)    +1)),2)</f>
        <v>#REF!</v>
      </c>
      <c r="B1442" s="6"/>
      <c r="C1442" s="7"/>
      <c r="D1442" s="8" t="s">
        <v>94</v>
      </c>
      <c r="E1442" s="7" t="e">
        <f>IF(TimeEntry2[[#This Row],[Date]]=0,#REF!,G1442+(7-L1442))</f>
        <v>#REF!</v>
      </c>
      <c r="F1442" s="21" t="str">
        <f>INDEX(projects[Charge_Code],MATCH(TimeEntry2[[#This Row],[Project_ID]],projects[Project_ID],0))</f>
        <v>246233-56 HCC - Weston Hills Tunnel (01-382)</v>
      </c>
      <c r="G1442" s="27">
        <f>ROUNDDOWN(TimeEntry2[[#This Row],[Timestamp]],0)</f>
        <v>0</v>
      </c>
      <c r="H1442" s="8">
        <v>2.5</v>
      </c>
      <c r="I1442" s="8" t="str">
        <f t="shared" si="33"/>
        <v>Normal Time</v>
      </c>
      <c r="J1442" s="8"/>
      <c r="K1442" s="24" t="str">
        <f>INDEX(projects[job number],MATCH(TimeEntry2[[#This Row],[Project_ID]],projects[Project_ID],0))</f>
        <v>246233-56</v>
      </c>
      <c r="L1442" s="8" t="str">
        <f>IF(TimeEntry2[[#This Row],[Date]]=0,"",WEEKDAY(G1442,2))</f>
        <v/>
      </c>
      <c r="M1442" s="28" t="e">
        <f>YEAR(TimeEntry2[[#This Row],[WkEnd]])</f>
        <v>#REF!</v>
      </c>
      <c r="N1442" s="28" t="e">
        <f>WEEKNUM(TimeEntry2[[#This Row],[WkEnd]])</f>
        <v>#REF!</v>
      </c>
      <c r="O1442" s="28" t="e">
        <f>TimeEntry2[[#This Row],[Year]]&amp;"-"&amp;TimeEntry2[[#This Row],[WkNo]]</f>
        <v>#REF!</v>
      </c>
    </row>
    <row r="1443" spans="1:15" x14ac:dyDescent="0.25">
      <c r="A1443" s="26" t="e">
        <f>MOD(IF(ROW()=2,  0.1,    IF(INDEX(TimeEntry2[WkEnd],ROW()-1)  =INDEX(TimeEntry2[WkEnd],ROW()-2),    INDEX(TimeEntry2[format],ROW()-2),    INDEX(TimeEntry2[format],ROW()-2)    +1)),2)</f>
        <v>#REF!</v>
      </c>
      <c r="B1443" s="6"/>
      <c r="C1443" s="7"/>
      <c r="D1443" s="8" t="s">
        <v>158</v>
      </c>
      <c r="E1443" s="7" t="e">
        <f>IF(TimeEntry2[[#This Row],[Date]]=0,#REF!,G1443+(7-L1443))</f>
        <v>#REF!</v>
      </c>
      <c r="F1443" s="21" t="str">
        <f>INDEX(projects[Charge_Code],MATCH(TimeEntry2[[#This Row],[Project_ID]],projects[Project_ID],0))</f>
        <v>261723-02 SMP</v>
      </c>
      <c r="G1443" s="27">
        <f>ROUNDDOWN(TimeEntry2[[#This Row],[Timestamp]],0)</f>
        <v>0</v>
      </c>
      <c r="H1443" s="8">
        <v>3.75</v>
      </c>
      <c r="I1443" s="8" t="str">
        <f t="shared" si="33"/>
        <v>Normal Time</v>
      </c>
      <c r="J1443" s="8"/>
      <c r="K1443" s="24" t="str">
        <f>INDEX(projects[job number],MATCH(TimeEntry2[[#This Row],[Project_ID]],projects[Project_ID],0))</f>
        <v>261723-02</v>
      </c>
      <c r="L1443" s="8" t="str">
        <f>IF(TimeEntry2[[#This Row],[Date]]=0,"",WEEKDAY(G1443,2))</f>
        <v/>
      </c>
      <c r="M1443" s="28" t="e">
        <f>YEAR(TimeEntry2[[#This Row],[WkEnd]])</f>
        <v>#REF!</v>
      </c>
      <c r="N1443" s="28" t="e">
        <f>WEEKNUM(TimeEntry2[[#This Row],[WkEnd]])</f>
        <v>#REF!</v>
      </c>
      <c r="O1443" s="28" t="e">
        <f>TimeEntry2[[#This Row],[Year]]&amp;"-"&amp;TimeEntry2[[#This Row],[WkNo]]</f>
        <v>#REF!</v>
      </c>
    </row>
    <row r="1444" spans="1:15" x14ac:dyDescent="0.25">
      <c r="A1444" s="26" t="e">
        <f>MOD(IF(ROW()=2,  0.1,    IF(INDEX(TimeEntry2[WkEnd],ROW()-1)  =INDEX(TimeEntry2[WkEnd],ROW()-2),    INDEX(TimeEntry2[format],ROW()-2),    INDEX(TimeEntry2[format],ROW()-2)    +1)),2)</f>
        <v>#REF!</v>
      </c>
      <c r="B1444" s="6"/>
      <c r="C1444" s="7"/>
      <c r="D1444" s="8" t="s">
        <v>102</v>
      </c>
      <c r="E1444" s="7" t="e">
        <f>IF(TimeEntry2[[#This Row],[Date]]=0,#REF!,G1444+(7-L1444))</f>
        <v>#REF!</v>
      </c>
      <c r="F1444" s="21" t="str">
        <f>INDEX(projects[Charge_Code],MATCH(TimeEntry2[[#This Row],[Project_ID]],projects[Project_ID],0))</f>
        <v>254841-07 HS2 Ph2b</v>
      </c>
      <c r="G1444" s="27">
        <f>ROUNDDOWN(TimeEntry2[[#This Row],[Timestamp]],0)</f>
        <v>0</v>
      </c>
      <c r="H1444" s="8">
        <v>3.75</v>
      </c>
      <c r="I1444" s="8" t="str">
        <f t="shared" si="33"/>
        <v>Normal Time</v>
      </c>
      <c r="J1444" s="8"/>
      <c r="K1444" s="24" t="str">
        <f>INDEX(projects[job number],MATCH(TimeEntry2[[#This Row],[Project_ID]],projects[Project_ID],0))</f>
        <v>254841-07</v>
      </c>
      <c r="L1444" s="8" t="str">
        <f>IF(TimeEntry2[[#This Row],[Date]]=0,"",WEEKDAY(G1444,2))</f>
        <v/>
      </c>
      <c r="M1444" s="28" t="e">
        <f>YEAR(TimeEntry2[[#This Row],[WkEnd]])</f>
        <v>#REF!</v>
      </c>
      <c r="N1444" s="28" t="e">
        <f>WEEKNUM(TimeEntry2[[#This Row],[WkEnd]])</f>
        <v>#REF!</v>
      </c>
      <c r="O1444" s="28" t="e">
        <f>TimeEntry2[[#This Row],[Year]]&amp;"-"&amp;TimeEntry2[[#This Row],[WkNo]]</f>
        <v>#REF!</v>
      </c>
    </row>
    <row r="1445" spans="1:15" x14ac:dyDescent="0.25">
      <c r="A1445" s="26" t="e">
        <f>MOD(IF(ROW()=2,  0.1,    IF(INDEX(TimeEntry2[WkEnd],ROW()-1)  =INDEX(TimeEntry2[WkEnd],ROW()-2),    INDEX(TimeEntry2[format],ROW()-2),    INDEX(TimeEntry2[format],ROW()-2)    +1)),2)</f>
        <v>#REF!</v>
      </c>
      <c r="B1445" s="6"/>
      <c r="C1445" s="7"/>
      <c r="D1445" s="8" t="s">
        <v>102</v>
      </c>
      <c r="E1445" s="7" t="e">
        <f>IF(TimeEntry2[[#This Row],[Date]]=0,#REF!,G1445+(7-L1445))</f>
        <v>#REF!</v>
      </c>
      <c r="F1445" s="21" t="str">
        <f>INDEX(projects[Charge_Code],MATCH(TimeEntry2[[#This Row],[Project_ID]],projects[Project_ID],0))</f>
        <v>254841-07 HS2 Ph2b</v>
      </c>
      <c r="G1445" s="27">
        <f>ROUNDDOWN(TimeEntry2[[#This Row],[Timestamp]],0)</f>
        <v>0</v>
      </c>
      <c r="H1445" s="8">
        <v>7.5</v>
      </c>
      <c r="I1445" s="8" t="str">
        <f t="shared" si="33"/>
        <v>Normal Time</v>
      </c>
      <c r="J1445" s="8"/>
      <c r="K1445" s="24" t="str">
        <f>INDEX(projects[job number],MATCH(TimeEntry2[[#This Row],[Project_ID]],projects[Project_ID],0))</f>
        <v>254841-07</v>
      </c>
      <c r="L1445" s="8" t="str">
        <f>IF(TimeEntry2[[#This Row],[Date]]=0,"",WEEKDAY(G1445,2))</f>
        <v/>
      </c>
      <c r="M1445" s="28" t="e">
        <f>YEAR(TimeEntry2[[#This Row],[WkEnd]])</f>
        <v>#REF!</v>
      </c>
      <c r="N1445" s="28" t="e">
        <f>WEEKNUM(TimeEntry2[[#This Row],[WkEnd]])</f>
        <v>#REF!</v>
      </c>
      <c r="O1445" s="28" t="e">
        <f>TimeEntry2[[#This Row],[Year]]&amp;"-"&amp;TimeEntry2[[#This Row],[WkNo]]</f>
        <v>#REF!</v>
      </c>
    </row>
    <row r="1446" spans="1:15" x14ac:dyDescent="0.25">
      <c r="A1446" s="26" t="e">
        <f>MOD(IF(ROW()=2,  0.1,    IF(INDEX(TimeEntry2[WkEnd],ROW()-1)  =INDEX(TimeEntry2[WkEnd],ROW()-2),    INDEX(TimeEntry2[format],ROW()-2),    INDEX(TimeEntry2[format],ROW()-2)    +1)),2)</f>
        <v>#REF!</v>
      </c>
      <c r="B1446" s="6"/>
      <c r="C1446" s="7"/>
      <c r="D1446" s="8" t="s">
        <v>60</v>
      </c>
      <c r="E1446" s="7" t="e">
        <f>IF(TimeEntry2[[#This Row],[Date]]=0,#REF!,G1446+(7-L1446))</f>
        <v>#REF!</v>
      </c>
      <c r="F1446" s="21" t="str">
        <f>INDEX(projects[Charge_Code],MATCH(TimeEntry2[[#This Row],[Project_ID]],projects[Project_ID],0))</f>
        <v>074103-30 Engagement cohort</v>
      </c>
      <c r="G1446" s="27">
        <f>ROUNDDOWN(TimeEntry2[[#This Row],[Timestamp]],0)</f>
        <v>0</v>
      </c>
      <c r="H1446" s="8">
        <v>0</v>
      </c>
      <c r="I1446" s="8" t="str">
        <f t="shared" si="33"/>
        <v>Normal Time</v>
      </c>
      <c r="J1446" s="8"/>
      <c r="K1446" s="24" t="str">
        <f>INDEX(projects[job number],MATCH(TimeEntry2[[#This Row],[Project_ID]],projects[Project_ID],0))</f>
        <v>074103-30</v>
      </c>
      <c r="L1446" s="8" t="str">
        <f>IF(TimeEntry2[[#This Row],[Date]]=0,"",WEEKDAY(G1446,2))</f>
        <v/>
      </c>
      <c r="M1446" s="28" t="e">
        <f>YEAR(TimeEntry2[[#This Row],[WkEnd]])</f>
        <v>#REF!</v>
      </c>
      <c r="N1446" s="28" t="e">
        <f>WEEKNUM(TimeEntry2[[#This Row],[WkEnd]])</f>
        <v>#REF!</v>
      </c>
      <c r="O1446" s="28" t="e">
        <f>TimeEntry2[[#This Row],[Year]]&amp;"-"&amp;TimeEntry2[[#This Row],[WkNo]]</f>
        <v>#REF!</v>
      </c>
    </row>
    <row r="1447" spans="1:15" x14ac:dyDescent="0.25">
      <c r="A1447" s="26" t="e">
        <f>MOD(IF(ROW()=2,  0.1,    IF(INDEX(TimeEntry2[WkEnd],ROW()-1)  =INDEX(TimeEntry2[WkEnd],ROW()-2),    INDEX(TimeEntry2[format],ROW()-2),    INDEX(TimeEntry2[format],ROW()-2)    +1)),2)</f>
        <v>#REF!</v>
      </c>
      <c r="B1447" s="6"/>
      <c r="C1447" s="7"/>
      <c r="D1447" s="8" t="s">
        <v>24</v>
      </c>
      <c r="E1447" s="7" t="e">
        <f>IF(TimeEntry2[[#This Row],[Date]]=0,#REF!,G1447+(7-L1447))</f>
        <v>#REF!</v>
      </c>
      <c r="F1447" s="21" t="str">
        <f>INDEX(projects[Charge_Code],MATCH(TimeEntry2[[#This Row],[Project_ID]],projects[Project_ID],0))</f>
        <v>074097-30 LEADERSHIP &amp; MANAGEMENT CC124 (01-124)</v>
      </c>
      <c r="G1447" s="27">
        <f>ROUNDDOWN(TimeEntry2[[#This Row],[Timestamp]],0)</f>
        <v>0</v>
      </c>
      <c r="H1447" s="8">
        <v>0</v>
      </c>
      <c r="I1447" s="8" t="str">
        <f t="shared" si="33"/>
        <v>Normal Time</v>
      </c>
      <c r="J1447" s="8"/>
      <c r="K1447" s="24" t="str">
        <f>INDEX(projects[job number],MATCH(TimeEntry2[[#This Row],[Project_ID]],projects[Project_ID],0))</f>
        <v>074097-30</v>
      </c>
      <c r="L1447" s="8" t="str">
        <f>IF(TimeEntry2[[#This Row],[Date]]=0,"",WEEKDAY(G1447,2))</f>
        <v/>
      </c>
      <c r="M1447" s="28" t="e">
        <f>YEAR(TimeEntry2[[#This Row],[WkEnd]])</f>
        <v>#REF!</v>
      </c>
      <c r="N1447" s="28" t="e">
        <f>WEEKNUM(TimeEntry2[[#This Row],[WkEnd]])</f>
        <v>#REF!</v>
      </c>
      <c r="O1447" s="28" t="e">
        <f>TimeEntry2[[#This Row],[Year]]&amp;"-"&amp;TimeEntry2[[#This Row],[WkNo]]</f>
        <v>#REF!</v>
      </c>
    </row>
    <row r="1448" spans="1:15" x14ac:dyDescent="0.25">
      <c r="A1448" s="26" t="e">
        <f>MOD(IF(ROW()=2,  0.1,    IF(INDEX(TimeEntry2[WkEnd],ROW()-1)  =INDEX(TimeEntry2[WkEnd],ROW()-2),    INDEX(TimeEntry2[format],ROW()-2),    INDEX(TimeEntry2[format],ROW()-2)    +1)),2)</f>
        <v>#REF!</v>
      </c>
      <c r="B1448" s="6"/>
      <c r="C1448" s="7"/>
      <c r="D1448" s="8" t="s">
        <v>86</v>
      </c>
      <c r="E1448" s="7" t="e">
        <f>IF(TimeEntry2[[#This Row],[Date]]=0,#REF!,G1448+(7-L1448))</f>
        <v>#REF!</v>
      </c>
      <c r="F1448" s="21" t="str">
        <f>INDEX(projects[Charge_Code],MATCH(TimeEntry2[[#This Row],[Project_ID]],projects[Project_ID],0))</f>
        <v>254304-79 HCC - Nursery Ln (01-382)</v>
      </c>
      <c r="G1448" s="27">
        <f>ROUNDDOWN(TimeEntry2[[#This Row],[Timestamp]],0)</f>
        <v>0</v>
      </c>
      <c r="H1448" s="8">
        <v>7.5</v>
      </c>
      <c r="I1448" s="8" t="str">
        <f t="shared" si="33"/>
        <v>Normal Time</v>
      </c>
      <c r="J1448" s="8"/>
      <c r="K1448" s="24" t="str">
        <f>INDEX(projects[job number],MATCH(TimeEntry2[[#This Row],[Project_ID]],projects[Project_ID],0))</f>
        <v>254304-79</v>
      </c>
      <c r="L1448" s="8" t="str">
        <f>IF(TimeEntry2[[#This Row],[Date]]=0,"",WEEKDAY(G1448,2))</f>
        <v/>
      </c>
      <c r="M1448" s="28" t="e">
        <f>YEAR(TimeEntry2[[#This Row],[WkEnd]])</f>
        <v>#REF!</v>
      </c>
      <c r="N1448" s="28" t="e">
        <f>WEEKNUM(TimeEntry2[[#This Row],[WkEnd]])</f>
        <v>#REF!</v>
      </c>
      <c r="O1448" s="28" t="e">
        <f>TimeEntry2[[#This Row],[Year]]&amp;"-"&amp;TimeEntry2[[#This Row],[WkNo]]</f>
        <v>#REF!</v>
      </c>
    </row>
    <row r="1449" spans="1:15" x14ac:dyDescent="0.25">
      <c r="A1449" s="26" t="e">
        <f>MOD(IF(ROW()=2,  0.1,    IF(INDEX(TimeEntry2[WkEnd],ROW()-1)  =INDEX(TimeEntry2[WkEnd],ROW()-2),    INDEX(TimeEntry2[format],ROW()-2),    INDEX(TimeEntry2[format],ROW()-2)    +1)),2)</f>
        <v>#REF!</v>
      </c>
      <c r="B1449" s="6"/>
      <c r="C1449" s="7"/>
      <c r="D1449" s="8" t="s">
        <v>18</v>
      </c>
      <c r="E1449" s="7" t="e">
        <f>IF(TimeEntry2[[#This Row],[Date]]=0,#REF!,G1449+(7-L1449))</f>
        <v>#REF!</v>
      </c>
      <c r="F1449" s="21" t="str">
        <f>INDEX(projects[Charge_Code],MATCH(TimeEntry2[[#This Row],[Project_ID]],projects[Project_ID],0))</f>
        <v>074097-29 STAFF APPRAISAL CC124 (01-124)</v>
      </c>
      <c r="G1449" s="27">
        <f>ROUNDDOWN(TimeEntry2[[#This Row],[Timestamp]],0)</f>
        <v>0</v>
      </c>
      <c r="H1449" s="8">
        <v>2</v>
      </c>
      <c r="I1449" s="8" t="str">
        <f t="shared" si="33"/>
        <v>Normal Time</v>
      </c>
      <c r="J1449" s="8"/>
      <c r="K1449" s="24" t="str">
        <f>INDEX(projects[job number],MATCH(TimeEntry2[[#This Row],[Project_ID]],projects[Project_ID],0))</f>
        <v>074097-29</v>
      </c>
      <c r="L1449" s="8" t="str">
        <f>IF(TimeEntry2[[#This Row],[Date]]=0,"",WEEKDAY(G1449,2))</f>
        <v/>
      </c>
      <c r="M1449" s="28" t="e">
        <f>YEAR(TimeEntry2[[#This Row],[WkEnd]])</f>
        <v>#REF!</v>
      </c>
      <c r="N1449" s="28" t="e">
        <f>WEEKNUM(TimeEntry2[[#This Row],[WkEnd]])</f>
        <v>#REF!</v>
      </c>
      <c r="O1449" s="28" t="e">
        <f>TimeEntry2[[#This Row],[Year]]&amp;"-"&amp;TimeEntry2[[#This Row],[WkNo]]</f>
        <v>#REF!</v>
      </c>
    </row>
    <row r="1450" spans="1:15" x14ac:dyDescent="0.25">
      <c r="A1450" s="26" t="e">
        <f>MOD(IF(ROW()=2,  0.1,    IF(INDEX(TimeEntry2[WkEnd],ROW()-1)  =INDEX(TimeEntry2[WkEnd],ROW()-2),    INDEX(TimeEntry2[format],ROW()-2),    INDEX(TimeEntry2[format],ROW()-2)    +1)),2)</f>
        <v>#REF!</v>
      </c>
      <c r="B1450" s="6"/>
      <c r="C1450" s="7"/>
      <c r="D1450" s="8" t="s">
        <v>60</v>
      </c>
      <c r="E1450" s="7" t="e">
        <f>IF(TimeEntry2[[#This Row],[Date]]=0,#REF!,G1450+(7-L1450))</f>
        <v>#REF!</v>
      </c>
      <c r="F1450" s="21" t="str">
        <f>INDEX(projects[Charge_Code],MATCH(TimeEntry2[[#This Row],[Project_ID]],projects[Project_ID],0))</f>
        <v>074103-30 Engagement cohort</v>
      </c>
      <c r="G1450" s="27">
        <f>ROUNDDOWN(TimeEntry2[[#This Row],[Timestamp]],0)</f>
        <v>0</v>
      </c>
      <c r="H1450" s="8">
        <v>3</v>
      </c>
      <c r="I1450" s="8" t="str">
        <f t="shared" si="33"/>
        <v>Normal Time</v>
      </c>
      <c r="J1450" s="8"/>
      <c r="K1450" s="24" t="str">
        <f>INDEX(projects[job number],MATCH(TimeEntry2[[#This Row],[Project_ID]],projects[Project_ID],0))</f>
        <v>074103-30</v>
      </c>
      <c r="L1450" s="8" t="str">
        <f>IF(TimeEntry2[[#This Row],[Date]]=0,"",WEEKDAY(G1450,2))</f>
        <v/>
      </c>
      <c r="M1450" s="28" t="e">
        <f>YEAR(TimeEntry2[[#This Row],[WkEnd]])</f>
        <v>#REF!</v>
      </c>
      <c r="N1450" s="28" t="e">
        <f>WEEKNUM(TimeEntry2[[#This Row],[WkEnd]])</f>
        <v>#REF!</v>
      </c>
      <c r="O1450" s="28" t="e">
        <f>TimeEntry2[[#This Row],[Year]]&amp;"-"&amp;TimeEntry2[[#This Row],[WkNo]]</f>
        <v>#REF!</v>
      </c>
    </row>
    <row r="1451" spans="1:15" x14ac:dyDescent="0.25">
      <c r="A1451" s="26" t="e">
        <f>MOD(IF(ROW()=2,  0.1,    IF(INDEX(TimeEntry2[WkEnd],ROW()-1)  =INDEX(TimeEntry2[WkEnd],ROW()-2),    INDEX(TimeEntry2[format],ROW()-2),    INDEX(TimeEntry2[format],ROW()-2)    +1)),2)</f>
        <v>#REF!</v>
      </c>
      <c r="B1451" s="6"/>
      <c r="C1451" s="7"/>
      <c r="D1451" s="8" t="s">
        <v>86</v>
      </c>
      <c r="E1451" s="7" t="e">
        <f>IF(TimeEntry2[[#This Row],[Date]]=0,#REF!,G1451+(7-L1451))</f>
        <v>#REF!</v>
      </c>
      <c r="F1451" s="21" t="str">
        <f>INDEX(projects[Charge_Code],MATCH(TimeEntry2[[#This Row],[Project_ID]],projects[Project_ID],0))</f>
        <v>254304-79 HCC - Nursery Ln (01-382)</v>
      </c>
      <c r="G1451" s="27">
        <f>ROUNDDOWN(TimeEntry2[[#This Row],[Timestamp]],0)</f>
        <v>0</v>
      </c>
      <c r="H1451" s="8">
        <v>2.5</v>
      </c>
      <c r="I1451" s="8" t="str">
        <f t="shared" si="33"/>
        <v>Normal Time</v>
      </c>
      <c r="J1451" s="8"/>
      <c r="K1451" s="24" t="str">
        <f>INDEX(projects[job number],MATCH(TimeEntry2[[#This Row],[Project_ID]],projects[Project_ID],0))</f>
        <v>254304-79</v>
      </c>
      <c r="L1451" s="8" t="str">
        <f>IF(TimeEntry2[[#This Row],[Date]]=0,"",WEEKDAY(G1451,2))</f>
        <v/>
      </c>
      <c r="M1451" s="28" t="e">
        <f>YEAR(TimeEntry2[[#This Row],[WkEnd]])</f>
        <v>#REF!</v>
      </c>
      <c r="N1451" s="28" t="e">
        <f>WEEKNUM(TimeEntry2[[#This Row],[WkEnd]])</f>
        <v>#REF!</v>
      </c>
      <c r="O1451" s="28" t="e">
        <f>TimeEntry2[[#This Row],[Year]]&amp;"-"&amp;TimeEntry2[[#This Row],[WkNo]]</f>
        <v>#REF!</v>
      </c>
    </row>
    <row r="1452" spans="1:15" x14ac:dyDescent="0.25">
      <c r="A1452" s="26" t="e">
        <f>MOD(IF(ROW()=2,  0.1,    IF(INDEX(TimeEntry2[WkEnd],ROW()-1)  =INDEX(TimeEntry2[WkEnd],ROW()-2),    INDEX(TimeEntry2[format],ROW()-2),    INDEX(TimeEntry2[format],ROW()-2)    +1)),2)</f>
        <v>#REF!</v>
      </c>
      <c r="B1452" s="6"/>
      <c r="C1452" s="7"/>
      <c r="D1452" s="8" t="s">
        <v>27</v>
      </c>
      <c r="E1452" s="7" t="e">
        <f>IF(TimeEntry2[[#This Row],[Date]]=0,#REF!,G1452+(7-L1452))</f>
        <v>#REF!</v>
      </c>
      <c r="F1452" s="21" t="str">
        <f>INDEX(projects[Charge_Code],MATCH(TimeEntry2[[#This Row],[Project_ID]],projects[Project_ID],0))</f>
        <v>071945-07 BCS - promotional</v>
      </c>
      <c r="G1452" s="27">
        <f>ROUNDDOWN(TimeEntry2[[#This Row],[Timestamp]],0)</f>
        <v>0</v>
      </c>
      <c r="H1452" s="8">
        <v>2</v>
      </c>
      <c r="I1452" s="8" t="str">
        <f t="shared" si="33"/>
        <v>Normal Time</v>
      </c>
      <c r="J1452" s="8"/>
      <c r="K1452" s="24" t="str">
        <f>INDEX(projects[job number],MATCH(TimeEntry2[[#This Row],[Project_ID]],projects[Project_ID],0))</f>
        <v>071945-07</v>
      </c>
      <c r="L1452" s="8" t="str">
        <f>IF(TimeEntry2[[#This Row],[Date]]=0,"",WEEKDAY(G1452,2))</f>
        <v/>
      </c>
      <c r="M1452" s="28" t="e">
        <f>YEAR(TimeEntry2[[#This Row],[WkEnd]])</f>
        <v>#REF!</v>
      </c>
      <c r="N1452" s="28" t="e">
        <f>WEEKNUM(TimeEntry2[[#This Row],[WkEnd]])</f>
        <v>#REF!</v>
      </c>
      <c r="O1452" s="28" t="e">
        <f>TimeEntry2[[#This Row],[Year]]&amp;"-"&amp;TimeEntry2[[#This Row],[WkNo]]</f>
        <v>#REF!</v>
      </c>
    </row>
    <row r="1453" spans="1:15" x14ac:dyDescent="0.25">
      <c r="A1453" s="26" t="e">
        <f>MOD(IF(ROW()=2,  0.1,    IF(INDEX(TimeEntry2[WkEnd],ROW()-1)  =INDEX(TimeEntry2[WkEnd],ROW()-2),    INDEX(TimeEntry2[format],ROW()-2),    INDEX(TimeEntry2[format],ROW()-2)    +1)),2)</f>
        <v>#REF!</v>
      </c>
      <c r="B1453" s="6"/>
      <c r="C1453" s="7"/>
      <c r="D1453" s="8" t="s">
        <v>27</v>
      </c>
      <c r="E1453" s="7" t="e">
        <f>IF(TimeEntry2[[#This Row],[Date]]=0,#REF!,G1453+(7-L1453))</f>
        <v>#REF!</v>
      </c>
      <c r="F1453" s="21" t="str">
        <f>INDEX(projects[Charge_Code],MATCH(TimeEntry2[[#This Row],[Project_ID]],projects[Project_ID],0))</f>
        <v>071945-07 BCS - promotional</v>
      </c>
      <c r="G1453" s="27">
        <f>ROUNDDOWN(TimeEntry2[[#This Row],[Timestamp]],0)</f>
        <v>0</v>
      </c>
      <c r="H1453" s="8">
        <v>1</v>
      </c>
      <c r="I1453" s="8" t="str">
        <f t="shared" si="33"/>
        <v>Normal Time</v>
      </c>
      <c r="J1453" s="8"/>
      <c r="K1453" s="24" t="str">
        <f>INDEX(projects[job number],MATCH(TimeEntry2[[#This Row],[Project_ID]],projects[Project_ID],0))</f>
        <v>071945-07</v>
      </c>
      <c r="L1453" s="8" t="str">
        <f>IF(TimeEntry2[[#This Row],[Date]]=0,"",WEEKDAY(G1453,2))</f>
        <v/>
      </c>
      <c r="M1453" s="28" t="e">
        <f>YEAR(TimeEntry2[[#This Row],[WkEnd]])</f>
        <v>#REF!</v>
      </c>
      <c r="N1453" s="28" t="e">
        <f>WEEKNUM(TimeEntry2[[#This Row],[WkEnd]])</f>
        <v>#REF!</v>
      </c>
      <c r="O1453" s="28" t="e">
        <f>TimeEntry2[[#This Row],[Year]]&amp;"-"&amp;TimeEntry2[[#This Row],[WkNo]]</f>
        <v>#REF!</v>
      </c>
    </row>
    <row r="1454" spans="1:15" x14ac:dyDescent="0.25">
      <c r="A1454" s="26" t="e">
        <f>MOD(IF(ROW()=2,  0.1,    IF(INDEX(TimeEntry2[WkEnd],ROW()-1)  =INDEX(TimeEntry2[WkEnd],ROW()-2),    INDEX(TimeEntry2[format],ROW()-2),    INDEX(TimeEntry2[format],ROW()-2)    +1)),2)</f>
        <v>#REF!</v>
      </c>
      <c r="B1454" s="6"/>
      <c r="C1454" s="7"/>
      <c r="D1454" s="8" t="s">
        <v>60</v>
      </c>
      <c r="E1454" s="7" t="e">
        <f>IF(TimeEntry2[[#This Row],[Date]]=0,#REF!,G1454+(7-L1454))</f>
        <v>#REF!</v>
      </c>
      <c r="F1454" s="21" t="str">
        <f>INDEX(projects[Charge_Code],MATCH(TimeEntry2[[#This Row],[Project_ID]],projects[Project_ID],0))</f>
        <v>074103-30 Engagement cohort</v>
      </c>
      <c r="G1454" s="27">
        <f>ROUNDDOWN(TimeEntry2[[#This Row],[Timestamp]],0)</f>
        <v>0</v>
      </c>
      <c r="H1454" s="8">
        <v>1</v>
      </c>
      <c r="I1454" s="8" t="str">
        <f t="shared" si="33"/>
        <v>Normal Time</v>
      </c>
      <c r="J1454" s="8"/>
      <c r="K1454" s="24" t="str">
        <f>INDEX(projects[job number],MATCH(TimeEntry2[[#This Row],[Project_ID]],projects[Project_ID],0))</f>
        <v>074103-30</v>
      </c>
      <c r="L1454" s="8" t="str">
        <f>IF(TimeEntry2[[#This Row],[Date]]=0,"",WEEKDAY(G1454,2))</f>
        <v/>
      </c>
      <c r="M1454" s="28" t="e">
        <f>YEAR(TimeEntry2[[#This Row],[WkEnd]])</f>
        <v>#REF!</v>
      </c>
      <c r="N1454" s="28" t="e">
        <f>WEEKNUM(TimeEntry2[[#This Row],[WkEnd]])</f>
        <v>#REF!</v>
      </c>
      <c r="O1454" s="28" t="e">
        <f>TimeEntry2[[#This Row],[Year]]&amp;"-"&amp;TimeEntry2[[#This Row],[WkNo]]</f>
        <v>#REF!</v>
      </c>
    </row>
    <row r="1455" spans="1:15" x14ac:dyDescent="0.25">
      <c r="A1455" s="26" t="e">
        <f>MOD(IF(ROW()=2,  0.1,    IF(INDEX(TimeEntry2[WkEnd],ROW()-1)  =INDEX(TimeEntry2[WkEnd],ROW()-2),    INDEX(TimeEntry2[format],ROW()-2),    INDEX(TimeEntry2[format],ROW()-2)    +1)),2)</f>
        <v>#REF!</v>
      </c>
      <c r="B1455" s="6"/>
      <c r="C1455" s="7"/>
      <c r="D1455" s="8" t="s">
        <v>86</v>
      </c>
      <c r="E1455" s="7" t="e">
        <f>IF(TimeEntry2[[#This Row],[Date]]=0,#REF!,G1455+(7-L1455))</f>
        <v>#REF!</v>
      </c>
      <c r="F1455" s="21" t="str">
        <f>INDEX(projects[Charge_Code],MATCH(TimeEntry2[[#This Row],[Project_ID]],projects[Project_ID],0))</f>
        <v>254304-79 HCC - Nursery Ln (01-382)</v>
      </c>
      <c r="G1455" s="27">
        <f>ROUNDDOWN(TimeEntry2[[#This Row],[Timestamp]],0)</f>
        <v>0</v>
      </c>
      <c r="H1455" s="8">
        <v>3.5</v>
      </c>
      <c r="I1455" s="8" t="str">
        <f t="shared" si="33"/>
        <v>Normal Time</v>
      </c>
      <c r="J1455" s="8"/>
      <c r="K1455" s="24" t="str">
        <f>INDEX(projects[job number],MATCH(TimeEntry2[[#This Row],[Project_ID]],projects[Project_ID],0))</f>
        <v>254304-79</v>
      </c>
      <c r="L1455" s="8" t="str">
        <f>IF(TimeEntry2[[#This Row],[Date]]=0,"",WEEKDAY(G1455,2))</f>
        <v/>
      </c>
      <c r="M1455" s="28" t="e">
        <f>YEAR(TimeEntry2[[#This Row],[WkEnd]])</f>
        <v>#REF!</v>
      </c>
      <c r="N1455" s="28" t="e">
        <f>WEEKNUM(TimeEntry2[[#This Row],[WkEnd]])</f>
        <v>#REF!</v>
      </c>
      <c r="O1455" s="28" t="e">
        <f>TimeEntry2[[#This Row],[Year]]&amp;"-"&amp;TimeEntry2[[#This Row],[WkNo]]</f>
        <v>#REF!</v>
      </c>
    </row>
    <row r="1456" spans="1:15" x14ac:dyDescent="0.25">
      <c r="A1456" s="26" t="e">
        <f>MOD(IF(ROW()=2,  0.1,    IF(INDEX(TimeEntry2[WkEnd],ROW()-1)  =INDEX(TimeEntry2[WkEnd],ROW()-2),    INDEX(TimeEntry2[format],ROW()-2),    INDEX(TimeEntry2[format],ROW()-2)    +1)),2)</f>
        <v>#REF!</v>
      </c>
      <c r="B1456" s="6"/>
      <c r="C1456" s="7"/>
      <c r="D1456" s="8" t="s">
        <v>27</v>
      </c>
      <c r="E1456" s="7" t="e">
        <f>IF(TimeEntry2[[#This Row],[Date]]=0,#REF!,G1456+(7-L1456))</f>
        <v>#REF!</v>
      </c>
      <c r="F1456" s="21" t="str">
        <f>INDEX(projects[Charge_Code],MATCH(TimeEntry2[[#This Row],[Project_ID]],projects[Project_ID],0))</f>
        <v>071945-07 BCS - promotional</v>
      </c>
      <c r="G1456" s="27">
        <f>ROUNDDOWN(TimeEntry2[[#This Row],[Timestamp]],0)</f>
        <v>0</v>
      </c>
      <c r="H1456" s="8">
        <v>1</v>
      </c>
      <c r="I1456" s="8" t="str">
        <f t="shared" si="33"/>
        <v>Normal Time</v>
      </c>
      <c r="J1456" s="8"/>
      <c r="K1456" s="24" t="str">
        <f>INDEX(projects[job number],MATCH(TimeEntry2[[#This Row],[Project_ID]],projects[Project_ID],0))</f>
        <v>071945-07</v>
      </c>
      <c r="L1456" s="8" t="str">
        <f>IF(TimeEntry2[[#This Row],[Date]]=0,"",WEEKDAY(G1456,2))</f>
        <v/>
      </c>
      <c r="M1456" s="28" t="e">
        <f>YEAR(TimeEntry2[[#This Row],[WkEnd]])</f>
        <v>#REF!</v>
      </c>
      <c r="N1456" s="28" t="e">
        <f>WEEKNUM(TimeEntry2[[#This Row],[WkEnd]])</f>
        <v>#REF!</v>
      </c>
      <c r="O1456" s="28" t="e">
        <f>TimeEntry2[[#This Row],[Year]]&amp;"-"&amp;TimeEntry2[[#This Row],[WkNo]]</f>
        <v>#REF!</v>
      </c>
    </row>
    <row r="1457" spans="1:15" x14ac:dyDescent="0.25">
      <c r="A1457" s="26" t="e">
        <f>MOD(IF(ROW()=2,  0.1,    IF(INDEX(TimeEntry2[WkEnd],ROW()-1)  =INDEX(TimeEntry2[WkEnd],ROW()-2),    INDEX(TimeEntry2[format],ROW()-2),    INDEX(TimeEntry2[format],ROW()-2)    +1)),2)</f>
        <v>#REF!</v>
      </c>
      <c r="B1457" s="6"/>
      <c r="C1457" s="7"/>
      <c r="D1457" s="8" t="s">
        <v>41</v>
      </c>
      <c r="E1457" s="7" t="e">
        <f>IF(TimeEntry2[[#This Row],[Date]]=0,#REF!,G1457+(7-L1457))</f>
        <v>#REF!</v>
      </c>
      <c r="F1457" s="21" t="str">
        <f>INDEX(projects[Charge_Code],MATCH(TimeEntry2[[#This Row],[Project_ID]],projects[Project_ID],0))</f>
        <v>215526-27 CP - Assessment (01-124)</v>
      </c>
      <c r="G1457" s="27">
        <f>ROUNDDOWN(TimeEntry2[[#This Row],[Timestamp]],0)</f>
        <v>0</v>
      </c>
      <c r="H1457" s="8">
        <v>2</v>
      </c>
      <c r="I1457" s="8" t="str">
        <f t="shared" si="33"/>
        <v>Normal Time</v>
      </c>
      <c r="J1457" s="8"/>
      <c r="K1457" s="24" t="str">
        <f>INDEX(projects[job number],MATCH(TimeEntry2[[#This Row],[Project_ID]],projects[Project_ID],0))</f>
        <v>215526-27</v>
      </c>
      <c r="L1457" s="8" t="str">
        <f>IF(TimeEntry2[[#This Row],[Date]]=0,"",WEEKDAY(G1457,2))</f>
        <v/>
      </c>
      <c r="M1457" s="28" t="e">
        <f>YEAR(TimeEntry2[[#This Row],[WkEnd]])</f>
        <v>#REF!</v>
      </c>
      <c r="N1457" s="28" t="e">
        <f>WEEKNUM(TimeEntry2[[#This Row],[WkEnd]])</f>
        <v>#REF!</v>
      </c>
      <c r="O1457" s="28" t="e">
        <f>TimeEntry2[[#This Row],[Year]]&amp;"-"&amp;TimeEntry2[[#This Row],[WkNo]]</f>
        <v>#REF!</v>
      </c>
    </row>
    <row r="1458" spans="1:15" x14ac:dyDescent="0.25">
      <c r="A1458" s="26" t="e">
        <f>MOD(IF(ROW()=2,  0.1,    IF(INDEX(TimeEntry2[WkEnd],ROW()-1)  =INDEX(TimeEntry2[WkEnd],ROW()-2),    INDEX(TimeEntry2[format],ROW()-2),    INDEX(TimeEntry2[format],ROW()-2)    +1)),2)</f>
        <v>#REF!</v>
      </c>
      <c r="B1458" s="6"/>
      <c r="C1458" s="7"/>
      <c r="D1458" s="8" t="s">
        <v>60</v>
      </c>
      <c r="E1458" s="7" t="e">
        <f>IF(TimeEntry2[[#This Row],[Date]]=0,#REF!,G1458+(7-L1458))</f>
        <v>#REF!</v>
      </c>
      <c r="F1458" s="21" t="str">
        <f>INDEX(projects[Charge_Code],MATCH(TimeEntry2[[#This Row],[Project_ID]],projects[Project_ID],0))</f>
        <v>074103-30 Engagement cohort</v>
      </c>
      <c r="G1458" s="27">
        <f>ROUNDDOWN(TimeEntry2[[#This Row],[Timestamp]],0)</f>
        <v>0</v>
      </c>
      <c r="H1458" s="8">
        <v>1</v>
      </c>
      <c r="I1458" s="8" t="str">
        <f t="shared" si="33"/>
        <v>Normal Time</v>
      </c>
      <c r="J1458" s="8"/>
      <c r="K1458" s="24" t="str">
        <f>INDEX(projects[job number],MATCH(TimeEntry2[[#This Row],[Project_ID]],projects[Project_ID],0))</f>
        <v>074103-30</v>
      </c>
      <c r="L1458" s="8" t="str">
        <f>IF(TimeEntry2[[#This Row],[Date]]=0,"",WEEKDAY(G1458,2))</f>
        <v/>
      </c>
      <c r="M1458" s="28" t="e">
        <f>YEAR(TimeEntry2[[#This Row],[WkEnd]])</f>
        <v>#REF!</v>
      </c>
      <c r="N1458" s="28" t="e">
        <f>WEEKNUM(TimeEntry2[[#This Row],[WkEnd]])</f>
        <v>#REF!</v>
      </c>
      <c r="O1458" s="28" t="e">
        <f>TimeEntry2[[#This Row],[Year]]&amp;"-"&amp;TimeEntry2[[#This Row],[WkNo]]</f>
        <v>#REF!</v>
      </c>
    </row>
    <row r="1459" spans="1:15" x14ac:dyDescent="0.25">
      <c r="A1459" s="26" t="e">
        <f>MOD(IF(ROW()=2,  0.1,    IF(INDEX(TimeEntry2[WkEnd],ROW()-1)  =INDEX(TimeEntry2[WkEnd],ROW()-2),    INDEX(TimeEntry2[format],ROW()-2),    INDEX(TimeEntry2[format],ROW()-2)    +1)),2)</f>
        <v>#REF!</v>
      </c>
      <c r="B1459" s="6"/>
      <c r="C1459" s="7"/>
      <c r="D1459" s="8" t="s">
        <v>207</v>
      </c>
      <c r="E1459" s="7" t="e">
        <f>IF(TimeEntry2[[#This Row],[Date]]=0,#REF!,G1459+(7-L1459))</f>
        <v>#REF!</v>
      </c>
      <c r="F1459" s="21" t="str">
        <f>INDEX(projects[Charge_Code],MATCH(TimeEntry2[[#This Row],[Project_ID]],projects[Project_ID],0))</f>
        <v>264744-00 WLW</v>
      </c>
      <c r="G1459" s="27">
        <f>ROUNDDOWN(TimeEntry2[[#This Row],[Timestamp]],0)</f>
        <v>0</v>
      </c>
      <c r="H1459" s="8">
        <v>3.5</v>
      </c>
      <c r="I1459" s="8" t="str">
        <f t="shared" si="33"/>
        <v>Normal Time</v>
      </c>
      <c r="J1459" s="8"/>
      <c r="K1459" s="24" t="str">
        <f>INDEX(projects[job number],MATCH(TimeEntry2[[#This Row],[Project_ID]],projects[Project_ID],0))</f>
        <v>264744-00</v>
      </c>
      <c r="L1459" s="8" t="str">
        <f>IF(TimeEntry2[[#This Row],[Date]]=0,"",WEEKDAY(G1459,2))</f>
        <v/>
      </c>
      <c r="M1459" s="28" t="e">
        <f>YEAR(TimeEntry2[[#This Row],[WkEnd]])</f>
        <v>#REF!</v>
      </c>
      <c r="N1459" s="28" t="e">
        <f>WEEKNUM(TimeEntry2[[#This Row],[WkEnd]])</f>
        <v>#REF!</v>
      </c>
      <c r="O1459" s="28" t="e">
        <f>TimeEntry2[[#This Row],[Year]]&amp;"-"&amp;TimeEntry2[[#This Row],[WkNo]]</f>
        <v>#REF!</v>
      </c>
    </row>
    <row r="1460" spans="1:15" x14ac:dyDescent="0.25">
      <c r="A1460" s="26" t="e">
        <f>MOD(IF(ROW()=2,  0.1,    IF(INDEX(TimeEntry2[WkEnd],ROW()-1)  =INDEX(TimeEntry2[WkEnd],ROW()-2),    INDEX(TimeEntry2[format],ROW()-2),    INDEX(TimeEntry2[format],ROW()-2)    +1)),2)</f>
        <v>#REF!</v>
      </c>
      <c r="B1460" s="6"/>
      <c r="C1460" s="7"/>
      <c r="D1460" s="8" t="s">
        <v>158</v>
      </c>
      <c r="E1460" s="7" t="e">
        <f>IF(TimeEntry2[[#This Row],[Date]]=0,#REF!,G1460+(7-L1460))</f>
        <v>#REF!</v>
      </c>
      <c r="F1460" s="21" t="str">
        <f>INDEX(projects[Charge_Code],MATCH(TimeEntry2[[#This Row],[Project_ID]],projects[Project_ID],0))</f>
        <v>261723-02 SMP</v>
      </c>
      <c r="G1460" s="27">
        <f>ROUNDDOWN(TimeEntry2[[#This Row],[Timestamp]],0)</f>
        <v>0</v>
      </c>
      <c r="H1460" s="8">
        <v>3.75</v>
      </c>
      <c r="I1460" s="8" t="str">
        <f t="shared" si="33"/>
        <v>Normal Time</v>
      </c>
      <c r="J1460" s="8"/>
      <c r="K1460" s="24" t="str">
        <f>INDEX(projects[job number],MATCH(TimeEntry2[[#This Row],[Project_ID]],projects[Project_ID],0))</f>
        <v>261723-02</v>
      </c>
      <c r="L1460" s="8" t="str">
        <f>IF(TimeEntry2[[#This Row],[Date]]=0,"",WEEKDAY(G1460,2))</f>
        <v/>
      </c>
      <c r="M1460" s="28" t="e">
        <f>YEAR(TimeEntry2[[#This Row],[WkEnd]])</f>
        <v>#REF!</v>
      </c>
      <c r="N1460" s="28" t="e">
        <f>WEEKNUM(TimeEntry2[[#This Row],[WkEnd]])</f>
        <v>#REF!</v>
      </c>
      <c r="O1460" s="28" t="e">
        <f>TimeEntry2[[#This Row],[Year]]&amp;"-"&amp;TimeEntry2[[#This Row],[WkNo]]</f>
        <v>#REF!</v>
      </c>
    </row>
    <row r="1461" spans="1:15" x14ac:dyDescent="0.25">
      <c r="A1461" s="26" t="e">
        <f>MOD(IF(ROW()=2,  0.1,    IF(INDEX(TimeEntry2[WkEnd],ROW()-1)  =INDEX(TimeEntry2[WkEnd],ROW()-2),    INDEX(TimeEntry2[format],ROW()-2),    INDEX(TimeEntry2[format],ROW()-2)    +1)),2)</f>
        <v>#REF!</v>
      </c>
      <c r="B1461" s="6"/>
      <c r="C1461" s="7"/>
      <c r="D1461" s="8" t="s">
        <v>24</v>
      </c>
      <c r="E1461" s="7" t="e">
        <f>IF(TimeEntry2[[#This Row],[Date]]=0,#REF!,G1461+(7-L1461))</f>
        <v>#REF!</v>
      </c>
      <c r="F1461" s="21" t="str">
        <f>INDEX(projects[Charge_Code],MATCH(TimeEntry2[[#This Row],[Project_ID]],projects[Project_ID],0))</f>
        <v>074097-30 LEADERSHIP &amp; MANAGEMENT CC124 (01-124)</v>
      </c>
      <c r="G1461" s="27">
        <f>ROUNDDOWN(TimeEntry2[[#This Row],[Timestamp]],0)</f>
        <v>0</v>
      </c>
      <c r="H1461" s="8">
        <v>3.75</v>
      </c>
      <c r="I1461" s="8" t="str">
        <f t="shared" si="33"/>
        <v>Normal Time</v>
      </c>
      <c r="J1461" s="8"/>
      <c r="K1461" s="24" t="str">
        <f>INDEX(projects[job number],MATCH(TimeEntry2[[#This Row],[Project_ID]],projects[Project_ID],0))</f>
        <v>074097-30</v>
      </c>
      <c r="L1461" s="8" t="str">
        <f>IF(TimeEntry2[[#This Row],[Date]]=0,"",WEEKDAY(G1461,2))</f>
        <v/>
      </c>
      <c r="M1461" s="28" t="e">
        <f>YEAR(TimeEntry2[[#This Row],[WkEnd]])</f>
        <v>#REF!</v>
      </c>
      <c r="N1461" s="28" t="e">
        <f>WEEKNUM(TimeEntry2[[#This Row],[WkEnd]])</f>
        <v>#REF!</v>
      </c>
      <c r="O1461" s="28" t="e">
        <f>TimeEntry2[[#This Row],[Year]]&amp;"-"&amp;TimeEntry2[[#This Row],[WkNo]]</f>
        <v>#REF!</v>
      </c>
    </row>
    <row r="1462" spans="1:15" x14ac:dyDescent="0.25">
      <c r="A1462" s="26" t="e">
        <f>MOD(IF(ROW()=2,  0.1,    IF(INDEX(TimeEntry2[WkEnd],ROW()-1)  =INDEX(TimeEntry2[WkEnd],ROW()-2),    INDEX(TimeEntry2[format],ROW()-2),    INDEX(TimeEntry2[format],ROW()-2)    +1)),2)</f>
        <v>#REF!</v>
      </c>
      <c r="B1462" s="6"/>
      <c r="C1462" s="7"/>
      <c r="D1462" s="8" t="s">
        <v>207</v>
      </c>
      <c r="E1462" s="7" t="e">
        <f>IF(TimeEntry2[[#This Row],[Date]]=0,#REF!,G1462+(7-L1462))</f>
        <v>#REF!</v>
      </c>
      <c r="F1462" s="21" t="str">
        <f>INDEX(projects[Charge_Code],MATCH(TimeEntry2[[#This Row],[Project_ID]],projects[Project_ID],0))</f>
        <v>264744-00 WLW</v>
      </c>
      <c r="G1462" s="27">
        <f>ROUNDDOWN(TimeEntry2[[#This Row],[Timestamp]],0)</f>
        <v>0</v>
      </c>
      <c r="H1462" s="8">
        <v>7.5</v>
      </c>
      <c r="I1462" s="8" t="str">
        <f t="shared" si="33"/>
        <v>Normal Time</v>
      </c>
      <c r="J1462" s="8"/>
      <c r="K1462" s="24" t="str">
        <f>INDEX(projects[job number],MATCH(TimeEntry2[[#This Row],[Project_ID]],projects[Project_ID],0))</f>
        <v>264744-00</v>
      </c>
      <c r="L1462" s="8" t="str">
        <f>IF(TimeEntry2[[#This Row],[Date]]=0,"",WEEKDAY(G1462,2))</f>
        <v/>
      </c>
      <c r="M1462" s="28" t="e">
        <f>YEAR(TimeEntry2[[#This Row],[WkEnd]])</f>
        <v>#REF!</v>
      </c>
      <c r="N1462" s="28" t="e">
        <f>WEEKNUM(TimeEntry2[[#This Row],[WkEnd]])</f>
        <v>#REF!</v>
      </c>
      <c r="O1462" s="28" t="e">
        <f>TimeEntry2[[#This Row],[Year]]&amp;"-"&amp;TimeEntry2[[#This Row],[WkNo]]</f>
        <v>#REF!</v>
      </c>
    </row>
    <row r="1463" spans="1:15" x14ac:dyDescent="0.25">
      <c r="A1463" s="26" t="e">
        <f>MOD(IF(ROW()=2,  0.1,    IF(INDEX(TimeEntry2[WkEnd],ROW()-1)  =INDEX(TimeEntry2[WkEnd],ROW()-2),    INDEX(TimeEntry2[format],ROW()-2),    INDEX(TimeEntry2[format],ROW()-2)    +1)),2)</f>
        <v>#REF!</v>
      </c>
      <c r="B1463" s="6"/>
      <c r="C1463" s="7"/>
      <c r="D1463" s="8" t="s">
        <v>207</v>
      </c>
      <c r="E1463" s="7" t="e">
        <f>IF(TimeEntry2[[#This Row],[Date]]=0,#REF!,G1463+(7-L1463))</f>
        <v>#REF!</v>
      </c>
      <c r="F1463" s="21" t="str">
        <f>INDEX(projects[Charge_Code],MATCH(TimeEntry2[[#This Row],[Project_ID]],projects[Project_ID],0))</f>
        <v>264744-00 WLW</v>
      </c>
      <c r="G1463" s="27">
        <f>ROUNDDOWN(TimeEntry2[[#This Row],[Timestamp]],0)</f>
        <v>0</v>
      </c>
      <c r="H1463" s="8">
        <v>7.5</v>
      </c>
      <c r="I1463" s="8" t="str">
        <f t="shared" si="33"/>
        <v>Normal Time</v>
      </c>
      <c r="J1463" s="8"/>
      <c r="K1463" s="24" t="str">
        <f>INDEX(projects[job number],MATCH(TimeEntry2[[#This Row],[Project_ID]],projects[Project_ID],0))</f>
        <v>264744-00</v>
      </c>
      <c r="L1463" s="8" t="str">
        <f>IF(TimeEntry2[[#This Row],[Date]]=0,"",WEEKDAY(G1463,2))</f>
        <v/>
      </c>
      <c r="M1463" s="28" t="e">
        <f>YEAR(TimeEntry2[[#This Row],[WkEnd]])</f>
        <v>#REF!</v>
      </c>
      <c r="N1463" s="28" t="e">
        <f>WEEKNUM(TimeEntry2[[#This Row],[WkEnd]])</f>
        <v>#REF!</v>
      </c>
      <c r="O1463" s="28" t="e">
        <f>TimeEntry2[[#This Row],[Year]]&amp;"-"&amp;TimeEntry2[[#This Row],[WkNo]]</f>
        <v>#REF!</v>
      </c>
    </row>
    <row r="1464" spans="1:15" x14ac:dyDescent="0.25">
      <c r="A1464" s="26" t="e">
        <f>MOD(IF(ROW()=2,  0.1,    IF(INDEX(TimeEntry2[WkEnd],ROW()-1)  =INDEX(TimeEntry2[WkEnd],ROW()-2),    INDEX(TimeEntry2[format],ROW()-2),    INDEX(TimeEntry2[format],ROW()-2)    +1)),2)</f>
        <v>#REF!</v>
      </c>
      <c r="B1464" s="6"/>
      <c r="C1464" s="7"/>
      <c r="D1464" s="8" t="s">
        <v>27</v>
      </c>
      <c r="E1464" s="7" t="e">
        <f>IF(TimeEntry2[[#This Row],[Date]]=0,#REF!,G1464+(7-L1464))</f>
        <v>#REF!</v>
      </c>
      <c r="F1464" s="21" t="str">
        <f>INDEX(projects[Charge_Code],MATCH(TimeEntry2[[#This Row],[Project_ID]],projects[Project_ID],0))</f>
        <v>071945-07 BCS - promotional</v>
      </c>
      <c r="G1464" s="27">
        <f>ROUNDDOWN(TimeEntry2[[#This Row],[Timestamp]],0)</f>
        <v>0</v>
      </c>
      <c r="H1464" s="8">
        <v>2</v>
      </c>
      <c r="I1464" s="8" t="str">
        <f t="shared" si="33"/>
        <v>Normal Time</v>
      </c>
      <c r="J1464" s="8"/>
      <c r="K1464" s="24" t="str">
        <f>INDEX(projects[job number],MATCH(TimeEntry2[[#This Row],[Project_ID]],projects[Project_ID],0))</f>
        <v>071945-07</v>
      </c>
      <c r="L1464" s="8" t="str">
        <f>IF(TimeEntry2[[#This Row],[Date]]=0,"",WEEKDAY(G1464,2))</f>
        <v/>
      </c>
      <c r="M1464" s="28" t="e">
        <f>YEAR(TimeEntry2[[#This Row],[WkEnd]])</f>
        <v>#REF!</v>
      </c>
      <c r="N1464" s="28" t="e">
        <f>WEEKNUM(TimeEntry2[[#This Row],[WkEnd]])</f>
        <v>#REF!</v>
      </c>
      <c r="O1464" s="28" t="e">
        <f>TimeEntry2[[#This Row],[Year]]&amp;"-"&amp;TimeEntry2[[#This Row],[WkNo]]</f>
        <v>#REF!</v>
      </c>
    </row>
    <row r="1465" spans="1:15" x14ac:dyDescent="0.25">
      <c r="A1465" s="26" t="e">
        <f>MOD(IF(ROW()=2,  0.1,    IF(INDEX(TimeEntry2[WkEnd],ROW()-1)  =INDEX(TimeEntry2[WkEnd],ROW()-2),    INDEX(TimeEntry2[format],ROW()-2),    INDEX(TimeEntry2[format],ROW()-2)    +1)),2)</f>
        <v>#REF!</v>
      </c>
      <c r="B1465" s="6"/>
      <c r="C1465" s="7"/>
      <c r="D1465" s="8" t="s">
        <v>41</v>
      </c>
      <c r="E1465" s="7" t="e">
        <f>IF(TimeEntry2[[#This Row],[Date]]=0,#REF!,G1465+(7-L1465))</f>
        <v>#REF!</v>
      </c>
      <c r="F1465" s="21" t="str">
        <f>INDEX(projects[Charge_Code],MATCH(TimeEntry2[[#This Row],[Project_ID]],projects[Project_ID],0))</f>
        <v>215526-27 CP - Assessment (01-124)</v>
      </c>
      <c r="G1465" s="27">
        <f>ROUNDDOWN(TimeEntry2[[#This Row],[Timestamp]],0)</f>
        <v>0</v>
      </c>
      <c r="H1465" s="8">
        <v>5.5</v>
      </c>
      <c r="I1465" s="8" t="str">
        <f t="shared" si="33"/>
        <v>Normal Time</v>
      </c>
      <c r="J1465" s="8"/>
      <c r="K1465" s="24" t="str">
        <f>INDEX(projects[job number],MATCH(TimeEntry2[[#This Row],[Project_ID]],projects[Project_ID],0))</f>
        <v>215526-27</v>
      </c>
      <c r="L1465" s="8" t="str">
        <f>IF(TimeEntry2[[#This Row],[Date]]=0,"",WEEKDAY(G1465,2))</f>
        <v/>
      </c>
      <c r="M1465" s="28" t="e">
        <f>YEAR(TimeEntry2[[#This Row],[WkEnd]])</f>
        <v>#REF!</v>
      </c>
      <c r="N1465" s="28" t="e">
        <f>WEEKNUM(TimeEntry2[[#This Row],[WkEnd]])</f>
        <v>#REF!</v>
      </c>
      <c r="O1465" s="28" t="e">
        <f>TimeEntry2[[#This Row],[Year]]&amp;"-"&amp;TimeEntry2[[#This Row],[WkNo]]</f>
        <v>#REF!</v>
      </c>
    </row>
    <row r="1466" spans="1:15" x14ac:dyDescent="0.25">
      <c r="A1466" s="26" t="e">
        <f>MOD(IF(ROW()=2,  0.1,    IF(INDEX(TimeEntry2[WkEnd],ROW()-1)  =INDEX(TimeEntry2[WkEnd],ROW()-2),    INDEX(TimeEntry2[format],ROW()-2),    INDEX(TimeEntry2[format],ROW()-2)    +1)),2)</f>
        <v>#REF!</v>
      </c>
      <c r="B1466" s="6"/>
      <c r="C1466" s="7"/>
      <c r="D1466" s="8" t="s">
        <v>158</v>
      </c>
      <c r="E1466" s="7" t="e">
        <f>IF(TimeEntry2[[#This Row],[Date]]=0,#REF!,G1466+(7-L1466))</f>
        <v>#REF!</v>
      </c>
      <c r="F1466" s="21" t="str">
        <f>INDEX(projects[Charge_Code],MATCH(TimeEntry2[[#This Row],[Project_ID]],projects[Project_ID],0))</f>
        <v>261723-02 SMP</v>
      </c>
      <c r="G1466" s="27">
        <f>ROUNDDOWN(TimeEntry2[[#This Row],[Timestamp]],0)</f>
        <v>0</v>
      </c>
      <c r="H1466" s="8">
        <v>1.25</v>
      </c>
      <c r="I1466" s="8" t="str">
        <f t="shared" si="33"/>
        <v>Normal Time</v>
      </c>
      <c r="J1466" s="8"/>
      <c r="K1466" s="24" t="str">
        <f>INDEX(projects[job number],MATCH(TimeEntry2[[#This Row],[Project_ID]],projects[Project_ID],0))</f>
        <v>261723-02</v>
      </c>
      <c r="L1466" s="8" t="str">
        <f>IF(TimeEntry2[[#This Row],[Date]]=0,"",WEEKDAY(G1466,2))</f>
        <v/>
      </c>
      <c r="M1466" s="28" t="e">
        <f>YEAR(TimeEntry2[[#This Row],[WkEnd]])</f>
        <v>#REF!</v>
      </c>
      <c r="N1466" s="28" t="e">
        <f>WEEKNUM(TimeEntry2[[#This Row],[WkEnd]])</f>
        <v>#REF!</v>
      </c>
      <c r="O1466" s="28" t="e">
        <f>TimeEntry2[[#This Row],[Year]]&amp;"-"&amp;TimeEntry2[[#This Row],[WkNo]]</f>
        <v>#REF!</v>
      </c>
    </row>
    <row r="1467" spans="1:15" x14ac:dyDescent="0.25">
      <c r="A1467" s="26" t="e">
        <f>MOD(IF(ROW()=2,  0.1,    IF(INDEX(TimeEntry2[WkEnd],ROW()-1)  =INDEX(TimeEntry2[WkEnd],ROW()-2),    INDEX(TimeEntry2[format],ROW()-2),    INDEX(TimeEntry2[format],ROW()-2)    +1)),2)</f>
        <v>#REF!</v>
      </c>
      <c r="B1467" s="6"/>
      <c r="C1467" s="7"/>
      <c r="D1467" s="8" t="s">
        <v>158</v>
      </c>
      <c r="E1467" s="7" t="e">
        <f>IF(TimeEntry2[[#This Row],[Date]]=0,#REF!,G1467+(7-L1467))</f>
        <v>#REF!</v>
      </c>
      <c r="F1467" s="21" t="str">
        <f>INDEX(projects[Charge_Code],MATCH(TimeEntry2[[#This Row],[Project_ID]],projects[Project_ID],0))</f>
        <v>261723-02 SMP</v>
      </c>
      <c r="G1467" s="27">
        <f>ROUNDDOWN(TimeEntry2[[#This Row],[Timestamp]],0)</f>
        <v>0</v>
      </c>
      <c r="H1467" s="8">
        <v>2.5</v>
      </c>
      <c r="I1467" s="8" t="str">
        <f t="shared" si="33"/>
        <v>Normal Time</v>
      </c>
      <c r="J1467" s="8"/>
      <c r="K1467" s="24" t="str">
        <f>INDEX(projects[job number],MATCH(TimeEntry2[[#This Row],[Project_ID]],projects[Project_ID],0))</f>
        <v>261723-02</v>
      </c>
      <c r="L1467" s="8" t="str">
        <f>IF(TimeEntry2[[#This Row],[Date]]=0,"",WEEKDAY(G1467,2))</f>
        <v/>
      </c>
      <c r="M1467" s="28" t="e">
        <f>YEAR(TimeEntry2[[#This Row],[WkEnd]])</f>
        <v>#REF!</v>
      </c>
      <c r="N1467" s="28" t="e">
        <f>WEEKNUM(TimeEntry2[[#This Row],[WkEnd]])</f>
        <v>#REF!</v>
      </c>
      <c r="O1467" s="28" t="e">
        <f>TimeEntry2[[#This Row],[Year]]&amp;"-"&amp;TimeEntry2[[#This Row],[WkNo]]</f>
        <v>#REF!</v>
      </c>
    </row>
    <row r="1468" spans="1:15" x14ac:dyDescent="0.25">
      <c r="A1468" s="26" t="e">
        <f>MOD(IF(ROW()=2,  0.1,    IF(INDEX(TimeEntry2[WkEnd],ROW()-1)  =INDEX(TimeEntry2[WkEnd],ROW()-2),    INDEX(TimeEntry2[format],ROW()-2),    INDEX(TimeEntry2[format],ROW()-2)    +1)),2)</f>
        <v>#REF!</v>
      </c>
      <c r="B1468" s="6"/>
      <c r="C1468" s="7"/>
      <c r="D1468" s="8" t="s">
        <v>100</v>
      </c>
      <c r="E1468" s="7" t="e">
        <f>IF(TimeEntry2[[#This Row],[Date]]=0,#REF!,G1468+(7-L1468))</f>
        <v>#REF!</v>
      </c>
      <c r="F1468" s="21" t="str">
        <f>INDEX(projects[Charge_Code],MATCH(TimeEntry2[[#This Row],[Project_ID]],projects[Project_ID],0))</f>
        <v>HOLIDAY</v>
      </c>
      <c r="G1468" s="27">
        <f>ROUNDDOWN(TimeEntry2[[#This Row],[Timestamp]],0)</f>
        <v>0</v>
      </c>
      <c r="H1468" s="8">
        <v>3.75</v>
      </c>
      <c r="I1468" s="8" t="str">
        <f t="shared" si="33"/>
        <v>Normal Time</v>
      </c>
      <c r="J1468" s="8"/>
      <c r="K1468" s="24" t="str">
        <f>INDEX(projects[job number],MATCH(TimeEntry2[[#This Row],[Project_ID]],projects[Project_ID],0))</f>
        <v>HOLIDAY</v>
      </c>
      <c r="L1468" s="8" t="str">
        <f>IF(TimeEntry2[[#This Row],[Date]]=0,"",WEEKDAY(G1468,2))</f>
        <v/>
      </c>
      <c r="M1468" s="28" t="e">
        <f>YEAR(TimeEntry2[[#This Row],[WkEnd]])</f>
        <v>#REF!</v>
      </c>
      <c r="N1468" s="28" t="e">
        <f>WEEKNUM(TimeEntry2[[#This Row],[WkEnd]])</f>
        <v>#REF!</v>
      </c>
      <c r="O1468" s="28" t="e">
        <f>TimeEntry2[[#This Row],[Year]]&amp;"-"&amp;TimeEntry2[[#This Row],[WkNo]]</f>
        <v>#REF!</v>
      </c>
    </row>
    <row r="1469" spans="1:15" x14ac:dyDescent="0.25">
      <c r="A1469" s="26" t="e">
        <f>MOD(IF(ROW()=2,  0.1,    IF(INDEX(TimeEntry2[WkEnd],ROW()-1)  =INDEX(TimeEntry2[WkEnd],ROW()-2),    INDEX(TimeEntry2[format],ROW()-2),    INDEX(TimeEntry2[format],ROW()-2)    +1)),2)</f>
        <v>#REF!</v>
      </c>
      <c r="B1469" s="6"/>
      <c r="C1469" s="7"/>
      <c r="D1469" s="8" t="s">
        <v>158</v>
      </c>
      <c r="E1469" s="7" t="e">
        <f>IF(TimeEntry2[[#This Row],[Date]]=0,#REF!,G1469+(7-L1469))</f>
        <v>#REF!</v>
      </c>
      <c r="F1469" s="21" t="str">
        <f>INDEX(projects[Charge_Code],MATCH(TimeEntry2[[#This Row],[Project_ID]],projects[Project_ID],0))</f>
        <v>261723-02 SMP</v>
      </c>
      <c r="G1469" s="27">
        <f>ROUNDDOWN(TimeEntry2[[#This Row],[Timestamp]],0)</f>
        <v>0</v>
      </c>
      <c r="H1469" s="8">
        <v>7.5</v>
      </c>
      <c r="I1469" s="8" t="str">
        <f t="shared" si="33"/>
        <v>Normal Time</v>
      </c>
      <c r="J1469" s="8"/>
      <c r="K1469" s="24" t="str">
        <f>INDEX(projects[job number],MATCH(TimeEntry2[[#This Row],[Project_ID]],projects[Project_ID],0))</f>
        <v>261723-02</v>
      </c>
      <c r="L1469" s="8" t="str">
        <f>IF(TimeEntry2[[#This Row],[Date]]=0,"",WEEKDAY(G1469,2))</f>
        <v/>
      </c>
      <c r="M1469" s="28" t="e">
        <f>YEAR(TimeEntry2[[#This Row],[WkEnd]])</f>
        <v>#REF!</v>
      </c>
      <c r="N1469" s="28" t="e">
        <f>WEEKNUM(TimeEntry2[[#This Row],[WkEnd]])</f>
        <v>#REF!</v>
      </c>
      <c r="O1469" s="28" t="e">
        <f>TimeEntry2[[#This Row],[Year]]&amp;"-"&amp;TimeEntry2[[#This Row],[WkNo]]</f>
        <v>#REF!</v>
      </c>
    </row>
    <row r="1470" spans="1:15" x14ac:dyDescent="0.25">
      <c r="A1470" s="26" t="e">
        <f>MOD(IF(ROW()=2,  0.1,    IF(INDEX(TimeEntry2[WkEnd],ROW()-1)  =INDEX(TimeEntry2[WkEnd],ROW()-2),    INDEX(TimeEntry2[format],ROW()-2),    INDEX(TimeEntry2[format],ROW()-2)    +1)),2)</f>
        <v>#REF!</v>
      </c>
      <c r="B1470" s="6"/>
      <c r="C1470" s="7"/>
      <c r="D1470" s="8" t="s">
        <v>207</v>
      </c>
      <c r="E1470" s="7" t="e">
        <f>IF(TimeEntry2[[#This Row],[Date]]=0,#REF!,G1470+(7-L1470))</f>
        <v>#REF!</v>
      </c>
      <c r="F1470" s="21" t="str">
        <f>INDEX(projects[Charge_Code],MATCH(TimeEntry2[[#This Row],[Project_ID]],projects[Project_ID],0))</f>
        <v>264744-00 WLW</v>
      </c>
      <c r="G1470" s="27">
        <f>ROUNDDOWN(TimeEntry2[[#This Row],[Timestamp]],0)</f>
        <v>0</v>
      </c>
      <c r="H1470" s="8">
        <v>3</v>
      </c>
      <c r="I1470" s="8" t="str">
        <f t="shared" si="33"/>
        <v>Normal Time</v>
      </c>
      <c r="J1470" s="8"/>
      <c r="K1470" s="24" t="str">
        <f>INDEX(projects[job number],MATCH(TimeEntry2[[#This Row],[Project_ID]],projects[Project_ID],0))</f>
        <v>264744-00</v>
      </c>
      <c r="L1470" s="8" t="str">
        <f>IF(TimeEntry2[[#This Row],[Date]]=0,"",WEEKDAY(G1470,2))</f>
        <v/>
      </c>
      <c r="M1470" s="28" t="e">
        <f>YEAR(TimeEntry2[[#This Row],[WkEnd]])</f>
        <v>#REF!</v>
      </c>
      <c r="N1470" s="28" t="e">
        <f>WEEKNUM(TimeEntry2[[#This Row],[WkEnd]])</f>
        <v>#REF!</v>
      </c>
      <c r="O1470" s="28" t="e">
        <f>TimeEntry2[[#This Row],[Year]]&amp;"-"&amp;TimeEntry2[[#This Row],[WkNo]]</f>
        <v>#REF!</v>
      </c>
    </row>
    <row r="1471" spans="1:15" x14ac:dyDescent="0.25">
      <c r="A1471" s="26" t="e">
        <f>MOD(IF(ROW()=2,  0.1,    IF(INDEX(TimeEntry2[WkEnd],ROW()-1)  =INDEX(TimeEntry2[WkEnd],ROW()-2),    INDEX(TimeEntry2[format],ROW()-2),    INDEX(TimeEntry2[format],ROW()-2)    +1)),2)</f>
        <v>#REF!</v>
      </c>
      <c r="B1471" s="6"/>
      <c r="C1471" s="7"/>
      <c r="D1471" s="8" t="s">
        <v>37</v>
      </c>
      <c r="E1471" s="7" t="e">
        <f>IF(TimeEntry2[[#This Row],[Date]]=0,#REF!,G1471+(7-L1471))</f>
        <v>#REF!</v>
      </c>
      <c r="F1471" s="21" t="str">
        <f>INDEX(projects[Charge_Code],MATCH(TimeEntry2[[#This Row],[Project_ID]],projects[Project_ID],0))</f>
        <v>262218-08 CAFA</v>
      </c>
      <c r="G1471" s="27">
        <f>ROUNDDOWN(TimeEntry2[[#This Row],[Timestamp]],0)</f>
        <v>0</v>
      </c>
      <c r="H1471" s="8">
        <v>1</v>
      </c>
      <c r="I1471" s="8" t="str">
        <f t="shared" ref="I1471:I1485" si="34">"Normal Time"</f>
        <v>Normal Time</v>
      </c>
      <c r="J1471" s="8"/>
      <c r="K1471" s="24" t="str">
        <f>INDEX(projects[job number],MATCH(TimeEntry2[[#This Row],[Project_ID]],projects[Project_ID],0))</f>
        <v>262218-08</v>
      </c>
      <c r="L1471" s="8" t="str">
        <f>IF(TimeEntry2[[#This Row],[Date]]=0,"",WEEKDAY(G1471,2))</f>
        <v/>
      </c>
      <c r="M1471" s="28" t="e">
        <f>YEAR(TimeEntry2[[#This Row],[WkEnd]])</f>
        <v>#REF!</v>
      </c>
      <c r="N1471" s="28" t="e">
        <f>WEEKNUM(TimeEntry2[[#This Row],[WkEnd]])</f>
        <v>#REF!</v>
      </c>
      <c r="O1471" s="28" t="e">
        <f>TimeEntry2[[#This Row],[Year]]&amp;"-"&amp;TimeEntry2[[#This Row],[WkNo]]</f>
        <v>#REF!</v>
      </c>
    </row>
    <row r="1472" spans="1:15" x14ac:dyDescent="0.25">
      <c r="A1472" s="26" t="e">
        <f>MOD(IF(ROW()=2,  0.1,    IF(INDEX(TimeEntry2[WkEnd],ROW()-1)  =INDEX(TimeEntry2[WkEnd],ROW()-2),    INDEX(TimeEntry2[format],ROW()-2),    INDEX(TimeEntry2[format],ROW()-2)    +1)),2)</f>
        <v>#REF!</v>
      </c>
      <c r="B1472" s="6"/>
      <c r="C1472" s="7"/>
      <c r="D1472" s="8" t="s">
        <v>37</v>
      </c>
      <c r="E1472" s="7" t="e">
        <f>IF(TimeEntry2[[#This Row],[Date]]=0,#REF!,G1472+(7-L1472))</f>
        <v>#REF!</v>
      </c>
      <c r="F1472" s="21" t="str">
        <f>INDEX(projects[Charge_Code],MATCH(TimeEntry2[[#This Row],[Project_ID]],projects[Project_ID],0))</f>
        <v>262218-08 CAFA</v>
      </c>
      <c r="G1472" s="27">
        <f>ROUNDDOWN(TimeEntry2[[#This Row],[Timestamp]],0)</f>
        <v>0</v>
      </c>
      <c r="H1472" s="8">
        <v>3.5</v>
      </c>
      <c r="I1472" s="8" t="str">
        <f t="shared" si="34"/>
        <v>Normal Time</v>
      </c>
      <c r="J1472" s="8"/>
      <c r="K1472" s="24" t="str">
        <f>INDEX(projects[job number],MATCH(TimeEntry2[[#This Row],[Project_ID]],projects[Project_ID],0))</f>
        <v>262218-08</v>
      </c>
      <c r="L1472" s="8" t="str">
        <f>IF(TimeEntry2[[#This Row],[Date]]=0,"",WEEKDAY(G1472,2))</f>
        <v/>
      </c>
      <c r="M1472" s="28" t="e">
        <f>YEAR(TimeEntry2[[#This Row],[WkEnd]])</f>
        <v>#REF!</v>
      </c>
      <c r="N1472" s="28" t="e">
        <f>WEEKNUM(TimeEntry2[[#This Row],[WkEnd]])</f>
        <v>#REF!</v>
      </c>
      <c r="O1472" s="28" t="e">
        <f>TimeEntry2[[#This Row],[Year]]&amp;"-"&amp;TimeEntry2[[#This Row],[WkNo]]</f>
        <v>#REF!</v>
      </c>
    </row>
    <row r="1473" spans="1:15" x14ac:dyDescent="0.25">
      <c r="A1473" s="26" t="e">
        <f>MOD(IF(ROW()=2,  0.1,    IF(INDEX(TimeEntry2[WkEnd],ROW()-1)  =INDEX(TimeEntry2[WkEnd],ROW()-2),    INDEX(TimeEntry2[format],ROW()-2),    INDEX(TimeEntry2[format],ROW()-2)    +1)),2)</f>
        <v>#REF!</v>
      </c>
      <c r="B1473" s="32"/>
      <c r="C1473" s="33"/>
      <c r="D1473" s="8" t="s">
        <v>207</v>
      </c>
      <c r="E1473" s="7" t="e">
        <f>IF(TimeEntry2[[#This Row],[Date]]=0,#REF!,G1473+(7-L1473))</f>
        <v>#REF!</v>
      </c>
      <c r="F1473" s="21" t="str">
        <f>INDEX(projects[Charge_Code],MATCH(TimeEntry2[[#This Row],[Project_ID]],projects[Project_ID],0))</f>
        <v>264744-00 WLW</v>
      </c>
      <c r="G1473" s="27">
        <f>ROUNDDOWN(TimeEntry2[[#This Row],[Timestamp]],0)</f>
        <v>0</v>
      </c>
      <c r="H1473" s="8">
        <v>2</v>
      </c>
      <c r="I1473" s="8" t="str">
        <f t="shared" si="34"/>
        <v>Normal Time</v>
      </c>
      <c r="J1473" s="8"/>
      <c r="K1473" s="24" t="str">
        <f>INDEX(projects[job number],MATCH(TimeEntry2[[#This Row],[Project_ID]],projects[Project_ID],0))</f>
        <v>264744-00</v>
      </c>
      <c r="L1473" s="8" t="str">
        <f>IF(TimeEntry2[[#This Row],[Date]]=0,"",WEEKDAY(G1473,2))</f>
        <v/>
      </c>
      <c r="M1473" s="28" t="e">
        <f>YEAR(TimeEntry2[[#This Row],[WkEnd]])</f>
        <v>#REF!</v>
      </c>
      <c r="N1473" s="28" t="e">
        <f>WEEKNUM(TimeEntry2[[#This Row],[WkEnd]])</f>
        <v>#REF!</v>
      </c>
      <c r="O1473" s="28" t="e">
        <f>TimeEntry2[[#This Row],[Year]]&amp;"-"&amp;TimeEntry2[[#This Row],[WkNo]]</f>
        <v>#REF!</v>
      </c>
    </row>
    <row r="1474" spans="1:15" x14ac:dyDescent="0.25">
      <c r="A1474" s="26" t="e">
        <f>MOD(IF(ROW()=2,  0.1,    IF(INDEX(TimeEntry2[WkEnd],ROW()-1)  =INDEX(TimeEntry2[WkEnd],ROW()-2),    INDEX(TimeEntry2[format],ROW()-2),    INDEX(TimeEntry2[format],ROW()-2)    +1)),2)</f>
        <v>#REF!</v>
      </c>
      <c r="B1474" s="34"/>
      <c r="C1474" s="35"/>
      <c r="D1474" s="8" t="s">
        <v>27</v>
      </c>
      <c r="E1474" s="7" t="e">
        <f>IF(TimeEntry2[[#This Row],[Date]]=0,#REF!,G1474+(7-L1474))</f>
        <v>#REF!</v>
      </c>
      <c r="F1474" s="21" t="str">
        <f>INDEX(projects[Charge_Code],MATCH(TimeEntry2[[#This Row],[Project_ID]],projects[Project_ID],0))</f>
        <v>071945-07 BCS - promotional</v>
      </c>
      <c r="G1474" s="27">
        <f>ROUNDDOWN(TimeEntry2[[#This Row],[Timestamp]],0)</f>
        <v>0</v>
      </c>
      <c r="H1474" s="8">
        <v>2</v>
      </c>
      <c r="I1474" s="8" t="str">
        <f t="shared" si="34"/>
        <v>Normal Time</v>
      </c>
      <c r="J1474" s="8"/>
      <c r="K1474" s="24" t="str">
        <f>INDEX(projects[job number],MATCH(TimeEntry2[[#This Row],[Project_ID]],projects[Project_ID],0))</f>
        <v>071945-07</v>
      </c>
      <c r="L1474" s="8" t="str">
        <f>IF(TimeEntry2[[#This Row],[Date]]=0,"",WEEKDAY(G1474,2))</f>
        <v/>
      </c>
      <c r="M1474" s="28" t="e">
        <f>YEAR(TimeEntry2[[#This Row],[WkEnd]])</f>
        <v>#REF!</v>
      </c>
      <c r="N1474" s="28" t="e">
        <f>WEEKNUM(TimeEntry2[[#This Row],[WkEnd]])</f>
        <v>#REF!</v>
      </c>
      <c r="O1474" s="28" t="e">
        <f>TimeEntry2[[#This Row],[Year]]&amp;"-"&amp;TimeEntry2[[#This Row],[WkNo]]</f>
        <v>#REF!</v>
      </c>
    </row>
    <row r="1475" spans="1:15" x14ac:dyDescent="0.25">
      <c r="A1475" s="26" t="e">
        <f>MOD(IF(ROW()=2,  0.1,    IF(INDEX(TimeEntry2[WkEnd],ROW()-1)  =INDEX(TimeEntry2[WkEnd],ROW()-2),    INDEX(TimeEntry2[format],ROW()-2),    INDEX(TimeEntry2[format],ROW()-2)    +1)),2)</f>
        <v>#REF!</v>
      </c>
      <c r="B1475" s="6"/>
      <c r="C1475" s="7"/>
      <c r="D1475" s="8" t="s">
        <v>27</v>
      </c>
      <c r="E1475" s="7" t="e">
        <f>IF(TimeEntry2[[#This Row],[Date]]=0,#REF!,G1475+(7-L1475))</f>
        <v>#REF!</v>
      </c>
      <c r="F1475" s="21" t="str">
        <f>INDEX(projects[Charge_Code],MATCH(TimeEntry2[[#This Row],[Project_ID]],projects[Project_ID],0))</f>
        <v>071945-07 BCS - promotional</v>
      </c>
      <c r="G1475" s="27">
        <f>ROUNDDOWN(TimeEntry2[[#This Row],[Timestamp]],0)</f>
        <v>0</v>
      </c>
      <c r="H1475" s="8">
        <v>3.5</v>
      </c>
      <c r="I1475" s="8" t="str">
        <f t="shared" si="34"/>
        <v>Normal Time</v>
      </c>
      <c r="J1475" s="8"/>
      <c r="K1475" s="24" t="str">
        <f>INDEX(projects[job number],MATCH(TimeEntry2[[#This Row],[Project_ID]],projects[Project_ID],0))</f>
        <v>071945-07</v>
      </c>
      <c r="L1475" s="8" t="str">
        <f>IF(TimeEntry2[[#This Row],[Date]]=0,"",WEEKDAY(G1475,2))</f>
        <v/>
      </c>
      <c r="M1475" s="28" t="e">
        <f>YEAR(TimeEntry2[[#This Row],[WkEnd]])</f>
        <v>#REF!</v>
      </c>
      <c r="N1475" s="28" t="e">
        <f>WEEKNUM(TimeEntry2[[#This Row],[WkEnd]])</f>
        <v>#REF!</v>
      </c>
      <c r="O1475" s="28" t="e">
        <f>TimeEntry2[[#This Row],[Year]]&amp;"-"&amp;TimeEntry2[[#This Row],[WkNo]]</f>
        <v>#REF!</v>
      </c>
    </row>
    <row r="1476" spans="1:15" x14ac:dyDescent="0.25">
      <c r="A1476" s="26" t="e">
        <f>MOD(IF(ROW()=2,  0.1,    IF(INDEX(TimeEntry2[WkEnd],ROW()-1)  =INDEX(TimeEntry2[WkEnd],ROW()-2),    INDEX(TimeEntry2[format],ROW()-2),    INDEX(TimeEntry2[format],ROW()-2)    +1)),2)</f>
        <v>#REF!</v>
      </c>
      <c r="B1476" s="6"/>
      <c r="C1476" s="7"/>
      <c r="D1476" s="8" t="s">
        <v>27</v>
      </c>
      <c r="E1476" s="7" t="e">
        <f>IF(TimeEntry2[[#This Row],[Date]]=0,#REF!,G1476+(7-L1476))</f>
        <v>#REF!</v>
      </c>
      <c r="F1476" s="21" t="str">
        <f>INDEX(projects[Charge_Code],MATCH(TimeEntry2[[#This Row],[Project_ID]],projects[Project_ID],0))</f>
        <v>071945-07 BCS - promotional</v>
      </c>
      <c r="G1476" s="27">
        <f>ROUNDDOWN(TimeEntry2[[#This Row],[Timestamp]],0)</f>
        <v>0</v>
      </c>
      <c r="H1476" s="8">
        <v>2</v>
      </c>
      <c r="I1476" s="8" t="str">
        <f t="shared" si="34"/>
        <v>Normal Time</v>
      </c>
      <c r="J1476" s="8"/>
      <c r="K1476" s="24" t="str">
        <f>INDEX(projects[job number],MATCH(TimeEntry2[[#This Row],[Project_ID]],projects[Project_ID],0))</f>
        <v>071945-07</v>
      </c>
      <c r="L1476" s="8" t="str">
        <f>IF(TimeEntry2[[#This Row],[Date]]=0,"",WEEKDAY(G1476,2))</f>
        <v/>
      </c>
      <c r="M1476" s="28" t="e">
        <f>YEAR(TimeEntry2[[#This Row],[WkEnd]])</f>
        <v>#REF!</v>
      </c>
      <c r="N1476" s="28" t="e">
        <f>WEEKNUM(TimeEntry2[[#This Row],[WkEnd]])</f>
        <v>#REF!</v>
      </c>
      <c r="O1476" s="28" t="e">
        <f>TimeEntry2[[#This Row],[Year]]&amp;"-"&amp;TimeEntry2[[#This Row],[WkNo]]</f>
        <v>#REF!</v>
      </c>
    </row>
    <row r="1477" spans="1:15" x14ac:dyDescent="0.25">
      <c r="A1477" s="26" t="e">
        <f>MOD(IF(ROW()=2,  0.1,    IF(INDEX(TimeEntry2[WkEnd],ROW()-1)  =INDEX(TimeEntry2[WkEnd],ROW()-2),    INDEX(TimeEntry2[format],ROW()-2),    INDEX(TimeEntry2[format],ROW()-2)    +1)),2)</f>
        <v>#REF!</v>
      </c>
      <c r="B1477" s="6"/>
      <c r="C1477" s="7"/>
      <c r="D1477" s="8" t="s">
        <v>124</v>
      </c>
      <c r="E1477" s="7" t="e">
        <f>IF(TimeEntry2[[#This Row],[Date]]=0,#REF!,G1477+(7-L1477))</f>
        <v>#REF!</v>
      </c>
      <c r="F1477" s="21" t="str">
        <f>INDEX(projects[Charge_Code],MATCH(TimeEntry2[[#This Row],[Project_ID]],projects[Project_ID],0))</f>
        <v>252076-05 Intro to bridges</v>
      </c>
      <c r="G1477" s="27">
        <f>ROUNDDOWN(TimeEntry2[[#This Row],[Timestamp]],0)</f>
        <v>0</v>
      </c>
      <c r="H1477" s="8">
        <v>2.5</v>
      </c>
      <c r="I1477" s="8" t="str">
        <f t="shared" si="34"/>
        <v>Normal Time</v>
      </c>
      <c r="J1477" s="8"/>
      <c r="K1477" s="24" t="str">
        <f>INDEX(projects[job number],MATCH(TimeEntry2[[#This Row],[Project_ID]],projects[Project_ID],0))</f>
        <v>252076-05</v>
      </c>
      <c r="L1477" s="8" t="str">
        <f>IF(TimeEntry2[[#This Row],[Date]]=0,"",WEEKDAY(G1477,2))</f>
        <v/>
      </c>
      <c r="M1477" s="28" t="e">
        <f>YEAR(TimeEntry2[[#This Row],[WkEnd]])</f>
        <v>#REF!</v>
      </c>
      <c r="N1477" s="28" t="e">
        <f>WEEKNUM(TimeEntry2[[#This Row],[WkEnd]])</f>
        <v>#REF!</v>
      </c>
      <c r="O1477" s="28" t="e">
        <f>TimeEntry2[[#This Row],[Year]]&amp;"-"&amp;TimeEntry2[[#This Row],[WkNo]]</f>
        <v>#REF!</v>
      </c>
    </row>
    <row r="1478" spans="1:15" x14ac:dyDescent="0.25">
      <c r="A1478" s="26" t="e">
        <f>MOD(IF(ROW()=2,  0.1,    IF(INDEX(TimeEntry2[WkEnd],ROW()-1)  =INDEX(TimeEntry2[WkEnd],ROW()-2),    INDEX(TimeEntry2[format],ROW()-2),    INDEX(TimeEntry2[format],ROW()-2)    +1)),2)</f>
        <v>#REF!</v>
      </c>
      <c r="B1478" s="6"/>
      <c r="C1478" s="7"/>
      <c r="D1478" s="8" t="s">
        <v>207</v>
      </c>
      <c r="E1478" s="7" t="e">
        <f>IF(TimeEntry2[[#This Row],[Date]]=0,#REF!,G1478+(7-L1478))</f>
        <v>#REF!</v>
      </c>
      <c r="F1478" s="21" t="str">
        <f>INDEX(projects[Charge_Code],MATCH(TimeEntry2[[#This Row],[Project_ID]],projects[Project_ID],0))</f>
        <v>264744-00 WLW</v>
      </c>
      <c r="G1478" s="27">
        <f>ROUNDDOWN(TimeEntry2[[#This Row],[Timestamp]],0)</f>
        <v>0</v>
      </c>
      <c r="H1478" s="8">
        <v>3</v>
      </c>
      <c r="I1478" s="8" t="str">
        <f t="shared" si="34"/>
        <v>Normal Time</v>
      </c>
      <c r="J1478" s="8"/>
      <c r="K1478" s="24" t="str">
        <f>INDEX(projects[job number],MATCH(TimeEntry2[[#This Row],[Project_ID]],projects[Project_ID],0))</f>
        <v>264744-00</v>
      </c>
      <c r="L1478" s="8" t="str">
        <f>IF(TimeEntry2[[#This Row],[Date]]=0,"",WEEKDAY(G1478,2))</f>
        <v/>
      </c>
      <c r="M1478" s="28" t="e">
        <f>YEAR(TimeEntry2[[#This Row],[WkEnd]])</f>
        <v>#REF!</v>
      </c>
      <c r="N1478" s="28" t="e">
        <f>WEEKNUM(TimeEntry2[[#This Row],[WkEnd]])</f>
        <v>#REF!</v>
      </c>
      <c r="O1478" s="28" t="e">
        <f>TimeEntry2[[#This Row],[Year]]&amp;"-"&amp;TimeEntry2[[#This Row],[WkNo]]</f>
        <v>#REF!</v>
      </c>
    </row>
    <row r="1479" spans="1:15" x14ac:dyDescent="0.25">
      <c r="A1479" s="26" t="e">
        <f>MOD(IF(ROW()=2,  0.1,    IF(INDEX(TimeEntry2[WkEnd],ROW()-1)  =INDEX(TimeEntry2[WkEnd],ROW()-2),    INDEX(TimeEntry2[format],ROW()-2),    INDEX(TimeEntry2[format],ROW()-2)    +1)),2)</f>
        <v>#REF!</v>
      </c>
      <c r="B1479" s="6"/>
      <c r="C1479" s="7"/>
      <c r="D1479" s="8" t="s">
        <v>207</v>
      </c>
      <c r="E1479" s="7" t="e">
        <f>IF(TimeEntry2[[#This Row],[Date]]=0,#REF!,G1479+(7-L1479))</f>
        <v>#REF!</v>
      </c>
      <c r="F1479" s="21" t="str">
        <f>INDEX(projects[Charge_Code],MATCH(TimeEntry2[[#This Row],[Project_ID]],projects[Project_ID],0))</f>
        <v>264744-00 WLW</v>
      </c>
      <c r="G1479" s="27">
        <f>ROUNDDOWN(TimeEntry2[[#This Row],[Timestamp]],0)</f>
        <v>0</v>
      </c>
      <c r="H1479" s="8">
        <v>3.5</v>
      </c>
      <c r="I1479" s="8" t="str">
        <f t="shared" si="34"/>
        <v>Normal Time</v>
      </c>
      <c r="J1479" s="8"/>
      <c r="K1479" s="24" t="str">
        <f>INDEX(projects[job number],MATCH(TimeEntry2[[#This Row],[Project_ID]],projects[Project_ID],0))</f>
        <v>264744-00</v>
      </c>
      <c r="L1479" s="8" t="str">
        <f>IF(TimeEntry2[[#This Row],[Date]]=0,"",WEEKDAY(G1479,2))</f>
        <v/>
      </c>
      <c r="M1479" s="28" t="e">
        <f>YEAR(TimeEntry2[[#This Row],[WkEnd]])</f>
        <v>#REF!</v>
      </c>
      <c r="N1479" s="28" t="e">
        <f>WEEKNUM(TimeEntry2[[#This Row],[WkEnd]])</f>
        <v>#REF!</v>
      </c>
      <c r="O1479" s="28" t="e">
        <f>TimeEntry2[[#This Row],[Year]]&amp;"-"&amp;TimeEntry2[[#This Row],[WkNo]]</f>
        <v>#REF!</v>
      </c>
    </row>
    <row r="1480" spans="1:15" x14ac:dyDescent="0.25">
      <c r="A1480" s="26" t="e">
        <f>MOD(IF(ROW()=2,  0.1,    IF(INDEX(TimeEntry2[WkEnd],ROW()-1)  =INDEX(TimeEntry2[WkEnd],ROW()-2),    INDEX(TimeEntry2[format],ROW()-2),    INDEX(TimeEntry2[format],ROW()-2)    +1)),2)</f>
        <v>#REF!</v>
      </c>
      <c r="B1480" s="6"/>
      <c r="C1480" s="7"/>
      <c r="D1480" s="8" t="s">
        <v>37</v>
      </c>
      <c r="E1480" s="7" t="e">
        <f>IF(TimeEntry2[[#This Row],[Date]]=0,#REF!,G1480+(7-L1480))</f>
        <v>#REF!</v>
      </c>
      <c r="F1480" s="21" t="str">
        <f>INDEX(projects[Charge_Code],MATCH(TimeEntry2[[#This Row],[Project_ID]],projects[Project_ID],0))</f>
        <v>262218-08 CAFA</v>
      </c>
      <c r="G1480" s="27">
        <f>ROUNDDOWN(TimeEntry2[[#This Row],[Timestamp]],0)</f>
        <v>0</v>
      </c>
      <c r="H1480" s="8">
        <v>4</v>
      </c>
      <c r="I1480" s="8" t="str">
        <f t="shared" si="34"/>
        <v>Normal Time</v>
      </c>
      <c r="J1480" s="8"/>
      <c r="K1480" s="24" t="str">
        <f>INDEX(projects[job number],MATCH(TimeEntry2[[#This Row],[Project_ID]],projects[Project_ID],0))</f>
        <v>262218-08</v>
      </c>
      <c r="L1480" s="8" t="str">
        <f>IF(TimeEntry2[[#This Row],[Date]]=0,"",WEEKDAY(G1480,2))</f>
        <v/>
      </c>
      <c r="M1480" s="28" t="e">
        <f>YEAR(TimeEntry2[[#This Row],[WkEnd]])</f>
        <v>#REF!</v>
      </c>
      <c r="N1480" s="28" t="e">
        <f>WEEKNUM(TimeEntry2[[#This Row],[WkEnd]])</f>
        <v>#REF!</v>
      </c>
      <c r="O1480" s="28" t="e">
        <f>TimeEntry2[[#This Row],[Year]]&amp;"-"&amp;TimeEntry2[[#This Row],[WkNo]]</f>
        <v>#REF!</v>
      </c>
    </row>
    <row r="1481" spans="1:15" x14ac:dyDescent="0.25">
      <c r="A1481" s="26" t="e">
        <f>MOD(IF(ROW()=2,  0.1,    IF(INDEX(TimeEntry2[WkEnd],ROW()-1)  =INDEX(TimeEntry2[WkEnd],ROW()-2),    INDEX(TimeEntry2[format],ROW()-2),    INDEX(TimeEntry2[format],ROW()-2)    +1)),2)</f>
        <v>#REF!</v>
      </c>
      <c r="B1481" s="6"/>
      <c r="C1481" s="7"/>
      <c r="D1481" s="8" t="s">
        <v>37</v>
      </c>
      <c r="E1481" s="7" t="e">
        <f>IF(TimeEntry2[[#This Row],[Date]]=0,#REF!,G1481+(7-L1481))</f>
        <v>#REF!</v>
      </c>
      <c r="F1481" s="21" t="str">
        <f>INDEX(projects[Charge_Code],MATCH(TimeEntry2[[#This Row],[Project_ID]],projects[Project_ID],0))</f>
        <v>262218-08 CAFA</v>
      </c>
      <c r="G1481" s="27">
        <f>ROUNDDOWN(TimeEntry2[[#This Row],[Timestamp]],0)</f>
        <v>0</v>
      </c>
      <c r="H1481" s="8">
        <v>7.5</v>
      </c>
      <c r="I1481" s="8" t="str">
        <f t="shared" si="34"/>
        <v>Normal Time</v>
      </c>
      <c r="J1481" s="8"/>
      <c r="K1481" s="24" t="str">
        <f>INDEX(projects[job number],MATCH(TimeEntry2[[#This Row],[Project_ID]],projects[Project_ID],0))</f>
        <v>262218-08</v>
      </c>
      <c r="L1481" s="8" t="str">
        <f>IF(TimeEntry2[[#This Row],[Date]]=0,"",WEEKDAY(G1481,2))</f>
        <v/>
      </c>
      <c r="M1481" s="28" t="e">
        <f>YEAR(TimeEntry2[[#This Row],[WkEnd]])</f>
        <v>#REF!</v>
      </c>
      <c r="N1481" s="28" t="e">
        <f>WEEKNUM(TimeEntry2[[#This Row],[WkEnd]])</f>
        <v>#REF!</v>
      </c>
      <c r="O1481" s="28" t="e">
        <f>TimeEntry2[[#This Row],[Year]]&amp;"-"&amp;TimeEntry2[[#This Row],[WkNo]]</f>
        <v>#REF!</v>
      </c>
    </row>
    <row r="1482" spans="1:15" x14ac:dyDescent="0.25">
      <c r="A1482" s="26" t="e">
        <f>MOD(IF(ROW()=2,  0.1,    IF(INDEX(TimeEntry2[WkEnd],ROW()-1)  =INDEX(TimeEntry2[WkEnd],ROW()-2),    INDEX(TimeEntry2[format],ROW()-2),    INDEX(TimeEntry2[format],ROW()-2)    +1)),2)</f>
        <v>#REF!</v>
      </c>
      <c r="B1482" s="6"/>
      <c r="C1482" s="7"/>
      <c r="D1482" s="8" t="s">
        <v>158</v>
      </c>
      <c r="E1482" s="7" t="e">
        <f>IF(TimeEntry2[[#This Row],[Date]]=0,#REF!,G1482+(7-L1482))</f>
        <v>#REF!</v>
      </c>
      <c r="F1482" s="21" t="str">
        <f>INDEX(projects[Charge_Code],MATCH(TimeEntry2[[#This Row],[Project_ID]],projects[Project_ID],0))</f>
        <v>261723-02 SMP</v>
      </c>
      <c r="G1482" s="27">
        <f>ROUNDDOWN(TimeEntry2[[#This Row],[Timestamp]],0)</f>
        <v>0</v>
      </c>
      <c r="H1482" s="8">
        <v>7.5</v>
      </c>
      <c r="I1482" s="8" t="str">
        <f t="shared" si="34"/>
        <v>Normal Time</v>
      </c>
      <c r="J1482" s="8"/>
      <c r="K1482" s="24" t="str">
        <f>INDEX(projects[job number],MATCH(TimeEntry2[[#This Row],[Project_ID]],projects[Project_ID],0))</f>
        <v>261723-02</v>
      </c>
      <c r="L1482" s="8" t="str">
        <f>IF(TimeEntry2[[#This Row],[Date]]=0,"",WEEKDAY(G1482,2))</f>
        <v/>
      </c>
      <c r="M1482" s="28" t="e">
        <f>YEAR(TimeEntry2[[#This Row],[WkEnd]])</f>
        <v>#REF!</v>
      </c>
      <c r="N1482" s="28" t="e">
        <f>WEEKNUM(TimeEntry2[[#This Row],[WkEnd]])</f>
        <v>#REF!</v>
      </c>
      <c r="O1482" s="28" t="e">
        <f>TimeEntry2[[#This Row],[Year]]&amp;"-"&amp;TimeEntry2[[#This Row],[WkNo]]</f>
        <v>#REF!</v>
      </c>
    </row>
    <row r="1483" spans="1:15" x14ac:dyDescent="0.25">
      <c r="A1483" s="26" t="e">
        <f>MOD(IF(ROW()=2,  0.1,    IF(INDEX(TimeEntry2[WkEnd],ROW()-1)  =INDEX(TimeEntry2[WkEnd],ROW()-2),    INDEX(TimeEntry2[format],ROW()-2),    INDEX(TimeEntry2[format],ROW()-2)    +1)),2)</f>
        <v>#REF!</v>
      </c>
      <c r="B1483" s="6"/>
      <c r="C1483" s="7"/>
      <c r="D1483" s="8" t="s">
        <v>207</v>
      </c>
      <c r="E1483" s="7" t="e">
        <f>IF(TimeEntry2[[#This Row],[Date]]=0,#REF!,G1483+(7-L1483))</f>
        <v>#REF!</v>
      </c>
      <c r="F1483" s="21" t="str">
        <f>INDEX(projects[Charge_Code],MATCH(TimeEntry2[[#This Row],[Project_ID]],projects[Project_ID],0))</f>
        <v>264744-00 WLW</v>
      </c>
      <c r="G1483" s="27">
        <f>ROUNDDOWN(TimeEntry2[[#This Row],[Timestamp]],0)</f>
        <v>0</v>
      </c>
      <c r="H1483" s="8">
        <v>3.75</v>
      </c>
      <c r="I1483" s="8" t="str">
        <f t="shared" si="34"/>
        <v>Normal Time</v>
      </c>
      <c r="J1483" s="8"/>
      <c r="K1483" s="24" t="str">
        <f>INDEX(projects[job number],MATCH(TimeEntry2[[#This Row],[Project_ID]],projects[Project_ID],0))</f>
        <v>264744-00</v>
      </c>
      <c r="L1483" s="8" t="str">
        <f>IF(TimeEntry2[[#This Row],[Date]]=0,"",WEEKDAY(G1483,2))</f>
        <v/>
      </c>
      <c r="M1483" s="28" t="e">
        <f>YEAR(TimeEntry2[[#This Row],[WkEnd]])</f>
        <v>#REF!</v>
      </c>
      <c r="N1483" s="28" t="e">
        <f>WEEKNUM(TimeEntry2[[#This Row],[WkEnd]])</f>
        <v>#REF!</v>
      </c>
      <c r="O1483" s="28" t="e">
        <f>TimeEntry2[[#This Row],[Year]]&amp;"-"&amp;TimeEntry2[[#This Row],[WkNo]]</f>
        <v>#REF!</v>
      </c>
    </row>
    <row r="1484" spans="1:15" x14ac:dyDescent="0.25">
      <c r="A1484" s="26" t="e">
        <f>MOD(IF(ROW()=2,  0.1,    IF(INDEX(TimeEntry2[WkEnd],ROW()-1)  =INDEX(TimeEntry2[WkEnd],ROW()-2),    INDEX(TimeEntry2[format],ROW()-2),    INDEX(TimeEntry2[format],ROW()-2)    +1)),2)</f>
        <v>#REF!</v>
      </c>
      <c r="B1484" s="6"/>
      <c r="C1484" s="7"/>
      <c r="D1484" s="8" t="s">
        <v>60</v>
      </c>
      <c r="E1484" s="7" t="e">
        <f>IF(TimeEntry2[[#This Row],[Date]]=0,#REF!,G1484+(7-L1484))</f>
        <v>#REF!</v>
      </c>
      <c r="F1484" s="21" t="str">
        <f>INDEX(projects[Charge_Code],MATCH(TimeEntry2[[#This Row],[Project_ID]],projects[Project_ID],0))</f>
        <v>074103-30 Engagement cohort</v>
      </c>
      <c r="G1484" s="27">
        <f>ROUNDDOWN(TimeEntry2[[#This Row],[Timestamp]],0)</f>
        <v>0</v>
      </c>
      <c r="H1484" s="8">
        <v>3.75</v>
      </c>
      <c r="I1484" s="8" t="str">
        <f t="shared" si="34"/>
        <v>Normal Time</v>
      </c>
      <c r="J1484" s="8"/>
      <c r="K1484" s="24" t="str">
        <f>INDEX(projects[job number],MATCH(TimeEntry2[[#This Row],[Project_ID]],projects[Project_ID],0))</f>
        <v>074103-30</v>
      </c>
      <c r="L1484" s="8" t="str">
        <f>IF(TimeEntry2[[#This Row],[Date]]=0,"",WEEKDAY(G1484,2))</f>
        <v/>
      </c>
      <c r="M1484" s="28" t="e">
        <f>YEAR(TimeEntry2[[#This Row],[WkEnd]])</f>
        <v>#REF!</v>
      </c>
      <c r="N1484" s="28" t="e">
        <f>WEEKNUM(TimeEntry2[[#This Row],[WkEnd]])</f>
        <v>#REF!</v>
      </c>
      <c r="O1484" s="28" t="e">
        <f>TimeEntry2[[#This Row],[Year]]&amp;"-"&amp;TimeEntry2[[#This Row],[WkNo]]</f>
        <v>#REF!</v>
      </c>
    </row>
    <row r="1485" spans="1:15" x14ac:dyDescent="0.25">
      <c r="A1485" s="26" t="e">
        <f>MOD(IF(ROW()=2,  0.1,    IF(INDEX(TimeEntry2[WkEnd],ROW()-1)  =INDEX(TimeEntry2[WkEnd],ROW()-2),    INDEX(TimeEntry2[format],ROW()-2),    INDEX(TimeEntry2[format],ROW()-2)    +1)),2)</f>
        <v>#REF!</v>
      </c>
      <c r="B1485" s="6"/>
      <c r="C1485" s="7"/>
      <c r="D1485" s="8" t="s">
        <v>158</v>
      </c>
      <c r="E1485" s="7" t="e">
        <f>IF(TimeEntry2[[#This Row],[Date]]=0,#REF!,G1485+(7-L1485))</f>
        <v>#REF!</v>
      </c>
      <c r="F1485" s="21" t="str">
        <f>INDEX(projects[Charge_Code],MATCH(TimeEntry2[[#This Row],[Project_ID]],projects[Project_ID],0))</f>
        <v>261723-02 SMP</v>
      </c>
      <c r="G1485" s="27">
        <f>ROUNDDOWN(TimeEntry2[[#This Row],[Timestamp]],0)</f>
        <v>0</v>
      </c>
      <c r="H1485" s="8">
        <v>7.5</v>
      </c>
      <c r="I1485" s="8" t="str">
        <f t="shared" si="34"/>
        <v>Normal Time</v>
      </c>
      <c r="J1485" s="8"/>
      <c r="K1485" s="24" t="str">
        <f>INDEX(projects[job number],MATCH(TimeEntry2[[#This Row],[Project_ID]],projects[Project_ID],0))</f>
        <v>261723-02</v>
      </c>
      <c r="L1485" s="8" t="str">
        <f>IF(TimeEntry2[[#This Row],[Date]]=0,"",WEEKDAY(G1485,2))</f>
        <v/>
      </c>
      <c r="M1485" s="28" t="e">
        <f>YEAR(TimeEntry2[[#This Row],[WkEnd]])</f>
        <v>#REF!</v>
      </c>
      <c r="N1485" s="28" t="e">
        <f>WEEKNUM(TimeEntry2[[#This Row],[WkEnd]])</f>
        <v>#REF!</v>
      </c>
      <c r="O1485" s="28" t="e">
        <f>TimeEntry2[[#This Row],[Year]]&amp;"-"&amp;TimeEntry2[[#This Row],[WkNo]]</f>
        <v>#REF!</v>
      </c>
    </row>
    <row r="1486" spans="1:15" x14ac:dyDescent="0.25">
      <c r="A1486" s="10" t="s">
        <v>946</v>
      </c>
      <c r="H1486" s="23"/>
      <c r="O1486">
        <f>SUBTOTAL(103,TimeEntry2[WkRef])</f>
        <v>1484</v>
      </c>
    </row>
  </sheetData>
  <conditionalFormatting sqref="A308 A310:B1485 A232:B306 C232:E1485 A226:E230 A68:E223 G68:J223 G226:J230 G232:J1485 L232:O1485 L226:O230 F52:F1485 A2:O2 A5:J67 K5:K1485 L5:O223">
    <cfRule type="expression" dxfId="14" priority="15">
      <formula>$A2=1.1</formula>
    </cfRule>
  </conditionalFormatting>
  <conditionalFormatting sqref="A307 G307">
    <cfRule type="expression" dxfId="13" priority="14">
      <formula>$A307=1.1</formula>
    </cfRule>
  </conditionalFormatting>
  <conditionalFormatting sqref="B307">
    <cfRule type="expression" dxfId="12" priority="13">
      <formula>$A307=1.1</formula>
    </cfRule>
  </conditionalFormatting>
  <conditionalFormatting sqref="B308">
    <cfRule type="expression" dxfId="11" priority="12">
      <formula>$A308=1.1</formula>
    </cfRule>
  </conditionalFormatting>
  <conditionalFormatting sqref="A309 G309">
    <cfRule type="expression" dxfId="10" priority="11">
      <formula>$A309=1.1</formula>
    </cfRule>
  </conditionalFormatting>
  <conditionalFormatting sqref="B309">
    <cfRule type="expression" dxfId="9" priority="10">
      <formula>$A309=1.1</formula>
    </cfRule>
  </conditionalFormatting>
  <conditionalFormatting sqref="A225:C225 E225 G225:J225 L225:O225">
    <cfRule type="expression" dxfId="8" priority="9">
      <formula>$A225=1.1</formula>
    </cfRule>
  </conditionalFormatting>
  <conditionalFormatting sqref="D225">
    <cfRule type="expression" dxfId="7" priority="8">
      <formula>$A225=1.1</formula>
    </cfRule>
  </conditionalFormatting>
  <conditionalFormatting sqref="A224 C224:E224 G224:J224 L224:O224">
    <cfRule type="expression" dxfId="6" priority="7">
      <formula>$A224=1.1</formula>
    </cfRule>
  </conditionalFormatting>
  <conditionalFormatting sqref="B224">
    <cfRule type="expression" dxfId="5" priority="6">
      <formula>$A224=1.1</formula>
    </cfRule>
  </conditionalFormatting>
  <conditionalFormatting sqref="A231 C231:E231 G231:J231 L231:O231">
    <cfRule type="expression" dxfId="4" priority="5">
      <formula>$A231=1.1</formula>
    </cfRule>
  </conditionalFormatting>
  <conditionalFormatting sqref="B231">
    <cfRule type="expression" dxfId="3" priority="4">
      <formula>$A231=1.1</formula>
    </cfRule>
  </conditionalFormatting>
  <conditionalFormatting sqref="A3:O4">
    <cfRule type="expression" dxfId="2" priority="1">
      <formula>$A3=1.1</formula>
    </cfRule>
  </conditionalFormatting>
  <dataValidations count="1">
    <dataValidation type="list" allowBlank="1" showInputMessage="1" showErrorMessage="1" sqref="D1:D1485" xr:uid="{C9DD4E30-177D-456F-ABA8-463995EBAAEB}">
      <formula1>INDIRECT("projects[Project_ID]")</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30DD7-55DB-45DB-B4A2-E85A9484EEE2}">
  <dimension ref="A3:B605"/>
  <sheetViews>
    <sheetView workbookViewId="0">
      <selection activeCell="B26" sqref="B26"/>
    </sheetView>
  </sheetViews>
  <sheetFormatPr defaultRowHeight="15" x14ac:dyDescent="0.25"/>
  <cols>
    <col min="1" max="1" width="19.7109375" bestFit="1" customWidth="1"/>
    <col min="2" max="2" width="12.7109375" bestFit="1" customWidth="1"/>
  </cols>
  <sheetData>
    <row r="3" spans="1:2" x14ac:dyDescent="0.25">
      <c r="A3" s="37" t="s">
        <v>970</v>
      </c>
      <c r="B3" t="s">
        <v>973</v>
      </c>
    </row>
    <row r="4" spans="1:2" x14ac:dyDescent="0.25">
      <c r="A4" s="38">
        <v>44612</v>
      </c>
      <c r="B4" s="39">
        <v>37.5</v>
      </c>
    </row>
    <row r="5" spans="1:2" x14ac:dyDescent="0.25">
      <c r="A5" s="40" t="s">
        <v>228</v>
      </c>
      <c r="B5" s="39">
        <v>7.5</v>
      </c>
    </row>
    <row r="6" spans="1:2" x14ac:dyDescent="0.25">
      <c r="A6" s="40" t="s">
        <v>240</v>
      </c>
      <c r="B6" s="39">
        <v>7.5</v>
      </c>
    </row>
    <row r="7" spans="1:2" x14ac:dyDescent="0.25">
      <c r="A7" s="40" t="s">
        <v>226</v>
      </c>
      <c r="B7" s="39">
        <v>7.5</v>
      </c>
    </row>
    <row r="8" spans="1:2" x14ac:dyDescent="0.25">
      <c r="A8" s="40" t="s">
        <v>224</v>
      </c>
      <c r="B8" s="39">
        <v>7.5</v>
      </c>
    </row>
    <row r="9" spans="1:2" x14ac:dyDescent="0.25">
      <c r="A9" s="40" t="s">
        <v>225</v>
      </c>
      <c r="B9" s="39">
        <v>7.5</v>
      </c>
    </row>
    <row r="10" spans="1:2" x14ac:dyDescent="0.25">
      <c r="A10" s="38">
        <v>44605</v>
      </c>
      <c r="B10" s="39">
        <v>37.5</v>
      </c>
    </row>
    <row r="11" spans="1:2" x14ac:dyDescent="0.25">
      <c r="A11" s="40" t="s">
        <v>228</v>
      </c>
      <c r="B11" s="39">
        <v>7.5</v>
      </c>
    </row>
    <row r="12" spans="1:2" x14ac:dyDescent="0.25">
      <c r="A12" s="40" t="s">
        <v>240</v>
      </c>
      <c r="B12" s="39">
        <v>7.5</v>
      </c>
    </row>
    <row r="13" spans="1:2" x14ac:dyDescent="0.25">
      <c r="A13" s="40" t="s">
        <v>226</v>
      </c>
      <c r="B13" s="39">
        <v>7.5</v>
      </c>
    </row>
    <row r="14" spans="1:2" x14ac:dyDescent="0.25">
      <c r="A14" s="40" t="s">
        <v>225</v>
      </c>
      <c r="B14" s="39">
        <v>7.5</v>
      </c>
    </row>
    <row r="15" spans="1:2" x14ac:dyDescent="0.25">
      <c r="A15" s="40" t="s">
        <v>293</v>
      </c>
      <c r="B15" s="39">
        <v>7.5</v>
      </c>
    </row>
    <row r="16" spans="1:2" x14ac:dyDescent="0.25">
      <c r="A16" s="38">
        <v>44598</v>
      </c>
      <c r="B16" s="39">
        <v>37.5</v>
      </c>
    </row>
    <row r="17" spans="1:2" x14ac:dyDescent="0.25">
      <c r="A17" s="40" t="s">
        <v>228</v>
      </c>
      <c r="B17" s="39">
        <v>7.5</v>
      </c>
    </row>
    <row r="18" spans="1:2" x14ac:dyDescent="0.25">
      <c r="A18" s="40" t="s">
        <v>240</v>
      </c>
      <c r="B18" s="39">
        <v>7.5</v>
      </c>
    </row>
    <row r="19" spans="1:2" x14ac:dyDescent="0.25">
      <c r="A19" s="40" t="s">
        <v>226</v>
      </c>
      <c r="B19" s="39">
        <v>7.5</v>
      </c>
    </row>
    <row r="20" spans="1:2" x14ac:dyDescent="0.25">
      <c r="A20" s="40" t="s">
        <v>225</v>
      </c>
      <c r="B20" s="39">
        <v>7.5</v>
      </c>
    </row>
    <row r="21" spans="1:2" x14ac:dyDescent="0.25">
      <c r="A21" s="40" t="s">
        <v>293</v>
      </c>
      <c r="B21" s="39">
        <v>7.5</v>
      </c>
    </row>
    <row r="22" spans="1:2" x14ac:dyDescent="0.25">
      <c r="A22" s="38">
        <v>44591</v>
      </c>
      <c r="B22" s="39">
        <v>37.5</v>
      </c>
    </row>
    <row r="23" spans="1:2" x14ac:dyDescent="0.25">
      <c r="A23" s="40" t="s">
        <v>228</v>
      </c>
      <c r="B23" s="39">
        <v>7.5</v>
      </c>
    </row>
    <row r="24" spans="1:2" x14ac:dyDescent="0.25">
      <c r="A24" s="40" t="s">
        <v>240</v>
      </c>
      <c r="B24" s="39">
        <v>7.5</v>
      </c>
    </row>
    <row r="25" spans="1:2" x14ac:dyDescent="0.25">
      <c r="A25" s="40" t="s">
        <v>226</v>
      </c>
      <c r="B25" s="39">
        <v>7.5</v>
      </c>
    </row>
    <row r="26" spans="1:2" x14ac:dyDescent="0.25">
      <c r="A26" s="40" t="s">
        <v>224</v>
      </c>
      <c r="B26" s="39">
        <v>7.5</v>
      </c>
    </row>
    <row r="27" spans="1:2" x14ac:dyDescent="0.25">
      <c r="A27" s="40" t="s">
        <v>225</v>
      </c>
      <c r="B27" s="39">
        <v>7.5</v>
      </c>
    </row>
    <row r="28" spans="1:2" x14ac:dyDescent="0.25">
      <c r="A28" s="38">
        <v>44584</v>
      </c>
      <c r="B28" s="39">
        <v>37.5</v>
      </c>
    </row>
    <row r="29" spans="1:2" x14ac:dyDescent="0.25">
      <c r="A29" s="40" t="s">
        <v>228</v>
      </c>
      <c r="B29" s="39">
        <v>7.5</v>
      </c>
    </row>
    <row r="30" spans="1:2" x14ac:dyDescent="0.25">
      <c r="A30" s="40" t="s">
        <v>240</v>
      </c>
      <c r="B30" s="39">
        <v>7.5</v>
      </c>
    </row>
    <row r="31" spans="1:2" x14ac:dyDescent="0.25">
      <c r="A31" s="40" t="s">
        <v>226</v>
      </c>
      <c r="B31" s="39">
        <v>7.5</v>
      </c>
    </row>
    <row r="32" spans="1:2" x14ac:dyDescent="0.25">
      <c r="A32" s="40" t="s">
        <v>224</v>
      </c>
      <c r="B32" s="39">
        <v>7.5</v>
      </c>
    </row>
    <row r="33" spans="1:2" x14ac:dyDescent="0.25">
      <c r="A33" s="40" t="s">
        <v>225</v>
      </c>
      <c r="B33" s="39">
        <v>7.5</v>
      </c>
    </row>
    <row r="34" spans="1:2" x14ac:dyDescent="0.25">
      <c r="A34" s="38">
        <v>44577</v>
      </c>
      <c r="B34" s="39">
        <v>37.5</v>
      </c>
    </row>
    <row r="35" spans="1:2" x14ac:dyDescent="0.25">
      <c r="A35" s="40" t="s">
        <v>228</v>
      </c>
      <c r="B35" s="39">
        <v>7.5</v>
      </c>
    </row>
    <row r="36" spans="1:2" x14ac:dyDescent="0.25">
      <c r="A36" s="40" t="s">
        <v>240</v>
      </c>
      <c r="B36" s="39">
        <v>7.5</v>
      </c>
    </row>
    <row r="37" spans="1:2" x14ac:dyDescent="0.25">
      <c r="A37" s="40" t="s">
        <v>226</v>
      </c>
      <c r="B37" s="39">
        <v>7.5</v>
      </c>
    </row>
    <row r="38" spans="1:2" x14ac:dyDescent="0.25">
      <c r="A38" s="40" t="s">
        <v>224</v>
      </c>
      <c r="B38" s="39">
        <v>7.5</v>
      </c>
    </row>
    <row r="39" spans="1:2" x14ac:dyDescent="0.25">
      <c r="A39" s="40" t="s">
        <v>225</v>
      </c>
      <c r="B39" s="39">
        <v>7.5</v>
      </c>
    </row>
    <row r="40" spans="1:2" x14ac:dyDescent="0.25">
      <c r="A40" s="38">
        <v>44570</v>
      </c>
      <c r="B40" s="39">
        <v>37.5</v>
      </c>
    </row>
    <row r="41" spans="1:2" x14ac:dyDescent="0.25">
      <c r="A41" s="40" t="s">
        <v>228</v>
      </c>
      <c r="B41" s="39">
        <v>7.5</v>
      </c>
    </row>
    <row r="42" spans="1:2" x14ac:dyDescent="0.25">
      <c r="A42" s="40" t="s">
        <v>240</v>
      </c>
      <c r="B42" s="39">
        <v>7.5</v>
      </c>
    </row>
    <row r="43" spans="1:2" x14ac:dyDescent="0.25">
      <c r="A43" s="40" t="s">
        <v>226</v>
      </c>
      <c r="B43" s="39">
        <v>7.5</v>
      </c>
    </row>
    <row r="44" spans="1:2" x14ac:dyDescent="0.25">
      <c r="A44" s="40" t="s">
        <v>224</v>
      </c>
      <c r="B44" s="39">
        <v>7.5</v>
      </c>
    </row>
    <row r="45" spans="1:2" x14ac:dyDescent="0.25">
      <c r="A45" s="40" t="s">
        <v>225</v>
      </c>
      <c r="B45" s="39">
        <v>7.5</v>
      </c>
    </row>
    <row r="46" spans="1:2" x14ac:dyDescent="0.25">
      <c r="A46" s="38">
        <v>44563</v>
      </c>
      <c r="B46" s="39">
        <v>37.5</v>
      </c>
    </row>
    <row r="47" spans="1:2" x14ac:dyDescent="0.25">
      <c r="A47" s="40" t="s">
        <v>228</v>
      </c>
      <c r="B47" s="39">
        <v>7.5</v>
      </c>
    </row>
    <row r="48" spans="1:2" x14ac:dyDescent="0.25">
      <c r="A48" s="40" t="s">
        <v>240</v>
      </c>
      <c r="B48" s="39">
        <v>7.5</v>
      </c>
    </row>
    <row r="49" spans="1:2" x14ac:dyDescent="0.25">
      <c r="A49" s="40" t="s">
        <v>226</v>
      </c>
      <c r="B49" s="39">
        <v>7.5</v>
      </c>
    </row>
    <row r="50" spans="1:2" x14ac:dyDescent="0.25">
      <c r="A50" s="40" t="s">
        <v>225</v>
      </c>
      <c r="B50" s="39">
        <v>7.5</v>
      </c>
    </row>
    <row r="51" spans="1:2" x14ac:dyDescent="0.25">
      <c r="A51" s="40" t="s">
        <v>293</v>
      </c>
      <c r="B51" s="39">
        <v>7.5</v>
      </c>
    </row>
    <row r="52" spans="1:2" x14ac:dyDescent="0.25">
      <c r="A52" s="38">
        <v>44556</v>
      </c>
      <c r="B52" s="39">
        <v>37.5</v>
      </c>
    </row>
    <row r="53" spans="1:2" x14ac:dyDescent="0.25">
      <c r="A53" s="40" t="s">
        <v>228</v>
      </c>
      <c r="B53" s="39">
        <v>7.5</v>
      </c>
    </row>
    <row r="54" spans="1:2" x14ac:dyDescent="0.25">
      <c r="A54" s="40" t="s">
        <v>240</v>
      </c>
      <c r="B54" s="39">
        <v>7.5</v>
      </c>
    </row>
    <row r="55" spans="1:2" x14ac:dyDescent="0.25">
      <c r="A55" s="40" t="s">
        <v>226</v>
      </c>
      <c r="B55" s="39">
        <v>7.5</v>
      </c>
    </row>
    <row r="56" spans="1:2" x14ac:dyDescent="0.25">
      <c r="A56" s="40" t="s">
        <v>225</v>
      </c>
      <c r="B56" s="39">
        <v>7.5</v>
      </c>
    </row>
    <row r="57" spans="1:2" x14ac:dyDescent="0.25">
      <c r="A57" s="40" t="s">
        <v>293</v>
      </c>
      <c r="B57" s="39">
        <v>7.5</v>
      </c>
    </row>
    <row r="58" spans="1:2" x14ac:dyDescent="0.25">
      <c r="A58" s="38">
        <v>44549</v>
      </c>
      <c r="B58" s="39">
        <v>37.5</v>
      </c>
    </row>
    <row r="59" spans="1:2" x14ac:dyDescent="0.25">
      <c r="A59" s="40" t="s">
        <v>228</v>
      </c>
      <c r="B59" s="39">
        <v>7.5</v>
      </c>
    </row>
    <row r="60" spans="1:2" x14ac:dyDescent="0.25">
      <c r="A60" s="40" t="s">
        <v>240</v>
      </c>
      <c r="B60" s="39">
        <v>7.5</v>
      </c>
    </row>
    <row r="61" spans="1:2" x14ac:dyDescent="0.25">
      <c r="A61" s="40" t="s">
        <v>226</v>
      </c>
      <c r="B61" s="39">
        <v>7.5</v>
      </c>
    </row>
    <row r="62" spans="1:2" x14ac:dyDescent="0.25">
      <c r="A62" s="40" t="s">
        <v>224</v>
      </c>
      <c r="B62" s="39">
        <v>7.5</v>
      </c>
    </row>
    <row r="63" spans="1:2" x14ac:dyDescent="0.25">
      <c r="A63" s="40" t="s">
        <v>225</v>
      </c>
      <c r="B63" s="39">
        <v>7.5</v>
      </c>
    </row>
    <row r="64" spans="1:2" x14ac:dyDescent="0.25">
      <c r="A64" s="38">
        <v>44542</v>
      </c>
      <c r="B64" s="39">
        <v>37.5</v>
      </c>
    </row>
    <row r="65" spans="1:2" x14ac:dyDescent="0.25">
      <c r="A65" s="40" t="s">
        <v>228</v>
      </c>
      <c r="B65" s="39">
        <v>7.5</v>
      </c>
    </row>
    <row r="66" spans="1:2" x14ac:dyDescent="0.25">
      <c r="A66" s="40" t="s">
        <v>240</v>
      </c>
      <c r="B66" s="39">
        <v>7.5</v>
      </c>
    </row>
    <row r="67" spans="1:2" x14ac:dyDescent="0.25">
      <c r="A67" s="40" t="s">
        <v>226</v>
      </c>
      <c r="B67" s="39">
        <v>7.5</v>
      </c>
    </row>
    <row r="68" spans="1:2" x14ac:dyDescent="0.25">
      <c r="A68" s="40" t="s">
        <v>224</v>
      </c>
      <c r="B68" s="39">
        <v>7.5</v>
      </c>
    </row>
    <row r="69" spans="1:2" x14ac:dyDescent="0.25">
      <c r="A69" s="40" t="s">
        <v>225</v>
      </c>
      <c r="B69" s="39">
        <v>7.5</v>
      </c>
    </row>
    <row r="70" spans="1:2" x14ac:dyDescent="0.25">
      <c r="A70" s="38">
        <v>44535</v>
      </c>
      <c r="B70" s="39">
        <v>37.5</v>
      </c>
    </row>
    <row r="71" spans="1:2" x14ac:dyDescent="0.25">
      <c r="A71" s="40" t="s">
        <v>228</v>
      </c>
      <c r="B71" s="39">
        <v>7.5</v>
      </c>
    </row>
    <row r="72" spans="1:2" x14ac:dyDescent="0.25">
      <c r="A72" s="40" t="s">
        <v>240</v>
      </c>
      <c r="B72" s="39">
        <v>7.5</v>
      </c>
    </row>
    <row r="73" spans="1:2" x14ac:dyDescent="0.25">
      <c r="A73" s="40" t="s">
        <v>226</v>
      </c>
      <c r="B73" s="39">
        <v>7.5</v>
      </c>
    </row>
    <row r="74" spans="1:2" x14ac:dyDescent="0.25">
      <c r="A74" s="40" t="s">
        <v>224</v>
      </c>
      <c r="B74" s="39">
        <v>7.5</v>
      </c>
    </row>
    <row r="75" spans="1:2" x14ac:dyDescent="0.25">
      <c r="A75" s="40" t="s">
        <v>225</v>
      </c>
      <c r="B75" s="39">
        <v>7.5</v>
      </c>
    </row>
    <row r="76" spans="1:2" x14ac:dyDescent="0.25">
      <c r="A76" s="38">
        <v>44528</v>
      </c>
      <c r="B76" s="39">
        <v>37.5</v>
      </c>
    </row>
    <row r="77" spans="1:2" x14ac:dyDescent="0.25">
      <c r="A77" s="40" t="s">
        <v>228</v>
      </c>
      <c r="B77" s="39">
        <v>7.5</v>
      </c>
    </row>
    <row r="78" spans="1:2" x14ac:dyDescent="0.25">
      <c r="A78" s="40" t="s">
        <v>240</v>
      </c>
      <c r="B78" s="39">
        <v>7.5</v>
      </c>
    </row>
    <row r="79" spans="1:2" x14ac:dyDescent="0.25">
      <c r="A79" s="40" t="s">
        <v>226</v>
      </c>
      <c r="B79" s="39">
        <v>7.5</v>
      </c>
    </row>
    <row r="80" spans="1:2" x14ac:dyDescent="0.25">
      <c r="A80" s="40" t="s">
        <v>225</v>
      </c>
      <c r="B80" s="39">
        <v>7.5</v>
      </c>
    </row>
    <row r="81" spans="1:2" x14ac:dyDescent="0.25">
      <c r="A81" s="40" t="s">
        <v>293</v>
      </c>
      <c r="B81" s="39">
        <v>7.5</v>
      </c>
    </row>
    <row r="82" spans="1:2" x14ac:dyDescent="0.25">
      <c r="A82" s="38">
        <v>44521</v>
      </c>
      <c r="B82" s="39">
        <v>37.5</v>
      </c>
    </row>
    <row r="83" spans="1:2" x14ac:dyDescent="0.25">
      <c r="A83" s="40" t="s">
        <v>228</v>
      </c>
      <c r="B83" s="39">
        <v>7.5</v>
      </c>
    </row>
    <row r="84" spans="1:2" x14ac:dyDescent="0.25">
      <c r="A84" s="40" t="s">
        <v>240</v>
      </c>
      <c r="B84" s="39">
        <v>7.5</v>
      </c>
    </row>
    <row r="85" spans="1:2" x14ac:dyDescent="0.25">
      <c r="A85" s="40" t="s">
        <v>226</v>
      </c>
      <c r="B85" s="39">
        <v>7.5</v>
      </c>
    </row>
    <row r="86" spans="1:2" x14ac:dyDescent="0.25">
      <c r="A86" s="40" t="s">
        <v>224</v>
      </c>
      <c r="B86" s="39">
        <v>7.5</v>
      </c>
    </row>
    <row r="87" spans="1:2" x14ac:dyDescent="0.25">
      <c r="A87" s="40" t="s">
        <v>225</v>
      </c>
      <c r="B87" s="39">
        <v>7.5</v>
      </c>
    </row>
    <row r="88" spans="1:2" x14ac:dyDescent="0.25">
      <c r="A88" s="38">
        <v>44514</v>
      </c>
      <c r="B88" s="39">
        <v>37.5</v>
      </c>
    </row>
    <row r="89" spans="1:2" x14ac:dyDescent="0.25">
      <c r="A89" s="40" t="s">
        <v>228</v>
      </c>
      <c r="B89" s="39">
        <v>7.5</v>
      </c>
    </row>
    <row r="90" spans="1:2" x14ac:dyDescent="0.25">
      <c r="A90" s="40" t="s">
        <v>240</v>
      </c>
      <c r="B90" s="39">
        <v>7.5</v>
      </c>
    </row>
    <row r="91" spans="1:2" x14ac:dyDescent="0.25">
      <c r="A91" s="40" t="s">
        <v>226</v>
      </c>
      <c r="B91" s="39">
        <v>7.5</v>
      </c>
    </row>
    <row r="92" spans="1:2" x14ac:dyDescent="0.25">
      <c r="A92" s="40" t="s">
        <v>224</v>
      </c>
      <c r="B92" s="39">
        <v>7.5</v>
      </c>
    </row>
    <row r="93" spans="1:2" x14ac:dyDescent="0.25">
      <c r="A93" s="40" t="s">
        <v>225</v>
      </c>
      <c r="B93" s="39">
        <v>7.5</v>
      </c>
    </row>
    <row r="94" spans="1:2" x14ac:dyDescent="0.25">
      <c r="A94" s="38">
        <v>44507</v>
      </c>
      <c r="B94" s="39">
        <v>37.5</v>
      </c>
    </row>
    <row r="95" spans="1:2" x14ac:dyDescent="0.25">
      <c r="A95" s="40" t="s">
        <v>228</v>
      </c>
      <c r="B95" s="39">
        <v>7.5</v>
      </c>
    </row>
    <row r="96" spans="1:2" x14ac:dyDescent="0.25">
      <c r="A96" s="40" t="s">
        <v>240</v>
      </c>
      <c r="B96" s="39">
        <v>7.5</v>
      </c>
    </row>
    <row r="97" spans="1:2" x14ac:dyDescent="0.25">
      <c r="A97" s="40" t="s">
        <v>226</v>
      </c>
      <c r="B97" s="39">
        <v>7.5</v>
      </c>
    </row>
    <row r="98" spans="1:2" x14ac:dyDescent="0.25">
      <c r="A98" s="40" t="s">
        <v>224</v>
      </c>
      <c r="B98" s="39">
        <v>7.5</v>
      </c>
    </row>
    <row r="99" spans="1:2" x14ac:dyDescent="0.25">
      <c r="A99" s="40" t="s">
        <v>225</v>
      </c>
      <c r="B99" s="39">
        <v>7.5</v>
      </c>
    </row>
    <row r="100" spans="1:2" x14ac:dyDescent="0.25">
      <c r="A100" s="38">
        <v>44500</v>
      </c>
      <c r="B100" s="39">
        <v>39.5</v>
      </c>
    </row>
    <row r="101" spans="1:2" x14ac:dyDescent="0.25">
      <c r="A101" s="40" t="s">
        <v>228</v>
      </c>
      <c r="B101" s="39">
        <v>7.5</v>
      </c>
    </row>
    <row r="102" spans="1:2" x14ac:dyDescent="0.25">
      <c r="A102" s="40" t="s">
        <v>240</v>
      </c>
      <c r="B102" s="39">
        <v>7.5</v>
      </c>
    </row>
    <row r="103" spans="1:2" x14ac:dyDescent="0.25">
      <c r="A103" s="40" t="s">
        <v>226</v>
      </c>
      <c r="B103" s="39">
        <v>7.5</v>
      </c>
    </row>
    <row r="104" spans="1:2" x14ac:dyDescent="0.25">
      <c r="A104" s="40" t="s">
        <v>224</v>
      </c>
      <c r="B104" s="39">
        <v>7.5</v>
      </c>
    </row>
    <row r="105" spans="1:2" x14ac:dyDescent="0.25">
      <c r="A105" s="40" t="s">
        <v>225</v>
      </c>
      <c r="B105" s="39">
        <v>5.5</v>
      </c>
    </row>
    <row r="106" spans="1:2" x14ac:dyDescent="0.25">
      <c r="A106" s="42">
        <v>4</v>
      </c>
      <c r="B106" s="39">
        <v>2</v>
      </c>
    </row>
    <row r="107" spans="1:2" x14ac:dyDescent="0.25">
      <c r="A107" s="42">
        <v>6</v>
      </c>
      <c r="B107" s="39">
        <v>2</v>
      </c>
    </row>
    <row r="108" spans="1:2" x14ac:dyDescent="0.25">
      <c r="A108" s="38">
        <v>44493</v>
      </c>
      <c r="B108" s="39">
        <v>37.75</v>
      </c>
    </row>
    <row r="109" spans="1:2" x14ac:dyDescent="0.25">
      <c r="A109" s="42">
        <v>2</v>
      </c>
      <c r="B109" s="39">
        <v>7.75</v>
      </c>
    </row>
    <row r="110" spans="1:2" x14ac:dyDescent="0.25">
      <c r="A110" s="42">
        <v>3</v>
      </c>
      <c r="B110" s="39">
        <v>7.5</v>
      </c>
    </row>
    <row r="111" spans="1:2" x14ac:dyDescent="0.25">
      <c r="A111" s="42">
        <v>4</v>
      </c>
      <c r="B111" s="39">
        <v>7.5</v>
      </c>
    </row>
    <row r="112" spans="1:2" x14ac:dyDescent="0.25">
      <c r="A112" s="42">
        <v>5</v>
      </c>
      <c r="B112" s="39">
        <v>7.5</v>
      </c>
    </row>
    <row r="113" spans="1:2" x14ac:dyDescent="0.25">
      <c r="A113" s="42">
        <v>6</v>
      </c>
      <c r="B113" s="39">
        <v>7.5</v>
      </c>
    </row>
    <row r="114" spans="1:2" x14ac:dyDescent="0.25">
      <c r="A114" s="38">
        <v>44486</v>
      </c>
      <c r="B114" s="39">
        <v>37.5</v>
      </c>
    </row>
    <row r="115" spans="1:2" x14ac:dyDescent="0.25">
      <c r="A115" s="42">
        <v>2</v>
      </c>
      <c r="B115" s="39">
        <v>7.5</v>
      </c>
    </row>
    <row r="116" spans="1:2" x14ac:dyDescent="0.25">
      <c r="A116" s="42">
        <v>3</v>
      </c>
      <c r="B116" s="39">
        <v>7.5</v>
      </c>
    </row>
    <row r="117" spans="1:2" x14ac:dyDescent="0.25">
      <c r="A117" s="42">
        <v>4</v>
      </c>
      <c r="B117" s="39">
        <v>7.5</v>
      </c>
    </row>
    <row r="118" spans="1:2" x14ac:dyDescent="0.25">
      <c r="A118" s="42">
        <v>5</v>
      </c>
      <c r="B118" s="39">
        <v>7.5</v>
      </c>
    </row>
    <row r="119" spans="1:2" x14ac:dyDescent="0.25">
      <c r="A119" s="42">
        <v>6</v>
      </c>
      <c r="B119" s="39">
        <v>7.5</v>
      </c>
    </row>
    <row r="120" spans="1:2" x14ac:dyDescent="0.25">
      <c r="A120" s="38">
        <v>44479</v>
      </c>
      <c r="B120" s="39">
        <v>37.5</v>
      </c>
    </row>
    <row r="121" spans="1:2" x14ac:dyDescent="0.25">
      <c r="A121" s="42">
        <v>2</v>
      </c>
      <c r="B121" s="39">
        <v>7.75</v>
      </c>
    </row>
    <row r="122" spans="1:2" x14ac:dyDescent="0.25">
      <c r="A122" s="42">
        <v>3</v>
      </c>
      <c r="B122" s="39">
        <v>7.5</v>
      </c>
    </row>
    <row r="123" spans="1:2" x14ac:dyDescent="0.25">
      <c r="A123" s="42">
        <v>4</v>
      </c>
      <c r="B123" s="39">
        <v>7.25</v>
      </c>
    </row>
    <row r="124" spans="1:2" x14ac:dyDescent="0.25">
      <c r="A124" s="42">
        <v>5</v>
      </c>
      <c r="B124" s="39">
        <v>7.5</v>
      </c>
    </row>
    <row r="125" spans="1:2" x14ac:dyDescent="0.25">
      <c r="A125" s="42">
        <v>6</v>
      </c>
      <c r="B125" s="39">
        <v>7.5</v>
      </c>
    </row>
    <row r="126" spans="1:2" x14ac:dyDescent="0.25">
      <c r="A126" s="38">
        <v>44472</v>
      </c>
      <c r="B126" s="39">
        <v>37.5</v>
      </c>
    </row>
    <row r="127" spans="1:2" x14ac:dyDescent="0.25">
      <c r="A127" s="42">
        <v>3</v>
      </c>
      <c r="B127" s="39">
        <v>15</v>
      </c>
    </row>
    <row r="128" spans="1:2" x14ac:dyDescent="0.25">
      <c r="A128" s="42">
        <v>4</v>
      </c>
      <c r="B128" s="39">
        <v>7.5</v>
      </c>
    </row>
    <row r="129" spans="1:2" x14ac:dyDescent="0.25">
      <c r="A129" s="42">
        <v>5</v>
      </c>
      <c r="B129" s="39">
        <v>7.5</v>
      </c>
    </row>
    <row r="130" spans="1:2" x14ac:dyDescent="0.25">
      <c r="A130" s="42">
        <v>6</v>
      </c>
      <c r="B130" s="39">
        <v>7.5</v>
      </c>
    </row>
    <row r="131" spans="1:2" x14ac:dyDescent="0.25">
      <c r="A131" s="38">
        <v>44465</v>
      </c>
      <c r="B131" s="39">
        <v>37.5</v>
      </c>
    </row>
    <row r="132" spans="1:2" x14ac:dyDescent="0.25">
      <c r="A132" s="42">
        <v>44459</v>
      </c>
      <c r="B132" s="39">
        <v>7.5</v>
      </c>
    </row>
    <row r="133" spans="1:2" x14ac:dyDescent="0.25">
      <c r="A133" s="42">
        <v>44460</v>
      </c>
      <c r="B133" s="39">
        <v>7.5</v>
      </c>
    </row>
    <row r="134" spans="1:2" x14ac:dyDescent="0.25">
      <c r="A134" s="42">
        <v>44461</v>
      </c>
      <c r="B134" s="39">
        <v>7.5</v>
      </c>
    </row>
    <row r="135" spans="1:2" x14ac:dyDescent="0.25">
      <c r="A135" s="42">
        <v>44462</v>
      </c>
      <c r="B135" s="39">
        <v>7.5</v>
      </c>
    </row>
    <row r="136" spans="1:2" x14ac:dyDescent="0.25">
      <c r="A136" s="41">
        <v>44463.405104166668</v>
      </c>
      <c r="B136" s="39">
        <v>3</v>
      </c>
    </row>
    <row r="137" spans="1:2" x14ac:dyDescent="0.25">
      <c r="A137" s="41">
        <v>44463.666979166665</v>
      </c>
      <c r="B137" s="39">
        <v>4.5</v>
      </c>
    </row>
    <row r="138" spans="1:2" x14ac:dyDescent="0.25">
      <c r="A138" s="38">
        <v>44458</v>
      </c>
      <c r="B138" s="39">
        <v>37.5</v>
      </c>
    </row>
    <row r="139" spans="1:2" x14ac:dyDescent="0.25">
      <c r="A139" s="41">
        <v>44452.499027777776</v>
      </c>
      <c r="B139" s="39">
        <v>7.5</v>
      </c>
    </row>
    <row r="140" spans="1:2" x14ac:dyDescent="0.25">
      <c r="A140" s="41">
        <v>44453.499027777776</v>
      </c>
      <c r="B140" s="39">
        <v>7.5</v>
      </c>
    </row>
    <row r="141" spans="1:2" x14ac:dyDescent="0.25">
      <c r="A141" s="41">
        <v>44454.499027777776</v>
      </c>
      <c r="B141" s="39">
        <v>7.5</v>
      </c>
    </row>
    <row r="142" spans="1:2" x14ac:dyDescent="0.25">
      <c r="A142" s="41">
        <v>44455.499027777776</v>
      </c>
      <c r="B142" s="39">
        <v>7.5</v>
      </c>
    </row>
    <row r="143" spans="1:2" x14ac:dyDescent="0.25">
      <c r="A143" s="41">
        <v>44456.499027777776</v>
      </c>
      <c r="B143" s="39">
        <v>7.5</v>
      </c>
    </row>
    <row r="144" spans="1:2" x14ac:dyDescent="0.25">
      <c r="A144" s="38">
        <v>44451</v>
      </c>
      <c r="B144" s="39">
        <v>37.5</v>
      </c>
    </row>
    <row r="145" spans="1:2" x14ac:dyDescent="0.25">
      <c r="A145" s="41">
        <v>44445.499027777776</v>
      </c>
      <c r="B145" s="39">
        <v>7.5</v>
      </c>
    </row>
    <row r="146" spans="1:2" x14ac:dyDescent="0.25">
      <c r="A146" s="41">
        <v>44446.499027777776</v>
      </c>
      <c r="B146" s="39">
        <v>7.5</v>
      </c>
    </row>
    <row r="147" spans="1:2" x14ac:dyDescent="0.25">
      <c r="A147" s="41">
        <v>44447.499027777776</v>
      </c>
      <c r="B147" s="39">
        <v>7.5</v>
      </c>
    </row>
    <row r="148" spans="1:2" x14ac:dyDescent="0.25">
      <c r="A148" s="41">
        <v>44448.499027777776</v>
      </c>
      <c r="B148" s="39">
        <v>7.5</v>
      </c>
    </row>
    <row r="149" spans="1:2" x14ac:dyDescent="0.25">
      <c r="A149" s="41">
        <v>44449.499027777776</v>
      </c>
      <c r="B149" s="39">
        <v>7.5</v>
      </c>
    </row>
    <row r="150" spans="1:2" x14ac:dyDescent="0.25">
      <c r="A150" s="38">
        <v>44444</v>
      </c>
      <c r="B150" s="39">
        <v>37.5</v>
      </c>
    </row>
    <row r="151" spans="1:2" x14ac:dyDescent="0.25">
      <c r="A151" s="42">
        <v>44438</v>
      </c>
      <c r="B151" s="39">
        <v>7.5</v>
      </c>
    </row>
    <row r="152" spans="1:2" x14ac:dyDescent="0.25">
      <c r="A152" s="41">
        <v>44439.500497685185</v>
      </c>
      <c r="B152" s="39">
        <v>2.5</v>
      </c>
    </row>
    <row r="153" spans="1:2" x14ac:dyDescent="0.25">
      <c r="A153" s="41">
        <v>44439.667118055557</v>
      </c>
      <c r="B153" s="39">
        <v>6</v>
      </c>
    </row>
    <row r="154" spans="1:2" x14ac:dyDescent="0.25">
      <c r="A154" s="42">
        <v>44440</v>
      </c>
      <c r="B154" s="39">
        <v>6.5</v>
      </c>
    </row>
    <row r="155" spans="1:2" x14ac:dyDescent="0.25">
      <c r="A155" s="42">
        <v>44441</v>
      </c>
      <c r="B155" s="39">
        <v>4</v>
      </c>
    </row>
    <row r="156" spans="1:2" x14ac:dyDescent="0.25">
      <c r="A156" s="42">
        <v>44442</v>
      </c>
      <c r="B156" s="39">
        <v>11</v>
      </c>
    </row>
    <row r="157" spans="1:2" x14ac:dyDescent="0.25">
      <c r="A157" s="38">
        <v>44437</v>
      </c>
      <c r="B157" s="39">
        <v>37.5</v>
      </c>
    </row>
    <row r="158" spans="1:2" x14ac:dyDescent="0.25">
      <c r="A158" s="41">
        <v>44431.500740740739</v>
      </c>
      <c r="B158" s="39">
        <v>7.5</v>
      </c>
    </row>
    <row r="159" spans="1:2" x14ac:dyDescent="0.25">
      <c r="A159" s="41">
        <v>44432.500740740739</v>
      </c>
      <c r="B159" s="39">
        <v>7.5</v>
      </c>
    </row>
    <row r="160" spans="1:2" x14ac:dyDescent="0.25">
      <c r="A160" s="41">
        <v>44433.500740740739</v>
      </c>
      <c r="B160" s="39">
        <v>7.5</v>
      </c>
    </row>
    <row r="161" spans="1:2" x14ac:dyDescent="0.25">
      <c r="A161" s="41">
        <v>44434.500740740739</v>
      </c>
      <c r="B161" s="39">
        <v>7.5</v>
      </c>
    </row>
    <row r="162" spans="1:2" x14ac:dyDescent="0.25">
      <c r="A162" s="41">
        <v>44435.406064814815</v>
      </c>
      <c r="B162" s="39">
        <v>2.5</v>
      </c>
    </row>
    <row r="163" spans="1:2" x14ac:dyDescent="0.25">
      <c r="A163" s="41">
        <v>44435.500740740739</v>
      </c>
      <c r="B163" s="39">
        <v>5</v>
      </c>
    </row>
    <row r="164" spans="1:2" x14ac:dyDescent="0.25">
      <c r="A164" s="38">
        <v>44430</v>
      </c>
      <c r="B164" s="39">
        <v>37.5</v>
      </c>
    </row>
    <row r="165" spans="1:2" x14ac:dyDescent="0.25">
      <c r="A165" s="41">
        <v>44424.500740740739</v>
      </c>
      <c r="B165" s="39">
        <v>7.5</v>
      </c>
    </row>
    <row r="166" spans="1:2" x14ac:dyDescent="0.25">
      <c r="A166" s="41">
        <v>44425.500740740739</v>
      </c>
      <c r="B166" s="39">
        <v>7.5</v>
      </c>
    </row>
    <row r="167" spans="1:2" x14ac:dyDescent="0.25">
      <c r="A167" s="41">
        <v>44426.500740740739</v>
      </c>
      <c r="B167" s="39">
        <v>7.5</v>
      </c>
    </row>
    <row r="168" spans="1:2" x14ac:dyDescent="0.25">
      <c r="A168" s="41">
        <v>44427.500740740739</v>
      </c>
      <c r="B168" s="39">
        <v>7.5</v>
      </c>
    </row>
    <row r="169" spans="1:2" x14ac:dyDescent="0.25">
      <c r="A169" s="41">
        <v>44428.500740740739</v>
      </c>
      <c r="B169" s="39">
        <v>7.5</v>
      </c>
    </row>
    <row r="170" spans="1:2" x14ac:dyDescent="0.25">
      <c r="A170" s="38">
        <v>44423</v>
      </c>
      <c r="B170" s="39">
        <v>37.5</v>
      </c>
    </row>
    <row r="171" spans="1:2" x14ac:dyDescent="0.25">
      <c r="A171" s="41">
        <v>44417.500740740739</v>
      </c>
      <c r="B171" s="39">
        <v>7.5</v>
      </c>
    </row>
    <row r="172" spans="1:2" x14ac:dyDescent="0.25">
      <c r="A172" s="41">
        <v>44418.500740740739</v>
      </c>
      <c r="B172" s="39">
        <v>5</v>
      </c>
    </row>
    <row r="173" spans="1:2" x14ac:dyDescent="0.25">
      <c r="A173" s="41">
        <v>44419.500740740739</v>
      </c>
      <c r="B173" s="39">
        <v>7.5</v>
      </c>
    </row>
    <row r="174" spans="1:2" x14ac:dyDescent="0.25">
      <c r="A174" s="41">
        <v>44420.500740740739</v>
      </c>
      <c r="B174" s="39">
        <v>7.5</v>
      </c>
    </row>
    <row r="175" spans="1:2" x14ac:dyDescent="0.25">
      <c r="A175" s="41">
        <v>44421.500740740739</v>
      </c>
      <c r="B175" s="39">
        <v>7.5</v>
      </c>
    </row>
    <row r="176" spans="1:2" x14ac:dyDescent="0.25">
      <c r="A176" s="40" t="s">
        <v>974</v>
      </c>
      <c r="B176" s="39">
        <v>2.5</v>
      </c>
    </row>
    <row r="177" spans="1:2" x14ac:dyDescent="0.25">
      <c r="A177" s="38">
        <v>44409</v>
      </c>
      <c r="B177" s="39">
        <v>30</v>
      </c>
    </row>
    <row r="178" spans="1:2" x14ac:dyDescent="0.25">
      <c r="A178" s="41">
        <v>44403.500740740739</v>
      </c>
      <c r="B178" s="39">
        <v>7.5</v>
      </c>
    </row>
    <row r="179" spans="1:2" x14ac:dyDescent="0.25">
      <c r="A179" s="41">
        <v>44404.500740740739</v>
      </c>
      <c r="B179" s="39">
        <v>7.5</v>
      </c>
    </row>
    <row r="180" spans="1:2" x14ac:dyDescent="0.25">
      <c r="A180" s="41">
        <v>44405.500347222223</v>
      </c>
      <c r="B180" s="39">
        <v>3</v>
      </c>
    </row>
    <row r="181" spans="1:2" x14ac:dyDescent="0.25">
      <c r="A181" s="41">
        <v>44405.667164351849</v>
      </c>
      <c r="B181" s="39">
        <v>4.5</v>
      </c>
    </row>
    <row r="182" spans="1:2" x14ac:dyDescent="0.25">
      <c r="A182" s="41">
        <v>44406.669074074074</v>
      </c>
      <c r="B182" s="39">
        <v>7.5</v>
      </c>
    </row>
    <row r="183" spans="1:2" x14ac:dyDescent="0.25">
      <c r="A183" s="38">
        <v>44395</v>
      </c>
      <c r="B183" s="39">
        <v>70</v>
      </c>
    </row>
    <row r="184" spans="1:2" x14ac:dyDescent="0.25">
      <c r="A184" s="41">
        <v>44389.508518518516</v>
      </c>
      <c r="B184" s="39">
        <v>15</v>
      </c>
    </row>
    <row r="185" spans="1:2" x14ac:dyDescent="0.25">
      <c r="A185" s="41">
        <v>44390.669039351851</v>
      </c>
      <c r="B185" s="39">
        <v>9.5</v>
      </c>
    </row>
    <row r="186" spans="1:2" x14ac:dyDescent="0.25">
      <c r="A186" s="41">
        <v>44391.66715277778</v>
      </c>
      <c r="B186" s="39">
        <v>16</v>
      </c>
    </row>
    <row r="187" spans="1:2" x14ac:dyDescent="0.25">
      <c r="A187" s="41">
        <v>44392.669039351851</v>
      </c>
      <c r="B187" s="39">
        <v>15</v>
      </c>
    </row>
    <row r="188" spans="1:2" x14ac:dyDescent="0.25">
      <c r="A188" s="41">
        <v>44393.66715277778</v>
      </c>
      <c r="B188" s="39">
        <v>14.5</v>
      </c>
    </row>
    <row r="189" spans="1:2" x14ac:dyDescent="0.25">
      <c r="A189" s="38">
        <v>44388</v>
      </c>
      <c r="B189" s="39">
        <v>37.5</v>
      </c>
    </row>
    <row r="190" spans="1:2" x14ac:dyDescent="0.25">
      <c r="A190" s="41">
        <v>44382.508518518516</v>
      </c>
      <c r="B190" s="39">
        <v>7.5</v>
      </c>
    </row>
    <row r="191" spans="1:2" x14ac:dyDescent="0.25">
      <c r="A191" s="41">
        <v>44383.500497685185</v>
      </c>
      <c r="B191" s="39">
        <v>8.5</v>
      </c>
    </row>
    <row r="192" spans="1:2" x14ac:dyDescent="0.25">
      <c r="A192" s="41">
        <v>44383.669039351851</v>
      </c>
      <c r="B192" s="39">
        <v>8.5</v>
      </c>
    </row>
    <row r="193" spans="1:2" x14ac:dyDescent="0.25">
      <c r="A193" s="41">
        <v>44384.66715277778</v>
      </c>
      <c r="B193" s="39">
        <v>13</v>
      </c>
    </row>
    <row r="194" spans="1:2" x14ac:dyDescent="0.25">
      <c r="A194" s="38">
        <v>44381</v>
      </c>
      <c r="B194" s="39">
        <v>37.5</v>
      </c>
    </row>
    <row r="195" spans="1:2" x14ac:dyDescent="0.25">
      <c r="A195" s="41">
        <v>44375.500358796293</v>
      </c>
      <c r="B195" s="39">
        <v>7.5</v>
      </c>
    </row>
    <row r="196" spans="1:2" x14ac:dyDescent="0.25">
      <c r="A196" s="41">
        <v>44376.884108796294</v>
      </c>
      <c r="B196" s="39">
        <v>7.5</v>
      </c>
    </row>
    <row r="197" spans="1:2" x14ac:dyDescent="0.25">
      <c r="A197" s="41">
        <v>44377.500254629631</v>
      </c>
      <c r="B197" s="39">
        <v>7.5</v>
      </c>
    </row>
    <row r="198" spans="1:2" x14ac:dyDescent="0.25">
      <c r="A198" s="41">
        <v>44378.500254629631</v>
      </c>
      <c r="B198" s="39">
        <v>2.5</v>
      </c>
    </row>
    <row r="199" spans="1:2" x14ac:dyDescent="0.25">
      <c r="A199" s="41">
        <v>44378.667245370372</v>
      </c>
      <c r="B199" s="39">
        <v>5</v>
      </c>
    </row>
    <row r="200" spans="1:2" x14ac:dyDescent="0.25">
      <c r="A200" s="41">
        <v>44379.50072916667</v>
      </c>
      <c r="B200" s="39">
        <v>7.5</v>
      </c>
    </row>
    <row r="201" spans="1:2" x14ac:dyDescent="0.25">
      <c r="A201" s="38">
        <v>44374</v>
      </c>
      <c r="B201" s="39">
        <v>37.5</v>
      </c>
    </row>
    <row r="202" spans="1:2" x14ac:dyDescent="0.25">
      <c r="A202" s="41">
        <v>44368.837025462963</v>
      </c>
      <c r="B202" s="39">
        <v>7.5</v>
      </c>
    </row>
    <row r="203" spans="1:2" x14ac:dyDescent="0.25">
      <c r="A203" s="41">
        <v>44369.502870370372</v>
      </c>
      <c r="B203" s="39">
        <v>7.5</v>
      </c>
    </row>
    <row r="204" spans="1:2" x14ac:dyDescent="0.25">
      <c r="A204" s="41">
        <v>44370.667037037034</v>
      </c>
      <c r="B204" s="39">
        <v>7.5</v>
      </c>
    </row>
    <row r="205" spans="1:2" x14ac:dyDescent="0.25">
      <c r="A205" s="41">
        <v>44371.502870370372</v>
      </c>
      <c r="B205" s="39">
        <v>7.5</v>
      </c>
    </row>
    <row r="206" spans="1:2" x14ac:dyDescent="0.25">
      <c r="A206" s="41">
        <v>44372.502870370372</v>
      </c>
      <c r="B206" s="39">
        <v>7.5</v>
      </c>
    </row>
    <row r="207" spans="1:2" x14ac:dyDescent="0.25">
      <c r="A207" s="38">
        <v>44367</v>
      </c>
      <c r="B207" s="39">
        <v>37.5</v>
      </c>
    </row>
    <row r="208" spans="1:2" x14ac:dyDescent="0.25">
      <c r="A208" s="41">
        <v>44361.667060185187</v>
      </c>
      <c r="B208" s="39">
        <v>7.5</v>
      </c>
    </row>
    <row r="209" spans="1:2" x14ac:dyDescent="0.25">
      <c r="A209" s="41">
        <v>44362.667060185187</v>
      </c>
      <c r="B209" s="39">
        <v>7.5</v>
      </c>
    </row>
    <row r="210" spans="1:2" x14ac:dyDescent="0.25">
      <c r="A210" s="41">
        <v>44363.667060185187</v>
      </c>
      <c r="B210" s="39">
        <v>7.5</v>
      </c>
    </row>
    <row r="211" spans="1:2" x14ac:dyDescent="0.25">
      <c r="A211" s="41">
        <v>44364.67324074074</v>
      </c>
      <c r="B211" s="39">
        <v>7.5</v>
      </c>
    </row>
    <row r="212" spans="1:2" x14ac:dyDescent="0.25">
      <c r="A212" s="41">
        <v>44365.66847222222</v>
      </c>
      <c r="B212" s="39">
        <v>7.5</v>
      </c>
    </row>
    <row r="213" spans="1:2" x14ac:dyDescent="0.25">
      <c r="A213" s="38">
        <v>44360</v>
      </c>
      <c r="B213" s="39">
        <v>37.5</v>
      </c>
    </row>
    <row r="214" spans="1:2" x14ac:dyDescent="0.25">
      <c r="A214" s="41">
        <v>44354.506967592592</v>
      </c>
      <c r="B214" s="39">
        <v>7.5</v>
      </c>
    </row>
    <row r="215" spans="1:2" x14ac:dyDescent="0.25">
      <c r="A215" s="41">
        <v>44355.51353009259</v>
      </c>
      <c r="B215" s="39">
        <v>7.5</v>
      </c>
    </row>
    <row r="216" spans="1:2" x14ac:dyDescent="0.25">
      <c r="A216" s="41">
        <v>44356.51353009259</v>
      </c>
      <c r="B216" s="39">
        <v>7.5</v>
      </c>
    </row>
    <row r="217" spans="1:2" x14ac:dyDescent="0.25">
      <c r="A217" s="41">
        <v>44357.500439814816</v>
      </c>
      <c r="B217" s="39">
        <v>7.5</v>
      </c>
    </row>
    <row r="218" spans="1:2" x14ac:dyDescent="0.25">
      <c r="A218" s="41">
        <v>44358.50068287037</v>
      </c>
      <c r="B218" s="39">
        <v>7.5</v>
      </c>
    </row>
    <row r="219" spans="1:2" x14ac:dyDescent="0.25">
      <c r="A219" s="38">
        <v>44353</v>
      </c>
      <c r="B219" s="39">
        <v>37.5</v>
      </c>
    </row>
    <row r="220" spans="1:2" x14ac:dyDescent="0.25">
      <c r="A220" s="41">
        <v>44347.500960648147</v>
      </c>
      <c r="B220" s="39">
        <v>4</v>
      </c>
    </row>
    <row r="221" spans="1:2" x14ac:dyDescent="0.25">
      <c r="A221" s="41">
        <v>44347.666956018518</v>
      </c>
      <c r="B221" s="39">
        <v>3.5</v>
      </c>
    </row>
    <row r="222" spans="1:2" x14ac:dyDescent="0.25">
      <c r="A222" s="41">
        <v>44348.500358796293</v>
      </c>
      <c r="B222" s="39">
        <v>4.5</v>
      </c>
    </row>
    <row r="223" spans="1:2" x14ac:dyDescent="0.25">
      <c r="A223" s="41">
        <v>44348.703472222223</v>
      </c>
      <c r="B223" s="39">
        <v>3</v>
      </c>
    </row>
    <row r="224" spans="1:2" x14ac:dyDescent="0.25">
      <c r="A224" s="41">
        <v>44349.52685185185</v>
      </c>
      <c r="B224" s="39">
        <v>7.5</v>
      </c>
    </row>
    <row r="225" spans="1:2" x14ac:dyDescent="0.25">
      <c r="A225" s="41">
        <v>44350.500335648147</v>
      </c>
      <c r="B225" s="39">
        <v>7.5</v>
      </c>
    </row>
    <row r="226" spans="1:2" x14ac:dyDescent="0.25">
      <c r="A226" s="41">
        <v>44351.500335648147</v>
      </c>
      <c r="B226" s="39">
        <v>7.5</v>
      </c>
    </row>
    <row r="227" spans="1:2" x14ac:dyDescent="0.25">
      <c r="A227" s="38">
        <v>44339</v>
      </c>
      <c r="B227" s="39">
        <v>37.5</v>
      </c>
    </row>
    <row r="228" spans="1:2" x14ac:dyDescent="0.25">
      <c r="A228" s="41">
        <v>44333.500555555554</v>
      </c>
      <c r="B228" s="39">
        <v>4.5</v>
      </c>
    </row>
    <row r="229" spans="1:2" x14ac:dyDescent="0.25">
      <c r="A229" s="41">
        <v>44333.672500000001</v>
      </c>
      <c r="B229" s="39">
        <v>3</v>
      </c>
    </row>
    <row r="230" spans="1:2" x14ac:dyDescent="0.25">
      <c r="A230" s="41">
        <v>44334.51021990741</v>
      </c>
      <c r="B230" s="39">
        <v>4.5</v>
      </c>
    </row>
    <row r="231" spans="1:2" x14ac:dyDescent="0.25">
      <c r="A231" s="41">
        <v>44334.693622685183</v>
      </c>
      <c r="B231" s="39">
        <v>3</v>
      </c>
    </row>
    <row r="232" spans="1:2" x14ac:dyDescent="0.25">
      <c r="A232" s="41">
        <v>44335.505729166667</v>
      </c>
      <c r="B232" s="39">
        <v>3</v>
      </c>
    </row>
    <row r="233" spans="1:2" x14ac:dyDescent="0.25">
      <c r="A233" s="41">
        <v>44335.669305555559</v>
      </c>
      <c r="B233" s="39">
        <v>7.5</v>
      </c>
    </row>
    <row r="234" spans="1:2" x14ac:dyDescent="0.25">
      <c r="A234" s="41">
        <v>44336.540081018517</v>
      </c>
      <c r="B234" s="39">
        <v>4.5</v>
      </c>
    </row>
    <row r="235" spans="1:2" x14ac:dyDescent="0.25">
      <c r="A235" s="41">
        <v>44337.540081018517</v>
      </c>
      <c r="B235" s="39">
        <v>7.5</v>
      </c>
    </row>
    <row r="236" spans="1:2" x14ac:dyDescent="0.25">
      <c r="A236" s="38">
        <v>44332</v>
      </c>
      <c r="B236" s="39">
        <v>37</v>
      </c>
    </row>
    <row r="237" spans="1:2" x14ac:dyDescent="0.25">
      <c r="A237" s="41">
        <v>44326.503425925926</v>
      </c>
      <c r="B237" s="39">
        <v>4.5</v>
      </c>
    </row>
    <row r="238" spans="1:2" x14ac:dyDescent="0.25">
      <c r="A238" s="41">
        <v>44326.669652777775</v>
      </c>
      <c r="B238" s="39">
        <v>2.5</v>
      </c>
    </row>
    <row r="239" spans="1:2" x14ac:dyDescent="0.25">
      <c r="A239" s="41">
        <v>44327.508657407408</v>
      </c>
      <c r="B239" s="39">
        <v>7.5</v>
      </c>
    </row>
    <row r="240" spans="1:2" x14ac:dyDescent="0.25">
      <c r="A240" s="41">
        <v>44328.508657407408</v>
      </c>
      <c r="B240" s="39">
        <v>7.5</v>
      </c>
    </row>
    <row r="241" spans="1:2" x14ac:dyDescent="0.25">
      <c r="A241" s="41">
        <v>44329.510011574072</v>
      </c>
      <c r="B241" s="39">
        <v>7.5</v>
      </c>
    </row>
    <row r="242" spans="1:2" x14ac:dyDescent="0.25">
      <c r="A242" s="41">
        <v>44330.500752314816</v>
      </c>
      <c r="B242" s="39">
        <v>4</v>
      </c>
    </row>
    <row r="243" spans="1:2" x14ac:dyDescent="0.25">
      <c r="A243" s="41">
        <v>44330.668437499997</v>
      </c>
      <c r="B243" s="39">
        <v>3.5</v>
      </c>
    </row>
    <row r="244" spans="1:2" x14ac:dyDescent="0.25">
      <c r="A244" s="38">
        <v>44325</v>
      </c>
      <c r="B244" s="39">
        <v>37.5</v>
      </c>
    </row>
    <row r="245" spans="1:2" x14ac:dyDescent="0.25">
      <c r="A245" s="41">
        <v>44320.514085648145</v>
      </c>
      <c r="B245" s="39">
        <v>12.5</v>
      </c>
    </row>
    <row r="246" spans="1:2" x14ac:dyDescent="0.25">
      <c r="A246" s="41">
        <v>44321.502615740741</v>
      </c>
      <c r="B246" s="39">
        <v>2.5</v>
      </c>
    </row>
    <row r="247" spans="1:2" x14ac:dyDescent="0.25">
      <c r="A247" s="41">
        <v>44321.714907407404</v>
      </c>
      <c r="B247" s="39">
        <v>7.5</v>
      </c>
    </row>
    <row r="248" spans="1:2" x14ac:dyDescent="0.25">
      <c r="A248" s="41">
        <v>44322.500810185185</v>
      </c>
      <c r="B248" s="39">
        <v>4</v>
      </c>
    </row>
    <row r="249" spans="1:2" x14ac:dyDescent="0.25">
      <c r="A249" s="41">
        <v>44322.668900462966</v>
      </c>
      <c r="B249" s="39">
        <v>3.5</v>
      </c>
    </row>
    <row r="250" spans="1:2" x14ac:dyDescent="0.25">
      <c r="A250" s="41">
        <v>44323.531782407408</v>
      </c>
      <c r="B250" s="39">
        <v>4.5</v>
      </c>
    </row>
    <row r="251" spans="1:2" x14ac:dyDescent="0.25">
      <c r="A251" s="41">
        <v>44323.669305555559</v>
      </c>
      <c r="B251" s="39">
        <v>3</v>
      </c>
    </row>
    <row r="252" spans="1:2" x14ac:dyDescent="0.25">
      <c r="A252" s="38">
        <v>44318</v>
      </c>
      <c r="B252" s="39">
        <v>37.5</v>
      </c>
    </row>
    <row r="253" spans="1:2" x14ac:dyDescent="0.25">
      <c r="A253" s="41">
        <v>44312.545115740744</v>
      </c>
      <c r="B253" s="39">
        <v>7.5</v>
      </c>
    </row>
    <row r="254" spans="1:2" x14ac:dyDescent="0.25">
      <c r="A254" s="41">
        <v>44313.521354166667</v>
      </c>
      <c r="B254" s="39">
        <v>4</v>
      </c>
    </row>
    <row r="255" spans="1:2" x14ac:dyDescent="0.25">
      <c r="A255" s="41">
        <v>44313.669537037036</v>
      </c>
      <c r="B255" s="39">
        <v>3.5</v>
      </c>
    </row>
    <row r="256" spans="1:2" x14ac:dyDescent="0.25">
      <c r="A256" s="41">
        <v>44314.5003125</v>
      </c>
      <c r="B256" s="39">
        <v>7.5</v>
      </c>
    </row>
    <row r="257" spans="1:2" x14ac:dyDescent="0.25">
      <c r="A257" s="41">
        <v>44315.667037037034</v>
      </c>
      <c r="B257" s="39">
        <v>7.5</v>
      </c>
    </row>
    <row r="258" spans="1:2" x14ac:dyDescent="0.25">
      <c r="A258" s="41">
        <v>44316.554780092592</v>
      </c>
      <c r="B258" s="39">
        <v>5.5</v>
      </c>
    </row>
    <row r="259" spans="1:2" x14ac:dyDescent="0.25">
      <c r="A259" s="41">
        <v>44316.66710648148</v>
      </c>
      <c r="B259" s="39">
        <v>2</v>
      </c>
    </row>
    <row r="260" spans="1:2" x14ac:dyDescent="0.25">
      <c r="A260" s="38">
        <v>44311</v>
      </c>
      <c r="B260" s="39">
        <v>37.5</v>
      </c>
    </row>
    <row r="261" spans="1:2" x14ac:dyDescent="0.25">
      <c r="A261" s="41">
        <v>44305.521840277775</v>
      </c>
      <c r="B261" s="39">
        <v>3.5</v>
      </c>
    </row>
    <row r="262" spans="1:2" x14ac:dyDescent="0.25">
      <c r="A262" s="41">
        <v>44305.667604166665</v>
      </c>
      <c r="B262" s="39">
        <v>4</v>
      </c>
    </row>
    <row r="263" spans="1:2" x14ac:dyDescent="0.25">
      <c r="A263" s="41">
        <v>44306.501087962963</v>
      </c>
      <c r="B263" s="39">
        <v>5</v>
      </c>
    </row>
    <row r="264" spans="1:2" x14ac:dyDescent="0.25">
      <c r="A264" s="41">
        <v>44306.667280092595</v>
      </c>
      <c r="B264" s="39">
        <v>2.5</v>
      </c>
    </row>
    <row r="265" spans="1:2" x14ac:dyDescent="0.25">
      <c r="A265" s="41">
        <v>44307.504513888889</v>
      </c>
      <c r="B265" s="39">
        <v>7.5</v>
      </c>
    </row>
    <row r="266" spans="1:2" x14ac:dyDescent="0.25">
      <c r="A266" s="41">
        <v>44308.510416666664</v>
      </c>
      <c r="B266" s="39">
        <v>7.5</v>
      </c>
    </row>
    <row r="267" spans="1:2" x14ac:dyDescent="0.25">
      <c r="A267" s="41">
        <v>44309.50209490741</v>
      </c>
      <c r="B267" s="39">
        <v>5</v>
      </c>
    </row>
    <row r="268" spans="1:2" x14ac:dyDescent="0.25">
      <c r="A268" s="41">
        <v>44309.669907407406</v>
      </c>
      <c r="B268" s="39">
        <v>2.5</v>
      </c>
    </row>
    <row r="269" spans="1:2" x14ac:dyDescent="0.25">
      <c r="A269" s="38">
        <v>44304</v>
      </c>
      <c r="B269" s="39">
        <v>38.5</v>
      </c>
    </row>
    <row r="270" spans="1:2" x14ac:dyDescent="0.25">
      <c r="A270" s="41">
        <v>44298.667557870373</v>
      </c>
      <c r="B270" s="39">
        <v>7.5</v>
      </c>
    </row>
    <row r="271" spans="1:2" x14ac:dyDescent="0.25">
      <c r="A271" s="41">
        <v>44299.500439814816</v>
      </c>
      <c r="B271" s="39">
        <v>5.5</v>
      </c>
    </row>
    <row r="272" spans="1:2" x14ac:dyDescent="0.25">
      <c r="A272" s="41">
        <v>44299.667048611111</v>
      </c>
      <c r="B272" s="39">
        <v>3</v>
      </c>
    </row>
    <row r="273" spans="1:2" x14ac:dyDescent="0.25">
      <c r="A273" s="41">
        <v>44300.500439814816</v>
      </c>
      <c r="B273" s="39">
        <v>4</v>
      </c>
    </row>
    <row r="274" spans="1:2" x14ac:dyDescent="0.25">
      <c r="A274" s="41">
        <v>44300.667048611111</v>
      </c>
      <c r="B274" s="39">
        <v>3.5</v>
      </c>
    </row>
    <row r="275" spans="1:2" x14ac:dyDescent="0.25">
      <c r="A275" s="41">
        <v>44301.667048611111</v>
      </c>
      <c r="B275" s="39">
        <v>7.5</v>
      </c>
    </row>
    <row r="276" spans="1:2" x14ac:dyDescent="0.25">
      <c r="A276" s="41">
        <v>44302.667048611111</v>
      </c>
      <c r="B276" s="39">
        <v>7.5</v>
      </c>
    </row>
    <row r="277" spans="1:2" x14ac:dyDescent="0.25">
      <c r="A277" s="38">
        <v>44297</v>
      </c>
      <c r="B277" s="39">
        <v>30</v>
      </c>
    </row>
    <row r="278" spans="1:2" x14ac:dyDescent="0.25">
      <c r="A278" s="41">
        <v>44292.678877314815</v>
      </c>
      <c r="B278" s="39">
        <v>7.5</v>
      </c>
    </row>
    <row r="279" spans="1:2" x14ac:dyDescent="0.25">
      <c r="A279" s="41">
        <v>44293.667245370372</v>
      </c>
      <c r="B279" s="39">
        <v>7.5</v>
      </c>
    </row>
    <row r="280" spans="1:2" x14ac:dyDescent="0.25">
      <c r="A280" s="41">
        <v>44294.667951388888</v>
      </c>
      <c r="B280" s="39">
        <v>7.5</v>
      </c>
    </row>
    <row r="281" spans="1:2" x14ac:dyDescent="0.25">
      <c r="A281" s="41">
        <v>44295.504699074074</v>
      </c>
      <c r="B281" s="39">
        <v>7.5</v>
      </c>
    </row>
    <row r="282" spans="1:2" x14ac:dyDescent="0.25">
      <c r="A282" s="38">
        <v>44290</v>
      </c>
      <c r="B282" s="39">
        <v>45</v>
      </c>
    </row>
    <row r="283" spans="1:2" x14ac:dyDescent="0.25">
      <c r="A283" s="41">
        <v>44284.86109953704</v>
      </c>
      <c r="B283" s="39">
        <v>7.5</v>
      </c>
    </row>
    <row r="284" spans="1:2" x14ac:dyDescent="0.25">
      <c r="A284" s="41">
        <v>44285.503865740742</v>
      </c>
      <c r="B284" s="39">
        <v>7.5</v>
      </c>
    </row>
    <row r="285" spans="1:2" x14ac:dyDescent="0.25">
      <c r="A285" s="41">
        <v>44286.667210648149</v>
      </c>
      <c r="B285" s="39">
        <v>7.5</v>
      </c>
    </row>
    <row r="286" spans="1:2" x14ac:dyDescent="0.25">
      <c r="A286" s="41">
        <v>44287.667210648149</v>
      </c>
      <c r="B286" s="39">
        <v>22.5</v>
      </c>
    </row>
    <row r="287" spans="1:2" x14ac:dyDescent="0.25">
      <c r="A287" s="38">
        <v>44283</v>
      </c>
      <c r="B287" s="39">
        <v>45</v>
      </c>
    </row>
    <row r="288" spans="1:2" x14ac:dyDescent="0.25">
      <c r="A288" s="41">
        <v>44278.5002662037</v>
      </c>
      <c r="B288" s="39">
        <v>15</v>
      </c>
    </row>
    <row r="289" spans="1:2" x14ac:dyDescent="0.25">
      <c r="A289" s="41">
        <v>44279.50104166667</v>
      </c>
      <c r="B289" s="39">
        <v>7.5</v>
      </c>
    </row>
    <row r="290" spans="1:2" x14ac:dyDescent="0.25">
      <c r="A290" s="41">
        <v>44279.904317129629</v>
      </c>
      <c r="B290" s="39">
        <v>7.5</v>
      </c>
    </row>
    <row r="291" spans="1:2" x14ac:dyDescent="0.25">
      <c r="A291" s="41">
        <v>44280.502847222226</v>
      </c>
      <c r="B291" s="39">
        <v>7.5</v>
      </c>
    </row>
    <row r="292" spans="1:2" x14ac:dyDescent="0.25">
      <c r="A292" s="41">
        <v>44281.503067129626</v>
      </c>
      <c r="B292" s="39">
        <v>7.5</v>
      </c>
    </row>
    <row r="293" spans="1:2" x14ac:dyDescent="0.25">
      <c r="A293" s="38">
        <v>44276</v>
      </c>
      <c r="B293" s="39">
        <v>33</v>
      </c>
    </row>
    <row r="294" spans="1:2" x14ac:dyDescent="0.25">
      <c r="A294" s="41">
        <v>44270.500706018516</v>
      </c>
      <c r="B294" s="39">
        <v>3</v>
      </c>
    </row>
    <row r="295" spans="1:2" x14ac:dyDescent="0.25">
      <c r="A295" s="41">
        <v>44271.50072916667</v>
      </c>
      <c r="B295" s="39">
        <v>7.5</v>
      </c>
    </row>
    <row r="296" spans="1:2" x14ac:dyDescent="0.25">
      <c r="A296" s="41">
        <v>44272.500879629632</v>
      </c>
      <c r="B296" s="39">
        <v>7.5</v>
      </c>
    </row>
    <row r="297" spans="1:2" x14ac:dyDescent="0.25">
      <c r="A297" s="41">
        <v>44273.667013888888</v>
      </c>
      <c r="B297" s="39">
        <v>7.5</v>
      </c>
    </row>
    <row r="298" spans="1:2" x14ac:dyDescent="0.25">
      <c r="A298" s="41">
        <v>44274.500532407408</v>
      </c>
      <c r="B298" s="39">
        <v>7.5</v>
      </c>
    </row>
    <row r="299" spans="1:2" x14ac:dyDescent="0.25">
      <c r="A299" s="38">
        <v>44269</v>
      </c>
      <c r="B299" s="39">
        <v>37.5</v>
      </c>
    </row>
    <row r="300" spans="1:2" x14ac:dyDescent="0.25">
      <c r="A300" s="41">
        <v>44263.503159722219</v>
      </c>
      <c r="B300" s="39">
        <v>4</v>
      </c>
    </row>
    <row r="301" spans="1:2" x14ac:dyDescent="0.25">
      <c r="A301" s="41">
        <v>44263.66810185185</v>
      </c>
      <c r="B301" s="39">
        <v>3.5</v>
      </c>
    </row>
    <row r="302" spans="1:2" x14ac:dyDescent="0.25">
      <c r="A302" s="41">
        <v>44264.500335648147</v>
      </c>
      <c r="B302" s="39">
        <v>7.5</v>
      </c>
    </row>
    <row r="303" spans="1:2" x14ac:dyDescent="0.25">
      <c r="A303" s="41">
        <v>44265.513611111113</v>
      </c>
      <c r="B303" s="39">
        <v>4</v>
      </c>
    </row>
    <row r="304" spans="1:2" x14ac:dyDescent="0.25">
      <c r="A304" s="41">
        <v>44265.672303240739</v>
      </c>
      <c r="B304" s="39">
        <v>3.5</v>
      </c>
    </row>
    <row r="305" spans="1:2" x14ac:dyDescent="0.25">
      <c r="A305" s="41">
        <v>44266.504837962966</v>
      </c>
      <c r="B305" s="39">
        <v>3</v>
      </c>
    </row>
    <row r="306" spans="1:2" x14ac:dyDescent="0.25">
      <c r="A306" s="41">
        <v>44266.668703703705</v>
      </c>
      <c r="B306" s="39">
        <v>4.5</v>
      </c>
    </row>
    <row r="307" spans="1:2" x14ac:dyDescent="0.25">
      <c r="A307" s="41">
        <v>44267.500532407408</v>
      </c>
      <c r="B307" s="39">
        <v>7.5</v>
      </c>
    </row>
    <row r="308" spans="1:2" x14ac:dyDescent="0.25">
      <c r="A308" s="38">
        <v>44262</v>
      </c>
      <c r="B308" s="39">
        <v>37.5</v>
      </c>
    </row>
    <row r="309" spans="1:2" x14ac:dyDescent="0.25">
      <c r="A309" s="41">
        <v>44256.500462962962</v>
      </c>
      <c r="B309" s="39">
        <v>4</v>
      </c>
    </row>
    <row r="310" spans="1:2" x14ac:dyDescent="0.25">
      <c r="A310" s="41">
        <v>44256.666990740741</v>
      </c>
      <c r="B310" s="39">
        <v>3.5</v>
      </c>
    </row>
    <row r="311" spans="1:2" x14ac:dyDescent="0.25">
      <c r="A311" s="41">
        <v>44257.50340277778</v>
      </c>
      <c r="B311" s="39">
        <v>7.5</v>
      </c>
    </row>
    <row r="312" spans="1:2" x14ac:dyDescent="0.25">
      <c r="A312" s="41">
        <v>44258.50340277778</v>
      </c>
      <c r="B312" s="39">
        <v>7.5</v>
      </c>
    </row>
    <row r="313" spans="1:2" x14ac:dyDescent="0.25">
      <c r="A313" s="41">
        <v>44259.506099537037</v>
      </c>
      <c r="B313" s="39">
        <v>4</v>
      </c>
    </row>
    <row r="314" spans="1:2" x14ac:dyDescent="0.25">
      <c r="A314" s="41">
        <v>44259.667731481481</v>
      </c>
      <c r="B314" s="39">
        <v>3.5</v>
      </c>
    </row>
    <row r="315" spans="1:2" x14ac:dyDescent="0.25">
      <c r="A315" s="41">
        <v>44260.667731481481</v>
      </c>
      <c r="B315" s="39">
        <v>7.5</v>
      </c>
    </row>
    <row r="316" spans="1:2" x14ac:dyDescent="0.25">
      <c r="A316" s="38">
        <v>44255</v>
      </c>
      <c r="B316" s="39">
        <v>37.5</v>
      </c>
    </row>
    <row r="317" spans="1:2" x14ac:dyDescent="0.25">
      <c r="A317" s="41">
        <v>44250.502106481479</v>
      </c>
      <c r="B317" s="39">
        <v>7.5</v>
      </c>
    </row>
    <row r="318" spans="1:2" x14ac:dyDescent="0.25">
      <c r="A318" s="41">
        <v>44251.502106481479</v>
      </c>
      <c r="B318" s="39">
        <v>7.5</v>
      </c>
    </row>
    <row r="319" spans="1:2" x14ac:dyDescent="0.25">
      <c r="A319" s="41">
        <v>44251.502696759257</v>
      </c>
      <c r="B319" s="39">
        <v>7.5</v>
      </c>
    </row>
    <row r="320" spans="1:2" x14ac:dyDescent="0.25">
      <c r="A320" s="41">
        <v>44252.502106481479</v>
      </c>
      <c r="B320" s="39">
        <v>7.5</v>
      </c>
    </row>
    <row r="321" spans="1:2" x14ac:dyDescent="0.25">
      <c r="A321" s="41">
        <v>44253.507465277777</v>
      </c>
      <c r="B321" s="39">
        <v>6.5</v>
      </c>
    </row>
    <row r="322" spans="1:2" x14ac:dyDescent="0.25">
      <c r="A322" s="41">
        <v>44253.668912037036</v>
      </c>
      <c r="B322" s="39">
        <v>1</v>
      </c>
    </row>
    <row r="323" spans="1:2" x14ac:dyDescent="0.25">
      <c r="A323" s="38">
        <v>44248</v>
      </c>
      <c r="B323" s="39">
        <v>37.5</v>
      </c>
    </row>
    <row r="324" spans="1:2" x14ac:dyDescent="0.25">
      <c r="A324" s="41">
        <v>44242.518912037034</v>
      </c>
      <c r="B324" s="39">
        <v>7.5</v>
      </c>
    </row>
    <row r="325" spans="1:2" x14ac:dyDescent="0.25">
      <c r="A325" s="41">
        <v>44243.513842592591</v>
      </c>
      <c r="B325" s="39">
        <v>7.5</v>
      </c>
    </row>
    <row r="326" spans="1:2" x14ac:dyDescent="0.25">
      <c r="A326" s="41">
        <v>44244.798680555556</v>
      </c>
      <c r="B326" s="39">
        <v>7.5</v>
      </c>
    </row>
    <row r="327" spans="1:2" x14ac:dyDescent="0.25">
      <c r="A327" s="41">
        <v>44245.798680555556</v>
      </c>
      <c r="B327" s="39">
        <v>7.5</v>
      </c>
    </row>
    <row r="328" spans="1:2" x14ac:dyDescent="0.25">
      <c r="A328" s="41">
        <v>44246.798680555556</v>
      </c>
      <c r="B328" s="39">
        <v>7.5</v>
      </c>
    </row>
    <row r="329" spans="1:2" x14ac:dyDescent="0.25">
      <c r="A329" s="38">
        <v>44241</v>
      </c>
      <c r="B329" s="39">
        <v>37.5</v>
      </c>
    </row>
    <row r="330" spans="1:2" x14ac:dyDescent="0.25">
      <c r="A330" s="41">
        <v>44235.52952546296</v>
      </c>
      <c r="B330" s="39">
        <v>7.5</v>
      </c>
    </row>
    <row r="331" spans="1:2" x14ac:dyDescent="0.25">
      <c r="A331" s="41">
        <v>44236.542245370372</v>
      </c>
      <c r="B331" s="39">
        <v>7.5</v>
      </c>
    </row>
    <row r="332" spans="1:2" x14ac:dyDescent="0.25">
      <c r="A332" s="41">
        <v>44237.544039351851</v>
      </c>
      <c r="B332" s="39">
        <v>7.5</v>
      </c>
    </row>
    <row r="333" spans="1:2" x14ac:dyDescent="0.25">
      <c r="A333" s="41">
        <v>44238.503287037034</v>
      </c>
      <c r="B333" s="39">
        <v>3.5</v>
      </c>
    </row>
    <row r="334" spans="1:2" x14ac:dyDescent="0.25">
      <c r="A334" s="41">
        <v>44238.678668981483</v>
      </c>
      <c r="B334" s="39">
        <v>4</v>
      </c>
    </row>
    <row r="335" spans="1:2" x14ac:dyDescent="0.25">
      <c r="A335" s="41">
        <v>44239.508634259262</v>
      </c>
      <c r="B335" s="39">
        <v>7.5</v>
      </c>
    </row>
    <row r="336" spans="1:2" x14ac:dyDescent="0.25">
      <c r="A336" s="38">
        <v>44234</v>
      </c>
      <c r="B336" s="39">
        <v>37.5</v>
      </c>
    </row>
    <row r="337" spans="1:2" x14ac:dyDescent="0.25">
      <c r="A337" s="41">
        <v>44228.501226851855</v>
      </c>
      <c r="B337" s="39">
        <v>7.5</v>
      </c>
    </row>
    <row r="338" spans="1:2" x14ac:dyDescent="0.25">
      <c r="A338" s="41">
        <v>44229.5002662037</v>
      </c>
      <c r="B338" s="39">
        <v>7.5</v>
      </c>
    </row>
    <row r="339" spans="1:2" x14ac:dyDescent="0.25">
      <c r="A339" s="41">
        <v>44230.500416666669</v>
      </c>
      <c r="B339" s="39">
        <v>3</v>
      </c>
    </row>
    <row r="340" spans="1:2" x14ac:dyDescent="0.25">
      <c r="A340" s="41">
        <v>44230.684305555558</v>
      </c>
      <c r="B340" s="39">
        <v>7</v>
      </c>
    </row>
    <row r="341" spans="1:2" x14ac:dyDescent="0.25">
      <c r="A341" s="41">
        <v>44232.50068287037</v>
      </c>
      <c r="B341" s="39">
        <v>12.5</v>
      </c>
    </row>
    <row r="342" spans="1:2" x14ac:dyDescent="0.25">
      <c r="A342" s="38">
        <v>44227</v>
      </c>
      <c r="B342" s="39">
        <v>37.5</v>
      </c>
    </row>
    <row r="343" spans="1:2" x14ac:dyDescent="0.25">
      <c r="A343" s="41">
        <v>44221.502488425926</v>
      </c>
      <c r="B343" s="39">
        <v>4</v>
      </c>
    </row>
    <row r="344" spans="1:2" x14ac:dyDescent="0.25">
      <c r="A344" s="41">
        <v>44221.687581018516</v>
      </c>
      <c r="B344" s="39">
        <v>3.5</v>
      </c>
    </row>
    <row r="345" spans="1:2" x14ac:dyDescent="0.25">
      <c r="A345" s="41">
        <v>44222.511782407404</v>
      </c>
      <c r="B345" s="39">
        <v>7.5</v>
      </c>
    </row>
    <row r="346" spans="1:2" x14ac:dyDescent="0.25">
      <c r="A346" s="41">
        <v>44223.567870370367</v>
      </c>
      <c r="B346" s="39">
        <v>7.5</v>
      </c>
    </row>
    <row r="347" spans="1:2" x14ac:dyDescent="0.25">
      <c r="A347" s="41">
        <v>44224.671990740739</v>
      </c>
      <c r="B347" s="39">
        <v>7.5</v>
      </c>
    </row>
    <row r="348" spans="1:2" x14ac:dyDescent="0.25">
      <c r="A348" s="41">
        <v>44225.501516203702</v>
      </c>
      <c r="B348" s="39">
        <v>3</v>
      </c>
    </row>
    <row r="349" spans="1:2" x14ac:dyDescent="0.25">
      <c r="A349" s="41">
        <v>44225.669687499998</v>
      </c>
      <c r="B349" s="39">
        <v>4.5</v>
      </c>
    </row>
    <row r="350" spans="1:2" x14ac:dyDescent="0.25">
      <c r="A350" s="38">
        <v>44220</v>
      </c>
      <c r="B350" s="39">
        <v>40.5</v>
      </c>
    </row>
    <row r="351" spans="1:2" x14ac:dyDescent="0.25">
      <c r="A351" s="41">
        <v>44214.50105324074</v>
      </c>
      <c r="B351" s="39">
        <v>7.5</v>
      </c>
    </row>
    <row r="352" spans="1:2" x14ac:dyDescent="0.25">
      <c r="A352" s="41">
        <v>44215.510879629626</v>
      </c>
      <c r="B352" s="39">
        <v>7.5</v>
      </c>
    </row>
    <row r="353" spans="1:2" x14ac:dyDescent="0.25">
      <c r="A353" s="41">
        <v>44216.507731481484</v>
      </c>
      <c r="B353" s="39">
        <v>4</v>
      </c>
    </row>
    <row r="354" spans="1:2" x14ac:dyDescent="0.25">
      <c r="A354" s="41">
        <v>44217.506793981483</v>
      </c>
      <c r="B354" s="39">
        <v>7</v>
      </c>
    </row>
    <row r="355" spans="1:2" x14ac:dyDescent="0.25">
      <c r="A355" s="41">
        <v>44217.667256944442</v>
      </c>
      <c r="B355" s="39">
        <v>4</v>
      </c>
    </row>
    <row r="356" spans="1:2" x14ac:dyDescent="0.25">
      <c r="A356" s="41">
        <v>44218.500393518516</v>
      </c>
      <c r="B356" s="39">
        <v>5</v>
      </c>
    </row>
    <row r="357" spans="1:2" x14ac:dyDescent="0.25">
      <c r="A357" s="41">
        <v>44218.667094907411</v>
      </c>
      <c r="B357" s="39">
        <v>5.5</v>
      </c>
    </row>
    <row r="358" spans="1:2" x14ac:dyDescent="0.25">
      <c r="A358" s="38">
        <v>44213</v>
      </c>
      <c r="B358" s="39">
        <v>35.5</v>
      </c>
    </row>
    <row r="359" spans="1:2" x14ac:dyDescent="0.25">
      <c r="A359" s="41">
        <v>44207.620671296296</v>
      </c>
      <c r="B359" s="39">
        <v>7.5</v>
      </c>
    </row>
    <row r="360" spans="1:2" x14ac:dyDescent="0.25">
      <c r="A360" s="41">
        <v>44208.511701388888</v>
      </c>
      <c r="B360" s="39">
        <v>7.5</v>
      </c>
    </row>
    <row r="361" spans="1:2" x14ac:dyDescent="0.25">
      <c r="A361" s="41">
        <v>44209.500300925924</v>
      </c>
      <c r="B361" s="39">
        <v>7.5</v>
      </c>
    </row>
    <row r="362" spans="1:2" x14ac:dyDescent="0.25">
      <c r="A362" s="41">
        <v>44210.501446759263</v>
      </c>
      <c r="B362" s="39">
        <v>5</v>
      </c>
    </row>
    <row r="363" spans="1:2" x14ac:dyDescent="0.25">
      <c r="A363" s="41">
        <v>44210.667268518519</v>
      </c>
      <c r="B363" s="39">
        <v>2.5</v>
      </c>
    </row>
    <row r="364" spans="1:2" x14ac:dyDescent="0.25">
      <c r="A364" s="41">
        <v>44211.500347222223</v>
      </c>
      <c r="B364" s="39">
        <v>3</v>
      </c>
    </row>
    <row r="365" spans="1:2" x14ac:dyDescent="0.25">
      <c r="A365" s="41">
        <v>44211.668854166666</v>
      </c>
      <c r="B365" s="39">
        <v>2.5</v>
      </c>
    </row>
    <row r="366" spans="1:2" x14ac:dyDescent="0.25">
      <c r="A366" s="38">
        <v>44206</v>
      </c>
      <c r="B366" s="39">
        <v>37.5</v>
      </c>
    </row>
    <row r="367" spans="1:2" x14ac:dyDescent="0.25">
      <c r="A367" s="41">
        <v>44200.500798611109</v>
      </c>
      <c r="B367" s="39">
        <v>7.5</v>
      </c>
    </row>
    <row r="368" spans="1:2" x14ac:dyDescent="0.25">
      <c r="A368" s="41">
        <v>44201.501273148147</v>
      </c>
      <c r="B368" s="39">
        <v>7.5</v>
      </c>
    </row>
    <row r="369" spans="1:2" x14ac:dyDescent="0.25">
      <c r="A369" s="41">
        <v>44202.667326388888</v>
      </c>
      <c r="B369" s="39">
        <v>7.5</v>
      </c>
    </row>
    <row r="370" spans="1:2" x14ac:dyDescent="0.25">
      <c r="A370" s="41">
        <v>44203.500289351854</v>
      </c>
      <c r="B370" s="39">
        <v>7.5</v>
      </c>
    </row>
    <row r="371" spans="1:2" x14ac:dyDescent="0.25">
      <c r="A371" s="41">
        <v>44204.500289351854</v>
      </c>
      <c r="B371" s="39">
        <v>5.5</v>
      </c>
    </row>
    <row r="372" spans="1:2" x14ac:dyDescent="0.25">
      <c r="A372" s="41">
        <v>44204.667326388888</v>
      </c>
      <c r="B372" s="39">
        <v>2</v>
      </c>
    </row>
    <row r="373" spans="1:2" x14ac:dyDescent="0.25">
      <c r="A373" s="38">
        <v>44199</v>
      </c>
      <c r="B373" s="39">
        <v>37.5</v>
      </c>
    </row>
    <row r="374" spans="1:2" x14ac:dyDescent="0.25">
      <c r="A374" s="42">
        <v>6</v>
      </c>
      <c r="B374" s="39">
        <v>0</v>
      </c>
    </row>
    <row r="375" spans="1:2" x14ac:dyDescent="0.25">
      <c r="A375" s="42">
        <v>44193</v>
      </c>
      <c r="B375" s="39">
        <v>7.5</v>
      </c>
    </row>
    <row r="376" spans="1:2" x14ac:dyDescent="0.25">
      <c r="A376" s="42">
        <v>44194</v>
      </c>
      <c r="B376" s="39">
        <v>7.5</v>
      </c>
    </row>
    <row r="377" spans="1:2" x14ac:dyDescent="0.25">
      <c r="A377" s="42">
        <v>44195</v>
      </c>
      <c r="B377" s="39">
        <v>7.5</v>
      </c>
    </row>
    <row r="378" spans="1:2" x14ac:dyDescent="0.25">
      <c r="A378" s="42">
        <v>44196</v>
      </c>
      <c r="B378" s="39">
        <v>7.5</v>
      </c>
    </row>
    <row r="379" spans="1:2" x14ac:dyDescent="0.25">
      <c r="A379" s="42">
        <v>44197</v>
      </c>
      <c r="B379" s="39">
        <v>7.5</v>
      </c>
    </row>
    <row r="380" spans="1:2" x14ac:dyDescent="0.25">
      <c r="A380" s="38">
        <v>44192</v>
      </c>
      <c r="B380" s="39">
        <v>37.5</v>
      </c>
    </row>
    <row r="381" spans="1:2" x14ac:dyDescent="0.25">
      <c r="A381" s="41">
        <v>44186.500833333332</v>
      </c>
      <c r="B381" s="39">
        <v>7.5</v>
      </c>
    </row>
    <row r="382" spans="1:2" x14ac:dyDescent="0.25">
      <c r="A382" s="41">
        <v>44187.500671296293</v>
      </c>
      <c r="B382" s="39">
        <v>7.5</v>
      </c>
    </row>
    <row r="383" spans="1:2" x14ac:dyDescent="0.25">
      <c r="A383" s="41">
        <v>44188.50675925926</v>
      </c>
      <c r="B383" s="39">
        <v>7.5</v>
      </c>
    </row>
    <row r="384" spans="1:2" x14ac:dyDescent="0.25">
      <c r="A384" s="42">
        <v>44189</v>
      </c>
      <c r="B384" s="39">
        <v>7.5</v>
      </c>
    </row>
    <row r="385" spans="1:2" x14ac:dyDescent="0.25">
      <c r="A385" s="42">
        <v>44190</v>
      </c>
      <c r="B385" s="39">
        <v>7.5</v>
      </c>
    </row>
    <row r="386" spans="1:2" x14ac:dyDescent="0.25">
      <c r="A386" s="38">
        <v>44185</v>
      </c>
      <c r="B386" s="39">
        <v>37.5</v>
      </c>
    </row>
    <row r="387" spans="1:2" x14ac:dyDescent="0.25">
      <c r="A387" s="41">
        <v>44179.511481481481</v>
      </c>
      <c r="B387" s="39">
        <v>3.5</v>
      </c>
    </row>
    <row r="388" spans="1:2" x14ac:dyDescent="0.25">
      <c r="A388" s="41">
        <v>44179.666990740741</v>
      </c>
      <c r="B388" s="39">
        <v>4</v>
      </c>
    </row>
    <row r="389" spans="1:2" x14ac:dyDescent="0.25">
      <c r="A389" s="41">
        <v>44180.511122685188</v>
      </c>
      <c r="B389" s="39">
        <v>7.5</v>
      </c>
    </row>
    <row r="390" spans="1:2" x14ac:dyDescent="0.25">
      <c r="A390" s="41">
        <v>44181.501435185186</v>
      </c>
      <c r="B390" s="39">
        <v>5</v>
      </c>
    </row>
    <row r="391" spans="1:2" x14ac:dyDescent="0.25">
      <c r="A391" s="41">
        <v>44182.399259259262</v>
      </c>
      <c r="B391" s="39">
        <v>7.5</v>
      </c>
    </row>
    <row r="392" spans="1:2" x14ac:dyDescent="0.25">
      <c r="A392" s="41">
        <v>44183.500879629632</v>
      </c>
      <c r="B392" s="39">
        <v>3</v>
      </c>
    </row>
    <row r="393" spans="1:2" x14ac:dyDescent="0.25">
      <c r="A393" s="41">
        <v>44183.667013888888</v>
      </c>
      <c r="B393" s="39">
        <v>7</v>
      </c>
    </row>
    <row r="394" spans="1:2" x14ac:dyDescent="0.25">
      <c r="A394" s="38">
        <v>44178</v>
      </c>
      <c r="B394" s="39">
        <v>37.5</v>
      </c>
    </row>
    <row r="395" spans="1:2" x14ac:dyDescent="0.25">
      <c r="A395" s="41">
        <v>44172.667997685188</v>
      </c>
      <c r="B395" s="39">
        <v>7.5</v>
      </c>
    </row>
    <row r="396" spans="1:2" x14ac:dyDescent="0.25">
      <c r="A396" s="41">
        <v>44173.500451388885</v>
      </c>
      <c r="B396" s="39">
        <v>7.5</v>
      </c>
    </row>
    <row r="397" spans="1:2" x14ac:dyDescent="0.25">
      <c r="A397" s="41">
        <v>44174.500486111108</v>
      </c>
      <c r="B397" s="39">
        <v>3.5</v>
      </c>
    </row>
    <row r="398" spans="1:2" x14ac:dyDescent="0.25">
      <c r="A398" s="41">
        <v>44174.668692129628</v>
      </c>
      <c r="B398" s="39">
        <v>4</v>
      </c>
    </row>
    <row r="399" spans="1:2" x14ac:dyDescent="0.25">
      <c r="A399" s="41">
        <v>44175.500416666669</v>
      </c>
      <c r="B399" s="39">
        <v>7.5</v>
      </c>
    </row>
    <row r="400" spans="1:2" x14ac:dyDescent="0.25">
      <c r="A400" s="41">
        <v>44176.500983796293</v>
      </c>
      <c r="B400" s="39">
        <v>3.5</v>
      </c>
    </row>
    <row r="401" spans="1:2" x14ac:dyDescent="0.25">
      <c r="A401" s="41">
        <v>44176.666979166665</v>
      </c>
      <c r="B401" s="39">
        <v>4</v>
      </c>
    </row>
    <row r="402" spans="1:2" x14ac:dyDescent="0.25">
      <c r="A402" s="38">
        <v>44171</v>
      </c>
      <c r="B402" s="39">
        <v>37.5</v>
      </c>
    </row>
    <row r="403" spans="1:2" x14ac:dyDescent="0.25">
      <c r="A403" s="41">
        <v>44165.57576388889</v>
      </c>
      <c r="B403" s="39">
        <v>7.5</v>
      </c>
    </row>
    <row r="404" spans="1:2" x14ac:dyDescent="0.25">
      <c r="A404" s="41">
        <v>44166.667581018519</v>
      </c>
      <c r="B404" s="39">
        <v>7.5</v>
      </c>
    </row>
    <row r="405" spans="1:2" x14ac:dyDescent="0.25">
      <c r="A405" s="41">
        <v>44167.500636574077</v>
      </c>
      <c r="B405" s="39">
        <v>4.5</v>
      </c>
    </row>
    <row r="406" spans="1:2" x14ac:dyDescent="0.25">
      <c r="A406" s="41">
        <v>44167.667048611111</v>
      </c>
      <c r="B406" s="39">
        <v>3</v>
      </c>
    </row>
    <row r="407" spans="1:2" x14ac:dyDescent="0.25">
      <c r="A407" s="41">
        <v>44168.501828703702</v>
      </c>
      <c r="B407" s="39">
        <v>4.5</v>
      </c>
    </row>
    <row r="408" spans="1:2" x14ac:dyDescent="0.25">
      <c r="A408" s="41">
        <v>44168.668043981481</v>
      </c>
      <c r="B408" s="39">
        <v>3</v>
      </c>
    </row>
    <row r="409" spans="1:2" x14ac:dyDescent="0.25">
      <c r="A409" s="41">
        <v>44169.501307870371</v>
      </c>
      <c r="B409" s="39">
        <v>3</v>
      </c>
    </row>
    <row r="410" spans="1:2" x14ac:dyDescent="0.25">
      <c r="A410" s="41">
        <v>44169.671168981484</v>
      </c>
      <c r="B410" s="39">
        <v>4.5</v>
      </c>
    </row>
    <row r="411" spans="1:2" x14ac:dyDescent="0.25">
      <c r="A411" s="38">
        <v>44164</v>
      </c>
      <c r="B411" s="39">
        <v>37.5</v>
      </c>
    </row>
    <row r="412" spans="1:2" x14ac:dyDescent="0.25">
      <c r="A412" s="41">
        <v>44158.528217592589</v>
      </c>
      <c r="B412" s="39">
        <v>4.5</v>
      </c>
    </row>
    <row r="413" spans="1:2" x14ac:dyDescent="0.25">
      <c r="A413" s="41">
        <v>44158.670567129629</v>
      </c>
      <c r="B413" s="39">
        <v>3</v>
      </c>
    </row>
    <row r="414" spans="1:2" x14ac:dyDescent="0.25">
      <c r="A414" s="41">
        <v>44159.50476851852</v>
      </c>
      <c r="B414" s="39">
        <v>3.5</v>
      </c>
    </row>
    <row r="415" spans="1:2" x14ac:dyDescent="0.25">
      <c r="A415" s="41">
        <v>44159.683495370373</v>
      </c>
      <c r="B415" s="39">
        <v>4</v>
      </c>
    </row>
    <row r="416" spans="1:2" x14ac:dyDescent="0.25">
      <c r="A416" s="41">
        <v>44160.500474537039</v>
      </c>
      <c r="B416" s="39">
        <v>3.5</v>
      </c>
    </row>
    <row r="417" spans="1:2" x14ac:dyDescent="0.25">
      <c r="A417" s="41">
        <v>44160.667662037034</v>
      </c>
      <c r="B417" s="39">
        <v>4</v>
      </c>
    </row>
    <row r="418" spans="1:2" x14ac:dyDescent="0.25">
      <c r="A418" s="41">
        <v>44161.502488425926</v>
      </c>
      <c r="B418" s="39">
        <v>4</v>
      </c>
    </row>
    <row r="419" spans="1:2" x14ac:dyDescent="0.25">
      <c r="A419" s="41">
        <v>44161.677627314813</v>
      </c>
      <c r="B419" s="39">
        <v>5.5</v>
      </c>
    </row>
    <row r="420" spans="1:2" x14ac:dyDescent="0.25">
      <c r="A420" s="41">
        <v>44162.501597222225</v>
      </c>
      <c r="B420" s="39">
        <v>3.5</v>
      </c>
    </row>
    <row r="421" spans="1:2" x14ac:dyDescent="0.25">
      <c r="A421" s="41">
        <v>44162.677812499998</v>
      </c>
      <c r="B421" s="39">
        <v>2</v>
      </c>
    </row>
    <row r="422" spans="1:2" x14ac:dyDescent="0.25">
      <c r="A422" s="38">
        <v>44157</v>
      </c>
      <c r="B422" s="39">
        <v>37.5</v>
      </c>
    </row>
    <row r="423" spans="1:2" x14ac:dyDescent="0.25">
      <c r="A423" s="41">
        <v>44151.500555555554</v>
      </c>
      <c r="B423" s="39">
        <v>8</v>
      </c>
    </row>
    <row r="424" spans="1:2" x14ac:dyDescent="0.25">
      <c r="A424" s="41">
        <v>44151.671620370369</v>
      </c>
      <c r="B424" s="39">
        <v>3.5</v>
      </c>
    </row>
    <row r="425" spans="1:2" x14ac:dyDescent="0.25">
      <c r="A425" s="41">
        <v>44153.51421296296</v>
      </c>
      <c r="B425" s="39">
        <v>11</v>
      </c>
    </row>
    <row r="426" spans="1:2" x14ac:dyDescent="0.25">
      <c r="A426" s="41">
        <v>44154.500555555554</v>
      </c>
      <c r="B426" s="39">
        <v>4.5</v>
      </c>
    </row>
    <row r="427" spans="1:2" x14ac:dyDescent="0.25">
      <c r="A427" s="41">
        <v>44154.667118055557</v>
      </c>
      <c r="B427" s="39">
        <v>3</v>
      </c>
    </row>
    <row r="428" spans="1:2" x14ac:dyDescent="0.25">
      <c r="A428" s="41">
        <v>44155.584467592591</v>
      </c>
      <c r="B428" s="39">
        <v>7.5</v>
      </c>
    </row>
    <row r="429" spans="1:2" x14ac:dyDescent="0.25">
      <c r="A429" s="38">
        <v>44150</v>
      </c>
      <c r="B429" s="39">
        <v>37.5</v>
      </c>
    </row>
    <row r="430" spans="1:2" x14ac:dyDescent="0.25">
      <c r="A430" s="41">
        <v>44144.500752314816</v>
      </c>
      <c r="B430" s="39">
        <v>7.5</v>
      </c>
    </row>
    <row r="431" spans="1:2" x14ac:dyDescent="0.25">
      <c r="A431" s="41">
        <v>44145.506365740737</v>
      </c>
      <c r="B431" s="39">
        <v>4</v>
      </c>
    </row>
    <row r="432" spans="1:2" x14ac:dyDescent="0.25">
      <c r="A432" s="41">
        <v>44145.669756944444</v>
      </c>
      <c r="B432" s="39">
        <v>3.5</v>
      </c>
    </row>
    <row r="433" spans="1:2" x14ac:dyDescent="0.25">
      <c r="A433" s="41">
        <v>44146.501342592594</v>
      </c>
      <c r="B433" s="39">
        <v>3</v>
      </c>
    </row>
    <row r="434" spans="1:2" x14ac:dyDescent="0.25">
      <c r="A434" s="41">
        <v>44146.699548611112</v>
      </c>
      <c r="B434" s="39">
        <v>4.5</v>
      </c>
    </row>
    <row r="435" spans="1:2" x14ac:dyDescent="0.25">
      <c r="A435" s="41">
        <v>44147.522129629629</v>
      </c>
      <c r="B435" s="39">
        <v>3</v>
      </c>
    </row>
    <row r="436" spans="1:2" x14ac:dyDescent="0.25">
      <c r="A436" s="41">
        <v>44147.669722222221</v>
      </c>
      <c r="B436" s="39">
        <v>4.5</v>
      </c>
    </row>
    <row r="437" spans="1:2" x14ac:dyDescent="0.25">
      <c r="A437" s="41">
        <v>44148.500810185185</v>
      </c>
      <c r="B437" s="39">
        <v>4</v>
      </c>
    </row>
    <row r="438" spans="1:2" x14ac:dyDescent="0.25">
      <c r="A438" s="41">
        <v>44148.669131944444</v>
      </c>
      <c r="B438" s="39">
        <v>3.5</v>
      </c>
    </row>
    <row r="439" spans="1:2" x14ac:dyDescent="0.25">
      <c r="A439" s="38">
        <v>44143</v>
      </c>
      <c r="B439" s="39">
        <v>38</v>
      </c>
    </row>
    <row r="440" spans="1:2" x14ac:dyDescent="0.25">
      <c r="A440" s="41">
        <v>44137.667233796295</v>
      </c>
      <c r="B440" s="39">
        <v>7.5</v>
      </c>
    </row>
    <row r="441" spans="1:2" x14ac:dyDescent="0.25">
      <c r="A441" s="41">
        <v>44138.541898148149</v>
      </c>
      <c r="B441" s="39">
        <v>4</v>
      </c>
    </row>
    <row r="442" spans="1:2" x14ac:dyDescent="0.25">
      <c r="A442" s="41">
        <v>44138.686331018522</v>
      </c>
      <c r="B442" s="39">
        <v>3.5</v>
      </c>
    </row>
    <row r="443" spans="1:2" x14ac:dyDescent="0.25">
      <c r="A443" s="41">
        <v>44139.686331018522</v>
      </c>
      <c r="B443" s="39">
        <v>7.5</v>
      </c>
    </row>
    <row r="444" spans="1:2" x14ac:dyDescent="0.25">
      <c r="A444" s="41">
        <v>44140.500324074077</v>
      </c>
      <c r="B444" s="39">
        <v>4</v>
      </c>
    </row>
    <row r="445" spans="1:2" x14ac:dyDescent="0.25">
      <c r="A445" s="41">
        <v>44140.667268518519</v>
      </c>
      <c r="B445" s="39">
        <v>3.5</v>
      </c>
    </row>
    <row r="446" spans="1:2" x14ac:dyDescent="0.25">
      <c r="A446" s="41">
        <v>44141.50136574074</v>
      </c>
      <c r="B446" s="39">
        <v>3.5</v>
      </c>
    </row>
    <row r="447" spans="1:2" x14ac:dyDescent="0.25">
      <c r="A447" s="41">
        <v>44141.667719907404</v>
      </c>
      <c r="B447" s="39">
        <v>4.5</v>
      </c>
    </row>
    <row r="448" spans="1:2" x14ac:dyDescent="0.25">
      <c r="A448" s="38">
        <v>44136</v>
      </c>
      <c r="B448" s="39">
        <v>37.5</v>
      </c>
    </row>
    <row r="449" spans="1:2" x14ac:dyDescent="0.25">
      <c r="A449" s="41">
        <v>44130.500555555554</v>
      </c>
      <c r="B449" s="39">
        <v>0</v>
      </c>
    </row>
    <row r="450" spans="1:2" x14ac:dyDescent="0.25">
      <c r="A450" s="41">
        <v>44130.667060185187</v>
      </c>
      <c r="B450" s="39">
        <v>7.5</v>
      </c>
    </row>
    <row r="451" spans="1:2" x14ac:dyDescent="0.25">
      <c r="A451" s="41">
        <v>44131.500462962962</v>
      </c>
      <c r="B451" s="39">
        <v>4.5</v>
      </c>
    </row>
    <row r="452" spans="1:2" x14ac:dyDescent="0.25">
      <c r="A452" s="41">
        <v>44131.667222222219</v>
      </c>
      <c r="B452" s="39">
        <v>3</v>
      </c>
    </row>
    <row r="453" spans="1:2" x14ac:dyDescent="0.25">
      <c r="A453" s="41">
        <v>44132.5003125</v>
      </c>
      <c r="B453" s="39">
        <v>7.5</v>
      </c>
    </row>
    <row r="454" spans="1:2" x14ac:dyDescent="0.25">
      <c r="A454" s="41">
        <v>44133.525277777779</v>
      </c>
      <c r="B454" s="39">
        <v>4.5</v>
      </c>
    </row>
    <row r="455" spans="1:2" x14ac:dyDescent="0.25">
      <c r="A455" s="41">
        <v>44133.667291666665</v>
      </c>
      <c r="B455" s="39">
        <v>3</v>
      </c>
    </row>
    <row r="456" spans="1:2" x14ac:dyDescent="0.25">
      <c r="A456" s="41">
        <v>44134.500706018516</v>
      </c>
      <c r="B456" s="39">
        <v>2</v>
      </c>
    </row>
    <row r="457" spans="1:2" x14ac:dyDescent="0.25">
      <c r="A457" s="41">
        <v>44134.669259259259</v>
      </c>
      <c r="B457" s="39">
        <v>5.5</v>
      </c>
    </row>
    <row r="458" spans="1:2" x14ac:dyDescent="0.25">
      <c r="A458" s="38">
        <v>44129</v>
      </c>
      <c r="B458" s="39">
        <v>37.5</v>
      </c>
    </row>
    <row r="459" spans="1:2" x14ac:dyDescent="0.25">
      <c r="A459" s="41">
        <v>44123.501180555555</v>
      </c>
      <c r="B459" s="39">
        <v>7.5</v>
      </c>
    </row>
    <row r="460" spans="1:2" x14ac:dyDescent="0.25">
      <c r="A460" s="41">
        <v>44124.508252314816</v>
      </c>
      <c r="B460" s="39">
        <v>7.5</v>
      </c>
    </row>
    <row r="461" spans="1:2" x14ac:dyDescent="0.25">
      <c r="A461" s="41">
        <v>44125.500578703701</v>
      </c>
      <c r="B461" s="39">
        <v>7.5</v>
      </c>
    </row>
    <row r="462" spans="1:2" x14ac:dyDescent="0.25">
      <c r="A462" s="41">
        <v>44125.671481481484</v>
      </c>
      <c r="B462" s="39">
        <v>1</v>
      </c>
    </row>
    <row r="463" spans="1:2" x14ac:dyDescent="0.25">
      <c r="A463" s="41">
        <v>44126.500428240739</v>
      </c>
      <c r="B463" s="39">
        <v>5.5</v>
      </c>
    </row>
    <row r="464" spans="1:2" x14ac:dyDescent="0.25">
      <c r="A464" s="41">
        <v>44126.668391203704</v>
      </c>
      <c r="B464" s="39">
        <v>1</v>
      </c>
    </row>
    <row r="465" spans="1:2" x14ac:dyDescent="0.25">
      <c r="A465" s="41">
        <v>44127.500578703701</v>
      </c>
      <c r="B465" s="39">
        <v>7.5</v>
      </c>
    </row>
    <row r="466" spans="1:2" x14ac:dyDescent="0.25">
      <c r="A466" s="38">
        <v>44122</v>
      </c>
      <c r="B466" s="39">
        <v>37.5</v>
      </c>
    </row>
    <row r="467" spans="1:2" x14ac:dyDescent="0.25">
      <c r="A467" s="41">
        <v>44116.50199074074</v>
      </c>
      <c r="B467" s="39">
        <v>2</v>
      </c>
    </row>
    <row r="468" spans="1:2" x14ac:dyDescent="0.25">
      <c r="A468" s="41">
        <v>44116.681018518517</v>
      </c>
      <c r="B468" s="39">
        <v>2</v>
      </c>
    </row>
    <row r="469" spans="1:2" x14ac:dyDescent="0.25">
      <c r="A469" s="41">
        <v>44117.500590277778</v>
      </c>
      <c r="B469" s="39">
        <v>3.5</v>
      </c>
    </row>
    <row r="470" spans="1:2" x14ac:dyDescent="0.25">
      <c r="A470" s="41">
        <v>44117.667199074072</v>
      </c>
      <c r="B470" s="39">
        <v>4.5</v>
      </c>
    </row>
    <row r="471" spans="1:2" x14ac:dyDescent="0.25">
      <c r="A471" s="41">
        <v>44118.501157407409</v>
      </c>
      <c r="B471" s="39">
        <v>5</v>
      </c>
    </row>
    <row r="472" spans="1:2" x14ac:dyDescent="0.25">
      <c r="A472" s="41">
        <v>44119.507719907408</v>
      </c>
      <c r="B472" s="39">
        <v>8.5</v>
      </c>
    </row>
    <row r="473" spans="1:2" x14ac:dyDescent="0.25">
      <c r="A473" s="41">
        <v>44119.667025462964</v>
      </c>
      <c r="B473" s="39">
        <v>4.5</v>
      </c>
    </row>
    <row r="474" spans="1:2" x14ac:dyDescent="0.25">
      <c r="A474" s="41">
        <v>44120.500648148147</v>
      </c>
      <c r="B474" s="39">
        <v>3.5</v>
      </c>
    </row>
    <row r="475" spans="1:2" x14ac:dyDescent="0.25">
      <c r="A475" s="41">
        <v>44120.669525462959</v>
      </c>
      <c r="B475" s="39">
        <v>4</v>
      </c>
    </row>
    <row r="476" spans="1:2" x14ac:dyDescent="0.25">
      <c r="A476" s="38">
        <v>44115</v>
      </c>
      <c r="B476" s="39">
        <v>37.5</v>
      </c>
    </row>
    <row r="477" spans="1:2" x14ac:dyDescent="0.25">
      <c r="A477" s="41">
        <v>44109.676030092596</v>
      </c>
      <c r="B477" s="39">
        <v>7.5</v>
      </c>
    </row>
    <row r="478" spans="1:2" x14ac:dyDescent="0.25">
      <c r="A478" s="41">
        <v>44110.516932870371</v>
      </c>
      <c r="B478" s="39">
        <v>3.5</v>
      </c>
    </row>
    <row r="479" spans="1:2" x14ac:dyDescent="0.25">
      <c r="A479" s="41">
        <v>44110.688402777778</v>
      </c>
      <c r="B479" s="39">
        <v>4</v>
      </c>
    </row>
    <row r="480" spans="1:2" x14ac:dyDescent="0.25">
      <c r="A480" s="41">
        <v>44111.51489583333</v>
      </c>
      <c r="B480" s="39">
        <v>3.5</v>
      </c>
    </row>
    <row r="481" spans="1:2" x14ac:dyDescent="0.25">
      <c r="A481" s="41">
        <v>44111.667094907411</v>
      </c>
      <c r="B481" s="39">
        <v>4</v>
      </c>
    </row>
    <row r="482" spans="1:2" x14ac:dyDescent="0.25">
      <c r="A482" s="41">
        <v>44112.559513888889</v>
      </c>
      <c r="B482" s="39">
        <v>7.5</v>
      </c>
    </row>
    <row r="483" spans="1:2" x14ac:dyDescent="0.25">
      <c r="A483" s="41">
        <v>44113.504895833335</v>
      </c>
      <c r="B483" s="39">
        <v>2.5</v>
      </c>
    </row>
    <row r="484" spans="1:2" x14ac:dyDescent="0.25">
      <c r="A484" s="41">
        <v>44113.667025462964</v>
      </c>
      <c r="B484" s="39">
        <v>5</v>
      </c>
    </row>
    <row r="485" spans="1:2" x14ac:dyDescent="0.25">
      <c r="A485" s="38">
        <v>44108</v>
      </c>
      <c r="B485" s="39">
        <v>37.5</v>
      </c>
    </row>
    <row r="486" spans="1:2" x14ac:dyDescent="0.25">
      <c r="A486" s="41">
        <v>44102.500347222223</v>
      </c>
      <c r="B486" s="39">
        <v>4.5</v>
      </c>
    </row>
    <row r="487" spans="1:2" x14ac:dyDescent="0.25">
      <c r="A487" s="41">
        <v>44102.667546296296</v>
      </c>
      <c r="B487" s="39">
        <v>3</v>
      </c>
    </row>
    <row r="488" spans="1:2" x14ac:dyDescent="0.25">
      <c r="A488" s="41">
        <v>44103.503020833334</v>
      </c>
      <c r="B488" s="39">
        <v>0</v>
      </c>
    </row>
    <row r="489" spans="1:2" x14ac:dyDescent="0.25">
      <c r="A489" s="41">
        <v>44103.67359953704</v>
      </c>
      <c r="B489" s="39">
        <v>7.5</v>
      </c>
    </row>
    <row r="490" spans="1:2" x14ac:dyDescent="0.25">
      <c r="A490" s="41">
        <v>44104.502071759256</v>
      </c>
      <c r="B490" s="39">
        <v>7.5</v>
      </c>
    </row>
    <row r="491" spans="1:2" x14ac:dyDescent="0.25">
      <c r="A491" s="41">
        <v>44104.667974537035</v>
      </c>
      <c r="B491" s="39">
        <v>0</v>
      </c>
    </row>
    <row r="492" spans="1:2" x14ac:dyDescent="0.25">
      <c r="A492" s="41">
        <v>44105.53943287037</v>
      </c>
      <c r="B492" s="39">
        <v>0</v>
      </c>
    </row>
    <row r="493" spans="1:2" x14ac:dyDescent="0.25">
      <c r="A493" s="41">
        <v>44105.667986111112</v>
      </c>
      <c r="B493" s="39">
        <v>7.5</v>
      </c>
    </row>
    <row r="494" spans="1:2" x14ac:dyDescent="0.25">
      <c r="A494" s="41">
        <v>44106.510613425926</v>
      </c>
      <c r="B494" s="39">
        <v>4.5</v>
      </c>
    </row>
    <row r="495" spans="1:2" x14ac:dyDescent="0.25">
      <c r="A495" s="41">
        <v>44106.667013888888</v>
      </c>
      <c r="B495" s="39">
        <v>3</v>
      </c>
    </row>
    <row r="496" spans="1:2" x14ac:dyDescent="0.25">
      <c r="A496" s="38">
        <v>44101</v>
      </c>
      <c r="B496" s="39">
        <v>37.5</v>
      </c>
    </row>
    <row r="497" spans="1:2" x14ac:dyDescent="0.25">
      <c r="A497" s="41">
        <v>44095.503888888888</v>
      </c>
      <c r="B497" s="39">
        <v>3.5</v>
      </c>
    </row>
    <row r="498" spans="1:2" x14ac:dyDescent="0.25">
      <c r="A498" s="41">
        <v>44095.669606481482</v>
      </c>
      <c r="B498" s="39">
        <v>4</v>
      </c>
    </row>
    <row r="499" spans="1:2" x14ac:dyDescent="0.25">
      <c r="A499" s="41">
        <v>44096.500983796293</v>
      </c>
      <c r="B499" s="39">
        <v>3</v>
      </c>
    </row>
    <row r="500" spans="1:2" x14ac:dyDescent="0.25">
      <c r="A500" s="41">
        <v>44096.667650462965</v>
      </c>
      <c r="B500" s="39">
        <v>4.5</v>
      </c>
    </row>
    <row r="501" spans="1:2" x14ac:dyDescent="0.25">
      <c r="A501" s="41">
        <v>44097.500543981485</v>
      </c>
      <c r="B501" s="39">
        <v>4</v>
      </c>
    </row>
    <row r="502" spans="1:2" x14ac:dyDescent="0.25">
      <c r="A502" s="41">
        <v>44097.667326388888</v>
      </c>
      <c r="B502" s="39">
        <v>3.5</v>
      </c>
    </row>
    <row r="503" spans="1:2" x14ac:dyDescent="0.25">
      <c r="A503" s="41">
        <v>44098.501018518517</v>
      </c>
      <c r="B503" s="39">
        <v>2</v>
      </c>
    </row>
    <row r="504" spans="1:2" x14ac:dyDescent="0.25">
      <c r="A504" s="41">
        <v>44098.667025462964</v>
      </c>
      <c r="B504" s="39">
        <v>5.5</v>
      </c>
    </row>
    <row r="505" spans="1:2" x14ac:dyDescent="0.25">
      <c r="A505" s="41">
        <v>44099.551122685189</v>
      </c>
      <c r="B505" s="39">
        <v>0</v>
      </c>
    </row>
    <row r="506" spans="1:2" x14ac:dyDescent="0.25">
      <c r="A506" s="41">
        <v>44099.703553240739</v>
      </c>
      <c r="B506" s="39">
        <v>7.5</v>
      </c>
    </row>
    <row r="507" spans="1:2" x14ac:dyDescent="0.25">
      <c r="A507" s="38">
        <v>44094</v>
      </c>
      <c r="B507" s="39">
        <v>37.5</v>
      </c>
    </row>
    <row r="508" spans="1:2" x14ac:dyDescent="0.25">
      <c r="A508" s="41">
        <v>44088.540810185186</v>
      </c>
      <c r="B508" s="39">
        <v>5.5</v>
      </c>
    </row>
    <row r="509" spans="1:2" x14ac:dyDescent="0.25">
      <c r="A509" s="41">
        <v>44088.674490740741</v>
      </c>
      <c r="B509" s="39">
        <v>2</v>
      </c>
    </row>
    <row r="510" spans="1:2" x14ac:dyDescent="0.25">
      <c r="A510" s="41">
        <v>44089.50104166667</v>
      </c>
      <c r="B510" s="39">
        <v>4.5</v>
      </c>
    </row>
    <row r="511" spans="1:2" x14ac:dyDescent="0.25">
      <c r="A511" s="41">
        <v>44089.706678240742</v>
      </c>
      <c r="B511" s="39">
        <v>3</v>
      </c>
    </row>
    <row r="512" spans="1:2" x14ac:dyDescent="0.25">
      <c r="A512" s="41">
        <v>44090.500868055555</v>
      </c>
      <c r="B512" s="39">
        <v>5.5</v>
      </c>
    </row>
    <row r="513" spans="1:2" x14ac:dyDescent="0.25">
      <c r="A513" s="41">
        <v>44090.678622685184</v>
      </c>
      <c r="B513" s="39">
        <v>2</v>
      </c>
    </row>
    <row r="514" spans="1:2" x14ac:dyDescent="0.25">
      <c r="A514" s="41">
        <v>44091.504756944443</v>
      </c>
      <c r="B514" s="39">
        <v>2.5</v>
      </c>
    </row>
    <row r="515" spans="1:2" x14ac:dyDescent="0.25">
      <c r="A515" s="41">
        <v>44091.670578703706</v>
      </c>
      <c r="B515" s="39">
        <v>5</v>
      </c>
    </row>
    <row r="516" spans="1:2" x14ac:dyDescent="0.25">
      <c r="A516" s="41">
        <v>44092.503159722219</v>
      </c>
      <c r="B516" s="39">
        <v>3.75</v>
      </c>
    </row>
    <row r="517" spans="1:2" x14ac:dyDescent="0.25">
      <c r="A517" s="41">
        <v>44092.679606481484</v>
      </c>
      <c r="B517" s="39">
        <v>3.75</v>
      </c>
    </row>
    <row r="518" spans="1:2" x14ac:dyDescent="0.25">
      <c r="A518" s="38">
        <v>44087</v>
      </c>
      <c r="B518" s="39">
        <v>37.5</v>
      </c>
    </row>
    <row r="519" spans="1:2" x14ac:dyDescent="0.25">
      <c r="A519" s="41">
        <v>44081.501886574071</v>
      </c>
      <c r="B519" s="39">
        <v>3</v>
      </c>
    </row>
    <row r="520" spans="1:2" x14ac:dyDescent="0.25">
      <c r="A520" s="41">
        <v>44081.681134259263</v>
      </c>
      <c r="B520" s="39">
        <v>4.5</v>
      </c>
    </row>
    <row r="521" spans="1:2" x14ac:dyDescent="0.25">
      <c r="A521" s="41">
        <v>44082.500578703701</v>
      </c>
      <c r="B521" s="39">
        <v>4</v>
      </c>
    </row>
    <row r="522" spans="1:2" x14ac:dyDescent="0.25">
      <c r="A522" s="41">
        <v>44082.675891203704</v>
      </c>
      <c r="B522" s="39">
        <v>3.5</v>
      </c>
    </row>
    <row r="523" spans="1:2" x14ac:dyDescent="0.25">
      <c r="A523" s="41">
        <v>44083.504374999997</v>
      </c>
      <c r="B523" s="39">
        <v>5</v>
      </c>
    </row>
    <row r="524" spans="1:2" x14ac:dyDescent="0.25">
      <c r="A524" s="41">
        <v>44083.672326388885</v>
      </c>
      <c r="B524" s="39">
        <v>2.5</v>
      </c>
    </row>
    <row r="525" spans="1:2" x14ac:dyDescent="0.25">
      <c r="A525" s="41">
        <v>44084.508125</v>
      </c>
      <c r="B525" s="39">
        <v>4.5</v>
      </c>
    </row>
    <row r="526" spans="1:2" x14ac:dyDescent="0.25">
      <c r="A526" s="41">
        <v>44084.668067129627</v>
      </c>
      <c r="B526" s="39">
        <v>3</v>
      </c>
    </row>
    <row r="527" spans="1:2" x14ac:dyDescent="0.25">
      <c r="A527" s="41">
        <v>44085.501574074071</v>
      </c>
      <c r="B527" s="39">
        <v>3</v>
      </c>
    </row>
    <row r="528" spans="1:2" x14ac:dyDescent="0.25">
      <c r="A528" s="41">
        <v>44085.667094907411</v>
      </c>
      <c r="B528" s="39">
        <v>4.5</v>
      </c>
    </row>
    <row r="529" spans="1:2" x14ac:dyDescent="0.25">
      <c r="A529" s="38">
        <v>44080</v>
      </c>
      <c r="B529" s="39">
        <v>37.5</v>
      </c>
    </row>
    <row r="530" spans="1:2" x14ac:dyDescent="0.25">
      <c r="A530" s="42">
        <v>44074</v>
      </c>
      <c r="B530" s="39">
        <v>7.5</v>
      </c>
    </row>
    <row r="531" spans="1:2" x14ac:dyDescent="0.25">
      <c r="A531" s="41">
        <v>44075.50271990741</v>
      </c>
      <c r="B531" s="39">
        <v>3.75</v>
      </c>
    </row>
    <row r="532" spans="1:2" x14ac:dyDescent="0.25">
      <c r="A532" s="41">
        <v>44075.683703703704</v>
      </c>
      <c r="B532" s="39">
        <v>3.75</v>
      </c>
    </row>
    <row r="533" spans="1:2" x14ac:dyDescent="0.25">
      <c r="A533" s="41">
        <v>44076.501597222225</v>
      </c>
      <c r="B533" s="39">
        <v>3.75</v>
      </c>
    </row>
    <row r="534" spans="1:2" x14ac:dyDescent="0.25">
      <c r="A534" s="41">
        <v>44076.683321759258</v>
      </c>
      <c r="B534" s="39">
        <v>3.75</v>
      </c>
    </row>
    <row r="535" spans="1:2" x14ac:dyDescent="0.25">
      <c r="A535" s="41">
        <v>44077.501539351855</v>
      </c>
      <c r="B535" s="39">
        <v>3.75</v>
      </c>
    </row>
    <row r="536" spans="1:2" x14ac:dyDescent="0.25">
      <c r="A536" s="41">
        <v>44077.667222222219</v>
      </c>
      <c r="B536" s="39">
        <v>3.75</v>
      </c>
    </row>
    <row r="537" spans="1:2" x14ac:dyDescent="0.25">
      <c r="A537" s="41">
        <v>44078.501168981478</v>
      </c>
      <c r="B537" s="39">
        <v>3.75</v>
      </c>
    </row>
    <row r="538" spans="1:2" x14ac:dyDescent="0.25">
      <c r="A538" s="41">
        <v>44078.667766203704</v>
      </c>
      <c r="B538" s="39">
        <v>3.75</v>
      </c>
    </row>
    <row r="539" spans="1:2" x14ac:dyDescent="0.25">
      <c r="A539" s="38">
        <v>44073</v>
      </c>
      <c r="B539" s="39">
        <v>37.5</v>
      </c>
    </row>
    <row r="540" spans="1:2" x14ac:dyDescent="0.25">
      <c r="A540" s="41">
        <v>44067.501076388886</v>
      </c>
      <c r="B540" s="39">
        <v>3.75</v>
      </c>
    </row>
    <row r="541" spans="1:2" x14ac:dyDescent="0.25">
      <c r="A541" s="41">
        <v>44067.695694444446</v>
      </c>
      <c r="B541" s="39">
        <v>3.75</v>
      </c>
    </row>
    <row r="542" spans="1:2" x14ac:dyDescent="0.25">
      <c r="A542" s="41">
        <v>44068.506423611114</v>
      </c>
      <c r="B542" s="39">
        <v>3.75</v>
      </c>
    </row>
    <row r="543" spans="1:2" x14ac:dyDescent="0.25">
      <c r="A543" s="41">
        <v>44068.670497685183</v>
      </c>
      <c r="B543" s="39">
        <v>3.75</v>
      </c>
    </row>
    <row r="544" spans="1:2" x14ac:dyDescent="0.25">
      <c r="A544" s="41">
        <v>44069.50068287037</v>
      </c>
      <c r="B544" s="39">
        <v>2</v>
      </c>
    </row>
    <row r="545" spans="1:2" x14ac:dyDescent="0.25">
      <c r="A545" s="41">
        <v>44069.675509259258</v>
      </c>
      <c r="B545" s="39">
        <v>5.5</v>
      </c>
    </row>
    <row r="546" spans="1:2" x14ac:dyDescent="0.25">
      <c r="A546" s="41">
        <v>44070.500532407408</v>
      </c>
      <c r="B546" s="39">
        <v>5.5</v>
      </c>
    </row>
    <row r="547" spans="1:2" x14ac:dyDescent="0.25">
      <c r="A547" s="41">
        <v>44070.669733796298</v>
      </c>
      <c r="B547" s="39">
        <v>2</v>
      </c>
    </row>
    <row r="548" spans="1:2" x14ac:dyDescent="0.25">
      <c r="A548" s="41">
        <v>44071.666979166665</v>
      </c>
      <c r="B548" s="39">
        <v>7.5</v>
      </c>
    </row>
    <row r="549" spans="1:2" x14ac:dyDescent="0.25">
      <c r="A549" s="38">
        <v>44059</v>
      </c>
      <c r="B549" s="39">
        <v>37.5</v>
      </c>
    </row>
    <row r="550" spans="1:2" x14ac:dyDescent="0.25">
      <c r="A550" s="41">
        <v>44053.500509259262</v>
      </c>
      <c r="B550" s="39">
        <v>7.5</v>
      </c>
    </row>
    <row r="551" spans="1:2" x14ac:dyDescent="0.25">
      <c r="A551" s="41">
        <v>44054.774039351854</v>
      </c>
      <c r="B551" s="39">
        <v>7.5</v>
      </c>
    </row>
    <row r="552" spans="1:2" x14ac:dyDescent="0.25">
      <c r="A552" s="41">
        <v>44055.774039351854</v>
      </c>
      <c r="B552" s="39">
        <v>7.5</v>
      </c>
    </row>
    <row r="553" spans="1:2" x14ac:dyDescent="0.25">
      <c r="A553" s="41">
        <v>44056.774039351854</v>
      </c>
      <c r="B553" s="39">
        <v>7.5</v>
      </c>
    </row>
    <row r="554" spans="1:2" x14ac:dyDescent="0.25">
      <c r="A554" s="41">
        <v>44057.774039351854</v>
      </c>
      <c r="B554" s="39">
        <v>7.5</v>
      </c>
    </row>
    <row r="555" spans="1:2" x14ac:dyDescent="0.25">
      <c r="A555" s="38">
        <v>44052</v>
      </c>
      <c r="B555" s="39">
        <v>37.5</v>
      </c>
    </row>
    <row r="556" spans="1:2" x14ac:dyDescent="0.25">
      <c r="A556" s="41">
        <v>44046.5003125</v>
      </c>
      <c r="B556" s="39">
        <v>3.75</v>
      </c>
    </row>
    <row r="557" spans="1:2" x14ac:dyDescent="0.25">
      <c r="A557" s="41">
        <v>44046.686666666668</v>
      </c>
      <c r="B557" s="39">
        <v>3.75</v>
      </c>
    </row>
    <row r="558" spans="1:2" x14ac:dyDescent="0.25">
      <c r="A558" s="41">
        <v>44047.501493055555</v>
      </c>
      <c r="B558" s="39">
        <v>3</v>
      </c>
    </row>
    <row r="559" spans="1:2" x14ac:dyDescent="0.25">
      <c r="A559" s="41">
        <v>44047.667245370372</v>
      </c>
      <c r="B559" s="39">
        <v>4.5</v>
      </c>
    </row>
    <row r="560" spans="1:2" x14ac:dyDescent="0.25">
      <c r="A560" s="41">
        <v>44048.570092592592</v>
      </c>
      <c r="B560" s="39">
        <v>4.5</v>
      </c>
    </row>
    <row r="561" spans="1:2" x14ac:dyDescent="0.25">
      <c r="A561" s="41">
        <v>44048.670601851853</v>
      </c>
      <c r="B561" s="39">
        <v>3</v>
      </c>
    </row>
    <row r="562" spans="1:2" x14ac:dyDescent="0.25">
      <c r="A562" s="41">
        <v>44049.517881944441</v>
      </c>
      <c r="B562" s="39">
        <v>3.75</v>
      </c>
    </row>
    <row r="563" spans="1:2" x14ac:dyDescent="0.25">
      <c r="A563" s="41">
        <v>44049.669606481482</v>
      </c>
      <c r="B563" s="39">
        <v>3.75</v>
      </c>
    </row>
    <row r="564" spans="1:2" x14ac:dyDescent="0.25">
      <c r="A564" s="41">
        <v>44050.500509259262</v>
      </c>
      <c r="B564" s="39">
        <v>7.5</v>
      </c>
    </row>
    <row r="565" spans="1:2" x14ac:dyDescent="0.25">
      <c r="A565" s="38">
        <v>44045</v>
      </c>
      <c r="B565" s="39">
        <v>37.5</v>
      </c>
    </row>
    <row r="566" spans="1:2" x14ac:dyDescent="0.25">
      <c r="A566" s="41">
        <v>44039.50545138889</v>
      </c>
      <c r="B566" s="39">
        <v>7.5</v>
      </c>
    </row>
    <row r="567" spans="1:2" x14ac:dyDescent="0.25">
      <c r="A567" s="41">
        <v>44040.502893518518</v>
      </c>
      <c r="B567" s="39">
        <v>7.5</v>
      </c>
    </row>
    <row r="568" spans="1:2" x14ac:dyDescent="0.25">
      <c r="A568" s="41">
        <v>44041.675949074073</v>
      </c>
      <c r="B568" s="39">
        <v>7.5</v>
      </c>
    </row>
    <row r="569" spans="1:2" x14ac:dyDescent="0.25">
      <c r="A569" s="41">
        <v>44042.67224537037</v>
      </c>
      <c r="B569" s="39">
        <v>3.75</v>
      </c>
    </row>
    <row r="570" spans="1:2" x14ac:dyDescent="0.25">
      <c r="A570" s="41">
        <v>44042.680509259262</v>
      </c>
      <c r="B570" s="39">
        <v>3.75</v>
      </c>
    </row>
    <row r="571" spans="1:2" x14ac:dyDescent="0.25">
      <c r="A571" s="42">
        <v>44043</v>
      </c>
      <c r="B571" s="39">
        <v>7.5</v>
      </c>
    </row>
    <row r="572" spans="1:2" x14ac:dyDescent="0.25">
      <c r="A572" s="38">
        <v>44038</v>
      </c>
      <c r="B572" s="39">
        <v>37.5</v>
      </c>
    </row>
    <row r="573" spans="1:2" x14ac:dyDescent="0.25">
      <c r="A573" s="41">
        <v>44032.501064814816</v>
      </c>
      <c r="B573" s="39">
        <v>7.5</v>
      </c>
    </row>
    <row r="574" spans="1:2" x14ac:dyDescent="0.25">
      <c r="A574" s="41">
        <v>44033.500358796293</v>
      </c>
      <c r="B574" s="39">
        <v>5</v>
      </c>
    </row>
    <row r="575" spans="1:2" x14ac:dyDescent="0.25">
      <c r="A575" s="41">
        <v>44033.678564814814</v>
      </c>
      <c r="B575" s="39">
        <v>2.5</v>
      </c>
    </row>
    <row r="576" spans="1:2" x14ac:dyDescent="0.25">
      <c r="A576" s="41">
        <v>44034.500914351855</v>
      </c>
      <c r="B576" s="39">
        <v>5.5</v>
      </c>
    </row>
    <row r="577" spans="1:2" x14ac:dyDescent="0.25">
      <c r="A577" s="41">
        <v>44034.667268518519</v>
      </c>
      <c r="B577" s="39">
        <v>2</v>
      </c>
    </row>
    <row r="578" spans="1:2" x14ac:dyDescent="0.25">
      <c r="A578" s="41">
        <v>44035.500486111108</v>
      </c>
      <c r="B578" s="39">
        <v>3.75</v>
      </c>
    </row>
    <row r="579" spans="1:2" x14ac:dyDescent="0.25">
      <c r="A579" s="41">
        <v>44035.668495370373</v>
      </c>
      <c r="B579" s="39">
        <v>3.75</v>
      </c>
    </row>
    <row r="580" spans="1:2" x14ac:dyDescent="0.25">
      <c r="A580" s="41">
        <v>44036.668043981481</v>
      </c>
      <c r="B580" s="39">
        <v>7.5</v>
      </c>
    </row>
    <row r="581" spans="1:2" x14ac:dyDescent="0.25">
      <c r="A581" s="38">
        <v>44031</v>
      </c>
      <c r="B581" s="39">
        <v>37.5</v>
      </c>
    </row>
    <row r="582" spans="1:2" x14ac:dyDescent="0.25">
      <c r="A582" s="41">
        <v>44025.500428240739</v>
      </c>
      <c r="B582" s="39">
        <v>2</v>
      </c>
    </row>
    <row r="583" spans="1:2" x14ac:dyDescent="0.25">
      <c r="A583" s="41">
        <v>44025.669178240743</v>
      </c>
      <c r="B583" s="39">
        <v>5.5</v>
      </c>
    </row>
    <row r="584" spans="1:2" x14ac:dyDescent="0.25">
      <c r="A584" s="41">
        <v>44026.502349537041</v>
      </c>
      <c r="B584" s="39">
        <v>4</v>
      </c>
    </row>
    <row r="585" spans="1:2" x14ac:dyDescent="0.25">
      <c r="A585" s="41">
        <v>44026.701990740738</v>
      </c>
      <c r="B585" s="39">
        <v>3.5</v>
      </c>
    </row>
    <row r="586" spans="1:2" x14ac:dyDescent="0.25">
      <c r="A586" s="41">
        <v>44027.50037037037</v>
      </c>
      <c r="B586" s="39">
        <v>7.5</v>
      </c>
    </row>
    <row r="587" spans="1:2" x14ac:dyDescent="0.25">
      <c r="A587" s="41">
        <v>44028.500416666669</v>
      </c>
      <c r="B587" s="39">
        <v>0</v>
      </c>
    </row>
    <row r="588" spans="1:2" x14ac:dyDescent="0.25">
      <c r="A588" s="41">
        <v>44028.690949074073</v>
      </c>
      <c r="B588" s="39">
        <v>7.5</v>
      </c>
    </row>
    <row r="589" spans="1:2" x14ac:dyDescent="0.25">
      <c r="A589" s="41">
        <v>44029.500648148147</v>
      </c>
      <c r="B589" s="39">
        <v>7.5</v>
      </c>
    </row>
    <row r="590" spans="1:2" x14ac:dyDescent="0.25">
      <c r="A590" s="38">
        <v>44024</v>
      </c>
      <c r="B590" s="39">
        <v>37.5</v>
      </c>
    </row>
    <row r="591" spans="1:2" x14ac:dyDescent="0.25">
      <c r="A591" s="41">
        <v>44018.439849537041</v>
      </c>
      <c r="B591" s="39">
        <v>7.5</v>
      </c>
    </row>
    <row r="592" spans="1:2" x14ac:dyDescent="0.25">
      <c r="A592" s="41">
        <v>44019.687847222223</v>
      </c>
      <c r="B592" s="39">
        <v>7.5</v>
      </c>
    </row>
    <row r="593" spans="1:2" x14ac:dyDescent="0.25">
      <c r="A593" s="41">
        <v>44020.811620370368</v>
      </c>
      <c r="B593" s="39">
        <v>7.5</v>
      </c>
    </row>
    <row r="594" spans="1:2" x14ac:dyDescent="0.25">
      <c r="A594" s="41">
        <v>44021.521122685182</v>
      </c>
      <c r="B594" s="39">
        <v>2</v>
      </c>
    </row>
    <row r="595" spans="1:2" x14ac:dyDescent="0.25">
      <c r="A595" s="41">
        <v>44021.585833333331</v>
      </c>
      <c r="B595" s="39">
        <v>5.5</v>
      </c>
    </row>
    <row r="596" spans="1:2" x14ac:dyDescent="0.25">
      <c r="A596" s="41">
        <v>44022.50240740741</v>
      </c>
      <c r="B596" s="39">
        <v>3.75</v>
      </c>
    </row>
    <row r="597" spans="1:2" x14ac:dyDescent="0.25">
      <c r="A597" s="41">
        <v>44022.669074074074</v>
      </c>
      <c r="B597" s="39">
        <v>3.75</v>
      </c>
    </row>
    <row r="598" spans="1:2" x14ac:dyDescent="0.25">
      <c r="A598" s="38">
        <v>44017</v>
      </c>
      <c r="B598" s="39">
        <v>15</v>
      </c>
    </row>
    <row r="599" spans="1:2" x14ac:dyDescent="0.25">
      <c r="A599" s="41">
        <v>44014.56355324074</v>
      </c>
      <c r="B599" s="39">
        <v>2.5</v>
      </c>
    </row>
    <row r="600" spans="1:2" x14ac:dyDescent="0.25">
      <c r="A600" s="41">
        <v>44014.687638888892</v>
      </c>
      <c r="B600" s="39">
        <v>5</v>
      </c>
    </row>
    <row r="601" spans="1:2" x14ac:dyDescent="0.25">
      <c r="A601" s="41">
        <v>44014.848182870373</v>
      </c>
      <c r="B601" s="39">
        <v>0</v>
      </c>
    </row>
    <row r="602" spans="1:2" x14ac:dyDescent="0.25">
      <c r="A602" s="41">
        <v>44015.439502314817</v>
      </c>
      <c r="B602" s="39">
        <v>7.5</v>
      </c>
    </row>
    <row r="603" spans="1:2" x14ac:dyDescent="0.25">
      <c r="A603" s="23" t="s">
        <v>971</v>
      </c>
      <c r="B603" s="39">
        <v>3182</v>
      </c>
    </row>
    <row r="604" spans="1:2" x14ac:dyDescent="0.25">
      <c r="A604" s="40" t="s">
        <v>974</v>
      </c>
      <c r="B604" s="39">
        <v>3182</v>
      </c>
    </row>
    <row r="605" spans="1:2" x14ac:dyDescent="0.25">
      <c r="A605" s="23" t="s">
        <v>972</v>
      </c>
      <c r="B605" s="39">
        <v>6266.75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7CE5-24E0-4596-8FA9-A4EB46FFBBBA}">
  <dimension ref="A1"/>
  <sheetViews>
    <sheetView workbookViewId="0">
      <selection activeCell="G17" sqref="G17"/>
    </sheetView>
  </sheetViews>
  <sheetFormatPr defaultRowHeight="15" x14ac:dyDescent="0.25"/>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CE58-5FE5-4418-98DC-D5FC5E2F4596}">
  <dimension ref="A1"/>
  <sheetViews>
    <sheetView workbookViewId="0">
      <selection activeCell="F15" sqref="F15"/>
    </sheetView>
  </sheetViews>
  <sheetFormatPr defaultRowHeight="15" x14ac:dyDescent="0.25"/>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81C7-3D62-40EC-9FC3-E0F0BA447038}">
  <dimension ref="A1"/>
  <sheetViews>
    <sheetView workbookViewId="0">
      <selection activeCell="C3" sqref="C3"/>
    </sheetView>
  </sheetViews>
  <sheetFormatPr defaultRowHeight="15" x14ac:dyDescent="0.25"/>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projects</vt:lpstr>
      <vt:lpstr>journal</vt:lpstr>
      <vt:lpstr>timesheet</vt:lpstr>
      <vt:lpstr>Sheet2</vt:lpstr>
      <vt:lpstr>weekly</vt:lpstr>
      <vt:lpstr>weekly_jobs</vt:lpstr>
      <vt:lpstr>total_jobs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De-Melo</dc:creator>
  <cp:lastModifiedBy>Mark De-Melo</cp:lastModifiedBy>
  <dcterms:created xsi:type="dcterms:W3CDTF">2022-02-11T11:08:53Z</dcterms:created>
  <dcterms:modified xsi:type="dcterms:W3CDTF">2022-03-06T21:02:26Z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2022-02-11T11:08:53Z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c6bee4d2-5b90-4d14-8f65-f3fce74ec850</vt:lpwstr>
  </property>
  <property fmtid="{D5CDD505-2E9C-101B-9397-08002B2CF9AE}" pid="8" name="MSIP_Label_82fa3fd3-029b-403d-91b4-1dc930cb0e60_ContentBits">
    <vt:lpwstr>0</vt:lpwstr>
  </property>
</Properties>
</file>