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ker\Desktop\ecker\Isakson\AVM Paper\"/>
    </mc:Choice>
  </mc:AlternateContent>
  <bookViews>
    <workbookView xWindow="0" yWindow="0" windowWidth="22815" windowHeight="9450"/>
  </bookViews>
  <sheets>
    <sheet name="TEST-VM" sheetId="1" r:id="rId1"/>
    <sheet name="Failure Rates and Magnitudes" sheetId="2" r:id="rId2"/>
    <sheet name="Case Question Ans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3" l="1"/>
  <c r="C54" i="3"/>
  <c r="H54" i="3" s="1"/>
  <c r="C53" i="3"/>
  <c r="H53" i="3" s="1"/>
  <c r="C52" i="3"/>
  <c r="H52" i="3" s="1"/>
  <c r="C51" i="3"/>
  <c r="H51" i="3" s="1"/>
  <c r="C50" i="3"/>
  <c r="H50" i="3" s="1"/>
  <c r="C49" i="3"/>
  <c r="H49" i="3" s="1"/>
  <c r="C48" i="3"/>
  <c r="H48" i="3" s="1"/>
  <c r="C47" i="3"/>
  <c r="H47" i="3" s="1"/>
  <c r="C46" i="3"/>
  <c r="H46" i="3" s="1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H28" i="3"/>
  <c r="F28" i="3"/>
  <c r="D28" i="3"/>
  <c r="E28" i="3" s="1"/>
  <c r="G28" i="3" s="1"/>
  <c r="C28" i="3"/>
  <c r="H27" i="3"/>
  <c r="F27" i="3"/>
  <c r="D27" i="3"/>
  <c r="E27" i="3" s="1"/>
  <c r="G27" i="3" s="1"/>
  <c r="C27" i="3"/>
  <c r="H26" i="3"/>
  <c r="F26" i="3"/>
  <c r="D26" i="3"/>
  <c r="E26" i="3" s="1"/>
  <c r="G26" i="3" s="1"/>
  <c r="C26" i="3"/>
  <c r="H25" i="3"/>
  <c r="F25" i="3"/>
  <c r="D25" i="3"/>
  <c r="E25" i="3" s="1"/>
  <c r="G25" i="3" s="1"/>
  <c r="C25" i="3"/>
  <c r="H24" i="3"/>
  <c r="F24" i="3"/>
  <c r="D24" i="3"/>
  <c r="E24" i="3" s="1"/>
  <c r="G24" i="3" s="1"/>
  <c r="C24" i="3"/>
  <c r="H23" i="3"/>
  <c r="F23" i="3"/>
  <c r="D23" i="3"/>
  <c r="E23" i="3" s="1"/>
  <c r="G23" i="3" s="1"/>
  <c r="C23" i="3"/>
  <c r="H22" i="3"/>
  <c r="F22" i="3"/>
  <c r="D22" i="3"/>
  <c r="E22" i="3" s="1"/>
  <c r="G22" i="3" s="1"/>
  <c r="C22" i="3"/>
  <c r="H21" i="3"/>
  <c r="F21" i="3"/>
  <c r="D21" i="3"/>
  <c r="E21" i="3" s="1"/>
  <c r="G21" i="3" s="1"/>
  <c r="C21" i="3"/>
  <c r="H20" i="3"/>
  <c r="F20" i="3"/>
  <c r="D20" i="3"/>
  <c r="E20" i="3" s="1"/>
  <c r="G20" i="3" s="1"/>
  <c r="C20" i="3"/>
  <c r="H19" i="3"/>
  <c r="F19" i="3"/>
  <c r="D19" i="3"/>
  <c r="E19" i="3" s="1"/>
  <c r="G19" i="3" s="1"/>
  <c r="C19" i="3"/>
  <c r="H18" i="3"/>
  <c r="F18" i="3"/>
  <c r="D18" i="3"/>
  <c r="E18" i="3" s="1"/>
  <c r="G18" i="3" s="1"/>
  <c r="C18" i="3"/>
  <c r="H17" i="3"/>
  <c r="F17" i="3"/>
  <c r="D17" i="3"/>
  <c r="E17" i="3" s="1"/>
  <c r="G17" i="3" s="1"/>
  <c r="C17" i="3"/>
  <c r="H16" i="3"/>
  <c r="D16" i="3"/>
  <c r="E16" i="3" s="1"/>
  <c r="G16" i="3" s="1"/>
  <c r="C16" i="3"/>
  <c r="H15" i="3"/>
  <c r="F15" i="3"/>
  <c r="D15" i="3"/>
  <c r="E15" i="3" s="1"/>
  <c r="G15" i="3" s="1"/>
  <c r="C15" i="3"/>
  <c r="H14" i="3"/>
  <c r="D14" i="3"/>
  <c r="E14" i="3" s="1"/>
  <c r="G14" i="3" s="1"/>
  <c r="C14" i="3"/>
  <c r="H13" i="3"/>
  <c r="F13" i="3"/>
  <c r="D13" i="3"/>
  <c r="E13" i="3" s="1"/>
  <c r="G13" i="3" s="1"/>
  <c r="C13" i="3"/>
  <c r="H12" i="3"/>
  <c r="D12" i="3"/>
  <c r="E12" i="3" s="1"/>
  <c r="G12" i="3" s="1"/>
  <c r="C12" i="3"/>
  <c r="H11" i="3"/>
  <c r="D11" i="3"/>
  <c r="F11" i="3" s="1"/>
  <c r="C11" i="3"/>
  <c r="H10" i="3"/>
  <c r="D10" i="3"/>
  <c r="F10" i="3" s="1"/>
  <c r="C10" i="3"/>
  <c r="H9" i="3"/>
  <c r="D9" i="3"/>
  <c r="F9" i="3" s="1"/>
  <c r="C9" i="3"/>
  <c r="H8" i="3"/>
  <c r="D8" i="3"/>
  <c r="F8" i="3" s="1"/>
  <c r="C8" i="3"/>
  <c r="H7" i="3"/>
  <c r="D7" i="3"/>
  <c r="F7" i="3" s="1"/>
  <c r="C7" i="3"/>
  <c r="H6" i="3"/>
  <c r="D6" i="3"/>
  <c r="F6" i="3" s="1"/>
  <c r="C6" i="3"/>
  <c r="H5" i="3"/>
  <c r="D5" i="3"/>
  <c r="F5" i="3" s="1"/>
  <c r="C5" i="3"/>
  <c r="H4" i="3"/>
  <c r="D4" i="3"/>
  <c r="F4" i="3" s="1"/>
  <c r="C4" i="3"/>
  <c r="H3" i="3"/>
  <c r="D3" i="3"/>
  <c r="F3" i="3" s="1"/>
  <c r="C3" i="3"/>
  <c r="H2" i="3"/>
  <c r="D2" i="3"/>
  <c r="E2" i="3" s="1"/>
  <c r="C2" i="3"/>
  <c r="G2" i="3" l="1"/>
  <c r="H58" i="3"/>
  <c r="N10" i="3" s="1"/>
  <c r="H37" i="3"/>
  <c r="D37" i="3"/>
  <c r="H41" i="3"/>
  <c r="D41" i="3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F12" i="3"/>
  <c r="F16" i="3"/>
  <c r="H45" i="3"/>
  <c r="D45" i="3"/>
  <c r="H29" i="3"/>
  <c r="D29" i="3"/>
  <c r="H33" i="3"/>
  <c r="D33" i="3"/>
  <c r="F2" i="3"/>
  <c r="C65" i="3"/>
  <c r="C57" i="3"/>
  <c r="C56" i="3"/>
  <c r="F14" i="3"/>
  <c r="H30" i="3"/>
  <c r="D30" i="3"/>
  <c r="H34" i="3"/>
  <c r="H57" i="3" s="1"/>
  <c r="H60" i="3" s="1"/>
  <c r="D34" i="3"/>
  <c r="H38" i="3"/>
  <c r="D38" i="3"/>
  <c r="H42" i="3"/>
  <c r="D42" i="3"/>
  <c r="H31" i="3"/>
  <c r="D31" i="3"/>
  <c r="H35" i="3"/>
  <c r="D35" i="3"/>
  <c r="H39" i="3"/>
  <c r="D39" i="3"/>
  <c r="H43" i="3"/>
  <c r="D43" i="3"/>
  <c r="H32" i="3"/>
  <c r="D32" i="3"/>
  <c r="H36" i="3"/>
  <c r="D36" i="3"/>
  <c r="H40" i="3"/>
  <c r="D40" i="3"/>
  <c r="H44" i="3"/>
  <c r="D44" i="3"/>
  <c r="D46" i="3"/>
  <c r="D47" i="3"/>
  <c r="D48" i="3"/>
  <c r="D49" i="3"/>
  <c r="D50" i="3"/>
  <c r="D51" i="3"/>
  <c r="D52" i="3"/>
  <c r="D53" i="3"/>
  <c r="D54" i="3"/>
  <c r="J5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2" i="2"/>
  <c r="K29" i="3" l="1"/>
  <c r="L29" i="3" s="1"/>
  <c r="M29" i="3" s="1"/>
  <c r="I49" i="3"/>
  <c r="J49" i="3" s="1"/>
  <c r="I16" i="3"/>
  <c r="J16" i="3" s="1"/>
  <c r="I21" i="3"/>
  <c r="J21" i="3" s="1"/>
  <c r="I50" i="3"/>
  <c r="J50" i="3" s="1"/>
  <c r="I17" i="3"/>
  <c r="J17" i="3" s="1"/>
  <c r="K5" i="3"/>
  <c r="L5" i="3" s="1"/>
  <c r="M5" i="3" s="1"/>
  <c r="K6" i="3"/>
  <c r="L6" i="3" s="1"/>
  <c r="M6" i="3" s="1"/>
  <c r="K11" i="3"/>
  <c r="L11" i="3" s="1"/>
  <c r="M11" i="3" s="1"/>
  <c r="K3" i="3"/>
  <c r="L3" i="3" s="1"/>
  <c r="M3" i="3" s="1"/>
  <c r="E47" i="3"/>
  <c r="G47" i="3" s="1"/>
  <c r="F47" i="3"/>
  <c r="F32" i="3"/>
  <c r="E32" i="3"/>
  <c r="G32" i="3" s="1"/>
  <c r="N54" i="3"/>
  <c r="C60" i="3"/>
  <c r="K27" i="3"/>
  <c r="L27" i="3" s="1"/>
  <c r="M27" i="3" s="1"/>
  <c r="K19" i="3"/>
  <c r="L19" i="3" s="1"/>
  <c r="M19" i="3" s="1"/>
  <c r="I13" i="3"/>
  <c r="J13" i="3" s="1"/>
  <c r="I10" i="3"/>
  <c r="J10" i="3" s="1"/>
  <c r="I8" i="3"/>
  <c r="J8" i="3" s="1"/>
  <c r="I6" i="3"/>
  <c r="J6" i="3" s="1"/>
  <c r="I4" i="3"/>
  <c r="J4" i="3" s="1"/>
  <c r="I2" i="3"/>
  <c r="J2" i="3" s="1"/>
  <c r="K41" i="3"/>
  <c r="L41" i="3" s="1"/>
  <c r="M41" i="3" s="1"/>
  <c r="F37" i="3"/>
  <c r="E37" i="3"/>
  <c r="G37" i="3" s="1"/>
  <c r="I14" i="3"/>
  <c r="J14" i="3" s="1"/>
  <c r="N11" i="3"/>
  <c r="N3" i="3"/>
  <c r="N4" i="3"/>
  <c r="N9" i="3"/>
  <c r="I51" i="3"/>
  <c r="J51" i="3" s="1"/>
  <c r="I47" i="3"/>
  <c r="J47" i="3" s="1"/>
  <c r="K36" i="3"/>
  <c r="L36" i="3" s="1"/>
  <c r="M36" i="3" s="1"/>
  <c r="K32" i="3"/>
  <c r="L32" i="3" s="1"/>
  <c r="M32" i="3" s="1"/>
  <c r="I52" i="3"/>
  <c r="J52" i="3" s="1"/>
  <c r="N47" i="3"/>
  <c r="K39" i="3"/>
  <c r="L39" i="3" s="1"/>
  <c r="M39" i="3" s="1"/>
  <c r="K35" i="3"/>
  <c r="L35" i="3" s="1"/>
  <c r="M35" i="3" s="1"/>
  <c r="N26" i="3"/>
  <c r="N20" i="3"/>
  <c r="N13" i="3"/>
  <c r="N27" i="3"/>
  <c r="N25" i="3"/>
  <c r="N23" i="3"/>
  <c r="N21" i="3"/>
  <c r="N19" i="3"/>
  <c r="N17" i="3"/>
  <c r="N15" i="3"/>
  <c r="N51" i="3"/>
  <c r="I48" i="3"/>
  <c r="J48" i="3" s="1"/>
  <c r="K43" i="3"/>
  <c r="L43" i="3" s="1"/>
  <c r="M43" i="3" s="1"/>
  <c r="K31" i="3"/>
  <c r="L31" i="3" s="1"/>
  <c r="M31" i="3" s="1"/>
  <c r="N24" i="3"/>
  <c r="N22" i="3"/>
  <c r="N18" i="3"/>
  <c r="N16" i="3"/>
  <c r="K9" i="3"/>
  <c r="L9" i="3" s="1"/>
  <c r="M9" i="3" s="1"/>
  <c r="K10" i="3"/>
  <c r="L10" i="3" s="1"/>
  <c r="M10" i="3" s="1"/>
  <c r="N12" i="3"/>
  <c r="K7" i="3"/>
  <c r="L7" i="3" s="1"/>
  <c r="M7" i="3" s="1"/>
  <c r="K8" i="3"/>
  <c r="L8" i="3" s="1"/>
  <c r="M8" i="3" s="1"/>
  <c r="E51" i="3"/>
  <c r="G51" i="3" s="1"/>
  <c r="F51" i="3"/>
  <c r="K52" i="3"/>
  <c r="L52" i="3" s="1"/>
  <c r="M52" i="3" s="1"/>
  <c r="K48" i="3"/>
  <c r="L48" i="3" s="1"/>
  <c r="M48" i="3" s="1"/>
  <c r="N44" i="3"/>
  <c r="I44" i="3"/>
  <c r="J44" i="3" s="1"/>
  <c r="K38" i="3"/>
  <c r="L38" i="3" s="1"/>
  <c r="M38" i="3" s="1"/>
  <c r="E43" i="3"/>
  <c r="G43" i="3" s="1"/>
  <c r="F43" i="3"/>
  <c r="E35" i="3"/>
  <c r="G35" i="3" s="1"/>
  <c r="F35" i="3"/>
  <c r="N42" i="3"/>
  <c r="I42" i="3"/>
  <c r="J42" i="3" s="1"/>
  <c r="N34" i="3"/>
  <c r="I34" i="3"/>
  <c r="J34" i="3" s="1"/>
  <c r="K26" i="3"/>
  <c r="L26" i="3" s="1"/>
  <c r="M26" i="3" s="1"/>
  <c r="K18" i="3"/>
  <c r="L18" i="3" s="1"/>
  <c r="M18" i="3" s="1"/>
  <c r="N48" i="3"/>
  <c r="K15" i="3"/>
  <c r="L15" i="3" s="1"/>
  <c r="M15" i="3" s="1"/>
  <c r="I24" i="3"/>
  <c r="J24" i="3" s="1"/>
  <c r="F45" i="3"/>
  <c r="E45" i="3"/>
  <c r="G45" i="3" s="1"/>
  <c r="K40" i="3"/>
  <c r="L40" i="3" s="1"/>
  <c r="M40" i="3" s="1"/>
  <c r="K21" i="3"/>
  <c r="L21" i="3" s="1"/>
  <c r="M21" i="3" s="1"/>
  <c r="K14" i="3"/>
  <c r="L14" i="3" s="1"/>
  <c r="M14" i="3" s="1"/>
  <c r="K37" i="3"/>
  <c r="L37" i="3" s="1"/>
  <c r="M37" i="3" s="1"/>
  <c r="F54" i="3"/>
  <c r="E54" i="3"/>
  <c r="G54" i="3" s="1"/>
  <c r="F50" i="3"/>
  <c r="E50" i="3"/>
  <c r="G50" i="3" s="1"/>
  <c r="F46" i="3"/>
  <c r="E46" i="3"/>
  <c r="G46" i="3" s="1"/>
  <c r="K51" i="3"/>
  <c r="L51" i="3" s="1"/>
  <c r="M51" i="3" s="1"/>
  <c r="K47" i="3"/>
  <c r="L47" i="3" s="1"/>
  <c r="M47" i="3" s="1"/>
  <c r="K42" i="3"/>
  <c r="L42" i="3" s="1"/>
  <c r="M42" i="3" s="1"/>
  <c r="F36" i="3"/>
  <c r="E36" i="3"/>
  <c r="G36" i="3" s="1"/>
  <c r="N32" i="3"/>
  <c r="I32" i="3"/>
  <c r="J32" i="3" s="1"/>
  <c r="N43" i="3"/>
  <c r="I43" i="3"/>
  <c r="J43" i="3" s="1"/>
  <c r="N35" i="3"/>
  <c r="I35" i="3"/>
  <c r="J35" i="3" s="1"/>
  <c r="N50" i="3"/>
  <c r="F38" i="3"/>
  <c r="E38" i="3"/>
  <c r="G38" i="3" s="1"/>
  <c r="F30" i="3"/>
  <c r="E30" i="3"/>
  <c r="G30" i="3" s="1"/>
  <c r="K24" i="3"/>
  <c r="L24" i="3" s="1"/>
  <c r="M24" i="3" s="1"/>
  <c r="K16" i="3"/>
  <c r="L16" i="3" s="1"/>
  <c r="M16" i="3" s="1"/>
  <c r="K12" i="3"/>
  <c r="L12" i="3" s="1"/>
  <c r="M12" i="3" s="1"/>
  <c r="K33" i="3"/>
  <c r="L33" i="3" s="1"/>
  <c r="M33" i="3" s="1"/>
  <c r="F29" i="3"/>
  <c r="F57" i="3" s="1"/>
  <c r="E29" i="3"/>
  <c r="G29" i="3" s="1"/>
  <c r="F60" i="3" s="1"/>
  <c r="I54" i="3"/>
  <c r="J54" i="3" s="1"/>
  <c r="I46" i="3"/>
  <c r="J46" i="3" s="1"/>
  <c r="I22" i="3"/>
  <c r="J22" i="3" s="1"/>
  <c r="K13" i="3"/>
  <c r="L13" i="3" s="1"/>
  <c r="M13" i="3" s="1"/>
  <c r="I45" i="3"/>
  <c r="J45" i="3" s="1"/>
  <c r="N45" i="3"/>
  <c r="F53" i="3"/>
  <c r="E53" i="3"/>
  <c r="G53" i="3" s="1"/>
  <c r="F49" i="3"/>
  <c r="E49" i="3"/>
  <c r="G49" i="3" s="1"/>
  <c r="K54" i="3"/>
  <c r="L54" i="3" s="1"/>
  <c r="M54" i="3" s="1"/>
  <c r="K50" i="3"/>
  <c r="L50" i="3" s="1"/>
  <c r="M50" i="3" s="1"/>
  <c r="K46" i="3"/>
  <c r="L46" i="3" s="1"/>
  <c r="M46" i="3" s="1"/>
  <c r="F40" i="3"/>
  <c r="E40" i="3"/>
  <c r="G40" i="3" s="1"/>
  <c r="N36" i="3"/>
  <c r="I36" i="3"/>
  <c r="J36" i="3" s="1"/>
  <c r="K30" i="3"/>
  <c r="L30" i="3" s="1"/>
  <c r="M30" i="3" s="1"/>
  <c r="E39" i="3"/>
  <c r="G39" i="3" s="1"/>
  <c r="F39" i="3"/>
  <c r="E31" i="3"/>
  <c r="G31" i="3" s="1"/>
  <c r="F31" i="3"/>
  <c r="N46" i="3"/>
  <c r="N38" i="3"/>
  <c r="I38" i="3"/>
  <c r="J38" i="3" s="1"/>
  <c r="N30" i="3"/>
  <c r="I30" i="3"/>
  <c r="J30" i="3" s="1"/>
  <c r="K22" i="3"/>
  <c r="L22" i="3" s="1"/>
  <c r="M22" i="3" s="1"/>
  <c r="I15" i="3"/>
  <c r="J15" i="3" s="1"/>
  <c r="K2" i="3"/>
  <c r="L2" i="3" s="1"/>
  <c r="M2" i="3" s="1"/>
  <c r="N2" i="3"/>
  <c r="F33" i="3"/>
  <c r="E33" i="3"/>
  <c r="G33" i="3" s="1"/>
  <c r="N29" i="3"/>
  <c r="I29" i="3"/>
  <c r="J29" i="3" s="1"/>
  <c r="N52" i="3"/>
  <c r="N28" i="3"/>
  <c r="I20" i="3"/>
  <c r="J20" i="3" s="1"/>
  <c r="I12" i="3"/>
  <c r="J12" i="3" s="1"/>
  <c r="I27" i="3"/>
  <c r="J27" i="3" s="1"/>
  <c r="C59" i="3"/>
  <c r="K25" i="3"/>
  <c r="L25" i="3" s="1"/>
  <c r="M25" i="3" s="1"/>
  <c r="K17" i="3"/>
  <c r="L17" i="3" s="1"/>
  <c r="M17" i="3" s="1"/>
  <c r="N53" i="3"/>
  <c r="F41" i="3"/>
  <c r="E41" i="3"/>
  <c r="G41" i="3" s="1"/>
  <c r="N37" i="3"/>
  <c r="I37" i="3"/>
  <c r="J37" i="3" s="1"/>
  <c r="F52" i="3"/>
  <c r="E52" i="3"/>
  <c r="G52" i="3" s="1"/>
  <c r="F48" i="3"/>
  <c r="E48" i="3"/>
  <c r="G48" i="3" s="1"/>
  <c r="K53" i="3"/>
  <c r="L53" i="3" s="1"/>
  <c r="M53" i="3" s="1"/>
  <c r="K49" i="3"/>
  <c r="L49" i="3" s="1"/>
  <c r="M49" i="3" s="1"/>
  <c r="F44" i="3"/>
  <c r="E44" i="3"/>
  <c r="G44" i="3" s="1"/>
  <c r="N40" i="3"/>
  <c r="I40" i="3"/>
  <c r="J40" i="3" s="1"/>
  <c r="K34" i="3"/>
  <c r="L34" i="3" s="1"/>
  <c r="M34" i="3" s="1"/>
  <c r="I28" i="3"/>
  <c r="J28" i="3" s="1"/>
  <c r="N39" i="3"/>
  <c r="I39" i="3"/>
  <c r="J39" i="3" s="1"/>
  <c r="N31" i="3"/>
  <c r="I31" i="3"/>
  <c r="J31" i="3" s="1"/>
  <c r="F42" i="3"/>
  <c r="E42" i="3"/>
  <c r="G42" i="3" s="1"/>
  <c r="F34" i="3"/>
  <c r="E34" i="3"/>
  <c r="G34" i="3" s="1"/>
  <c r="K28" i="3"/>
  <c r="L28" i="3" s="1"/>
  <c r="M28" i="3" s="1"/>
  <c r="K20" i="3"/>
  <c r="L20" i="3" s="1"/>
  <c r="M20" i="3" s="1"/>
  <c r="N14" i="3"/>
  <c r="N33" i="3"/>
  <c r="I33" i="3"/>
  <c r="J33" i="3" s="1"/>
  <c r="I19" i="3"/>
  <c r="J19" i="3" s="1"/>
  <c r="N49" i="3"/>
  <c r="I26" i="3"/>
  <c r="J26" i="3" s="1"/>
  <c r="I18" i="3"/>
  <c r="J18" i="3" s="1"/>
  <c r="K45" i="3"/>
  <c r="L45" i="3" s="1"/>
  <c r="M45" i="3" s="1"/>
  <c r="I23" i="3"/>
  <c r="J23" i="3" s="1"/>
  <c r="K44" i="3"/>
  <c r="L44" i="3" s="1"/>
  <c r="M44" i="3" s="1"/>
  <c r="K23" i="3"/>
  <c r="L23" i="3" s="1"/>
  <c r="M23" i="3" s="1"/>
  <c r="I11" i="3"/>
  <c r="J11" i="3" s="1"/>
  <c r="I9" i="3"/>
  <c r="J9" i="3" s="1"/>
  <c r="I7" i="3"/>
  <c r="J7" i="3" s="1"/>
  <c r="I5" i="3"/>
  <c r="J5" i="3" s="1"/>
  <c r="I3" i="3"/>
  <c r="J3" i="3" s="1"/>
  <c r="I53" i="3"/>
  <c r="J53" i="3" s="1"/>
  <c r="N41" i="3"/>
  <c r="I41" i="3"/>
  <c r="J41" i="3" s="1"/>
  <c r="I25" i="3"/>
  <c r="J25" i="3" s="1"/>
  <c r="H62" i="3"/>
  <c r="H64" i="3" s="1"/>
  <c r="N7" i="3"/>
  <c r="C61" i="3"/>
  <c r="N8" i="3"/>
  <c r="N6" i="3"/>
  <c r="N5" i="3"/>
  <c r="K4" i="3"/>
  <c r="L4" i="3" s="1"/>
  <c r="M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F62" i="1"/>
  <c r="F62" i="3" l="1"/>
  <c r="N57" i="3"/>
  <c r="F59" i="3"/>
  <c r="F58" i="3"/>
  <c r="C62" i="3"/>
  <c r="J57" i="3"/>
  <c r="J58" i="3" s="1"/>
  <c r="J60" i="3" s="1"/>
  <c r="M8" i="2"/>
  <c r="M20" i="2"/>
  <c r="M28" i="2"/>
  <c r="M40" i="2"/>
  <c r="M48" i="2"/>
  <c r="M5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16" i="2"/>
  <c r="M36" i="2"/>
  <c r="M2" i="2"/>
  <c r="M14" i="2"/>
  <c r="M18" i="2"/>
  <c r="M22" i="2"/>
  <c r="M26" i="2"/>
  <c r="M30" i="2"/>
  <c r="M34" i="2"/>
  <c r="M38" i="2"/>
  <c r="M42" i="2"/>
  <c r="M46" i="2"/>
  <c r="M50" i="2"/>
  <c r="M54" i="2"/>
  <c r="M4" i="2"/>
  <c r="M12" i="2"/>
  <c r="M24" i="2"/>
  <c r="M32" i="2"/>
  <c r="M44" i="2"/>
  <c r="M6" i="2"/>
  <c r="M10" i="2"/>
  <c r="M3" i="2"/>
  <c r="M7" i="2"/>
  <c r="M11" i="2"/>
  <c r="M15" i="2"/>
  <c r="M19" i="2"/>
  <c r="M23" i="2"/>
  <c r="M27" i="2"/>
  <c r="M31" i="2"/>
  <c r="M35" i="2"/>
  <c r="M39" i="2"/>
  <c r="M43" i="2"/>
  <c r="M47" i="2"/>
  <c r="M51" i="2"/>
  <c r="C65" i="1"/>
  <c r="C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C57" i="1"/>
  <c r="C56" i="1"/>
  <c r="M56" i="2" l="1"/>
  <c r="M57" i="2" s="1"/>
  <c r="D47" i="2"/>
  <c r="E47" i="2" s="1"/>
  <c r="J47" i="2"/>
  <c r="F47" i="2"/>
  <c r="G47" i="2" s="1"/>
  <c r="H47" i="2"/>
  <c r="I47" i="2" s="1"/>
  <c r="L47" i="2"/>
  <c r="D39" i="2"/>
  <c r="E39" i="2" s="1"/>
  <c r="J39" i="2"/>
  <c r="F39" i="2"/>
  <c r="G39" i="2" s="1"/>
  <c r="H39" i="2"/>
  <c r="I39" i="2" s="1"/>
  <c r="L39" i="2"/>
  <c r="D31" i="2"/>
  <c r="E31" i="2" s="1"/>
  <c r="J31" i="2"/>
  <c r="F31" i="2"/>
  <c r="G31" i="2" s="1"/>
  <c r="H31" i="2"/>
  <c r="I31" i="2" s="1"/>
  <c r="L31" i="2"/>
  <c r="D23" i="2"/>
  <c r="E23" i="2" s="1"/>
  <c r="J23" i="2"/>
  <c r="F23" i="2"/>
  <c r="G23" i="2" s="1"/>
  <c r="H23" i="2"/>
  <c r="I23" i="2" s="1"/>
  <c r="L23" i="2"/>
  <c r="D15" i="2"/>
  <c r="E15" i="2" s="1"/>
  <c r="J15" i="2"/>
  <c r="F15" i="2"/>
  <c r="G15" i="2" s="1"/>
  <c r="H15" i="2"/>
  <c r="I15" i="2" s="1"/>
  <c r="L15" i="2"/>
  <c r="D7" i="2"/>
  <c r="E7" i="2" s="1"/>
  <c r="J7" i="2"/>
  <c r="F7" i="2"/>
  <c r="G7" i="2" s="1"/>
  <c r="H7" i="2"/>
  <c r="I7" i="2" s="1"/>
  <c r="L7" i="2"/>
  <c r="D10" i="2"/>
  <c r="E10" i="2" s="1"/>
  <c r="H10" i="2"/>
  <c r="I10" i="2" s="1"/>
  <c r="L10" i="2"/>
  <c r="J10" i="2"/>
  <c r="F10" i="2"/>
  <c r="G10" i="2" s="1"/>
  <c r="D44" i="2"/>
  <c r="E44" i="2" s="1"/>
  <c r="J44" i="2"/>
  <c r="F44" i="2"/>
  <c r="G44" i="2" s="1"/>
  <c r="H44" i="2"/>
  <c r="I44" i="2" s="1"/>
  <c r="L44" i="2"/>
  <c r="D24" i="2"/>
  <c r="E24" i="2" s="1"/>
  <c r="J24" i="2"/>
  <c r="F24" i="2"/>
  <c r="G24" i="2" s="1"/>
  <c r="H24" i="2"/>
  <c r="I24" i="2" s="1"/>
  <c r="L24" i="2"/>
  <c r="D4" i="2"/>
  <c r="E4" i="2" s="1"/>
  <c r="J4" i="2"/>
  <c r="F4" i="2"/>
  <c r="G4" i="2" s="1"/>
  <c r="H4" i="2"/>
  <c r="I4" i="2" s="1"/>
  <c r="L4" i="2"/>
  <c r="D50" i="2"/>
  <c r="E50" i="2" s="1"/>
  <c r="H50" i="2"/>
  <c r="I50" i="2" s="1"/>
  <c r="L50" i="2"/>
  <c r="J50" i="2"/>
  <c r="F50" i="2"/>
  <c r="G50" i="2" s="1"/>
  <c r="D42" i="2"/>
  <c r="E42" i="2" s="1"/>
  <c r="H42" i="2"/>
  <c r="I42" i="2" s="1"/>
  <c r="L42" i="2"/>
  <c r="J42" i="2"/>
  <c r="F42" i="2"/>
  <c r="G42" i="2" s="1"/>
  <c r="D34" i="2"/>
  <c r="E34" i="2" s="1"/>
  <c r="H34" i="2"/>
  <c r="I34" i="2" s="1"/>
  <c r="L34" i="2"/>
  <c r="F34" i="2"/>
  <c r="G34" i="2" s="1"/>
  <c r="J34" i="2"/>
  <c r="D26" i="2"/>
  <c r="E26" i="2" s="1"/>
  <c r="H26" i="2"/>
  <c r="I26" i="2" s="1"/>
  <c r="L26" i="2"/>
  <c r="J26" i="2"/>
  <c r="F26" i="2"/>
  <c r="G26" i="2" s="1"/>
  <c r="D18" i="2"/>
  <c r="E18" i="2" s="1"/>
  <c r="H18" i="2"/>
  <c r="I18" i="2" s="1"/>
  <c r="L18" i="2"/>
  <c r="F18" i="2"/>
  <c r="G18" i="2" s="1"/>
  <c r="J18" i="2"/>
  <c r="D2" i="2"/>
  <c r="E2" i="2" s="1"/>
  <c r="J2" i="2"/>
  <c r="F2" i="2"/>
  <c r="G2" i="2" s="1"/>
  <c r="H2" i="2"/>
  <c r="I2" i="2" s="1"/>
  <c r="L2" i="2"/>
  <c r="D16" i="2"/>
  <c r="E16" i="2" s="1"/>
  <c r="J16" i="2"/>
  <c r="F16" i="2"/>
  <c r="G16" i="2" s="1"/>
  <c r="H16" i="2"/>
  <c r="I16" i="2" s="1"/>
  <c r="L16" i="2"/>
  <c r="D49" i="2"/>
  <c r="E49" i="2" s="1"/>
  <c r="L49" i="2"/>
  <c r="J49" i="2"/>
  <c r="H49" i="2"/>
  <c r="I49" i="2" s="1"/>
  <c r="F49" i="2"/>
  <c r="G49" i="2" s="1"/>
  <c r="D41" i="2"/>
  <c r="E41" i="2" s="1"/>
  <c r="L41" i="2"/>
  <c r="J41" i="2"/>
  <c r="F41" i="2"/>
  <c r="G41" i="2" s="1"/>
  <c r="H41" i="2"/>
  <c r="I41" i="2" s="1"/>
  <c r="D33" i="2"/>
  <c r="E33" i="2" s="1"/>
  <c r="L33" i="2"/>
  <c r="J33" i="2"/>
  <c r="H33" i="2"/>
  <c r="I33" i="2" s="1"/>
  <c r="F33" i="2"/>
  <c r="G33" i="2" s="1"/>
  <c r="D25" i="2"/>
  <c r="E25" i="2" s="1"/>
  <c r="L25" i="2"/>
  <c r="J25" i="2"/>
  <c r="F25" i="2"/>
  <c r="G25" i="2" s="1"/>
  <c r="H25" i="2"/>
  <c r="I25" i="2" s="1"/>
  <c r="D17" i="2"/>
  <c r="E17" i="2" s="1"/>
  <c r="L17" i="2"/>
  <c r="J17" i="2"/>
  <c r="H17" i="2"/>
  <c r="I17" i="2" s="1"/>
  <c r="F17" i="2"/>
  <c r="G17" i="2" s="1"/>
  <c r="D9" i="2"/>
  <c r="E9" i="2" s="1"/>
  <c r="L9" i="2"/>
  <c r="J9" i="2"/>
  <c r="F9" i="2"/>
  <c r="G9" i="2" s="1"/>
  <c r="H9" i="2"/>
  <c r="I9" i="2" s="1"/>
  <c r="D52" i="2"/>
  <c r="E52" i="2" s="1"/>
  <c r="H52" i="2"/>
  <c r="I52" i="2" s="1"/>
  <c r="J52" i="2"/>
  <c r="F52" i="2"/>
  <c r="G52" i="2" s="1"/>
  <c r="L52" i="2"/>
  <c r="D40" i="2"/>
  <c r="E40" i="2" s="1"/>
  <c r="H40" i="2"/>
  <c r="I40" i="2" s="1"/>
  <c r="J40" i="2"/>
  <c r="F40" i="2"/>
  <c r="G40" i="2" s="1"/>
  <c r="L40" i="2"/>
  <c r="D20" i="2"/>
  <c r="E20" i="2" s="1"/>
  <c r="H20" i="2"/>
  <c r="I20" i="2" s="1"/>
  <c r="J20" i="2"/>
  <c r="F20" i="2"/>
  <c r="G20" i="2" s="1"/>
  <c r="L20" i="2"/>
  <c r="D51" i="2"/>
  <c r="E51" i="2" s="1"/>
  <c r="J51" i="2"/>
  <c r="F51" i="2"/>
  <c r="G51" i="2" s="1"/>
  <c r="H51" i="2"/>
  <c r="I51" i="2" s="1"/>
  <c r="L51" i="2"/>
  <c r="D43" i="2"/>
  <c r="E43" i="2" s="1"/>
  <c r="J43" i="2"/>
  <c r="F43" i="2"/>
  <c r="G43" i="2" s="1"/>
  <c r="H43" i="2"/>
  <c r="I43" i="2" s="1"/>
  <c r="L43" i="2"/>
  <c r="D35" i="2"/>
  <c r="E35" i="2" s="1"/>
  <c r="J35" i="2"/>
  <c r="F35" i="2"/>
  <c r="G35" i="2" s="1"/>
  <c r="H35" i="2"/>
  <c r="I35" i="2" s="1"/>
  <c r="L35" i="2"/>
  <c r="D27" i="2"/>
  <c r="E27" i="2" s="1"/>
  <c r="J27" i="2"/>
  <c r="F27" i="2"/>
  <c r="G27" i="2" s="1"/>
  <c r="H27" i="2"/>
  <c r="I27" i="2" s="1"/>
  <c r="L27" i="2"/>
  <c r="D19" i="2"/>
  <c r="E19" i="2" s="1"/>
  <c r="J19" i="2"/>
  <c r="F19" i="2"/>
  <c r="G19" i="2" s="1"/>
  <c r="H19" i="2"/>
  <c r="I19" i="2" s="1"/>
  <c r="L19" i="2"/>
  <c r="D11" i="2"/>
  <c r="E11" i="2" s="1"/>
  <c r="J11" i="2"/>
  <c r="F11" i="2"/>
  <c r="G11" i="2" s="1"/>
  <c r="H11" i="2"/>
  <c r="I11" i="2" s="1"/>
  <c r="L11" i="2"/>
  <c r="D3" i="2"/>
  <c r="E3" i="2" s="1"/>
  <c r="J3" i="2"/>
  <c r="F3" i="2"/>
  <c r="G3" i="2" s="1"/>
  <c r="H3" i="2"/>
  <c r="I3" i="2" s="1"/>
  <c r="L3" i="2"/>
  <c r="D6" i="2"/>
  <c r="E6" i="2" s="1"/>
  <c r="H6" i="2"/>
  <c r="I6" i="2" s="1"/>
  <c r="L6" i="2"/>
  <c r="J6" i="2"/>
  <c r="F6" i="2"/>
  <c r="G6" i="2" s="1"/>
  <c r="D32" i="2"/>
  <c r="E32" i="2" s="1"/>
  <c r="J32" i="2"/>
  <c r="F32" i="2"/>
  <c r="G32" i="2" s="1"/>
  <c r="H32" i="2"/>
  <c r="I32" i="2" s="1"/>
  <c r="L32" i="2"/>
  <c r="D12" i="2"/>
  <c r="E12" i="2" s="1"/>
  <c r="H12" i="2"/>
  <c r="I12" i="2" s="1"/>
  <c r="J12" i="2"/>
  <c r="F12" i="2"/>
  <c r="G12" i="2" s="1"/>
  <c r="L12" i="2"/>
  <c r="D54" i="2"/>
  <c r="E54" i="2" s="1"/>
  <c r="H54" i="2"/>
  <c r="I54" i="2" s="1"/>
  <c r="L54" i="2"/>
  <c r="J54" i="2"/>
  <c r="F54" i="2"/>
  <c r="G54" i="2" s="1"/>
  <c r="D46" i="2"/>
  <c r="E46" i="2" s="1"/>
  <c r="H46" i="2"/>
  <c r="I46" i="2" s="1"/>
  <c r="L46" i="2"/>
  <c r="F46" i="2"/>
  <c r="G46" i="2" s="1"/>
  <c r="J46" i="2"/>
  <c r="D38" i="2"/>
  <c r="E38" i="2" s="1"/>
  <c r="H38" i="2"/>
  <c r="I38" i="2" s="1"/>
  <c r="L38" i="2"/>
  <c r="J38" i="2"/>
  <c r="F38" i="2"/>
  <c r="G38" i="2" s="1"/>
  <c r="D30" i="2"/>
  <c r="E30" i="2" s="1"/>
  <c r="H30" i="2"/>
  <c r="I30" i="2" s="1"/>
  <c r="L30" i="2"/>
  <c r="F30" i="2"/>
  <c r="G30" i="2" s="1"/>
  <c r="J30" i="2"/>
  <c r="D22" i="2"/>
  <c r="E22" i="2" s="1"/>
  <c r="H22" i="2"/>
  <c r="I22" i="2" s="1"/>
  <c r="L22" i="2"/>
  <c r="J22" i="2"/>
  <c r="F22" i="2"/>
  <c r="G22" i="2" s="1"/>
  <c r="D14" i="2"/>
  <c r="E14" i="2" s="1"/>
  <c r="H14" i="2"/>
  <c r="I14" i="2" s="1"/>
  <c r="L14" i="2"/>
  <c r="F14" i="2"/>
  <c r="G14" i="2" s="1"/>
  <c r="J14" i="2"/>
  <c r="D36" i="2"/>
  <c r="E36" i="2" s="1"/>
  <c r="J36" i="2"/>
  <c r="F36" i="2"/>
  <c r="G36" i="2" s="1"/>
  <c r="H36" i="2"/>
  <c r="I36" i="2" s="1"/>
  <c r="L36" i="2"/>
  <c r="D53" i="2"/>
  <c r="E53" i="2" s="1"/>
  <c r="L53" i="2"/>
  <c r="J53" i="2"/>
  <c r="H53" i="2"/>
  <c r="I53" i="2" s="1"/>
  <c r="F53" i="2"/>
  <c r="G53" i="2" s="1"/>
  <c r="D45" i="2"/>
  <c r="E45" i="2" s="1"/>
  <c r="L45" i="2"/>
  <c r="J45" i="2"/>
  <c r="F45" i="2"/>
  <c r="G45" i="2" s="1"/>
  <c r="H45" i="2"/>
  <c r="I45" i="2" s="1"/>
  <c r="D37" i="2"/>
  <c r="E37" i="2" s="1"/>
  <c r="L37" i="2"/>
  <c r="J37" i="2"/>
  <c r="H37" i="2"/>
  <c r="I37" i="2" s="1"/>
  <c r="F37" i="2"/>
  <c r="G37" i="2" s="1"/>
  <c r="D29" i="2"/>
  <c r="E29" i="2" s="1"/>
  <c r="L29" i="2"/>
  <c r="J29" i="2"/>
  <c r="F29" i="2"/>
  <c r="G29" i="2" s="1"/>
  <c r="H29" i="2"/>
  <c r="I29" i="2" s="1"/>
  <c r="D21" i="2"/>
  <c r="E21" i="2" s="1"/>
  <c r="L21" i="2"/>
  <c r="J21" i="2"/>
  <c r="H21" i="2"/>
  <c r="I21" i="2" s="1"/>
  <c r="F21" i="2"/>
  <c r="G21" i="2" s="1"/>
  <c r="D13" i="2"/>
  <c r="E13" i="2" s="1"/>
  <c r="L13" i="2"/>
  <c r="J13" i="2"/>
  <c r="F13" i="2"/>
  <c r="G13" i="2" s="1"/>
  <c r="H13" i="2"/>
  <c r="I13" i="2" s="1"/>
  <c r="D5" i="2"/>
  <c r="E5" i="2" s="1"/>
  <c r="L5" i="2"/>
  <c r="J5" i="2"/>
  <c r="H5" i="2"/>
  <c r="I5" i="2" s="1"/>
  <c r="F5" i="2"/>
  <c r="G5" i="2" s="1"/>
  <c r="D48" i="2"/>
  <c r="E48" i="2" s="1"/>
  <c r="J48" i="2"/>
  <c r="F48" i="2"/>
  <c r="G48" i="2" s="1"/>
  <c r="H48" i="2"/>
  <c r="I48" i="2" s="1"/>
  <c r="L48" i="2"/>
  <c r="D28" i="2"/>
  <c r="E28" i="2" s="1"/>
  <c r="H28" i="2"/>
  <c r="I28" i="2" s="1"/>
  <c r="J28" i="2"/>
  <c r="F28" i="2"/>
  <c r="G28" i="2" s="1"/>
  <c r="L28" i="2"/>
  <c r="D8" i="2"/>
  <c r="E8" i="2" s="1"/>
  <c r="J8" i="2"/>
  <c r="F8" i="2"/>
  <c r="G8" i="2" s="1"/>
  <c r="H8" i="2"/>
  <c r="I8" i="2" s="1"/>
  <c r="L8" i="2"/>
  <c r="H57" i="1"/>
  <c r="H60" i="1" s="1"/>
  <c r="H62" i="1"/>
  <c r="H64" i="1" s="1"/>
  <c r="H5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F56" i="2" l="1"/>
  <c r="F57" i="2" s="1"/>
  <c r="F58" i="2" s="1"/>
  <c r="J56" i="2"/>
  <c r="J57" i="2" s="1"/>
  <c r="J58" i="2" s="1"/>
  <c r="H56" i="2"/>
  <c r="H57" i="2" s="1"/>
  <c r="H58" i="2" s="1"/>
  <c r="L56" i="2"/>
  <c r="L57" i="2" s="1"/>
  <c r="D56" i="2"/>
  <c r="D57" i="2" s="1"/>
  <c r="D58" i="2" s="1"/>
  <c r="K4" i="1"/>
  <c r="L4" i="1" s="1"/>
  <c r="M4" i="1" s="1"/>
  <c r="K12" i="1"/>
  <c r="L12" i="1" s="1"/>
  <c r="M12" i="1" s="1"/>
  <c r="K20" i="1"/>
  <c r="L20" i="1" s="1"/>
  <c r="M20" i="1" s="1"/>
  <c r="K28" i="1"/>
  <c r="L28" i="1" s="1"/>
  <c r="M28" i="1" s="1"/>
  <c r="K36" i="1"/>
  <c r="L36" i="1" s="1"/>
  <c r="M36" i="1" s="1"/>
  <c r="K44" i="1"/>
  <c r="L44" i="1" s="1"/>
  <c r="M44" i="1" s="1"/>
  <c r="K52" i="1"/>
  <c r="L52" i="1" s="1"/>
  <c r="M52" i="1" s="1"/>
  <c r="K5" i="1"/>
  <c r="L5" i="1" s="1"/>
  <c r="M5" i="1" s="1"/>
  <c r="K13" i="1"/>
  <c r="L13" i="1" s="1"/>
  <c r="M13" i="1" s="1"/>
  <c r="K21" i="1"/>
  <c r="L21" i="1" s="1"/>
  <c r="M21" i="1" s="1"/>
  <c r="K29" i="1"/>
  <c r="L29" i="1" s="1"/>
  <c r="M29" i="1" s="1"/>
  <c r="K37" i="1"/>
  <c r="L37" i="1" s="1"/>
  <c r="M37" i="1" s="1"/>
  <c r="K45" i="1"/>
  <c r="L45" i="1" s="1"/>
  <c r="M45" i="1" s="1"/>
  <c r="K38" i="1"/>
  <c r="L38" i="1" s="1"/>
  <c r="M38" i="1" s="1"/>
  <c r="K46" i="1"/>
  <c r="L46" i="1" s="1"/>
  <c r="M46" i="1" s="1"/>
  <c r="K7" i="1"/>
  <c r="L7" i="1" s="1"/>
  <c r="M7" i="1" s="1"/>
  <c r="K15" i="1"/>
  <c r="L15" i="1" s="1"/>
  <c r="M15" i="1" s="1"/>
  <c r="K23" i="1"/>
  <c r="L23" i="1" s="1"/>
  <c r="M23" i="1" s="1"/>
  <c r="K31" i="1"/>
  <c r="L31" i="1" s="1"/>
  <c r="M31" i="1" s="1"/>
  <c r="K39" i="1"/>
  <c r="L39" i="1" s="1"/>
  <c r="M39" i="1" s="1"/>
  <c r="K47" i="1"/>
  <c r="L47" i="1" s="1"/>
  <c r="M47" i="1" s="1"/>
  <c r="K2" i="1"/>
  <c r="L2" i="1" s="1"/>
  <c r="M2" i="1" s="1"/>
  <c r="K8" i="1"/>
  <c r="L8" i="1" s="1"/>
  <c r="M8" i="1" s="1"/>
  <c r="K16" i="1"/>
  <c r="L16" i="1" s="1"/>
  <c r="M16" i="1" s="1"/>
  <c r="K32" i="1"/>
  <c r="L32" i="1" s="1"/>
  <c r="M32" i="1" s="1"/>
  <c r="K40" i="1"/>
  <c r="L40" i="1" s="1"/>
  <c r="M40" i="1" s="1"/>
  <c r="K19" i="1"/>
  <c r="L19" i="1" s="1"/>
  <c r="M19" i="1" s="1"/>
  <c r="K43" i="1"/>
  <c r="L43" i="1" s="1"/>
  <c r="M43" i="1" s="1"/>
  <c r="K30" i="1"/>
  <c r="L30" i="1" s="1"/>
  <c r="M30" i="1" s="1"/>
  <c r="K24" i="1"/>
  <c r="L24" i="1" s="1"/>
  <c r="M24" i="1" s="1"/>
  <c r="K48" i="1"/>
  <c r="L48" i="1" s="1"/>
  <c r="M48" i="1" s="1"/>
  <c r="K27" i="1"/>
  <c r="L27" i="1" s="1"/>
  <c r="M27" i="1" s="1"/>
  <c r="K53" i="1"/>
  <c r="L53" i="1" s="1"/>
  <c r="M53" i="1" s="1"/>
  <c r="K22" i="1"/>
  <c r="L22" i="1" s="1"/>
  <c r="M22" i="1" s="1"/>
  <c r="K54" i="1"/>
  <c r="L54" i="1" s="1"/>
  <c r="M54" i="1" s="1"/>
  <c r="K9" i="1"/>
  <c r="L9" i="1" s="1"/>
  <c r="M9" i="1" s="1"/>
  <c r="K17" i="1"/>
  <c r="L17" i="1" s="1"/>
  <c r="M17" i="1" s="1"/>
  <c r="K25" i="1"/>
  <c r="L25" i="1" s="1"/>
  <c r="M25" i="1" s="1"/>
  <c r="K33" i="1"/>
  <c r="L33" i="1" s="1"/>
  <c r="M33" i="1" s="1"/>
  <c r="K41" i="1"/>
  <c r="L41" i="1" s="1"/>
  <c r="M41" i="1" s="1"/>
  <c r="K49" i="1"/>
  <c r="L49" i="1" s="1"/>
  <c r="M49" i="1" s="1"/>
  <c r="K11" i="1"/>
  <c r="L11" i="1" s="1"/>
  <c r="M11" i="1" s="1"/>
  <c r="K51" i="1"/>
  <c r="L51" i="1" s="1"/>
  <c r="M51" i="1" s="1"/>
  <c r="K6" i="1"/>
  <c r="L6" i="1" s="1"/>
  <c r="M6" i="1" s="1"/>
  <c r="K10" i="1"/>
  <c r="L10" i="1" s="1"/>
  <c r="M10" i="1" s="1"/>
  <c r="K18" i="1"/>
  <c r="L18" i="1" s="1"/>
  <c r="M18" i="1" s="1"/>
  <c r="K26" i="1"/>
  <c r="L26" i="1" s="1"/>
  <c r="M26" i="1" s="1"/>
  <c r="K34" i="1"/>
  <c r="L34" i="1" s="1"/>
  <c r="M34" i="1" s="1"/>
  <c r="K42" i="1"/>
  <c r="L42" i="1" s="1"/>
  <c r="M42" i="1" s="1"/>
  <c r="K50" i="1"/>
  <c r="L50" i="1" s="1"/>
  <c r="M50" i="1" s="1"/>
  <c r="K3" i="1"/>
  <c r="L3" i="1" s="1"/>
  <c r="M3" i="1" s="1"/>
  <c r="K35" i="1"/>
  <c r="L35" i="1" s="1"/>
  <c r="M35" i="1" s="1"/>
  <c r="K14" i="1"/>
  <c r="L14" i="1" s="1"/>
  <c r="M14" i="1" s="1"/>
  <c r="I54" i="1"/>
  <c r="J54" i="1" s="1"/>
  <c r="N34" i="1"/>
  <c r="N43" i="1"/>
  <c r="N21" i="1"/>
  <c r="N37" i="1"/>
  <c r="N31" i="1"/>
  <c r="N32" i="1"/>
  <c r="N53" i="1"/>
  <c r="I16" i="1"/>
  <c r="J16" i="1" s="1"/>
  <c r="N17" i="1"/>
  <c r="N3" i="1"/>
  <c r="N20" i="1"/>
  <c r="N30" i="1"/>
  <c r="N6" i="1"/>
  <c r="N2" i="1"/>
  <c r="N26" i="1"/>
  <c r="I3" i="1"/>
  <c r="J3" i="1" s="1"/>
  <c r="I21" i="1"/>
  <c r="J21" i="1" s="1"/>
  <c r="N51" i="1"/>
  <c r="I25" i="1"/>
  <c r="J25" i="1" s="1"/>
  <c r="N45" i="1"/>
  <c r="N40" i="1"/>
  <c r="N42" i="1"/>
  <c r="I49" i="1"/>
  <c r="J49" i="1" s="1"/>
  <c r="I11" i="1"/>
  <c r="J11" i="1" s="1"/>
  <c r="I15" i="1"/>
  <c r="J15" i="1" s="1"/>
  <c r="N48" i="1"/>
  <c r="I8" i="1"/>
  <c r="J8" i="1" s="1"/>
  <c r="N10" i="1"/>
  <c r="N47" i="1"/>
  <c r="I29" i="1"/>
  <c r="J29" i="1" s="1"/>
  <c r="I14" i="1"/>
  <c r="J14" i="1" s="1"/>
  <c r="I22" i="1"/>
  <c r="J22" i="1" s="1"/>
  <c r="I40" i="1"/>
  <c r="J40" i="1" s="1"/>
  <c r="N11" i="1"/>
  <c r="N46" i="1"/>
  <c r="I5" i="1"/>
  <c r="J5" i="1" s="1"/>
  <c r="I37" i="1"/>
  <c r="J37" i="1" s="1"/>
  <c r="I30" i="1"/>
  <c r="J30" i="1" s="1"/>
  <c r="I43" i="1"/>
  <c r="J43" i="1" s="1"/>
  <c r="I48" i="1"/>
  <c r="J48" i="1" s="1"/>
  <c r="N33" i="1"/>
  <c r="N19" i="1"/>
  <c r="N36" i="1"/>
  <c r="N4" i="1"/>
  <c r="N7" i="1"/>
  <c r="N8" i="1"/>
  <c r="N50" i="1"/>
  <c r="N29" i="1"/>
  <c r="I6" i="1"/>
  <c r="J6" i="1" s="1"/>
  <c r="N38" i="1"/>
  <c r="N25" i="1"/>
  <c r="I9" i="1"/>
  <c r="J9" i="1" s="1"/>
  <c r="I41" i="1"/>
  <c r="J41" i="1" s="1"/>
  <c r="I38" i="1"/>
  <c r="J38" i="1" s="1"/>
  <c r="I51" i="1"/>
  <c r="J51" i="1" s="1"/>
  <c r="I26" i="1"/>
  <c r="J26" i="1" s="1"/>
  <c r="N41" i="1"/>
  <c r="N27" i="1"/>
  <c r="N44" i="1"/>
  <c r="N5" i="1"/>
  <c r="N15" i="1"/>
  <c r="N16" i="1"/>
  <c r="N14" i="1"/>
  <c r="I17" i="1"/>
  <c r="J17" i="1" s="1"/>
  <c r="I53" i="1"/>
  <c r="J53" i="1" s="1"/>
  <c r="N22" i="1"/>
  <c r="N39" i="1"/>
  <c r="I19" i="1"/>
  <c r="J19" i="1" s="1"/>
  <c r="N9" i="1"/>
  <c r="N12" i="1"/>
  <c r="N18" i="1"/>
  <c r="I27" i="1"/>
  <c r="J27" i="1" s="1"/>
  <c r="I33" i="1"/>
  <c r="J33" i="1" s="1"/>
  <c r="I35" i="1"/>
  <c r="J35" i="1" s="1"/>
  <c r="N28" i="1"/>
  <c r="I13" i="1"/>
  <c r="J13" i="1" s="1"/>
  <c r="I45" i="1"/>
  <c r="J45" i="1" s="1"/>
  <c r="I46" i="1"/>
  <c r="J46" i="1" s="1"/>
  <c r="I2" i="1"/>
  <c r="J2" i="1" s="1"/>
  <c r="I34" i="1"/>
  <c r="J34" i="1" s="1"/>
  <c r="N49" i="1"/>
  <c r="N35" i="1"/>
  <c r="N52" i="1"/>
  <c r="N13" i="1"/>
  <c r="N23" i="1"/>
  <c r="N24" i="1"/>
  <c r="N54" i="1"/>
  <c r="E52" i="1"/>
  <c r="G52" i="1" s="1"/>
  <c r="F52" i="1"/>
  <c r="E44" i="1"/>
  <c r="G44" i="1" s="1"/>
  <c r="F44" i="1"/>
  <c r="E36" i="1"/>
  <c r="G36" i="1" s="1"/>
  <c r="F36" i="1"/>
  <c r="E28" i="1"/>
  <c r="G28" i="1" s="1"/>
  <c r="F28" i="1"/>
  <c r="E20" i="1"/>
  <c r="G20" i="1" s="1"/>
  <c r="F20" i="1"/>
  <c r="E12" i="1"/>
  <c r="G12" i="1" s="1"/>
  <c r="F12" i="1"/>
  <c r="E4" i="1"/>
  <c r="G4" i="1" s="1"/>
  <c r="F4" i="1"/>
  <c r="E51" i="1"/>
  <c r="G51" i="1" s="1"/>
  <c r="F51" i="1"/>
  <c r="E43" i="1"/>
  <c r="G43" i="1" s="1"/>
  <c r="F43" i="1"/>
  <c r="E35" i="1"/>
  <c r="G35" i="1" s="1"/>
  <c r="F35" i="1"/>
  <c r="E27" i="1"/>
  <c r="G27" i="1" s="1"/>
  <c r="F27" i="1"/>
  <c r="E19" i="1"/>
  <c r="G19" i="1" s="1"/>
  <c r="F19" i="1"/>
  <c r="E11" i="1"/>
  <c r="G11" i="1" s="1"/>
  <c r="F11" i="1"/>
  <c r="E3" i="1"/>
  <c r="G3" i="1" s="1"/>
  <c r="F3" i="1"/>
  <c r="E54" i="1"/>
  <c r="G54" i="1" s="1"/>
  <c r="F54" i="1"/>
  <c r="E50" i="1"/>
  <c r="G50" i="1" s="1"/>
  <c r="F50" i="1"/>
  <c r="E46" i="1"/>
  <c r="G46" i="1" s="1"/>
  <c r="F46" i="1"/>
  <c r="E42" i="1"/>
  <c r="G42" i="1" s="1"/>
  <c r="F42" i="1"/>
  <c r="E38" i="1"/>
  <c r="G38" i="1" s="1"/>
  <c r="F38" i="1"/>
  <c r="E34" i="1"/>
  <c r="G34" i="1" s="1"/>
  <c r="F34" i="1"/>
  <c r="E30" i="1"/>
  <c r="G30" i="1" s="1"/>
  <c r="F30" i="1"/>
  <c r="E26" i="1"/>
  <c r="G26" i="1" s="1"/>
  <c r="F26" i="1"/>
  <c r="E22" i="1"/>
  <c r="G22" i="1" s="1"/>
  <c r="F22" i="1"/>
  <c r="E18" i="1"/>
  <c r="G18" i="1" s="1"/>
  <c r="F18" i="1"/>
  <c r="E14" i="1"/>
  <c r="G14" i="1" s="1"/>
  <c r="F14" i="1"/>
  <c r="E10" i="1"/>
  <c r="G10" i="1" s="1"/>
  <c r="F10" i="1"/>
  <c r="E6" i="1"/>
  <c r="G6" i="1" s="1"/>
  <c r="F6" i="1"/>
  <c r="E2" i="1"/>
  <c r="F2" i="1"/>
  <c r="C60" i="1"/>
  <c r="C59" i="1"/>
  <c r="I44" i="1"/>
  <c r="J44" i="1" s="1"/>
  <c r="I4" i="1"/>
  <c r="J4" i="1" s="1"/>
  <c r="I20" i="1"/>
  <c r="J20" i="1" s="1"/>
  <c r="I36" i="1"/>
  <c r="J36" i="1" s="1"/>
  <c r="I52" i="1"/>
  <c r="J52" i="1" s="1"/>
  <c r="I7" i="1"/>
  <c r="J7" i="1" s="1"/>
  <c r="I23" i="1"/>
  <c r="J23" i="1" s="1"/>
  <c r="I39" i="1"/>
  <c r="J39" i="1" s="1"/>
  <c r="I12" i="1"/>
  <c r="J12" i="1" s="1"/>
  <c r="I28" i="1"/>
  <c r="J28" i="1" s="1"/>
  <c r="I24" i="1"/>
  <c r="J24" i="1" s="1"/>
  <c r="I10" i="1"/>
  <c r="J10" i="1" s="1"/>
  <c r="I42" i="1"/>
  <c r="J42" i="1" s="1"/>
  <c r="I31" i="1"/>
  <c r="J31" i="1" s="1"/>
  <c r="E48" i="1"/>
  <c r="G48" i="1" s="1"/>
  <c r="F48" i="1"/>
  <c r="E40" i="1"/>
  <c r="G40" i="1" s="1"/>
  <c r="F40" i="1"/>
  <c r="E32" i="1"/>
  <c r="G32" i="1" s="1"/>
  <c r="F32" i="1"/>
  <c r="E24" i="1"/>
  <c r="G24" i="1" s="1"/>
  <c r="F24" i="1"/>
  <c r="E16" i="1"/>
  <c r="G16" i="1" s="1"/>
  <c r="F16" i="1"/>
  <c r="E8" i="1"/>
  <c r="G8" i="1" s="1"/>
  <c r="F8" i="1"/>
  <c r="E47" i="1"/>
  <c r="G47" i="1" s="1"/>
  <c r="F47" i="1"/>
  <c r="E39" i="1"/>
  <c r="G39" i="1" s="1"/>
  <c r="F39" i="1"/>
  <c r="E31" i="1"/>
  <c r="G31" i="1" s="1"/>
  <c r="F31" i="1"/>
  <c r="E23" i="1"/>
  <c r="G23" i="1" s="1"/>
  <c r="F23" i="1"/>
  <c r="E15" i="1"/>
  <c r="G15" i="1" s="1"/>
  <c r="F15" i="1"/>
  <c r="E7" i="1"/>
  <c r="G7" i="1" s="1"/>
  <c r="F7" i="1"/>
  <c r="E53" i="1"/>
  <c r="G53" i="1" s="1"/>
  <c r="F53" i="1"/>
  <c r="E49" i="1"/>
  <c r="G49" i="1" s="1"/>
  <c r="F49" i="1"/>
  <c r="E45" i="1"/>
  <c r="G45" i="1" s="1"/>
  <c r="F45" i="1"/>
  <c r="E41" i="1"/>
  <c r="G41" i="1" s="1"/>
  <c r="F41" i="1"/>
  <c r="E37" i="1"/>
  <c r="G37" i="1" s="1"/>
  <c r="F37" i="1"/>
  <c r="E33" i="1"/>
  <c r="G33" i="1" s="1"/>
  <c r="F33" i="1"/>
  <c r="E29" i="1"/>
  <c r="G29" i="1" s="1"/>
  <c r="F29" i="1"/>
  <c r="E25" i="1"/>
  <c r="G25" i="1" s="1"/>
  <c r="F25" i="1"/>
  <c r="E21" i="1"/>
  <c r="G21" i="1" s="1"/>
  <c r="F21" i="1"/>
  <c r="E17" i="1"/>
  <c r="G17" i="1" s="1"/>
  <c r="F17" i="1"/>
  <c r="E13" i="1"/>
  <c r="G13" i="1" s="1"/>
  <c r="F13" i="1"/>
  <c r="E9" i="1"/>
  <c r="G9" i="1" s="1"/>
  <c r="F9" i="1"/>
  <c r="E5" i="1"/>
  <c r="G5" i="1" s="1"/>
  <c r="F5" i="1"/>
  <c r="I32" i="1"/>
  <c r="J32" i="1" s="1"/>
  <c r="I18" i="1"/>
  <c r="J18" i="1" s="1"/>
  <c r="I50" i="1"/>
  <c r="J50" i="1" s="1"/>
  <c r="I47" i="1"/>
  <c r="J47" i="1" s="1"/>
  <c r="H59" i="2" l="1"/>
  <c r="F59" i="2"/>
  <c r="D59" i="2"/>
  <c r="M57" i="1"/>
  <c r="J57" i="1"/>
  <c r="J58" i="1" s="1"/>
  <c r="J60" i="1" s="1"/>
  <c r="F57" i="1"/>
  <c r="F58" i="1"/>
  <c r="G2" i="1"/>
  <c r="C61" i="1"/>
  <c r="C62" i="1"/>
  <c r="F60" i="1" l="1"/>
  <c r="F59" i="1"/>
</calcChain>
</file>

<file path=xl/sharedStrings.xml><?xml version="1.0" encoding="utf-8"?>
<sst xmlns="http://schemas.openxmlformats.org/spreadsheetml/2006/main" count="93" uniqueCount="52">
  <si>
    <t>SalesError</t>
  </si>
  <si>
    <t>AVM Value</t>
  </si>
  <si>
    <t>Mean AVM Value</t>
  </si>
  <si>
    <t>Median AVM Value</t>
  </si>
  <si>
    <t>Mean Sales Error</t>
  </si>
  <si>
    <t>Median Sales Error</t>
  </si>
  <si>
    <t>Mean Percentage Sales Error</t>
  </si>
  <si>
    <t>Median Percentage Sales Error</t>
  </si>
  <si>
    <t>Selling Price</t>
  </si>
  <si>
    <t>House Number</t>
  </si>
  <si>
    <t>Absolute Sales Error</t>
  </si>
  <si>
    <t xml:space="preserve">Mean Absolute Sales Error </t>
  </si>
  <si>
    <t>Median Absolute Sales Error</t>
  </si>
  <si>
    <t>Mean Absolute Pct Sales Error</t>
  </si>
  <si>
    <t>MAPE</t>
  </si>
  <si>
    <t>Percent Sales Error</t>
  </si>
  <si>
    <t>Absolute Pct Sales Error</t>
  </si>
  <si>
    <t>Ratio(AVM Value/Price)</t>
  </si>
  <si>
    <t>Mean Ratio</t>
  </si>
  <si>
    <t>Median Ratio</t>
  </si>
  <si>
    <t>Ratio - Median</t>
  </si>
  <si>
    <t>Abs(Ratio - Median)</t>
  </si>
  <si>
    <t>Sum</t>
  </si>
  <si>
    <t>Mean</t>
  </si>
  <si>
    <t>COD</t>
  </si>
  <si>
    <t>PRD</t>
  </si>
  <si>
    <t>Mean Selling Price</t>
  </si>
  <si>
    <t>COV</t>
  </si>
  <si>
    <t>FSD</t>
  </si>
  <si>
    <t>Unbiased COV</t>
  </si>
  <si>
    <t>AVM Value / Median Ratio</t>
  </si>
  <si>
    <t>Value</t>
  </si>
  <si>
    <t>X</t>
  </si>
  <si>
    <t>Y</t>
  </si>
  <si>
    <t>PRB</t>
  </si>
  <si>
    <t>ABS PctSales Error</t>
  </si>
  <si>
    <t>Within +/- 5%</t>
  </si>
  <si>
    <t>Count</t>
  </si>
  <si>
    <t>Within +/- 10%</t>
  </si>
  <si>
    <t xml:space="preserve"> </t>
  </si>
  <si>
    <t>Within +/- 15%</t>
  </si>
  <si>
    <t>Within +/- 20%</t>
  </si>
  <si>
    <t>RT20</t>
  </si>
  <si>
    <t>Within +/- 1 FSD%</t>
  </si>
  <si>
    <t>PPE</t>
  </si>
  <si>
    <t>Failure Rate</t>
  </si>
  <si>
    <t>Plus/minus 1 FSD</t>
  </si>
  <si>
    <t>Failure Magnitude</t>
  </si>
  <si>
    <t>Failure Magnitude +/- 5%</t>
  </si>
  <si>
    <t>Failure Magnitude +/- 10%</t>
  </si>
  <si>
    <t>Failure Magnitude +/- 15%</t>
  </si>
  <si>
    <t>Failure Magnitude +/- 20%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</si>
</sst>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00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22" zoomScaleNormal="100" workbookViewId="0">
      <selection activeCell="C34" sqref="C34"/>
    </sheetView>
  </sheetViews>
  <sheetFormatPr defaultRowHeight="15" x14ac:dyDescent="0.25"/>
  <cols>
    <col min="1" max="1" width="14" style="1" customWidth="1"/>
    <col min="2" max="2" width="27.140625" style="2" customWidth="1"/>
    <col min="3" max="3" width="10.5703125" style="2" bestFit="1" customWidth="1"/>
    <col min="4" max="4" width="11.7109375" style="2" customWidth="1"/>
    <col min="5" max="5" width="25.7109375" style="3" customWidth="1"/>
    <col min="6" max="6" width="18.28515625" style="3" customWidth="1"/>
    <col min="7" max="7" width="20.7109375" customWidth="1"/>
    <col min="8" max="8" width="23" customWidth="1"/>
    <col min="9" max="9" width="14" customWidth="1"/>
    <col min="10" max="10" width="18.7109375" customWidth="1"/>
    <col min="11" max="11" width="22.42578125" style="9" customWidth="1"/>
    <col min="12" max="12" width="12.28515625" style="1" customWidth="1"/>
    <col min="13" max="13" width="8.85546875" style="1"/>
    <col min="14" max="14" width="8.85546875" style="7"/>
  </cols>
  <sheetData>
    <row r="1" spans="1:14" x14ac:dyDescent="0.25">
      <c r="A1" s="1" t="s">
        <v>9</v>
      </c>
      <c r="B1" s="2" t="s">
        <v>8</v>
      </c>
      <c r="C1" s="4" t="s">
        <v>1</v>
      </c>
      <c r="D1" s="2" t="s">
        <v>0</v>
      </c>
      <c r="E1" s="3" t="s">
        <v>15</v>
      </c>
      <c r="F1" s="3" t="s">
        <v>10</v>
      </c>
      <c r="G1" t="s">
        <v>16</v>
      </c>
      <c r="H1" t="s">
        <v>17</v>
      </c>
      <c r="I1" t="s">
        <v>20</v>
      </c>
      <c r="J1" t="s">
        <v>21</v>
      </c>
      <c r="K1" s="9" t="s">
        <v>30</v>
      </c>
      <c r="L1" s="1" t="s">
        <v>31</v>
      </c>
      <c r="M1" s="1" t="s">
        <v>32</v>
      </c>
      <c r="N1" s="7" t="s">
        <v>33</v>
      </c>
    </row>
    <row r="2" spans="1:14" x14ac:dyDescent="0.25">
      <c r="A2" s="1">
        <v>1</v>
      </c>
      <c r="B2" s="2">
        <v>127500</v>
      </c>
      <c r="C2" s="4">
        <v>132452.18</v>
      </c>
      <c r="D2" s="2">
        <f t="shared" ref="D2:D33" si="0">C2-B2</f>
        <v>4952.179999999993</v>
      </c>
      <c r="E2" s="3">
        <f t="shared" ref="E2:E33" si="1">D2/B2*100</f>
        <v>3.8840627450980341</v>
      </c>
      <c r="F2" s="2">
        <f>ABS(D2:D54)</f>
        <v>4952.179999999993</v>
      </c>
      <c r="G2" s="3">
        <f>ABS(E2)</f>
        <v>3.8840627450980341</v>
      </c>
      <c r="H2" s="6">
        <f>C2/B2</f>
        <v>1.0388406274509803</v>
      </c>
      <c r="I2" s="6">
        <f>H2-H$58</f>
        <v>5.923185552115573E-2</v>
      </c>
      <c r="J2" s="6">
        <f>ABS(I2)</f>
        <v>5.923185552115573E-2</v>
      </c>
      <c r="K2" s="9">
        <f>C2/H$58</f>
        <v>135209.26291734795</v>
      </c>
      <c r="L2" s="9">
        <f>(K2+B2)/2</f>
        <v>131354.63145867398</v>
      </c>
      <c r="M2" s="3">
        <f>LN(L2)/0.693</f>
        <v>17.006718693984329</v>
      </c>
      <c r="N2" s="7">
        <f>(H2-H$58)/H$58</f>
        <v>6.0464807194885832E-2</v>
      </c>
    </row>
    <row r="3" spans="1:14" x14ac:dyDescent="0.25">
      <c r="A3" s="1">
        <v>2</v>
      </c>
      <c r="B3" s="2">
        <v>183350</v>
      </c>
      <c r="C3" s="4">
        <v>213105.45</v>
      </c>
      <c r="D3" s="2">
        <f t="shared" si="0"/>
        <v>29755.450000000012</v>
      </c>
      <c r="E3" s="3">
        <f t="shared" si="1"/>
        <v>16.228770111808025</v>
      </c>
      <c r="F3" s="2">
        <f t="shared" ref="F3:F54" si="2">ABS(D3:D55)</f>
        <v>29755.450000000012</v>
      </c>
      <c r="G3" s="3">
        <f t="shared" ref="G3:G54" si="3">ABS(E3)</f>
        <v>16.228770111808025</v>
      </c>
      <c r="H3" s="6">
        <f t="shared" ref="H3:H54" si="4">C3/B3</f>
        <v>1.1622877011180803</v>
      </c>
      <c r="I3" s="6">
        <f>H3-H$58</f>
        <v>0.18267892918825579</v>
      </c>
      <c r="J3" s="6">
        <f t="shared" ref="J3:J54" si="5">ABS(I3)</f>
        <v>0.18267892918825579</v>
      </c>
      <c r="K3" s="9">
        <f t="shared" ref="K3:K54" si="6">C3/H$58</f>
        <v>217541.38601697423</v>
      </c>
      <c r="L3" s="9">
        <f t="shared" ref="L3:L54" si="7">(K3+B3)/2</f>
        <v>200445.69300848711</v>
      </c>
      <c r="M3" s="3">
        <f t="shared" ref="M3:M54" si="8">LN(L3)/0.693</f>
        <v>17.616592541453286</v>
      </c>
      <c r="N3" s="7">
        <f t="shared" ref="N3:N54" si="9">(H3-H$58)/H$58</f>
        <v>0.18648151631837595</v>
      </c>
    </row>
    <row r="4" spans="1:14" x14ac:dyDescent="0.25">
      <c r="A4" s="1">
        <v>3</v>
      </c>
      <c r="B4" s="2">
        <v>129950</v>
      </c>
      <c r="C4" s="4">
        <v>122545.98</v>
      </c>
      <c r="D4" s="2">
        <f t="shared" si="0"/>
        <v>-7404.0200000000041</v>
      </c>
      <c r="E4" s="3">
        <f t="shared" si="1"/>
        <v>-5.6975913813005032</v>
      </c>
      <c r="F4" s="2">
        <f t="shared" si="2"/>
        <v>7404.0200000000041</v>
      </c>
      <c r="G4" s="3">
        <f t="shared" si="3"/>
        <v>5.6975913813005032</v>
      </c>
      <c r="H4" s="6">
        <f t="shared" si="4"/>
        <v>0.94302408618699496</v>
      </c>
      <c r="I4" s="6">
        <f t="shared" ref="I4:I54" si="10">H4-H$58</f>
        <v>-3.6584685742829581E-2</v>
      </c>
      <c r="J4" s="6">
        <f t="shared" si="5"/>
        <v>3.6584685742829581E-2</v>
      </c>
      <c r="K4" s="9">
        <f t="shared" si="6"/>
        <v>125096.85857404585</v>
      </c>
      <c r="L4" s="9">
        <f t="shared" si="7"/>
        <v>127523.42928702293</v>
      </c>
      <c r="M4" s="3">
        <f t="shared" si="8"/>
        <v>16.96400488573288</v>
      </c>
      <c r="N4" s="7">
        <f t="shared" si="9"/>
        <v>-3.7346221053898822E-2</v>
      </c>
    </row>
    <row r="5" spans="1:14" x14ac:dyDescent="0.25">
      <c r="A5" s="1">
        <v>4</v>
      </c>
      <c r="B5" s="2">
        <v>125000</v>
      </c>
      <c r="C5" s="4">
        <v>125328.34</v>
      </c>
      <c r="D5" s="2">
        <f t="shared" si="0"/>
        <v>328.33999999999651</v>
      </c>
      <c r="E5" s="3">
        <f t="shared" si="1"/>
        <v>0.26267199999999724</v>
      </c>
      <c r="F5" s="2">
        <f t="shared" si="2"/>
        <v>328.33999999999651</v>
      </c>
      <c r="G5" s="3">
        <f t="shared" si="3"/>
        <v>0.26267199999999724</v>
      </c>
      <c r="H5" s="6">
        <f t="shared" si="4"/>
        <v>1.0026267200000001</v>
      </c>
      <c r="I5" s="6">
        <f t="shared" si="10"/>
        <v>2.3017948070175542E-2</v>
      </c>
      <c r="J5" s="6">
        <f t="shared" si="5"/>
        <v>2.3017948070175542E-2</v>
      </c>
      <c r="K5" s="9">
        <f t="shared" si="6"/>
        <v>127937.13530464185</v>
      </c>
      <c r="L5" s="9">
        <f t="shared" si="7"/>
        <v>126468.56765232093</v>
      </c>
      <c r="M5" s="3">
        <f t="shared" si="8"/>
        <v>16.952018873329614</v>
      </c>
      <c r="N5" s="7">
        <f t="shared" si="9"/>
        <v>2.3497082437134872E-2</v>
      </c>
    </row>
    <row r="6" spans="1:14" x14ac:dyDescent="0.25">
      <c r="A6" s="1">
        <v>5</v>
      </c>
      <c r="B6" s="2">
        <v>124000</v>
      </c>
      <c r="C6" s="4">
        <v>122215.52</v>
      </c>
      <c r="D6" s="2">
        <f t="shared" si="0"/>
        <v>-1784.4799999999959</v>
      </c>
      <c r="E6" s="3">
        <f t="shared" si="1"/>
        <v>-1.4390967741935452</v>
      </c>
      <c r="F6" s="2">
        <f t="shared" si="2"/>
        <v>1784.4799999999959</v>
      </c>
      <c r="G6" s="3">
        <f t="shared" si="3"/>
        <v>1.4390967741935452</v>
      </c>
      <c r="H6" s="6">
        <f t="shared" si="4"/>
        <v>0.98560903225806451</v>
      </c>
      <c r="I6" s="6">
        <f t="shared" si="10"/>
        <v>6.0002603282399702E-3</v>
      </c>
      <c r="J6" s="6">
        <f t="shared" si="5"/>
        <v>6.0002603282399702E-3</v>
      </c>
      <c r="K6" s="9">
        <f t="shared" si="6"/>
        <v>124759.5198226288</v>
      </c>
      <c r="L6" s="9">
        <f t="shared" si="7"/>
        <v>124379.75991131441</v>
      </c>
      <c r="M6" s="3">
        <f t="shared" si="8"/>
        <v>16.927986644115911</v>
      </c>
      <c r="N6" s="7">
        <f t="shared" si="9"/>
        <v>6.1251598599096719E-3</v>
      </c>
    </row>
    <row r="7" spans="1:14" x14ac:dyDescent="0.25">
      <c r="A7" s="1">
        <v>6</v>
      </c>
      <c r="B7" s="2">
        <v>105000</v>
      </c>
      <c r="C7" s="4">
        <v>102061.2</v>
      </c>
      <c r="D7" s="2">
        <f t="shared" si="0"/>
        <v>-2938.8000000000029</v>
      </c>
      <c r="E7" s="3">
        <f t="shared" si="1"/>
        <v>-2.7988571428571456</v>
      </c>
      <c r="F7" s="2">
        <f t="shared" si="2"/>
        <v>2938.8000000000029</v>
      </c>
      <c r="G7" s="3">
        <f t="shared" si="3"/>
        <v>2.7988571428571456</v>
      </c>
      <c r="H7" s="6">
        <f t="shared" si="4"/>
        <v>0.97201142857142853</v>
      </c>
      <c r="I7" s="6">
        <f t="shared" si="10"/>
        <v>-7.5973433583960137E-3</v>
      </c>
      <c r="J7" s="6">
        <f t="shared" si="5"/>
        <v>7.5973433583960137E-3</v>
      </c>
      <c r="K7" s="9">
        <f t="shared" si="6"/>
        <v>104185.67383685216</v>
      </c>
      <c r="L7" s="9">
        <f t="shared" si="7"/>
        <v>104592.83691842608</v>
      </c>
      <c r="M7" s="3">
        <f t="shared" si="8"/>
        <v>16.677965869501683</v>
      </c>
      <c r="N7" s="7">
        <f t="shared" si="9"/>
        <v>-7.7554872680746659E-3</v>
      </c>
    </row>
    <row r="8" spans="1:14" x14ac:dyDescent="0.25">
      <c r="A8" s="1">
        <v>7</v>
      </c>
      <c r="B8" s="2">
        <v>188500</v>
      </c>
      <c r="C8" s="4">
        <v>172545.66</v>
      </c>
      <c r="D8" s="2">
        <f t="shared" si="0"/>
        <v>-15954.339999999997</v>
      </c>
      <c r="E8" s="3">
        <f t="shared" si="1"/>
        <v>-8.463840848806365</v>
      </c>
      <c r="F8" s="2">
        <f t="shared" si="2"/>
        <v>15954.339999999997</v>
      </c>
      <c r="G8" s="3">
        <f t="shared" si="3"/>
        <v>8.463840848806365</v>
      </c>
      <c r="H8" s="6">
        <f t="shared" si="4"/>
        <v>0.91536159151193641</v>
      </c>
      <c r="I8" s="6">
        <f t="shared" si="10"/>
        <v>-6.4247180417888128E-2</v>
      </c>
      <c r="J8" s="6">
        <f t="shared" si="5"/>
        <v>6.4247180417888128E-2</v>
      </c>
      <c r="K8" s="9">
        <f t="shared" si="6"/>
        <v>176137.31618601771</v>
      </c>
      <c r="L8" s="9">
        <f t="shared" si="7"/>
        <v>182318.65809300885</v>
      </c>
      <c r="M8" s="3">
        <f t="shared" si="8"/>
        <v>17.479814291079524</v>
      </c>
      <c r="N8" s="7">
        <f t="shared" si="9"/>
        <v>-6.5584529517147439E-2</v>
      </c>
    </row>
    <row r="9" spans="1:14" x14ac:dyDescent="0.25">
      <c r="A9" s="1">
        <v>8</v>
      </c>
      <c r="B9" s="2">
        <v>223900</v>
      </c>
      <c r="C9" s="4">
        <v>215276.77</v>
      </c>
      <c r="D9" s="2">
        <f t="shared" si="0"/>
        <v>-8623.2300000000105</v>
      </c>
      <c r="E9" s="3">
        <f t="shared" si="1"/>
        <v>-3.8513756141134481</v>
      </c>
      <c r="F9" s="2">
        <f t="shared" si="2"/>
        <v>8623.2300000000105</v>
      </c>
      <c r="G9" s="3">
        <f t="shared" si="3"/>
        <v>3.8513756141134481</v>
      </c>
      <c r="H9" s="6">
        <f t="shared" si="4"/>
        <v>0.9614862438588655</v>
      </c>
      <c r="I9" s="6">
        <f t="shared" si="10"/>
        <v>-1.8122528070959043E-2</v>
      </c>
      <c r="J9" s="6">
        <f t="shared" si="5"/>
        <v>1.8122528070959043E-2</v>
      </c>
      <c r="K9" s="9">
        <f t="shared" si="6"/>
        <v>219757.90353112682</v>
      </c>
      <c r="L9" s="9">
        <f t="shared" si="7"/>
        <v>221828.9517655634</v>
      </c>
      <c r="M9" s="3">
        <f t="shared" si="8"/>
        <v>17.762859850409566</v>
      </c>
      <c r="N9" s="7">
        <f t="shared" si="9"/>
        <v>-1.8499760915020952E-2</v>
      </c>
    </row>
    <row r="10" spans="1:14" x14ac:dyDescent="0.25">
      <c r="A10" s="1">
        <v>9</v>
      </c>
      <c r="B10" s="2">
        <v>137000</v>
      </c>
      <c r="C10" s="4">
        <v>140701.10999999999</v>
      </c>
      <c r="D10" s="2">
        <f t="shared" si="0"/>
        <v>3701.109999999986</v>
      </c>
      <c r="E10" s="3">
        <f t="shared" si="1"/>
        <v>2.7015401459853914</v>
      </c>
      <c r="F10" s="2">
        <f t="shared" si="2"/>
        <v>3701.109999999986</v>
      </c>
      <c r="G10" s="3">
        <f t="shared" si="3"/>
        <v>2.7015401459853914</v>
      </c>
      <c r="H10" s="6">
        <f t="shared" si="4"/>
        <v>1.0270154014598538</v>
      </c>
      <c r="I10" s="6">
        <f t="shared" si="10"/>
        <v>4.7406629530029276E-2</v>
      </c>
      <c r="J10" s="6">
        <f t="shared" si="5"/>
        <v>4.7406629530029276E-2</v>
      </c>
      <c r="K10" s="9">
        <f t="shared" si="6"/>
        <v>143629.90004960806</v>
      </c>
      <c r="L10" s="9">
        <f t="shared" si="7"/>
        <v>140314.95002480404</v>
      </c>
      <c r="M10" s="3">
        <f t="shared" si="8"/>
        <v>17.101940574267736</v>
      </c>
      <c r="N10" s="7">
        <f t="shared" si="9"/>
        <v>4.8393431019036759E-2</v>
      </c>
    </row>
    <row r="11" spans="1:14" x14ac:dyDescent="0.25">
      <c r="A11" s="1">
        <v>10</v>
      </c>
      <c r="B11" s="2">
        <v>169500</v>
      </c>
      <c r="C11" s="4">
        <v>166402.48000000001</v>
      </c>
      <c r="D11" s="2">
        <f t="shared" si="0"/>
        <v>-3097.5199999999895</v>
      </c>
      <c r="E11" s="3">
        <f t="shared" si="1"/>
        <v>-1.8274454277286074</v>
      </c>
      <c r="F11" s="2">
        <f t="shared" si="2"/>
        <v>3097.5199999999895</v>
      </c>
      <c r="G11" s="3">
        <f t="shared" si="3"/>
        <v>1.8274454277286074</v>
      </c>
      <c r="H11" s="6">
        <f t="shared" si="4"/>
        <v>0.98172554572271398</v>
      </c>
      <c r="I11" s="6">
        <f t="shared" si="10"/>
        <v>2.116773792889437E-3</v>
      </c>
      <c r="J11" s="6">
        <f t="shared" si="5"/>
        <v>2.116773792889437E-3</v>
      </c>
      <c r="K11" s="9">
        <f t="shared" si="6"/>
        <v>169866.26168341463</v>
      </c>
      <c r="L11" s="9">
        <f t="shared" si="7"/>
        <v>169683.13084170732</v>
      </c>
      <c r="M11" s="3">
        <f t="shared" si="8"/>
        <v>17.376173218638389</v>
      </c>
      <c r="N11" s="7">
        <f t="shared" si="9"/>
        <v>2.1608358903518216E-3</v>
      </c>
    </row>
    <row r="12" spans="1:14" x14ac:dyDescent="0.25">
      <c r="A12" s="1">
        <v>11</v>
      </c>
      <c r="B12" s="2">
        <v>129500</v>
      </c>
      <c r="C12" s="4">
        <v>84638.39</v>
      </c>
      <c r="D12" s="2">
        <f t="shared" si="0"/>
        <v>-44861.61</v>
      </c>
      <c r="E12" s="3">
        <f t="shared" si="1"/>
        <v>-34.642169884169881</v>
      </c>
      <c r="F12" s="2">
        <f t="shared" si="2"/>
        <v>44861.61</v>
      </c>
      <c r="G12" s="3">
        <f t="shared" si="3"/>
        <v>34.642169884169881</v>
      </c>
      <c r="H12" s="6">
        <f t="shared" si="4"/>
        <v>0.65357830115830118</v>
      </c>
      <c r="I12" s="6">
        <f t="shared" si="10"/>
        <v>-0.32603047077152336</v>
      </c>
      <c r="J12" s="6">
        <f t="shared" si="5"/>
        <v>0.32603047077152336</v>
      </c>
      <c r="K12" s="9">
        <f t="shared" si="6"/>
        <v>86400.196104065893</v>
      </c>
      <c r="L12" s="9">
        <f t="shared" si="7"/>
        <v>107950.09805203295</v>
      </c>
      <c r="M12" s="3">
        <f t="shared" si="8"/>
        <v>16.723556052312048</v>
      </c>
      <c r="N12" s="7">
        <f t="shared" si="9"/>
        <v>-0.33281701850142165</v>
      </c>
    </row>
    <row r="13" spans="1:14" x14ac:dyDescent="0.25">
      <c r="A13" s="1">
        <v>12</v>
      </c>
      <c r="B13" s="2">
        <v>116000</v>
      </c>
      <c r="C13" s="4">
        <v>124951.13</v>
      </c>
      <c r="D13" s="2">
        <f t="shared" si="0"/>
        <v>8951.1300000000047</v>
      </c>
      <c r="E13" s="3">
        <f t="shared" si="1"/>
        <v>7.7164913793103489</v>
      </c>
      <c r="F13" s="2">
        <f t="shared" si="2"/>
        <v>8951.1300000000047</v>
      </c>
      <c r="G13" s="3">
        <f t="shared" si="3"/>
        <v>7.7164913793103489</v>
      </c>
      <c r="H13" s="6">
        <f t="shared" si="4"/>
        <v>1.0771649137931034</v>
      </c>
      <c r="I13" s="6">
        <f t="shared" si="10"/>
        <v>9.7556141863278878E-2</v>
      </c>
      <c r="J13" s="6">
        <f t="shared" si="5"/>
        <v>9.7556141863278878E-2</v>
      </c>
      <c r="K13" s="9">
        <f t="shared" si="6"/>
        <v>127552.07341992955</v>
      </c>
      <c r="L13" s="9">
        <f t="shared" si="7"/>
        <v>121776.03670996477</v>
      </c>
      <c r="M13" s="3">
        <f t="shared" si="8"/>
        <v>16.89745868969981</v>
      </c>
      <c r="N13" s="7">
        <f t="shared" si="9"/>
        <v>9.9586839826978843E-2</v>
      </c>
    </row>
    <row r="14" spans="1:14" x14ac:dyDescent="0.25">
      <c r="A14" s="1">
        <v>13</v>
      </c>
      <c r="B14" s="2">
        <v>200000</v>
      </c>
      <c r="C14" s="4">
        <v>183521.58</v>
      </c>
      <c r="D14" s="2">
        <f t="shared" si="0"/>
        <v>-16478.420000000013</v>
      </c>
      <c r="E14" s="3">
        <f t="shared" si="1"/>
        <v>-8.239210000000007</v>
      </c>
      <c r="F14" s="2">
        <f t="shared" si="2"/>
        <v>16478.420000000013</v>
      </c>
      <c r="G14" s="3">
        <f t="shared" si="3"/>
        <v>8.239210000000007</v>
      </c>
      <c r="H14" s="6">
        <f t="shared" si="4"/>
        <v>0.91760789999999992</v>
      </c>
      <c r="I14" s="6">
        <f t="shared" si="10"/>
        <v>-6.2000871929824619E-2</v>
      </c>
      <c r="J14" s="6">
        <f t="shared" si="5"/>
        <v>6.2000871929824619E-2</v>
      </c>
      <c r="K14" s="9">
        <f t="shared" si="6"/>
        <v>187341.70748436986</v>
      </c>
      <c r="L14" s="9">
        <f t="shared" si="7"/>
        <v>193670.85374218493</v>
      </c>
      <c r="M14" s="3">
        <f t="shared" si="8"/>
        <v>17.566977441476929</v>
      </c>
      <c r="N14" s="7">
        <f t="shared" si="9"/>
        <v>-6.3291462578150659E-2</v>
      </c>
    </row>
    <row r="15" spans="1:14" x14ac:dyDescent="0.25">
      <c r="A15" s="1">
        <v>14</v>
      </c>
      <c r="B15" s="2">
        <v>189000</v>
      </c>
      <c r="C15" s="4">
        <v>133727.21</v>
      </c>
      <c r="D15" s="2">
        <f t="shared" si="0"/>
        <v>-55272.790000000008</v>
      </c>
      <c r="E15" s="3">
        <f t="shared" si="1"/>
        <v>-29.244862433862441</v>
      </c>
      <c r="F15" s="2">
        <f t="shared" si="2"/>
        <v>55272.790000000008</v>
      </c>
      <c r="G15" s="3">
        <f t="shared" si="3"/>
        <v>29.244862433862441</v>
      </c>
      <c r="H15" s="6">
        <f t="shared" si="4"/>
        <v>0.7075513756613756</v>
      </c>
      <c r="I15" s="6">
        <f t="shared" si="10"/>
        <v>-0.27205739626844894</v>
      </c>
      <c r="J15" s="6">
        <f t="shared" si="5"/>
        <v>0.27205739626844894</v>
      </c>
      <c r="K15" s="9">
        <f t="shared" si="6"/>
        <v>136510.8335407798</v>
      </c>
      <c r="L15" s="9">
        <f t="shared" si="7"/>
        <v>162755.41677038989</v>
      </c>
      <c r="M15" s="3">
        <f t="shared" si="8"/>
        <v>17.316022860439148</v>
      </c>
      <c r="N15" s="7">
        <f t="shared" si="9"/>
        <v>-0.27772045745619162</v>
      </c>
    </row>
    <row r="16" spans="1:14" x14ac:dyDescent="0.25">
      <c r="A16" s="1">
        <v>15</v>
      </c>
      <c r="B16" s="2">
        <v>130000</v>
      </c>
      <c r="C16" s="4">
        <v>165534.32999999999</v>
      </c>
      <c r="D16" s="2">
        <f t="shared" si="0"/>
        <v>35534.329999999987</v>
      </c>
      <c r="E16" s="3">
        <f t="shared" si="1"/>
        <v>27.334099999999989</v>
      </c>
      <c r="F16" s="2">
        <f t="shared" si="2"/>
        <v>35534.329999999987</v>
      </c>
      <c r="G16" s="3">
        <f t="shared" si="3"/>
        <v>27.334099999999989</v>
      </c>
      <c r="H16" s="6">
        <f t="shared" si="4"/>
        <v>1.2733409999999998</v>
      </c>
      <c r="I16" s="6">
        <f t="shared" si="10"/>
        <v>0.29373222807017529</v>
      </c>
      <c r="J16" s="6">
        <f t="shared" si="5"/>
        <v>0.29373222807017529</v>
      </c>
      <c r="K16" s="9">
        <f t="shared" si="6"/>
        <v>168980.04054608266</v>
      </c>
      <c r="L16" s="9">
        <f t="shared" si="7"/>
        <v>149490.02027304133</v>
      </c>
      <c r="M16" s="3">
        <f t="shared" si="8"/>
        <v>17.193340426490984</v>
      </c>
      <c r="N16" s="7">
        <f t="shared" si="9"/>
        <v>0.29984646573909729</v>
      </c>
    </row>
    <row r="17" spans="1:14" x14ac:dyDescent="0.25">
      <c r="A17" s="1">
        <v>16</v>
      </c>
      <c r="B17" s="2">
        <v>156000</v>
      </c>
      <c r="C17" s="4">
        <v>143557.68</v>
      </c>
      <c r="D17" s="2">
        <f t="shared" si="0"/>
        <v>-12442.320000000007</v>
      </c>
      <c r="E17" s="3">
        <f t="shared" si="1"/>
        <v>-7.9758461538461587</v>
      </c>
      <c r="F17" s="2">
        <f t="shared" si="2"/>
        <v>12442.320000000007</v>
      </c>
      <c r="G17" s="3">
        <f t="shared" si="3"/>
        <v>7.9758461538461587</v>
      </c>
      <c r="H17" s="6">
        <f t="shared" si="4"/>
        <v>0.92024153846153844</v>
      </c>
      <c r="I17" s="6">
        <f t="shared" si="10"/>
        <v>-5.9367233468286096E-2</v>
      </c>
      <c r="J17" s="6">
        <f t="shared" si="5"/>
        <v>5.9367233468286096E-2</v>
      </c>
      <c r="K17" s="9">
        <f t="shared" si="6"/>
        <v>146545.93151222201</v>
      </c>
      <c r="L17" s="9">
        <f t="shared" si="7"/>
        <v>151272.96575611102</v>
      </c>
      <c r="M17" s="3">
        <f t="shared" si="8"/>
        <v>17.210449067931357</v>
      </c>
      <c r="N17" s="7">
        <f t="shared" si="9"/>
        <v>-6.0603003126781858E-2</v>
      </c>
    </row>
    <row r="18" spans="1:14" x14ac:dyDescent="0.25">
      <c r="A18" s="1">
        <v>17</v>
      </c>
      <c r="B18" s="2">
        <v>156740</v>
      </c>
      <c r="C18" s="4">
        <v>166926.85</v>
      </c>
      <c r="D18" s="2">
        <f t="shared" si="0"/>
        <v>10186.850000000006</v>
      </c>
      <c r="E18" s="3">
        <f t="shared" si="1"/>
        <v>6.4992025009570025</v>
      </c>
      <c r="F18" s="2">
        <f t="shared" si="2"/>
        <v>10186.850000000006</v>
      </c>
      <c r="G18" s="3">
        <f t="shared" si="3"/>
        <v>6.4992025009570025</v>
      </c>
      <c r="H18" s="6">
        <f t="shared" si="4"/>
        <v>1.0649920250095701</v>
      </c>
      <c r="I18" s="6">
        <f t="shared" si="10"/>
        <v>8.5383253079745591E-2</v>
      </c>
      <c r="J18" s="6">
        <f t="shared" si="5"/>
        <v>8.5383253079745591E-2</v>
      </c>
      <c r="K18" s="9">
        <f t="shared" si="6"/>
        <v>170401.5468043992</v>
      </c>
      <c r="L18" s="9">
        <f t="shared" si="7"/>
        <v>163570.77340219961</v>
      </c>
      <c r="M18" s="3">
        <f t="shared" si="8"/>
        <v>17.323233824683612</v>
      </c>
      <c r="N18" s="7">
        <f t="shared" si="9"/>
        <v>8.716056401939011E-2</v>
      </c>
    </row>
    <row r="19" spans="1:14" x14ac:dyDescent="0.25">
      <c r="A19" s="1">
        <v>18</v>
      </c>
      <c r="B19" s="2">
        <v>117500</v>
      </c>
      <c r="C19" s="4">
        <v>136309.17000000001</v>
      </c>
      <c r="D19" s="2">
        <f t="shared" si="0"/>
        <v>18809.170000000013</v>
      </c>
      <c r="E19" s="3">
        <f t="shared" si="1"/>
        <v>16.007804255319162</v>
      </c>
      <c r="F19" s="2">
        <f t="shared" si="2"/>
        <v>18809.170000000013</v>
      </c>
      <c r="G19" s="3">
        <f t="shared" si="3"/>
        <v>16.007804255319162</v>
      </c>
      <c r="H19" s="6">
        <f t="shared" si="4"/>
        <v>1.1600780425531916</v>
      </c>
      <c r="I19" s="6">
        <f t="shared" si="10"/>
        <v>0.18046927062336704</v>
      </c>
      <c r="J19" s="6">
        <f t="shared" si="5"/>
        <v>0.18046927062336704</v>
      </c>
      <c r="K19" s="9">
        <f t="shared" si="6"/>
        <v>139146.53880800965</v>
      </c>
      <c r="L19" s="9">
        <f t="shared" si="7"/>
        <v>128323.26940400482</v>
      </c>
      <c r="M19" s="3">
        <f t="shared" si="8"/>
        <v>16.97302727460065</v>
      </c>
      <c r="N19" s="7">
        <f t="shared" si="9"/>
        <v>0.18422586219582687</v>
      </c>
    </row>
    <row r="20" spans="1:14" x14ac:dyDescent="0.25">
      <c r="A20" s="1">
        <v>19</v>
      </c>
      <c r="B20" s="2">
        <v>122000</v>
      </c>
      <c r="C20" s="4">
        <v>120495.58</v>
      </c>
      <c r="D20" s="2">
        <f t="shared" si="0"/>
        <v>-1504.4199999999983</v>
      </c>
      <c r="E20" s="3">
        <f t="shared" si="1"/>
        <v>-1.2331311475409823</v>
      </c>
      <c r="F20" s="2">
        <f t="shared" si="2"/>
        <v>1504.4199999999983</v>
      </c>
      <c r="G20" s="3">
        <f t="shared" si="3"/>
        <v>1.2331311475409823</v>
      </c>
      <c r="H20" s="6">
        <f t="shared" si="4"/>
        <v>0.98766868852459022</v>
      </c>
      <c r="I20" s="6">
        <f t="shared" si="10"/>
        <v>8.0599165947656815E-3</v>
      </c>
      <c r="J20" s="6">
        <f t="shared" si="5"/>
        <v>8.0599165947656815E-3</v>
      </c>
      <c r="K20" s="9">
        <f t="shared" si="6"/>
        <v>123003.77809257903</v>
      </c>
      <c r="L20" s="9">
        <f t="shared" si="7"/>
        <v>122501.88904628952</v>
      </c>
      <c r="M20" s="3">
        <f t="shared" si="8"/>
        <v>16.906034241896187</v>
      </c>
      <c r="N20" s="7">
        <f t="shared" si="9"/>
        <v>8.2276892834347373E-3</v>
      </c>
    </row>
    <row r="21" spans="1:14" x14ac:dyDescent="0.25">
      <c r="A21" s="1">
        <v>20</v>
      </c>
      <c r="B21" s="2">
        <v>87000</v>
      </c>
      <c r="C21" s="4">
        <v>143244.64000000001</v>
      </c>
      <c r="D21" s="2">
        <f t="shared" si="0"/>
        <v>56244.640000000014</v>
      </c>
      <c r="E21" s="3">
        <f t="shared" si="1"/>
        <v>64.649011494252889</v>
      </c>
      <c r="F21" s="2">
        <f t="shared" si="2"/>
        <v>56244.640000000014</v>
      </c>
      <c r="G21" s="3">
        <f t="shared" si="3"/>
        <v>64.649011494252889</v>
      </c>
      <c r="H21" s="6">
        <f t="shared" si="4"/>
        <v>1.6464901149425288</v>
      </c>
      <c r="I21" s="6">
        <f t="shared" si="10"/>
        <v>0.6668813430127043</v>
      </c>
      <c r="J21" s="6">
        <f t="shared" si="5"/>
        <v>0.6668813430127043</v>
      </c>
      <c r="K21" s="9">
        <f t="shared" si="6"/>
        <v>146226.37537004572</v>
      </c>
      <c r="L21" s="9">
        <f t="shared" si="7"/>
        <v>116613.18768502286</v>
      </c>
      <c r="M21" s="3">
        <f t="shared" si="8"/>
        <v>16.834946101634717</v>
      </c>
      <c r="N21" s="7">
        <f t="shared" si="9"/>
        <v>0.68076293528788157</v>
      </c>
    </row>
    <row r="22" spans="1:14" x14ac:dyDescent="0.25">
      <c r="A22" s="1">
        <v>21</v>
      </c>
      <c r="B22" s="2">
        <v>175000</v>
      </c>
      <c r="C22" s="4">
        <v>161132.38</v>
      </c>
      <c r="D22" s="2">
        <f t="shared" si="0"/>
        <v>-13867.619999999995</v>
      </c>
      <c r="E22" s="3">
        <f t="shared" si="1"/>
        <v>-7.9243542857142826</v>
      </c>
      <c r="F22" s="2">
        <f t="shared" si="2"/>
        <v>13867.619999999995</v>
      </c>
      <c r="G22" s="3">
        <f t="shared" si="3"/>
        <v>7.9243542857142826</v>
      </c>
      <c r="H22" s="6">
        <f t="shared" si="4"/>
        <v>0.92075645714285714</v>
      </c>
      <c r="I22" s="6">
        <f t="shared" si="10"/>
        <v>-5.8852314786967397E-2</v>
      </c>
      <c r="J22" s="6">
        <f t="shared" si="5"/>
        <v>5.8852314786967397E-2</v>
      </c>
      <c r="K22" s="9">
        <f t="shared" si="6"/>
        <v>164486.4609394728</v>
      </c>
      <c r="L22" s="9">
        <f t="shared" si="7"/>
        <v>169743.23046973639</v>
      </c>
      <c r="M22" s="3">
        <f t="shared" si="8"/>
        <v>17.376684221086997</v>
      </c>
      <c r="N22" s="7">
        <f t="shared" si="9"/>
        <v>-6.0077366060155443E-2</v>
      </c>
    </row>
    <row r="23" spans="1:14" x14ac:dyDescent="0.25">
      <c r="A23" s="1">
        <v>22</v>
      </c>
      <c r="B23" s="2">
        <v>204400</v>
      </c>
      <c r="C23" s="4">
        <v>284537.64</v>
      </c>
      <c r="D23" s="2">
        <f t="shared" si="0"/>
        <v>80137.640000000014</v>
      </c>
      <c r="E23" s="3">
        <f t="shared" si="1"/>
        <v>39.206281800391395</v>
      </c>
      <c r="F23" s="2">
        <f t="shared" si="2"/>
        <v>80137.640000000014</v>
      </c>
      <c r="G23" s="3">
        <f t="shared" si="3"/>
        <v>39.206281800391395</v>
      </c>
      <c r="H23" s="6">
        <f t="shared" si="4"/>
        <v>1.3920628180039141</v>
      </c>
      <c r="I23" s="6">
        <f t="shared" si="10"/>
        <v>0.41245404607408953</v>
      </c>
      <c r="J23" s="6">
        <f t="shared" si="5"/>
        <v>0.41245404607408953</v>
      </c>
      <c r="K23" s="9">
        <f t="shared" si="6"/>
        <v>290460.48601572058</v>
      </c>
      <c r="L23" s="9">
        <f t="shared" si="7"/>
        <v>247430.24300786029</v>
      </c>
      <c r="M23" s="3">
        <f t="shared" si="8"/>
        <v>17.920467496149818</v>
      </c>
      <c r="N23" s="7">
        <f t="shared" si="9"/>
        <v>0.42103955976379942</v>
      </c>
    </row>
    <row r="24" spans="1:14" x14ac:dyDescent="0.25">
      <c r="A24" s="1">
        <v>23</v>
      </c>
      <c r="B24" s="2">
        <v>119000</v>
      </c>
      <c r="C24" s="4">
        <v>113410.3</v>
      </c>
      <c r="D24" s="2">
        <f t="shared" si="0"/>
        <v>-5589.6999999999971</v>
      </c>
      <c r="E24" s="3">
        <f t="shared" si="1"/>
        <v>-4.6972268907563004</v>
      </c>
      <c r="F24" s="2">
        <f t="shared" si="2"/>
        <v>5589.6999999999971</v>
      </c>
      <c r="G24" s="3">
        <f t="shared" si="3"/>
        <v>4.6972268907563004</v>
      </c>
      <c r="H24" s="6">
        <f t="shared" si="4"/>
        <v>0.95302773109243699</v>
      </c>
      <c r="I24" s="6">
        <f t="shared" si="10"/>
        <v>-2.6581040837387548E-2</v>
      </c>
      <c r="J24" s="6">
        <f t="shared" si="5"/>
        <v>2.6581040837387548E-2</v>
      </c>
      <c r="K24" s="9">
        <f t="shared" si="6"/>
        <v>115771.01313270425</v>
      </c>
      <c r="L24" s="9">
        <f t="shared" si="7"/>
        <v>117385.50656635212</v>
      </c>
      <c r="M24" s="3">
        <f t="shared" si="8"/>
        <v>16.844471465103759</v>
      </c>
      <c r="N24" s="7">
        <f t="shared" si="9"/>
        <v>-2.7134343422653338E-2</v>
      </c>
    </row>
    <row r="25" spans="1:14" x14ac:dyDescent="0.25">
      <c r="A25" s="1">
        <v>24</v>
      </c>
      <c r="B25" s="2">
        <v>189900</v>
      </c>
      <c r="C25" s="4">
        <v>143154.53</v>
      </c>
      <c r="D25" s="2">
        <f t="shared" si="0"/>
        <v>-46745.47</v>
      </c>
      <c r="E25" s="3">
        <f t="shared" si="1"/>
        <v>-24.615834649815692</v>
      </c>
      <c r="F25" s="2">
        <f t="shared" si="2"/>
        <v>46745.47</v>
      </c>
      <c r="G25" s="3">
        <f t="shared" si="3"/>
        <v>24.615834649815692</v>
      </c>
      <c r="H25" s="6">
        <f t="shared" si="4"/>
        <v>0.75384165350184307</v>
      </c>
      <c r="I25" s="6">
        <f t="shared" si="10"/>
        <v>-0.22576711842798147</v>
      </c>
      <c r="J25" s="6">
        <f t="shared" si="5"/>
        <v>0.22576711842798147</v>
      </c>
      <c r="K25" s="9">
        <f t="shared" si="6"/>
        <v>146134.38966862889</v>
      </c>
      <c r="L25" s="9">
        <f t="shared" si="7"/>
        <v>168017.19483431446</v>
      </c>
      <c r="M25" s="3">
        <f t="shared" si="8"/>
        <v>17.361935935573197</v>
      </c>
      <c r="N25" s="7">
        <f t="shared" si="9"/>
        <v>-0.23046661575234911</v>
      </c>
    </row>
    <row r="26" spans="1:14" x14ac:dyDescent="0.25">
      <c r="A26" s="1">
        <v>25</v>
      </c>
      <c r="B26" s="2">
        <v>112500</v>
      </c>
      <c r="C26" s="4">
        <v>134120.54999999999</v>
      </c>
      <c r="D26" s="2">
        <f t="shared" si="0"/>
        <v>21620.549999999988</v>
      </c>
      <c r="E26" s="3">
        <f t="shared" si="1"/>
        <v>19.218266666666654</v>
      </c>
      <c r="F26" s="2">
        <f t="shared" si="2"/>
        <v>21620.549999999988</v>
      </c>
      <c r="G26" s="3">
        <f t="shared" si="3"/>
        <v>19.218266666666654</v>
      </c>
      <c r="H26" s="6">
        <f t="shared" si="4"/>
        <v>1.1921826666666666</v>
      </c>
      <c r="I26" s="6">
        <f t="shared" si="10"/>
        <v>0.21257389473684207</v>
      </c>
      <c r="J26" s="6">
        <f t="shared" si="5"/>
        <v>0.21257389473684207</v>
      </c>
      <c r="K26" s="9">
        <f t="shared" si="6"/>
        <v>136912.36118249854</v>
      </c>
      <c r="L26" s="9">
        <f t="shared" si="7"/>
        <v>124706.18059124927</v>
      </c>
      <c r="M26" s="3">
        <f t="shared" si="8"/>
        <v>16.931768678387769</v>
      </c>
      <c r="N26" s="7">
        <f t="shared" si="9"/>
        <v>0.21699876606665386</v>
      </c>
    </row>
    <row r="27" spans="1:14" x14ac:dyDescent="0.25">
      <c r="A27" s="1">
        <v>26</v>
      </c>
      <c r="B27" s="2">
        <v>128000</v>
      </c>
      <c r="C27" s="4">
        <v>140324.16</v>
      </c>
      <c r="D27" s="2">
        <f t="shared" si="0"/>
        <v>12324.160000000003</v>
      </c>
      <c r="E27" s="3">
        <f t="shared" si="1"/>
        <v>9.6282500000000013</v>
      </c>
      <c r="F27" s="2">
        <f t="shared" si="2"/>
        <v>12324.160000000003</v>
      </c>
      <c r="G27" s="3">
        <f t="shared" si="3"/>
        <v>9.6282500000000013</v>
      </c>
      <c r="H27" s="6">
        <f t="shared" si="4"/>
        <v>1.0962825</v>
      </c>
      <c r="I27" s="6">
        <f t="shared" si="10"/>
        <v>0.11667372807017551</v>
      </c>
      <c r="J27" s="6">
        <f t="shared" si="5"/>
        <v>0.11667372807017551</v>
      </c>
      <c r="K27" s="9">
        <f t="shared" si="6"/>
        <v>143245.10357697398</v>
      </c>
      <c r="L27" s="9">
        <f t="shared" si="7"/>
        <v>135622.55178848701</v>
      </c>
      <c r="M27" s="3">
        <f t="shared" si="8"/>
        <v>17.05285851628399</v>
      </c>
      <c r="N27" s="7">
        <f t="shared" si="9"/>
        <v>0.11910237169510929</v>
      </c>
    </row>
    <row r="28" spans="1:14" x14ac:dyDescent="0.25">
      <c r="A28" s="1">
        <v>27</v>
      </c>
      <c r="B28" s="2">
        <v>171420</v>
      </c>
      <c r="C28" s="4">
        <v>242530.84</v>
      </c>
      <c r="D28" s="2">
        <f t="shared" si="0"/>
        <v>71110.84</v>
      </c>
      <c r="E28" s="3">
        <f t="shared" si="1"/>
        <v>41.483397503208494</v>
      </c>
      <c r="F28" s="2">
        <f t="shared" si="2"/>
        <v>71110.84</v>
      </c>
      <c r="G28" s="3">
        <f t="shared" si="3"/>
        <v>41.483397503208494</v>
      </c>
      <c r="H28" s="6">
        <f t="shared" si="4"/>
        <v>1.4148339750320849</v>
      </c>
      <c r="I28" s="6">
        <f t="shared" si="10"/>
        <v>0.43522520310226032</v>
      </c>
      <c r="J28" s="6">
        <f t="shared" si="5"/>
        <v>0.43522520310226032</v>
      </c>
      <c r="K28" s="9">
        <f t="shared" si="6"/>
        <v>247579.28567974683</v>
      </c>
      <c r="L28" s="9">
        <f t="shared" si="7"/>
        <v>209499.64283987341</v>
      </c>
      <c r="M28" s="3">
        <f t="shared" si="8"/>
        <v>17.680342443753638</v>
      </c>
      <c r="N28" s="7">
        <f t="shared" si="9"/>
        <v>0.44428471403422487</v>
      </c>
    </row>
    <row r="29" spans="1:14" x14ac:dyDescent="0.25">
      <c r="A29" s="1">
        <v>28</v>
      </c>
      <c r="B29" s="2">
        <v>89700</v>
      </c>
      <c r="C29" s="4">
        <v>124430.59</v>
      </c>
      <c r="D29" s="2">
        <f t="shared" si="0"/>
        <v>34730.589999999997</v>
      </c>
      <c r="E29" s="3">
        <f t="shared" si="1"/>
        <v>38.718606465997766</v>
      </c>
      <c r="F29" s="2">
        <f t="shared" si="2"/>
        <v>34730.589999999997</v>
      </c>
      <c r="G29" s="3">
        <f t="shared" si="3"/>
        <v>38.718606465997766</v>
      </c>
      <c r="H29" s="6">
        <f t="shared" si="4"/>
        <v>1.3871860646599776</v>
      </c>
      <c r="I29" s="6">
        <f t="shared" si="10"/>
        <v>0.40757729273015308</v>
      </c>
      <c r="J29" s="6">
        <f t="shared" si="5"/>
        <v>0.40757729273015308</v>
      </c>
      <c r="K29" s="9">
        <f t="shared" si="6"/>
        <v>127020.69802302029</v>
      </c>
      <c r="L29" s="9">
        <f t="shared" si="7"/>
        <v>108360.34901151014</v>
      </c>
      <c r="M29" s="3">
        <f t="shared" si="8"/>
        <v>16.729029606126591</v>
      </c>
      <c r="N29" s="7">
        <f t="shared" si="9"/>
        <v>0.41606129345619047</v>
      </c>
    </row>
    <row r="30" spans="1:14" x14ac:dyDescent="0.25">
      <c r="A30" s="1">
        <v>29</v>
      </c>
      <c r="B30" s="2">
        <v>174500</v>
      </c>
      <c r="C30" s="4">
        <v>136913.70000000001</v>
      </c>
      <c r="D30" s="2">
        <f t="shared" si="0"/>
        <v>-37586.299999999988</v>
      </c>
      <c r="E30" s="3">
        <f t="shared" si="1"/>
        <v>-21.539426934097413</v>
      </c>
      <c r="F30" s="2">
        <f t="shared" si="2"/>
        <v>37586.299999999988</v>
      </c>
      <c r="G30" s="3">
        <f t="shared" si="3"/>
        <v>21.539426934097413</v>
      </c>
      <c r="H30" s="6">
        <f t="shared" si="4"/>
        <v>0.78460573065902584</v>
      </c>
      <c r="I30" s="6">
        <f t="shared" si="10"/>
        <v>-0.1950030412707987</v>
      </c>
      <c r="J30" s="6">
        <f t="shared" si="5"/>
        <v>0.1950030412707987</v>
      </c>
      <c r="K30" s="9">
        <f t="shared" si="6"/>
        <v>139763.65251434068</v>
      </c>
      <c r="L30" s="9">
        <f t="shared" si="7"/>
        <v>157131.82625717035</v>
      </c>
      <c r="M30" s="3">
        <f t="shared" si="8"/>
        <v>17.265281947624985</v>
      </c>
      <c r="N30" s="7">
        <f t="shared" si="9"/>
        <v>-0.19906216324160067</v>
      </c>
    </row>
    <row r="31" spans="1:14" x14ac:dyDescent="0.25">
      <c r="A31" s="1">
        <v>30</v>
      </c>
      <c r="B31" s="2">
        <v>170000</v>
      </c>
      <c r="C31" s="4">
        <v>155743.82</v>
      </c>
      <c r="D31" s="2">
        <f t="shared" si="0"/>
        <v>-14256.179999999993</v>
      </c>
      <c r="E31" s="3">
        <f t="shared" si="1"/>
        <v>-8.3859882352941124</v>
      </c>
      <c r="F31" s="2">
        <f t="shared" si="2"/>
        <v>14256.179999999993</v>
      </c>
      <c r="G31" s="3">
        <f t="shared" si="3"/>
        <v>8.3859882352941124</v>
      </c>
      <c r="H31" s="6">
        <f t="shared" si="4"/>
        <v>0.91614011764705883</v>
      </c>
      <c r="I31" s="6">
        <f t="shared" si="10"/>
        <v>-6.3468654282765713E-2</v>
      </c>
      <c r="J31" s="6">
        <f t="shared" si="5"/>
        <v>6.3468654282765713E-2</v>
      </c>
      <c r="K31" s="9">
        <f t="shared" si="6"/>
        <v>158985.73436943142</v>
      </c>
      <c r="L31" s="9">
        <f t="shared" si="7"/>
        <v>164492.86718471569</v>
      </c>
      <c r="M31" s="3">
        <f t="shared" si="8"/>
        <v>17.33134558105084</v>
      </c>
      <c r="N31" s="7">
        <f t="shared" si="9"/>
        <v>-6.4789797826874065E-2</v>
      </c>
    </row>
    <row r="32" spans="1:14" x14ac:dyDescent="0.25">
      <c r="A32" s="1">
        <v>31</v>
      </c>
      <c r="B32" s="2">
        <v>122000</v>
      </c>
      <c r="C32" s="4">
        <v>112164.63</v>
      </c>
      <c r="D32" s="2">
        <f t="shared" si="0"/>
        <v>-9835.3699999999953</v>
      </c>
      <c r="E32" s="3">
        <f t="shared" si="1"/>
        <v>-8.0617786885245852</v>
      </c>
      <c r="F32" s="2">
        <f t="shared" si="2"/>
        <v>9835.3699999999953</v>
      </c>
      <c r="G32" s="3">
        <f t="shared" si="3"/>
        <v>8.0617786885245852</v>
      </c>
      <c r="H32" s="6">
        <f t="shared" si="4"/>
        <v>0.9193822131147541</v>
      </c>
      <c r="I32" s="6">
        <f t="shared" si="10"/>
        <v>-6.0226558815070441E-2</v>
      </c>
      <c r="J32" s="6">
        <f t="shared" si="5"/>
        <v>6.0226558815070441E-2</v>
      </c>
      <c r="K32" s="9">
        <f t="shared" si="6"/>
        <v>114499.41365779752</v>
      </c>
      <c r="L32" s="9">
        <f t="shared" si="7"/>
        <v>118249.70682889875</v>
      </c>
      <c r="M32" s="3">
        <f t="shared" si="8"/>
        <v>16.855056027565503</v>
      </c>
      <c r="N32" s="7">
        <f t="shared" si="9"/>
        <v>-6.1480215919692521E-2</v>
      </c>
    </row>
    <row r="33" spans="1:14" x14ac:dyDescent="0.25">
      <c r="A33" s="1">
        <v>32</v>
      </c>
      <c r="B33" s="2">
        <v>115000</v>
      </c>
      <c r="C33" s="4">
        <v>130226.87</v>
      </c>
      <c r="D33" s="2">
        <f t="shared" si="0"/>
        <v>15226.869999999995</v>
      </c>
      <c r="E33" s="3">
        <f t="shared" si="1"/>
        <v>13.240756521739128</v>
      </c>
      <c r="F33" s="2">
        <f t="shared" si="2"/>
        <v>15226.869999999995</v>
      </c>
      <c r="G33" s="3">
        <f t="shared" si="3"/>
        <v>13.240756521739128</v>
      </c>
      <c r="H33" s="6">
        <f t="shared" si="4"/>
        <v>1.1324075652173913</v>
      </c>
      <c r="I33" s="6">
        <f t="shared" si="10"/>
        <v>0.15279879328756674</v>
      </c>
      <c r="J33" s="6">
        <f t="shared" si="5"/>
        <v>0.15279879328756674</v>
      </c>
      <c r="K33" s="9">
        <f t="shared" si="6"/>
        <v>132937.63156433735</v>
      </c>
      <c r="L33" s="9">
        <f t="shared" si="7"/>
        <v>123968.81578216868</v>
      </c>
      <c r="M33" s="3">
        <f t="shared" si="8"/>
        <v>16.923211150550777</v>
      </c>
      <c r="N33" s="7">
        <f t="shared" si="9"/>
        <v>0.15597940490728135</v>
      </c>
    </row>
    <row r="34" spans="1:14" x14ac:dyDescent="0.25">
      <c r="A34" s="1">
        <v>33</v>
      </c>
      <c r="B34" s="2">
        <v>163000</v>
      </c>
      <c r="C34" s="4">
        <v>133007.91</v>
      </c>
      <c r="D34" s="2">
        <f t="shared" ref="D34:D54" si="11">C34-B34</f>
        <v>-29992.089999999997</v>
      </c>
      <c r="E34" s="3">
        <f t="shared" ref="E34:E54" si="12">D34/B34*100</f>
        <v>-18.400055214723924</v>
      </c>
      <c r="F34" s="2">
        <f t="shared" si="2"/>
        <v>29992.089999999997</v>
      </c>
      <c r="G34" s="3">
        <f t="shared" si="3"/>
        <v>18.400055214723924</v>
      </c>
      <c r="H34" s="6">
        <f t="shared" si="4"/>
        <v>0.8159994478527608</v>
      </c>
      <c r="I34" s="6">
        <f t="shared" si="10"/>
        <v>-0.16360932407706374</v>
      </c>
      <c r="J34" s="6">
        <f t="shared" si="5"/>
        <v>0.16360932407706374</v>
      </c>
      <c r="K34" s="9">
        <f t="shared" si="6"/>
        <v>135776.56081822855</v>
      </c>
      <c r="L34" s="9">
        <f t="shared" si="7"/>
        <v>149388.28040911426</v>
      </c>
      <c r="M34" s="3">
        <f t="shared" si="8"/>
        <v>17.192358014748187</v>
      </c>
      <c r="N34" s="7">
        <f t="shared" si="9"/>
        <v>-0.16701496430534626</v>
      </c>
    </row>
    <row r="35" spans="1:14" x14ac:dyDescent="0.25">
      <c r="A35" s="1">
        <v>34</v>
      </c>
      <c r="B35" s="2">
        <v>127500</v>
      </c>
      <c r="C35" s="4">
        <v>132824.26999999999</v>
      </c>
      <c r="D35" s="2">
        <f t="shared" si="11"/>
        <v>5324.2699999999895</v>
      </c>
      <c r="E35" s="3">
        <f t="shared" si="12"/>
        <v>4.1758980392156779</v>
      </c>
      <c r="F35" s="2">
        <f t="shared" si="2"/>
        <v>5324.2699999999895</v>
      </c>
      <c r="G35" s="3">
        <f t="shared" si="3"/>
        <v>4.1758980392156779</v>
      </c>
      <c r="H35" s="6">
        <f t="shared" si="4"/>
        <v>1.0417589803921568</v>
      </c>
      <c r="I35" s="6">
        <f t="shared" si="10"/>
        <v>6.2150208462332213E-2</v>
      </c>
      <c r="J35" s="6">
        <f t="shared" si="5"/>
        <v>6.2150208462332213E-2</v>
      </c>
      <c r="K35" s="9">
        <f t="shared" si="6"/>
        <v>135589.0982257507</v>
      </c>
      <c r="L35" s="9">
        <f t="shared" si="7"/>
        <v>131544.54911287536</v>
      </c>
      <c r="M35" s="3">
        <f t="shared" si="8"/>
        <v>17.008803534995547</v>
      </c>
      <c r="N35" s="7">
        <f t="shared" si="9"/>
        <v>6.3443907652946593E-2</v>
      </c>
    </row>
    <row r="36" spans="1:14" x14ac:dyDescent="0.25">
      <c r="A36" s="1">
        <v>35</v>
      </c>
      <c r="B36" s="2">
        <v>114000</v>
      </c>
      <c r="C36" s="4">
        <v>111675.4</v>
      </c>
      <c r="D36" s="2">
        <f t="shared" si="11"/>
        <v>-2324.6000000000058</v>
      </c>
      <c r="E36" s="3">
        <f t="shared" si="12"/>
        <v>-2.0391228070175491</v>
      </c>
      <c r="F36" s="2">
        <f t="shared" si="2"/>
        <v>2324.6000000000058</v>
      </c>
      <c r="G36" s="3">
        <f t="shared" si="3"/>
        <v>2.0391228070175491</v>
      </c>
      <c r="H36" s="6">
        <f t="shared" si="4"/>
        <v>0.97960877192982454</v>
      </c>
      <c r="I36" s="6">
        <f t="shared" si="10"/>
        <v>0</v>
      </c>
      <c r="J36" s="6">
        <f t="shared" si="5"/>
        <v>0</v>
      </c>
      <c r="K36" s="9">
        <f t="shared" si="6"/>
        <v>114000</v>
      </c>
      <c r="L36" s="9">
        <f t="shared" si="7"/>
        <v>114000</v>
      </c>
      <c r="M36" s="3">
        <f t="shared" si="8"/>
        <v>16.802242030846514</v>
      </c>
      <c r="N36" s="7">
        <f t="shared" si="9"/>
        <v>0</v>
      </c>
    </row>
    <row r="37" spans="1:14" x14ac:dyDescent="0.25">
      <c r="A37" s="1">
        <v>36</v>
      </c>
      <c r="B37" s="2">
        <v>130000</v>
      </c>
      <c r="C37" s="4">
        <v>148310.72</v>
      </c>
      <c r="D37" s="2">
        <f t="shared" si="11"/>
        <v>18310.72</v>
      </c>
      <c r="E37" s="3">
        <f t="shared" si="12"/>
        <v>14.085169230769232</v>
      </c>
      <c r="F37" s="2">
        <f t="shared" si="2"/>
        <v>18310.72</v>
      </c>
      <c r="G37" s="3">
        <f t="shared" si="3"/>
        <v>14.085169230769232</v>
      </c>
      <c r="H37" s="6">
        <f t="shared" si="4"/>
        <v>1.1408516923076923</v>
      </c>
      <c r="I37" s="6">
        <f t="shared" si="10"/>
        <v>0.1612429203778678</v>
      </c>
      <c r="J37" s="6">
        <f t="shared" si="5"/>
        <v>0.1612429203778678</v>
      </c>
      <c r="K37" s="9">
        <f t="shared" si="6"/>
        <v>151397.90929784</v>
      </c>
      <c r="L37" s="9">
        <f t="shared" si="7"/>
        <v>140698.95464891999</v>
      </c>
      <c r="M37" s="3">
        <f t="shared" si="8"/>
        <v>17.105884290663319</v>
      </c>
      <c r="N37" s="7">
        <f t="shared" si="9"/>
        <v>0.16459930229107692</v>
      </c>
    </row>
    <row r="38" spans="1:14" x14ac:dyDescent="0.25">
      <c r="A38" s="1">
        <v>37</v>
      </c>
      <c r="B38" s="2">
        <v>181500</v>
      </c>
      <c r="C38" s="4">
        <v>168586.44</v>
      </c>
      <c r="D38" s="2">
        <f t="shared" si="11"/>
        <v>-12913.559999999998</v>
      </c>
      <c r="E38" s="3">
        <f t="shared" si="12"/>
        <v>-7.11490909090909</v>
      </c>
      <c r="F38" s="2">
        <f t="shared" si="2"/>
        <v>12913.559999999998</v>
      </c>
      <c r="G38" s="3">
        <f t="shared" si="3"/>
        <v>7.11490909090909</v>
      </c>
      <c r="H38" s="6">
        <f t="shared" si="4"/>
        <v>0.92885090909090906</v>
      </c>
      <c r="I38" s="6">
        <f t="shared" si="10"/>
        <v>-5.075786283891548E-2</v>
      </c>
      <c r="J38" s="6">
        <f t="shared" si="5"/>
        <v>5.075786283891548E-2</v>
      </c>
      <c r="K38" s="9">
        <f t="shared" si="6"/>
        <v>172095.68230783145</v>
      </c>
      <c r="L38" s="9">
        <f t="shared" si="7"/>
        <v>176797.84115391574</v>
      </c>
      <c r="M38" s="3">
        <f t="shared" si="8"/>
        <v>17.435443316656901</v>
      </c>
      <c r="N38" s="7">
        <f t="shared" si="9"/>
        <v>-5.1814422546383222E-2</v>
      </c>
    </row>
    <row r="39" spans="1:14" x14ac:dyDescent="0.25">
      <c r="A39" s="1">
        <v>38</v>
      </c>
      <c r="B39" s="2">
        <v>139500</v>
      </c>
      <c r="C39" s="4">
        <v>124746.78</v>
      </c>
      <c r="D39" s="2">
        <f t="shared" si="11"/>
        <v>-14753.220000000001</v>
      </c>
      <c r="E39" s="3">
        <f t="shared" si="12"/>
        <v>-10.57578494623656</v>
      </c>
      <c r="F39" s="2">
        <f t="shared" si="2"/>
        <v>14753.220000000001</v>
      </c>
      <c r="G39" s="3">
        <f t="shared" si="3"/>
        <v>10.57578494623656</v>
      </c>
      <c r="H39" s="6">
        <f t="shared" si="4"/>
        <v>0.89424215053763445</v>
      </c>
      <c r="I39" s="6">
        <f t="shared" si="10"/>
        <v>-8.536662139219009E-2</v>
      </c>
      <c r="J39" s="6">
        <f t="shared" si="5"/>
        <v>8.536662139219009E-2</v>
      </c>
      <c r="K39" s="9">
        <f t="shared" si="6"/>
        <v>127343.46973460584</v>
      </c>
      <c r="L39" s="9">
        <f t="shared" si="7"/>
        <v>133421.73486730293</v>
      </c>
      <c r="M39" s="3">
        <f t="shared" si="8"/>
        <v>17.029250114331539</v>
      </c>
      <c r="N39" s="7">
        <f t="shared" si="9"/>
        <v>-8.7143586131857784E-2</v>
      </c>
    </row>
    <row r="40" spans="1:14" x14ac:dyDescent="0.25">
      <c r="A40" s="1">
        <v>39</v>
      </c>
      <c r="B40" s="2">
        <v>186500</v>
      </c>
      <c r="C40" s="4">
        <v>162729.93</v>
      </c>
      <c r="D40" s="2">
        <f t="shared" si="11"/>
        <v>-23770.070000000007</v>
      </c>
      <c r="E40" s="3">
        <f t="shared" si="12"/>
        <v>-12.745345844504024</v>
      </c>
      <c r="F40" s="2">
        <f t="shared" si="2"/>
        <v>23770.070000000007</v>
      </c>
      <c r="G40" s="3">
        <f t="shared" si="3"/>
        <v>12.745345844504024</v>
      </c>
      <c r="H40" s="6">
        <f t="shared" si="4"/>
        <v>0.8725465415549597</v>
      </c>
      <c r="I40" s="6">
        <f t="shared" si="10"/>
        <v>-0.10706223037486484</v>
      </c>
      <c r="J40" s="6">
        <f t="shared" si="5"/>
        <v>0.10706223037486484</v>
      </c>
      <c r="K40" s="9">
        <f t="shared" si="6"/>
        <v>166117.26503777914</v>
      </c>
      <c r="L40" s="9">
        <f t="shared" si="7"/>
        <v>176308.63251888956</v>
      </c>
      <c r="M40" s="3">
        <f t="shared" si="8"/>
        <v>17.431444923704237</v>
      </c>
      <c r="N40" s="7">
        <f t="shared" si="9"/>
        <v>-0.10929080408697522</v>
      </c>
    </row>
    <row r="41" spans="1:14" x14ac:dyDescent="0.25">
      <c r="A41" s="1">
        <v>40</v>
      </c>
      <c r="B41" s="2">
        <v>115000</v>
      </c>
      <c r="C41" s="4">
        <v>110891</v>
      </c>
      <c r="D41" s="2">
        <f t="shared" si="11"/>
        <v>-4109</v>
      </c>
      <c r="E41" s="3">
        <f t="shared" si="12"/>
        <v>-3.5730434782608698</v>
      </c>
      <c r="F41" s="2">
        <f t="shared" si="2"/>
        <v>4109</v>
      </c>
      <c r="G41" s="3">
        <f t="shared" si="3"/>
        <v>3.5730434782608698</v>
      </c>
      <c r="H41" s="6">
        <f t="shared" si="4"/>
        <v>0.96426956521739127</v>
      </c>
      <c r="I41" s="6">
        <f t="shared" si="10"/>
        <v>-1.5339206712433273E-2</v>
      </c>
      <c r="J41" s="6">
        <f t="shared" si="5"/>
        <v>1.5339206712433273E-2</v>
      </c>
      <c r="K41" s="9">
        <f t="shared" si="6"/>
        <v>113199.27217632532</v>
      </c>
      <c r="L41" s="9">
        <f t="shared" si="7"/>
        <v>114099.63608816266</v>
      </c>
      <c r="M41" s="3">
        <f t="shared" si="8"/>
        <v>16.803502664406512</v>
      </c>
      <c r="N41" s="7">
        <f t="shared" si="9"/>
        <v>-1.5658502814562502E-2</v>
      </c>
    </row>
    <row r="42" spans="1:14" x14ac:dyDescent="0.25">
      <c r="A42" s="1">
        <v>41</v>
      </c>
      <c r="B42" s="2">
        <v>137000</v>
      </c>
      <c r="C42" s="4">
        <v>126685.87</v>
      </c>
      <c r="D42" s="2">
        <f t="shared" si="11"/>
        <v>-10314.130000000005</v>
      </c>
      <c r="E42" s="3">
        <f t="shared" si="12"/>
        <v>-7.528562043795624</v>
      </c>
      <c r="F42" s="2">
        <f t="shared" si="2"/>
        <v>10314.130000000005</v>
      </c>
      <c r="G42" s="3">
        <f t="shared" si="3"/>
        <v>7.528562043795624</v>
      </c>
      <c r="H42" s="6">
        <f t="shared" si="4"/>
        <v>0.92471437956204372</v>
      </c>
      <c r="I42" s="6">
        <f t="shared" si="10"/>
        <v>-5.489439236778082E-2</v>
      </c>
      <c r="J42" s="6">
        <f t="shared" si="5"/>
        <v>5.489439236778082E-2</v>
      </c>
      <c r="K42" s="9">
        <f t="shared" si="6"/>
        <v>129322.92322212413</v>
      </c>
      <c r="L42" s="9">
        <f t="shared" si="7"/>
        <v>133161.46161106206</v>
      </c>
      <c r="M42" s="3">
        <f t="shared" si="8"/>
        <v>17.026432421328927</v>
      </c>
      <c r="N42" s="7">
        <f t="shared" si="9"/>
        <v>-5.6037056772816694E-2</v>
      </c>
    </row>
    <row r="43" spans="1:14" x14ac:dyDescent="0.25">
      <c r="A43" s="1">
        <v>42</v>
      </c>
      <c r="B43" s="2">
        <v>150000</v>
      </c>
      <c r="C43" s="4">
        <v>151402</v>
      </c>
      <c r="D43" s="2">
        <f t="shared" si="11"/>
        <v>1402</v>
      </c>
      <c r="E43" s="3">
        <f t="shared" si="12"/>
        <v>0.93466666666666665</v>
      </c>
      <c r="F43" s="2">
        <f t="shared" si="2"/>
        <v>1402</v>
      </c>
      <c r="G43" s="3">
        <f t="shared" si="3"/>
        <v>0.93466666666666665</v>
      </c>
      <c r="H43" s="6">
        <f t="shared" si="4"/>
        <v>1.0093466666666666</v>
      </c>
      <c r="I43" s="6">
        <f t="shared" si="10"/>
        <v>2.9737894736842074E-2</v>
      </c>
      <c r="J43" s="6">
        <f t="shared" si="5"/>
        <v>2.9737894736842074E-2</v>
      </c>
      <c r="K43" s="9">
        <f t="shared" si="6"/>
        <v>154553.53640998824</v>
      </c>
      <c r="L43" s="9">
        <f t="shared" si="7"/>
        <v>152276.76820499412</v>
      </c>
      <c r="M43" s="3">
        <f t="shared" si="8"/>
        <v>17.219992767036732</v>
      </c>
      <c r="N43" s="7">
        <f t="shared" si="9"/>
        <v>3.0356909399921528E-2</v>
      </c>
    </row>
    <row r="44" spans="1:14" x14ac:dyDescent="0.25">
      <c r="A44" s="1">
        <v>43</v>
      </c>
      <c r="B44" s="2">
        <v>72000</v>
      </c>
      <c r="C44" s="4">
        <v>94506.47</v>
      </c>
      <c r="D44" s="2">
        <f t="shared" si="11"/>
        <v>22506.47</v>
      </c>
      <c r="E44" s="3">
        <f t="shared" si="12"/>
        <v>31.258986111111113</v>
      </c>
      <c r="F44" s="2">
        <f t="shared" si="2"/>
        <v>22506.47</v>
      </c>
      <c r="G44" s="3">
        <f t="shared" si="3"/>
        <v>31.258986111111113</v>
      </c>
      <c r="H44" s="6">
        <f t="shared" si="4"/>
        <v>1.3125898611111111</v>
      </c>
      <c r="I44" s="6">
        <f t="shared" si="10"/>
        <v>0.33298108918128655</v>
      </c>
      <c r="J44" s="6">
        <f t="shared" si="5"/>
        <v>0.33298108918128655</v>
      </c>
      <c r="K44" s="9">
        <f t="shared" si="6"/>
        <v>96473.686953438271</v>
      </c>
      <c r="L44" s="9">
        <f t="shared" si="7"/>
        <v>84236.843476719136</v>
      </c>
      <c r="M44" s="3">
        <f t="shared" si="8"/>
        <v>16.365638781394757</v>
      </c>
      <c r="N44" s="7">
        <f t="shared" si="9"/>
        <v>0.33991231879775374</v>
      </c>
    </row>
    <row r="45" spans="1:14" x14ac:dyDescent="0.25">
      <c r="A45" s="1">
        <v>44</v>
      </c>
      <c r="B45" s="2">
        <v>138500</v>
      </c>
      <c r="C45" s="4">
        <v>131140.4</v>
      </c>
      <c r="D45" s="2">
        <f t="shared" si="11"/>
        <v>-7359.6000000000058</v>
      </c>
      <c r="E45" s="3">
        <f t="shared" si="12"/>
        <v>-5.3137906137184157</v>
      </c>
      <c r="F45" s="2">
        <f t="shared" si="2"/>
        <v>7359.6000000000058</v>
      </c>
      <c r="G45" s="3">
        <f t="shared" si="3"/>
        <v>5.3137906137184157</v>
      </c>
      <c r="H45" s="6">
        <f t="shared" si="4"/>
        <v>0.94686209386281583</v>
      </c>
      <c r="I45" s="6">
        <f t="shared" si="10"/>
        <v>-3.2746678067008705E-2</v>
      </c>
      <c r="J45" s="6">
        <f t="shared" si="5"/>
        <v>3.2746678067008705E-2</v>
      </c>
      <c r="K45" s="9">
        <f t="shared" si="6"/>
        <v>133870.17731747546</v>
      </c>
      <c r="L45" s="9">
        <f t="shared" si="7"/>
        <v>136185.08865873772</v>
      </c>
      <c r="M45" s="3">
        <f t="shared" si="8"/>
        <v>17.058831436494465</v>
      </c>
      <c r="N45" s="7">
        <f t="shared" si="9"/>
        <v>-3.3428322617505668E-2</v>
      </c>
    </row>
    <row r="46" spans="1:14" x14ac:dyDescent="0.25">
      <c r="A46" s="1">
        <v>45</v>
      </c>
      <c r="B46" s="2">
        <v>158750</v>
      </c>
      <c r="C46" s="4">
        <v>189727.06</v>
      </c>
      <c r="D46" s="2">
        <f t="shared" si="11"/>
        <v>30977.059999999998</v>
      </c>
      <c r="E46" s="3">
        <f t="shared" si="12"/>
        <v>19.513108661417323</v>
      </c>
      <c r="F46" s="2">
        <f t="shared" si="2"/>
        <v>30977.059999999998</v>
      </c>
      <c r="G46" s="3">
        <f t="shared" si="3"/>
        <v>19.513108661417323</v>
      </c>
      <c r="H46" s="6">
        <f t="shared" si="4"/>
        <v>1.1951310866141731</v>
      </c>
      <c r="I46" s="6">
        <f t="shared" si="10"/>
        <v>0.21552231468434857</v>
      </c>
      <c r="J46" s="6">
        <f t="shared" si="5"/>
        <v>0.21552231468434857</v>
      </c>
      <c r="K46" s="9">
        <f t="shared" si="6"/>
        <v>193676.35880417711</v>
      </c>
      <c r="L46" s="9">
        <f t="shared" si="7"/>
        <v>176213.17940208857</v>
      </c>
      <c r="M46" s="3">
        <f t="shared" si="8"/>
        <v>17.430663474250661</v>
      </c>
      <c r="N46" s="7">
        <f t="shared" si="9"/>
        <v>0.22000855939639113</v>
      </c>
    </row>
    <row r="47" spans="1:14" x14ac:dyDescent="0.25">
      <c r="A47" s="1">
        <v>46</v>
      </c>
      <c r="B47" s="2">
        <v>182900</v>
      </c>
      <c r="C47" s="4">
        <v>168965.9</v>
      </c>
      <c r="D47" s="2">
        <f t="shared" si="11"/>
        <v>-13934.100000000006</v>
      </c>
      <c r="E47" s="3">
        <f t="shared" si="12"/>
        <v>-7.6184253690541315</v>
      </c>
      <c r="F47" s="2">
        <f t="shared" si="2"/>
        <v>13934.100000000006</v>
      </c>
      <c r="G47" s="3">
        <f t="shared" si="3"/>
        <v>7.6184253690541315</v>
      </c>
      <c r="H47" s="6">
        <f t="shared" si="4"/>
        <v>0.92381574630945873</v>
      </c>
      <c r="I47" s="6">
        <f t="shared" si="10"/>
        <v>-5.579302562036581E-2</v>
      </c>
      <c r="J47" s="6">
        <f t="shared" si="5"/>
        <v>5.579302562036581E-2</v>
      </c>
      <c r="K47" s="9">
        <f t="shared" si="6"/>
        <v>172483.04102783604</v>
      </c>
      <c r="L47" s="9">
        <f t="shared" si="7"/>
        <v>177691.52051391802</v>
      </c>
      <c r="M47" s="3">
        <f t="shared" si="8"/>
        <v>17.442719040430553</v>
      </c>
      <c r="N47" s="7">
        <f t="shared" si="9"/>
        <v>-5.6954395692531232E-2</v>
      </c>
    </row>
    <row r="48" spans="1:14" x14ac:dyDescent="0.25">
      <c r="A48" s="1">
        <v>47</v>
      </c>
      <c r="B48" s="2">
        <v>179900</v>
      </c>
      <c r="C48" s="4">
        <v>138914.18</v>
      </c>
      <c r="D48" s="2">
        <f t="shared" si="11"/>
        <v>-40985.820000000007</v>
      </c>
      <c r="E48" s="3">
        <f t="shared" si="12"/>
        <v>-22.782556976097837</v>
      </c>
      <c r="F48" s="2">
        <f t="shared" si="2"/>
        <v>40985.820000000007</v>
      </c>
      <c r="G48" s="3">
        <f t="shared" si="3"/>
        <v>22.782556976097837</v>
      </c>
      <c r="H48" s="6">
        <f t="shared" si="4"/>
        <v>0.77217443023902166</v>
      </c>
      <c r="I48" s="6">
        <f t="shared" si="10"/>
        <v>-0.20743434169080288</v>
      </c>
      <c r="J48" s="6">
        <f t="shared" si="5"/>
        <v>0.20743434169080288</v>
      </c>
      <c r="K48" s="9">
        <f t="shared" si="6"/>
        <v>141805.77387678935</v>
      </c>
      <c r="L48" s="9">
        <f t="shared" si="7"/>
        <v>160852.88693839469</v>
      </c>
      <c r="M48" s="3">
        <f t="shared" si="8"/>
        <v>17.29905552744912</v>
      </c>
      <c r="N48" s="7">
        <f t="shared" si="9"/>
        <v>-0.21175222970100424</v>
      </c>
    </row>
    <row r="49" spans="1:14" x14ac:dyDescent="0.25">
      <c r="A49" s="1">
        <v>48</v>
      </c>
      <c r="B49" s="2">
        <v>128000</v>
      </c>
      <c r="C49" s="4">
        <v>101263.63</v>
      </c>
      <c r="D49" s="2">
        <f t="shared" si="11"/>
        <v>-26736.369999999995</v>
      </c>
      <c r="E49" s="3">
        <f t="shared" si="12"/>
        <v>-20.887789062499994</v>
      </c>
      <c r="F49" s="2">
        <f t="shared" si="2"/>
        <v>26736.369999999995</v>
      </c>
      <c r="G49" s="3">
        <f t="shared" si="3"/>
        <v>20.887789062499994</v>
      </c>
      <c r="H49" s="6">
        <f t="shared" si="4"/>
        <v>0.79112210937500005</v>
      </c>
      <c r="I49" s="6">
        <f t="shared" si="10"/>
        <v>-0.18848666255482449</v>
      </c>
      <c r="J49" s="6">
        <f t="shared" si="5"/>
        <v>0.18848666255482449</v>
      </c>
      <c r="K49" s="9">
        <f t="shared" si="6"/>
        <v>103371.50187059998</v>
      </c>
      <c r="L49" s="9">
        <f t="shared" si="7"/>
        <v>115685.75093529999</v>
      </c>
      <c r="M49" s="3">
        <f t="shared" si="8"/>
        <v>16.823423882147001</v>
      </c>
      <c r="N49" s="7">
        <f t="shared" si="9"/>
        <v>-0.19241014163593767</v>
      </c>
    </row>
    <row r="50" spans="1:14" x14ac:dyDescent="0.25">
      <c r="A50" s="1">
        <v>49</v>
      </c>
      <c r="B50" s="2">
        <v>189000</v>
      </c>
      <c r="C50" s="4">
        <v>144778.29</v>
      </c>
      <c r="D50" s="2">
        <f t="shared" si="11"/>
        <v>-44221.709999999992</v>
      </c>
      <c r="E50" s="3">
        <f t="shared" si="12"/>
        <v>-23.397730158730155</v>
      </c>
      <c r="F50" s="2">
        <f t="shared" si="2"/>
        <v>44221.709999999992</v>
      </c>
      <c r="G50" s="3">
        <f t="shared" si="3"/>
        <v>23.397730158730155</v>
      </c>
      <c r="H50" s="6">
        <f t="shared" si="4"/>
        <v>0.76602269841269843</v>
      </c>
      <c r="I50" s="6">
        <f t="shared" si="10"/>
        <v>-0.21358607351712611</v>
      </c>
      <c r="J50" s="6">
        <f t="shared" si="5"/>
        <v>0.21358607351712611</v>
      </c>
      <c r="K50" s="9">
        <f t="shared" si="6"/>
        <v>147791.94934605114</v>
      </c>
      <c r="L50" s="9">
        <f t="shared" si="7"/>
        <v>168395.97467302557</v>
      </c>
      <c r="M50" s="3">
        <f t="shared" si="8"/>
        <v>17.365185392695299</v>
      </c>
      <c r="N50" s="7">
        <f t="shared" si="9"/>
        <v>-0.21803201404205741</v>
      </c>
    </row>
    <row r="51" spans="1:14" x14ac:dyDescent="0.25">
      <c r="A51" s="1">
        <v>50</v>
      </c>
      <c r="B51" s="2">
        <v>125000</v>
      </c>
      <c r="C51" s="4">
        <v>122015.8</v>
      </c>
      <c r="D51" s="2">
        <f t="shared" si="11"/>
        <v>-2984.1999999999971</v>
      </c>
      <c r="E51" s="3">
        <f t="shared" si="12"/>
        <v>-2.3873599999999979</v>
      </c>
      <c r="F51" s="2">
        <f t="shared" si="2"/>
        <v>2984.1999999999971</v>
      </c>
      <c r="G51" s="3">
        <f t="shared" si="3"/>
        <v>2.3873599999999979</v>
      </c>
      <c r="H51" s="6">
        <f t="shared" si="4"/>
        <v>0.97612640000000006</v>
      </c>
      <c r="I51" s="6">
        <f t="shared" si="10"/>
        <v>-3.4823719298244793E-3</v>
      </c>
      <c r="J51" s="6">
        <f t="shared" si="5"/>
        <v>3.4823719298244793E-3</v>
      </c>
      <c r="K51" s="9">
        <f t="shared" si="6"/>
        <v>124555.64251392876</v>
      </c>
      <c r="L51" s="9">
        <f t="shared" si="7"/>
        <v>124777.82125696438</v>
      </c>
      <c r="M51" s="3">
        <f t="shared" si="8"/>
        <v>16.932597409577582</v>
      </c>
      <c r="N51" s="7">
        <f t="shared" si="9"/>
        <v>-3.554859888569825E-3</v>
      </c>
    </row>
    <row r="52" spans="1:14" x14ac:dyDescent="0.25">
      <c r="A52" s="1">
        <v>51</v>
      </c>
      <c r="B52" s="2">
        <v>95000</v>
      </c>
      <c r="C52" s="4">
        <v>104305.74</v>
      </c>
      <c r="D52" s="2">
        <f t="shared" si="11"/>
        <v>9305.7400000000052</v>
      </c>
      <c r="E52" s="3">
        <f t="shared" si="12"/>
        <v>9.7955157894736899</v>
      </c>
      <c r="F52" s="2">
        <f t="shared" si="2"/>
        <v>9305.7400000000052</v>
      </c>
      <c r="G52" s="3">
        <f t="shared" si="3"/>
        <v>9.7955157894736899</v>
      </c>
      <c r="H52" s="6">
        <f t="shared" si="4"/>
        <v>1.0979551578947369</v>
      </c>
      <c r="I52" s="6">
        <f t="shared" si="10"/>
        <v>0.11834638596491232</v>
      </c>
      <c r="J52" s="6">
        <f t="shared" si="5"/>
        <v>0.11834638596491232</v>
      </c>
      <c r="K52" s="9">
        <f t="shared" si="6"/>
        <v>106476.93547549416</v>
      </c>
      <c r="L52" s="9">
        <f t="shared" si="7"/>
        <v>100738.46773774708</v>
      </c>
      <c r="M52" s="3">
        <f t="shared" si="8"/>
        <v>16.623785005939311</v>
      </c>
      <c r="N52" s="7">
        <f t="shared" si="9"/>
        <v>0.12080984711046483</v>
      </c>
    </row>
    <row r="53" spans="1:14" x14ac:dyDescent="0.25">
      <c r="A53" s="1">
        <v>52</v>
      </c>
      <c r="B53" s="2">
        <v>87750</v>
      </c>
      <c r="C53" s="4">
        <v>102027.81</v>
      </c>
      <c r="D53" s="2">
        <f t="shared" si="11"/>
        <v>14277.809999999998</v>
      </c>
      <c r="E53" s="3">
        <f t="shared" si="12"/>
        <v>16.271008547008545</v>
      </c>
      <c r="F53" s="2">
        <f t="shared" si="2"/>
        <v>14277.809999999998</v>
      </c>
      <c r="G53" s="3">
        <f t="shared" si="3"/>
        <v>16.271008547008545</v>
      </c>
      <c r="H53" s="6">
        <f t="shared" si="4"/>
        <v>1.1627100854700854</v>
      </c>
      <c r="I53" s="6">
        <f t="shared" si="10"/>
        <v>0.18310131354026082</v>
      </c>
      <c r="J53" s="6">
        <f t="shared" si="5"/>
        <v>0.18310131354026082</v>
      </c>
      <c r="K53" s="9">
        <f t="shared" si="6"/>
        <v>104151.58880111466</v>
      </c>
      <c r="L53" s="9">
        <f t="shared" si="7"/>
        <v>95950.794400557323</v>
      </c>
      <c r="M53" s="3">
        <f t="shared" si="8"/>
        <v>16.553522050100323</v>
      </c>
      <c r="N53" s="7">
        <f t="shared" si="9"/>
        <v>0.18691269289019546</v>
      </c>
    </row>
    <row r="54" spans="1:14" x14ac:dyDescent="0.25">
      <c r="A54" s="1">
        <v>53</v>
      </c>
      <c r="B54" s="2">
        <v>130000</v>
      </c>
      <c r="C54" s="4">
        <v>178986.89</v>
      </c>
      <c r="D54" s="2">
        <f t="shared" si="11"/>
        <v>48986.890000000014</v>
      </c>
      <c r="E54" s="3">
        <f t="shared" si="12"/>
        <v>37.682223076923087</v>
      </c>
      <c r="F54" s="2">
        <f t="shared" si="2"/>
        <v>48986.890000000014</v>
      </c>
      <c r="G54" s="3">
        <f t="shared" si="3"/>
        <v>37.682223076923087</v>
      </c>
      <c r="H54" s="6">
        <f t="shared" si="4"/>
        <v>1.3768222307692308</v>
      </c>
      <c r="I54" s="6">
        <f t="shared" si="10"/>
        <v>0.39721345883940629</v>
      </c>
      <c r="J54" s="6">
        <f t="shared" si="5"/>
        <v>0.39721345883940629</v>
      </c>
      <c r="K54" s="9">
        <f t="shared" si="6"/>
        <v>182712.62480367208</v>
      </c>
      <c r="L54" s="9">
        <f t="shared" si="7"/>
        <v>156356.31240183604</v>
      </c>
      <c r="M54" s="3">
        <f t="shared" si="8"/>
        <v>17.258142475618598</v>
      </c>
      <c r="N54" s="7">
        <f t="shared" si="9"/>
        <v>0.40548172925901604</v>
      </c>
    </row>
    <row r="56" spans="1:14" x14ac:dyDescent="0.25">
      <c r="B56" s="2" t="s">
        <v>2</v>
      </c>
      <c r="C56" s="2">
        <f>AVERAGE(C2:C54)</f>
        <v>144183.46698113208</v>
      </c>
    </row>
    <row r="57" spans="1:14" x14ac:dyDescent="0.25">
      <c r="B57" s="2" t="s">
        <v>3</v>
      </c>
      <c r="C57" s="2">
        <f>MEDIAN(C2:C54)</f>
        <v>136309.17000000001</v>
      </c>
      <c r="E57" s="3" t="s">
        <v>11</v>
      </c>
      <c r="F57" s="2">
        <f>AVERAGE(F2:F54)</f>
        <v>20515.959811320747</v>
      </c>
      <c r="G57" s="1" t="s">
        <v>18</v>
      </c>
      <c r="H57" s="6">
        <f>AVERAGE(H2:H54)</f>
        <v>1.0217911844556891</v>
      </c>
      <c r="I57" s="1" t="s">
        <v>22</v>
      </c>
      <c r="J57" s="7">
        <f>SUM(J2:J54)</f>
        <v>7.5445983230554567</v>
      </c>
      <c r="L57" s="1" t="s">
        <v>34</v>
      </c>
      <c r="M57" s="1">
        <f>CORREL(M2:M54,N2:N54)/STDEV(M2:M54)*STDEV(N2:N54)</f>
        <v>-4.6703351553545144E-2</v>
      </c>
    </row>
    <row r="58" spans="1:14" x14ac:dyDescent="0.25">
      <c r="E58" s="3" t="s">
        <v>12</v>
      </c>
      <c r="F58" s="2">
        <f>MEDIAN(F2:F54)</f>
        <v>14256.179999999993</v>
      </c>
      <c r="G58" s="1" t="s">
        <v>19</v>
      </c>
      <c r="H58" s="6">
        <f>MEDIAN(H2:H54)</f>
        <v>0.97960877192982454</v>
      </c>
      <c r="I58" s="1" t="s">
        <v>23</v>
      </c>
      <c r="J58" s="7">
        <f>J57/53</f>
        <v>0.14235091175576334</v>
      </c>
    </row>
    <row r="59" spans="1:14" x14ac:dyDescent="0.25">
      <c r="B59" s="2" t="s">
        <v>4</v>
      </c>
      <c r="C59" s="2">
        <f>AVERAGE(D2:D54)</f>
        <v>416.29716981132077</v>
      </c>
      <c r="E59" s="3" t="s">
        <v>13</v>
      </c>
      <c r="F59" s="3">
        <f>AVERAGE(G2:G54)</f>
        <v>14.443364185122435</v>
      </c>
      <c r="H59" s="1"/>
      <c r="I59" s="1"/>
    </row>
    <row r="60" spans="1:14" x14ac:dyDescent="0.25">
      <c r="B60" s="2" t="s">
        <v>5</v>
      </c>
      <c r="C60" s="2">
        <f>MEDIAN(D2:D54)</f>
        <v>-2938.8000000000029</v>
      </c>
      <c r="E60" s="3" t="s">
        <v>14</v>
      </c>
      <c r="F60" s="3">
        <f>MEDIAN(G2:G54)</f>
        <v>8.463840848806365</v>
      </c>
      <c r="G60" s="1" t="s">
        <v>25</v>
      </c>
      <c r="H60" s="7">
        <f>H57*C64/C65</f>
        <v>1.0188409933753018</v>
      </c>
      <c r="I60" s="1" t="s">
        <v>24</v>
      </c>
      <c r="J60" s="3">
        <f>J58/H58*100</f>
        <v>14.531404355979044</v>
      </c>
    </row>
    <row r="61" spans="1:14" x14ac:dyDescent="0.25">
      <c r="B61" s="2" t="s">
        <v>6</v>
      </c>
      <c r="C61" s="3">
        <f>AVERAGE(E2:E54)</f>
        <v>2.1791184455688684</v>
      </c>
    </row>
    <row r="62" spans="1:14" x14ac:dyDescent="0.25">
      <c r="B62" s="2" t="s">
        <v>7</v>
      </c>
      <c r="C62" s="3">
        <f>MEDIAN(E2:E54)</f>
        <v>-2.0391228070175491</v>
      </c>
      <c r="E62" s="3" t="s">
        <v>28</v>
      </c>
      <c r="F62" s="5">
        <f>STDEV(E2:E54)</f>
        <v>19.61701723088084</v>
      </c>
      <c r="G62" s="1" t="s">
        <v>27</v>
      </c>
      <c r="H62" s="8">
        <f>STDEV(H2:H54)/AVERAGE(H2:H54)</f>
        <v>0.19198655781445803</v>
      </c>
    </row>
    <row r="64" spans="1:14" x14ac:dyDescent="0.25">
      <c r="B64" s="2" t="s">
        <v>26</v>
      </c>
      <c r="C64" s="2">
        <f>AVERAGE(B2:B54)</f>
        <v>143767.16981132075</v>
      </c>
      <c r="G64" s="1" t="s">
        <v>29</v>
      </c>
      <c r="H64" s="8">
        <f>H62*(1+1/(4*53))</f>
        <v>0.19289215478528096</v>
      </c>
    </row>
    <row r="65" spans="2:3" x14ac:dyDescent="0.25">
      <c r="B65" s="2" t="s">
        <v>2</v>
      </c>
      <c r="C65" s="2">
        <f>AVERAGE(C2:C54)</f>
        <v>144183.46698113208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C55" zoomScaleNormal="100" workbookViewId="0">
      <selection activeCell="J59" sqref="J59"/>
    </sheetView>
  </sheetViews>
  <sheetFormatPr defaultRowHeight="15" x14ac:dyDescent="0.25"/>
  <cols>
    <col min="1" max="1" width="14" style="1" customWidth="1"/>
    <col min="2" max="2" width="25.7109375" style="3" customWidth="1"/>
    <col min="3" max="3" width="19.42578125" style="3" customWidth="1"/>
    <col min="4" max="4" width="14.42578125" customWidth="1"/>
    <col min="5" max="5" width="21.28515625" customWidth="1"/>
    <col min="6" max="6" width="15.28515625" customWidth="1"/>
    <col min="7" max="7" width="22.7109375" customWidth="1"/>
    <col min="8" max="8" width="15.140625" customWidth="1"/>
    <col min="9" max="9" width="25.140625" customWidth="1"/>
    <col min="10" max="10" width="13.28515625" customWidth="1"/>
    <col min="11" max="11" width="23" customWidth="1"/>
    <col min="12" max="12" width="20.28515625" style="1" customWidth="1"/>
    <col min="13" max="13" width="15.28515625" style="1" customWidth="1"/>
  </cols>
  <sheetData>
    <row r="1" spans="1:13" x14ac:dyDescent="0.25">
      <c r="A1" s="1" t="s">
        <v>9</v>
      </c>
      <c r="B1" s="3" t="s">
        <v>15</v>
      </c>
      <c r="C1" s="3" t="s">
        <v>35</v>
      </c>
      <c r="D1" t="s">
        <v>36</v>
      </c>
      <c r="E1" t="s">
        <v>48</v>
      </c>
      <c r="F1" t="s">
        <v>38</v>
      </c>
      <c r="G1" t="s">
        <v>49</v>
      </c>
      <c r="H1" t="s">
        <v>40</v>
      </c>
      <c r="I1" s="1" t="s">
        <v>50</v>
      </c>
      <c r="J1" t="s">
        <v>41</v>
      </c>
      <c r="K1" s="1" t="s">
        <v>51</v>
      </c>
      <c r="L1" s="1" t="s">
        <v>43</v>
      </c>
      <c r="M1" s="1" t="s">
        <v>42</v>
      </c>
    </row>
    <row r="2" spans="1:13" x14ac:dyDescent="0.25">
      <c r="A2" s="1">
        <v>1</v>
      </c>
      <c r="B2" s="3">
        <f>'TEST-VM'!E2</f>
        <v>3.8840627450980341</v>
      </c>
      <c r="C2" s="3">
        <f>'TEST-VM'!G2</f>
        <v>3.8840627450980341</v>
      </c>
      <c r="D2" s="1">
        <f>IF(C2&lt;5,1,0)</f>
        <v>1</v>
      </c>
      <c r="E2" s="3">
        <f>(1-D2)*C2</f>
        <v>0</v>
      </c>
      <c r="F2" s="1">
        <f>IF(C2&lt;10,1,0)</f>
        <v>1</v>
      </c>
      <c r="G2" s="3">
        <f>(1-F2)*C2</f>
        <v>0</v>
      </c>
      <c r="H2" s="1">
        <f>IF(C2&lt;15,1,0)</f>
        <v>1</v>
      </c>
      <c r="I2" s="3">
        <f>(1-H2)*C2</f>
        <v>0</v>
      </c>
      <c r="J2" s="1">
        <f>IF(C2&lt;20,1,0)</f>
        <v>1</v>
      </c>
      <c r="K2" s="3">
        <f>(1-J2)*C2</f>
        <v>0</v>
      </c>
      <c r="L2" s="1">
        <f>IF(C2&lt;'TEST-VM'!F$62,1,0)</f>
        <v>1</v>
      </c>
      <c r="M2" s="1">
        <f t="shared" ref="M2:M33" si="0">IF(B2&gt;20,1,0)</f>
        <v>0</v>
      </c>
    </row>
    <row r="3" spans="1:13" x14ac:dyDescent="0.25">
      <c r="A3" s="1">
        <v>2</v>
      </c>
      <c r="B3" s="3">
        <f>'TEST-VM'!E3</f>
        <v>16.228770111808025</v>
      </c>
      <c r="C3" s="3">
        <f>'TEST-VM'!G3</f>
        <v>16.228770111808025</v>
      </c>
      <c r="D3" s="1">
        <f t="shared" ref="D3:D54" si="1">IF(C3&lt;5,1,0)</f>
        <v>0</v>
      </c>
      <c r="E3" s="3">
        <f t="shared" ref="E3:E54" si="2">(1-D3)*C3</f>
        <v>16.228770111808025</v>
      </c>
      <c r="F3" s="1">
        <f t="shared" ref="F3:F54" si="3">IF(C3&lt;10,1,0)</f>
        <v>0</v>
      </c>
      <c r="G3" s="3">
        <f t="shared" ref="G3:G54" si="4">(1-F3)*C3</f>
        <v>16.228770111808025</v>
      </c>
      <c r="H3" s="1">
        <f t="shared" ref="H3:H54" si="5">IF(C3&lt;15,1,0)</f>
        <v>0</v>
      </c>
      <c r="I3" s="3">
        <f t="shared" ref="I3:I54" si="6">(1-H3)*C3</f>
        <v>16.228770111808025</v>
      </c>
      <c r="J3" s="1">
        <f t="shared" ref="J3:J54" si="7">IF(C3&lt;20,1,0)</f>
        <v>1</v>
      </c>
      <c r="K3" s="3">
        <f t="shared" ref="K3:K54" si="8">(1-J3)*C3</f>
        <v>0</v>
      </c>
      <c r="L3" s="1">
        <f>IF(C3&lt;'TEST-VM'!F$62,1,0)</f>
        <v>1</v>
      </c>
      <c r="M3" s="1">
        <f t="shared" si="0"/>
        <v>0</v>
      </c>
    </row>
    <row r="4" spans="1:13" x14ac:dyDescent="0.25">
      <c r="A4" s="1">
        <v>3</v>
      </c>
      <c r="B4" s="3">
        <f>'TEST-VM'!E4</f>
        <v>-5.6975913813005032</v>
      </c>
      <c r="C4" s="3">
        <f>'TEST-VM'!G4</f>
        <v>5.6975913813005032</v>
      </c>
      <c r="D4" s="1">
        <f t="shared" si="1"/>
        <v>0</v>
      </c>
      <c r="E4" s="3">
        <f t="shared" si="2"/>
        <v>5.6975913813005032</v>
      </c>
      <c r="F4" s="1">
        <f t="shared" si="3"/>
        <v>1</v>
      </c>
      <c r="G4" s="3">
        <f t="shared" si="4"/>
        <v>0</v>
      </c>
      <c r="H4" s="1">
        <f t="shared" si="5"/>
        <v>1</v>
      </c>
      <c r="I4" s="3">
        <f t="shared" si="6"/>
        <v>0</v>
      </c>
      <c r="J4" s="1">
        <f t="shared" si="7"/>
        <v>1</v>
      </c>
      <c r="K4" s="3">
        <f t="shared" si="8"/>
        <v>0</v>
      </c>
      <c r="L4" s="1">
        <f>IF(C4&lt;'TEST-VM'!F$62,1,0)</f>
        <v>1</v>
      </c>
      <c r="M4" s="1">
        <f t="shared" si="0"/>
        <v>0</v>
      </c>
    </row>
    <row r="5" spans="1:13" x14ac:dyDescent="0.25">
      <c r="A5" s="1">
        <v>4</v>
      </c>
      <c r="B5" s="3">
        <f>'TEST-VM'!E5</f>
        <v>0.26267199999999724</v>
      </c>
      <c r="C5" s="3">
        <f>'TEST-VM'!G5</f>
        <v>0.26267199999999724</v>
      </c>
      <c r="D5" s="1">
        <f t="shared" si="1"/>
        <v>1</v>
      </c>
      <c r="E5" s="3">
        <f t="shared" si="2"/>
        <v>0</v>
      </c>
      <c r="F5" s="1">
        <f t="shared" si="3"/>
        <v>1</v>
      </c>
      <c r="G5" s="3">
        <f t="shared" si="4"/>
        <v>0</v>
      </c>
      <c r="H5" s="1">
        <f t="shared" si="5"/>
        <v>1</v>
      </c>
      <c r="I5" s="3">
        <f t="shared" si="6"/>
        <v>0</v>
      </c>
      <c r="J5" s="1">
        <f t="shared" si="7"/>
        <v>1</v>
      </c>
      <c r="K5" s="3">
        <f t="shared" si="8"/>
        <v>0</v>
      </c>
      <c r="L5" s="1">
        <f>IF(C5&lt;'TEST-VM'!F$62,1,0)</f>
        <v>1</v>
      </c>
      <c r="M5" s="1">
        <f t="shared" si="0"/>
        <v>0</v>
      </c>
    </row>
    <row r="6" spans="1:13" x14ac:dyDescent="0.25">
      <c r="A6" s="1">
        <v>5</v>
      </c>
      <c r="B6" s="3">
        <f>'TEST-VM'!E6</f>
        <v>-1.4390967741935452</v>
      </c>
      <c r="C6" s="3">
        <f>'TEST-VM'!G6</f>
        <v>1.4390967741935452</v>
      </c>
      <c r="D6" s="1">
        <f t="shared" si="1"/>
        <v>1</v>
      </c>
      <c r="E6" s="3">
        <f t="shared" si="2"/>
        <v>0</v>
      </c>
      <c r="F6" s="1">
        <f t="shared" si="3"/>
        <v>1</v>
      </c>
      <c r="G6" s="3">
        <f t="shared" si="4"/>
        <v>0</v>
      </c>
      <c r="H6" s="1">
        <f t="shared" si="5"/>
        <v>1</v>
      </c>
      <c r="I6" s="3">
        <f t="shared" si="6"/>
        <v>0</v>
      </c>
      <c r="J6" s="1">
        <f t="shared" si="7"/>
        <v>1</v>
      </c>
      <c r="K6" s="3">
        <f t="shared" si="8"/>
        <v>0</v>
      </c>
      <c r="L6" s="1">
        <f>IF(C6&lt;'TEST-VM'!F$62,1,0)</f>
        <v>1</v>
      </c>
      <c r="M6" s="1">
        <f t="shared" si="0"/>
        <v>0</v>
      </c>
    </row>
    <row r="7" spans="1:13" x14ac:dyDescent="0.25">
      <c r="A7" s="1">
        <v>6</v>
      </c>
      <c r="B7" s="3">
        <f>'TEST-VM'!E7</f>
        <v>-2.7988571428571456</v>
      </c>
      <c r="C7" s="3">
        <f>'TEST-VM'!G7</f>
        <v>2.7988571428571456</v>
      </c>
      <c r="D7" s="1">
        <f t="shared" si="1"/>
        <v>1</v>
      </c>
      <c r="E7" s="3">
        <f t="shared" si="2"/>
        <v>0</v>
      </c>
      <c r="F7" s="1">
        <f t="shared" si="3"/>
        <v>1</v>
      </c>
      <c r="G7" s="3">
        <f t="shared" si="4"/>
        <v>0</v>
      </c>
      <c r="H7" s="1">
        <f t="shared" si="5"/>
        <v>1</v>
      </c>
      <c r="I7" s="3">
        <f t="shared" si="6"/>
        <v>0</v>
      </c>
      <c r="J7" s="1">
        <f t="shared" si="7"/>
        <v>1</v>
      </c>
      <c r="K7" s="3">
        <f t="shared" si="8"/>
        <v>0</v>
      </c>
      <c r="L7" s="1">
        <f>IF(C7&lt;'TEST-VM'!F$62,1,0)</f>
        <v>1</v>
      </c>
      <c r="M7" s="1">
        <f t="shared" si="0"/>
        <v>0</v>
      </c>
    </row>
    <row r="8" spans="1:13" x14ac:dyDescent="0.25">
      <c r="A8" s="1">
        <v>7</v>
      </c>
      <c r="B8" s="3">
        <f>'TEST-VM'!E8</f>
        <v>-8.463840848806365</v>
      </c>
      <c r="C8" s="3">
        <f>'TEST-VM'!G8</f>
        <v>8.463840848806365</v>
      </c>
      <c r="D8" s="1">
        <f t="shared" si="1"/>
        <v>0</v>
      </c>
      <c r="E8" s="3">
        <f t="shared" si="2"/>
        <v>8.463840848806365</v>
      </c>
      <c r="F8" s="1">
        <f t="shared" si="3"/>
        <v>1</v>
      </c>
      <c r="G8" s="3">
        <f t="shared" si="4"/>
        <v>0</v>
      </c>
      <c r="H8" s="1">
        <f t="shared" si="5"/>
        <v>1</v>
      </c>
      <c r="I8" s="3">
        <f t="shared" si="6"/>
        <v>0</v>
      </c>
      <c r="J8" s="1">
        <f t="shared" si="7"/>
        <v>1</v>
      </c>
      <c r="K8" s="3">
        <f t="shared" si="8"/>
        <v>0</v>
      </c>
      <c r="L8" s="1">
        <f>IF(C8&lt;'TEST-VM'!F$62,1,0)</f>
        <v>1</v>
      </c>
      <c r="M8" s="1">
        <f t="shared" si="0"/>
        <v>0</v>
      </c>
    </row>
    <row r="9" spans="1:13" x14ac:dyDescent="0.25">
      <c r="A9" s="1">
        <v>8</v>
      </c>
      <c r="B9" s="3">
        <f>'TEST-VM'!E9</f>
        <v>-3.8513756141134481</v>
      </c>
      <c r="C9" s="3">
        <f>'TEST-VM'!G9</f>
        <v>3.8513756141134481</v>
      </c>
      <c r="D9" s="1">
        <f t="shared" si="1"/>
        <v>1</v>
      </c>
      <c r="E9" s="3">
        <f t="shared" si="2"/>
        <v>0</v>
      </c>
      <c r="F9" s="1">
        <f t="shared" si="3"/>
        <v>1</v>
      </c>
      <c r="G9" s="3">
        <f t="shared" si="4"/>
        <v>0</v>
      </c>
      <c r="H9" s="1">
        <f t="shared" si="5"/>
        <v>1</v>
      </c>
      <c r="I9" s="3">
        <f t="shared" si="6"/>
        <v>0</v>
      </c>
      <c r="J9" s="1">
        <f t="shared" si="7"/>
        <v>1</v>
      </c>
      <c r="K9" s="3">
        <f t="shared" si="8"/>
        <v>0</v>
      </c>
      <c r="L9" s="1">
        <f>IF(C9&lt;'TEST-VM'!F$62,1,0)</f>
        <v>1</v>
      </c>
      <c r="M9" s="1">
        <f t="shared" si="0"/>
        <v>0</v>
      </c>
    </row>
    <row r="10" spans="1:13" x14ac:dyDescent="0.25">
      <c r="A10" s="1">
        <v>9</v>
      </c>
      <c r="B10" s="3">
        <f>'TEST-VM'!E10</f>
        <v>2.7015401459853914</v>
      </c>
      <c r="C10" s="3">
        <f>'TEST-VM'!G10</f>
        <v>2.7015401459853914</v>
      </c>
      <c r="D10" s="1">
        <f t="shared" si="1"/>
        <v>1</v>
      </c>
      <c r="E10" s="3">
        <f t="shared" si="2"/>
        <v>0</v>
      </c>
      <c r="F10" s="1">
        <f t="shared" si="3"/>
        <v>1</v>
      </c>
      <c r="G10" s="3">
        <f t="shared" si="4"/>
        <v>0</v>
      </c>
      <c r="H10" s="1">
        <f t="shared" si="5"/>
        <v>1</v>
      </c>
      <c r="I10" s="3">
        <f t="shared" si="6"/>
        <v>0</v>
      </c>
      <c r="J10" s="1">
        <f t="shared" si="7"/>
        <v>1</v>
      </c>
      <c r="K10" s="3">
        <f t="shared" si="8"/>
        <v>0</v>
      </c>
      <c r="L10" s="1">
        <f>IF(C10&lt;'TEST-VM'!F$62,1,0)</f>
        <v>1</v>
      </c>
      <c r="M10" s="1">
        <f t="shared" si="0"/>
        <v>0</v>
      </c>
    </row>
    <row r="11" spans="1:13" x14ac:dyDescent="0.25">
      <c r="A11" s="1">
        <v>10</v>
      </c>
      <c r="B11" s="3">
        <f>'TEST-VM'!E11</f>
        <v>-1.8274454277286074</v>
      </c>
      <c r="C11" s="3">
        <f>'TEST-VM'!G11</f>
        <v>1.8274454277286074</v>
      </c>
      <c r="D11" s="1">
        <f t="shared" si="1"/>
        <v>1</v>
      </c>
      <c r="E11" s="3">
        <f t="shared" si="2"/>
        <v>0</v>
      </c>
      <c r="F11" s="1">
        <f t="shared" si="3"/>
        <v>1</v>
      </c>
      <c r="G11" s="3">
        <f t="shared" si="4"/>
        <v>0</v>
      </c>
      <c r="H11" s="1">
        <f t="shared" si="5"/>
        <v>1</v>
      </c>
      <c r="I11" s="3">
        <f t="shared" si="6"/>
        <v>0</v>
      </c>
      <c r="J11" s="1">
        <f t="shared" si="7"/>
        <v>1</v>
      </c>
      <c r="K11" s="3">
        <f t="shared" si="8"/>
        <v>0</v>
      </c>
      <c r="L11" s="1">
        <f>IF(C11&lt;'TEST-VM'!F$62,1,0)</f>
        <v>1</v>
      </c>
      <c r="M11" s="1">
        <f t="shared" si="0"/>
        <v>0</v>
      </c>
    </row>
    <row r="12" spans="1:13" x14ac:dyDescent="0.25">
      <c r="A12" s="1">
        <v>11</v>
      </c>
      <c r="B12" s="3">
        <f>'TEST-VM'!E12</f>
        <v>-34.642169884169881</v>
      </c>
      <c r="C12" s="3">
        <f>'TEST-VM'!G12</f>
        <v>34.642169884169881</v>
      </c>
      <c r="D12" s="1">
        <f t="shared" si="1"/>
        <v>0</v>
      </c>
      <c r="E12" s="3">
        <f t="shared" si="2"/>
        <v>34.642169884169881</v>
      </c>
      <c r="F12" s="1">
        <f t="shared" si="3"/>
        <v>0</v>
      </c>
      <c r="G12" s="3">
        <f t="shared" si="4"/>
        <v>34.642169884169881</v>
      </c>
      <c r="H12" s="1">
        <f t="shared" si="5"/>
        <v>0</v>
      </c>
      <c r="I12" s="3">
        <f t="shared" si="6"/>
        <v>34.642169884169881</v>
      </c>
      <c r="J12" s="1">
        <f t="shared" si="7"/>
        <v>0</v>
      </c>
      <c r="K12" s="3">
        <f t="shared" si="8"/>
        <v>34.642169884169881</v>
      </c>
      <c r="L12" s="1">
        <f>IF(C12&lt;'TEST-VM'!F$62,1,0)</f>
        <v>0</v>
      </c>
      <c r="M12" s="1">
        <f t="shared" si="0"/>
        <v>0</v>
      </c>
    </row>
    <row r="13" spans="1:13" x14ac:dyDescent="0.25">
      <c r="A13" s="1">
        <v>12</v>
      </c>
      <c r="B13" s="3">
        <f>'TEST-VM'!E13</f>
        <v>7.7164913793103489</v>
      </c>
      <c r="C13" s="3">
        <f>'TEST-VM'!G13</f>
        <v>7.7164913793103489</v>
      </c>
      <c r="D13" s="1">
        <f t="shared" si="1"/>
        <v>0</v>
      </c>
      <c r="E13" s="3">
        <f t="shared" si="2"/>
        <v>7.7164913793103489</v>
      </c>
      <c r="F13" s="1">
        <f t="shared" si="3"/>
        <v>1</v>
      </c>
      <c r="G13" s="3">
        <f t="shared" si="4"/>
        <v>0</v>
      </c>
      <c r="H13" s="1">
        <f t="shared" si="5"/>
        <v>1</v>
      </c>
      <c r="I13" s="3">
        <f t="shared" si="6"/>
        <v>0</v>
      </c>
      <c r="J13" s="1">
        <f t="shared" si="7"/>
        <v>1</v>
      </c>
      <c r="K13" s="3">
        <f t="shared" si="8"/>
        <v>0</v>
      </c>
      <c r="L13" s="1">
        <f>IF(C13&lt;'TEST-VM'!F$62,1,0)</f>
        <v>1</v>
      </c>
      <c r="M13" s="1">
        <f t="shared" si="0"/>
        <v>0</v>
      </c>
    </row>
    <row r="14" spans="1:13" x14ac:dyDescent="0.25">
      <c r="A14" s="1">
        <v>13</v>
      </c>
      <c r="B14" s="3">
        <f>'TEST-VM'!E14</f>
        <v>-8.239210000000007</v>
      </c>
      <c r="C14" s="3">
        <f>'TEST-VM'!G14</f>
        <v>8.239210000000007</v>
      </c>
      <c r="D14" s="1">
        <f t="shared" si="1"/>
        <v>0</v>
      </c>
      <c r="E14" s="3">
        <f t="shared" si="2"/>
        <v>8.239210000000007</v>
      </c>
      <c r="F14" s="1">
        <f t="shared" si="3"/>
        <v>1</v>
      </c>
      <c r="G14" s="3">
        <f t="shared" si="4"/>
        <v>0</v>
      </c>
      <c r="H14" s="1">
        <f t="shared" si="5"/>
        <v>1</v>
      </c>
      <c r="I14" s="3">
        <f t="shared" si="6"/>
        <v>0</v>
      </c>
      <c r="J14" s="1">
        <f t="shared" si="7"/>
        <v>1</v>
      </c>
      <c r="K14" s="3">
        <f t="shared" si="8"/>
        <v>0</v>
      </c>
      <c r="L14" s="1">
        <f>IF(C14&lt;'TEST-VM'!F$62,1,0)</f>
        <v>1</v>
      </c>
      <c r="M14" s="1">
        <f t="shared" si="0"/>
        <v>0</v>
      </c>
    </row>
    <row r="15" spans="1:13" x14ac:dyDescent="0.25">
      <c r="A15" s="1">
        <v>14</v>
      </c>
      <c r="B15" s="3">
        <f>'TEST-VM'!E15</f>
        <v>-29.244862433862441</v>
      </c>
      <c r="C15" s="3">
        <f>'TEST-VM'!G15</f>
        <v>29.244862433862441</v>
      </c>
      <c r="D15" s="1">
        <f t="shared" si="1"/>
        <v>0</v>
      </c>
      <c r="E15" s="3">
        <f t="shared" si="2"/>
        <v>29.244862433862441</v>
      </c>
      <c r="F15" s="1">
        <f t="shared" si="3"/>
        <v>0</v>
      </c>
      <c r="G15" s="3">
        <f t="shared" si="4"/>
        <v>29.244862433862441</v>
      </c>
      <c r="H15" s="1">
        <f t="shared" si="5"/>
        <v>0</v>
      </c>
      <c r="I15" s="3">
        <f t="shared" si="6"/>
        <v>29.244862433862441</v>
      </c>
      <c r="J15" s="1">
        <f t="shared" si="7"/>
        <v>0</v>
      </c>
      <c r="K15" s="3">
        <f t="shared" si="8"/>
        <v>29.244862433862441</v>
      </c>
      <c r="L15" s="1">
        <f>IF(C15&lt;'TEST-VM'!F$62,1,0)</f>
        <v>0</v>
      </c>
      <c r="M15" s="1">
        <f t="shared" si="0"/>
        <v>0</v>
      </c>
    </row>
    <row r="16" spans="1:13" x14ac:dyDescent="0.25">
      <c r="A16" s="1">
        <v>15</v>
      </c>
      <c r="B16" s="3">
        <f>'TEST-VM'!E16</f>
        <v>27.334099999999989</v>
      </c>
      <c r="C16" s="3">
        <f>'TEST-VM'!G16</f>
        <v>27.334099999999989</v>
      </c>
      <c r="D16" s="1">
        <f t="shared" si="1"/>
        <v>0</v>
      </c>
      <c r="E16" s="3">
        <f t="shared" si="2"/>
        <v>27.334099999999989</v>
      </c>
      <c r="F16" s="1">
        <f t="shared" si="3"/>
        <v>0</v>
      </c>
      <c r="G16" s="3">
        <f t="shared" si="4"/>
        <v>27.334099999999989</v>
      </c>
      <c r="H16" s="1">
        <f t="shared" si="5"/>
        <v>0</v>
      </c>
      <c r="I16" s="3">
        <f t="shared" si="6"/>
        <v>27.334099999999989</v>
      </c>
      <c r="J16" s="1">
        <f t="shared" si="7"/>
        <v>0</v>
      </c>
      <c r="K16" s="3">
        <f t="shared" si="8"/>
        <v>27.334099999999989</v>
      </c>
      <c r="L16" s="1">
        <f>IF(C16&lt;'TEST-VM'!F$62,1,0)</f>
        <v>0</v>
      </c>
      <c r="M16" s="1">
        <f t="shared" si="0"/>
        <v>1</v>
      </c>
    </row>
    <row r="17" spans="1:13" x14ac:dyDescent="0.25">
      <c r="A17" s="1">
        <v>16</v>
      </c>
      <c r="B17" s="3">
        <f>'TEST-VM'!E17</f>
        <v>-7.9758461538461587</v>
      </c>
      <c r="C17" s="3">
        <f>'TEST-VM'!G17</f>
        <v>7.9758461538461587</v>
      </c>
      <c r="D17" s="1">
        <f t="shared" si="1"/>
        <v>0</v>
      </c>
      <c r="E17" s="3">
        <f t="shared" si="2"/>
        <v>7.9758461538461587</v>
      </c>
      <c r="F17" s="1">
        <f t="shared" si="3"/>
        <v>1</v>
      </c>
      <c r="G17" s="3">
        <f t="shared" si="4"/>
        <v>0</v>
      </c>
      <c r="H17" s="1">
        <f t="shared" si="5"/>
        <v>1</v>
      </c>
      <c r="I17" s="3">
        <f t="shared" si="6"/>
        <v>0</v>
      </c>
      <c r="J17" s="1">
        <f t="shared" si="7"/>
        <v>1</v>
      </c>
      <c r="K17" s="3">
        <f t="shared" si="8"/>
        <v>0</v>
      </c>
      <c r="L17" s="1">
        <f>IF(C17&lt;'TEST-VM'!F$62,1,0)</f>
        <v>1</v>
      </c>
      <c r="M17" s="1">
        <f t="shared" si="0"/>
        <v>0</v>
      </c>
    </row>
    <row r="18" spans="1:13" x14ac:dyDescent="0.25">
      <c r="A18" s="1">
        <v>17</v>
      </c>
      <c r="B18" s="3">
        <f>'TEST-VM'!E18</f>
        <v>6.4992025009570025</v>
      </c>
      <c r="C18" s="3">
        <f>'TEST-VM'!G18</f>
        <v>6.4992025009570025</v>
      </c>
      <c r="D18" s="1">
        <f t="shared" si="1"/>
        <v>0</v>
      </c>
      <c r="E18" s="3">
        <f t="shared" si="2"/>
        <v>6.4992025009570025</v>
      </c>
      <c r="F18" s="1">
        <f t="shared" si="3"/>
        <v>1</v>
      </c>
      <c r="G18" s="3">
        <f t="shared" si="4"/>
        <v>0</v>
      </c>
      <c r="H18" s="1">
        <f t="shared" si="5"/>
        <v>1</v>
      </c>
      <c r="I18" s="3">
        <f t="shared" si="6"/>
        <v>0</v>
      </c>
      <c r="J18" s="1">
        <f t="shared" si="7"/>
        <v>1</v>
      </c>
      <c r="K18" s="3">
        <f t="shared" si="8"/>
        <v>0</v>
      </c>
      <c r="L18" s="1">
        <f>IF(C18&lt;'TEST-VM'!F$62,1,0)</f>
        <v>1</v>
      </c>
      <c r="M18" s="1">
        <f t="shared" si="0"/>
        <v>0</v>
      </c>
    </row>
    <row r="19" spans="1:13" x14ac:dyDescent="0.25">
      <c r="A19" s="1">
        <v>18</v>
      </c>
      <c r="B19" s="3">
        <f>'TEST-VM'!E19</f>
        <v>16.007804255319162</v>
      </c>
      <c r="C19" s="3">
        <f>'TEST-VM'!G19</f>
        <v>16.007804255319162</v>
      </c>
      <c r="D19" s="1">
        <f t="shared" si="1"/>
        <v>0</v>
      </c>
      <c r="E19" s="3">
        <f t="shared" si="2"/>
        <v>16.007804255319162</v>
      </c>
      <c r="F19" s="1">
        <f t="shared" si="3"/>
        <v>0</v>
      </c>
      <c r="G19" s="3">
        <f t="shared" si="4"/>
        <v>16.007804255319162</v>
      </c>
      <c r="H19" s="1">
        <f t="shared" si="5"/>
        <v>0</v>
      </c>
      <c r="I19" s="3">
        <f t="shared" si="6"/>
        <v>16.007804255319162</v>
      </c>
      <c r="J19" s="1">
        <f t="shared" si="7"/>
        <v>1</v>
      </c>
      <c r="K19" s="3">
        <f t="shared" si="8"/>
        <v>0</v>
      </c>
      <c r="L19" s="1">
        <f>IF(C19&lt;'TEST-VM'!F$62,1,0)</f>
        <v>1</v>
      </c>
      <c r="M19" s="1">
        <f t="shared" si="0"/>
        <v>0</v>
      </c>
    </row>
    <row r="20" spans="1:13" x14ac:dyDescent="0.25">
      <c r="A20" s="1">
        <v>19</v>
      </c>
      <c r="B20" s="3">
        <f>'TEST-VM'!E20</f>
        <v>-1.2331311475409823</v>
      </c>
      <c r="C20" s="3">
        <f>'TEST-VM'!G20</f>
        <v>1.2331311475409823</v>
      </c>
      <c r="D20" s="1">
        <f t="shared" si="1"/>
        <v>1</v>
      </c>
      <c r="E20" s="3">
        <f t="shared" si="2"/>
        <v>0</v>
      </c>
      <c r="F20" s="1">
        <f t="shared" si="3"/>
        <v>1</v>
      </c>
      <c r="G20" s="3">
        <f t="shared" si="4"/>
        <v>0</v>
      </c>
      <c r="H20" s="1">
        <f t="shared" si="5"/>
        <v>1</v>
      </c>
      <c r="I20" s="3">
        <f t="shared" si="6"/>
        <v>0</v>
      </c>
      <c r="J20" s="1">
        <f t="shared" si="7"/>
        <v>1</v>
      </c>
      <c r="K20" s="3">
        <f t="shared" si="8"/>
        <v>0</v>
      </c>
      <c r="L20" s="1">
        <f>IF(C20&lt;'TEST-VM'!F$62,1,0)</f>
        <v>1</v>
      </c>
      <c r="M20" s="1">
        <f t="shared" si="0"/>
        <v>0</v>
      </c>
    </row>
    <row r="21" spans="1:13" x14ac:dyDescent="0.25">
      <c r="A21" s="1">
        <v>20</v>
      </c>
      <c r="B21" s="3">
        <f>'TEST-VM'!E21</f>
        <v>64.649011494252889</v>
      </c>
      <c r="C21" s="3">
        <f>'TEST-VM'!G21</f>
        <v>64.649011494252889</v>
      </c>
      <c r="D21" s="1">
        <f t="shared" si="1"/>
        <v>0</v>
      </c>
      <c r="E21" s="3">
        <f t="shared" si="2"/>
        <v>64.649011494252889</v>
      </c>
      <c r="F21" s="1">
        <f t="shared" si="3"/>
        <v>0</v>
      </c>
      <c r="G21" s="3">
        <f t="shared" si="4"/>
        <v>64.649011494252889</v>
      </c>
      <c r="H21" s="1">
        <f t="shared" si="5"/>
        <v>0</v>
      </c>
      <c r="I21" s="3">
        <f t="shared" si="6"/>
        <v>64.649011494252889</v>
      </c>
      <c r="J21" s="1">
        <f t="shared" si="7"/>
        <v>0</v>
      </c>
      <c r="K21" s="3">
        <f t="shared" si="8"/>
        <v>64.649011494252889</v>
      </c>
      <c r="L21" s="1">
        <f>IF(C21&lt;'TEST-VM'!F$62,1,0)</f>
        <v>0</v>
      </c>
      <c r="M21" s="1">
        <f t="shared" si="0"/>
        <v>1</v>
      </c>
    </row>
    <row r="22" spans="1:13" x14ac:dyDescent="0.25">
      <c r="A22" s="1">
        <v>21</v>
      </c>
      <c r="B22" s="3">
        <f>'TEST-VM'!E22</f>
        <v>-7.9243542857142826</v>
      </c>
      <c r="C22" s="3">
        <f>'TEST-VM'!G22</f>
        <v>7.9243542857142826</v>
      </c>
      <c r="D22" s="1">
        <f t="shared" si="1"/>
        <v>0</v>
      </c>
      <c r="E22" s="3">
        <f t="shared" si="2"/>
        <v>7.9243542857142826</v>
      </c>
      <c r="F22" s="1">
        <f t="shared" si="3"/>
        <v>1</v>
      </c>
      <c r="G22" s="3">
        <f t="shared" si="4"/>
        <v>0</v>
      </c>
      <c r="H22" s="1">
        <f t="shared" si="5"/>
        <v>1</v>
      </c>
      <c r="I22" s="3">
        <f t="shared" si="6"/>
        <v>0</v>
      </c>
      <c r="J22" s="1">
        <f t="shared" si="7"/>
        <v>1</v>
      </c>
      <c r="K22" s="3">
        <f t="shared" si="8"/>
        <v>0</v>
      </c>
      <c r="L22" s="1">
        <f>IF(C22&lt;'TEST-VM'!F$62,1,0)</f>
        <v>1</v>
      </c>
      <c r="M22" s="1">
        <f t="shared" si="0"/>
        <v>0</v>
      </c>
    </row>
    <row r="23" spans="1:13" x14ac:dyDescent="0.25">
      <c r="A23" s="1">
        <v>22</v>
      </c>
      <c r="B23" s="3">
        <f>'TEST-VM'!E23</f>
        <v>39.206281800391395</v>
      </c>
      <c r="C23" s="3">
        <f>'TEST-VM'!G23</f>
        <v>39.206281800391395</v>
      </c>
      <c r="D23" s="1">
        <f t="shared" si="1"/>
        <v>0</v>
      </c>
      <c r="E23" s="3">
        <f t="shared" si="2"/>
        <v>39.206281800391395</v>
      </c>
      <c r="F23" s="1">
        <f t="shared" si="3"/>
        <v>0</v>
      </c>
      <c r="G23" s="3">
        <f t="shared" si="4"/>
        <v>39.206281800391395</v>
      </c>
      <c r="H23" s="1">
        <f t="shared" si="5"/>
        <v>0</v>
      </c>
      <c r="I23" s="3">
        <f t="shared" si="6"/>
        <v>39.206281800391395</v>
      </c>
      <c r="J23" s="1">
        <f t="shared" si="7"/>
        <v>0</v>
      </c>
      <c r="K23" s="3">
        <f t="shared" si="8"/>
        <v>39.206281800391395</v>
      </c>
      <c r="L23" s="1">
        <f>IF(C23&lt;'TEST-VM'!F$62,1,0)</f>
        <v>0</v>
      </c>
      <c r="M23" s="1">
        <f t="shared" si="0"/>
        <v>1</v>
      </c>
    </row>
    <row r="24" spans="1:13" x14ac:dyDescent="0.25">
      <c r="A24" s="1">
        <v>23</v>
      </c>
      <c r="B24" s="3">
        <f>'TEST-VM'!E24</f>
        <v>-4.6972268907563004</v>
      </c>
      <c r="C24" s="3">
        <f>'TEST-VM'!G24</f>
        <v>4.6972268907563004</v>
      </c>
      <c r="D24" s="1">
        <f t="shared" si="1"/>
        <v>1</v>
      </c>
      <c r="E24" s="3">
        <f t="shared" si="2"/>
        <v>0</v>
      </c>
      <c r="F24" s="1">
        <f t="shared" si="3"/>
        <v>1</v>
      </c>
      <c r="G24" s="3">
        <f t="shared" si="4"/>
        <v>0</v>
      </c>
      <c r="H24" s="1">
        <f t="shared" si="5"/>
        <v>1</v>
      </c>
      <c r="I24" s="3">
        <f t="shared" si="6"/>
        <v>0</v>
      </c>
      <c r="J24" s="1">
        <f t="shared" si="7"/>
        <v>1</v>
      </c>
      <c r="K24" s="3">
        <f t="shared" si="8"/>
        <v>0</v>
      </c>
      <c r="L24" s="1">
        <f>IF(C24&lt;'TEST-VM'!F$62,1,0)</f>
        <v>1</v>
      </c>
      <c r="M24" s="1">
        <f t="shared" si="0"/>
        <v>0</v>
      </c>
    </row>
    <row r="25" spans="1:13" x14ac:dyDescent="0.25">
      <c r="A25" s="1">
        <v>24</v>
      </c>
      <c r="B25" s="3">
        <f>'TEST-VM'!E25</f>
        <v>-24.615834649815692</v>
      </c>
      <c r="C25" s="3">
        <f>'TEST-VM'!G25</f>
        <v>24.615834649815692</v>
      </c>
      <c r="D25" s="1">
        <f t="shared" si="1"/>
        <v>0</v>
      </c>
      <c r="E25" s="3">
        <f t="shared" si="2"/>
        <v>24.615834649815692</v>
      </c>
      <c r="F25" s="1">
        <f t="shared" si="3"/>
        <v>0</v>
      </c>
      <c r="G25" s="3">
        <f t="shared" si="4"/>
        <v>24.615834649815692</v>
      </c>
      <c r="H25" s="1">
        <f t="shared" si="5"/>
        <v>0</v>
      </c>
      <c r="I25" s="3">
        <f t="shared" si="6"/>
        <v>24.615834649815692</v>
      </c>
      <c r="J25" s="1">
        <f t="shared" si="7"/>
        <v>0</v>
      </c>
      <c r="K25" s="3">
        <f t="shared" si="8"/>
        <v>24.615834649815692</v>
      </c>
      <c r="L25" s="1">
        <f>IF(C25&lt;'TEST-VM'!F$62,1,0)</f>
        <v>0</v>
      </c>
      <c r="M25" s="1">
        <f t="shared" si="0"/>
        <v>0</v>
      </c>
    </row>
    <row r="26" spans="1:13" x14ac:dyDescent="0.25">
      <c r="A26" s="1">
        <v>25</v>
      </c>
      <c r="B26" s="3">
        <f>'TEST-VM'!E26</f>
        <v>19.218266666666654</v>
      </c>
      <c r="C26" s="3">
        <f>'TEST-VM'!G26</f>
        <v>19.218266666666654</v>
      </c>
      <c r="D26" s="1">
        <f t="shared" si="1"/>
        <v>0</v>
      </c>
      <c r="E26" s="3">
        <f t="shared" si="2"/>
        <v>19.218266666666654</v>
      </c>
      <c r="F26" s="1">
        <f t="shared" si="3"/>
        <v>0</v>
      </c>
      <c r="G26" s="3">
        <f t="shared" si="4"/>
        <v>19.218266666666654</v>
      </c>
      <c r="H26" s="1">
        <f t="shared" si="5"/>
        <v>0</v>
      </c>
      <c r="I26" s="3">
        <f t="shared" si="6"/>
        <v>19.218266666666654</v>
      </c>
      <c r="J26" s="1">
        <f t="shared" si="7"/>
        <v>1</v>
      </c>
      <c r="K26" s="3">
        <f t="shared" si="8"/>
        <v>0</v>
      </c>
      <c r="L26" s="1">
        <f>IF(C26&lt;'TEST-VM'!F$62,1,0)</f>
        <v>1</v>
      </c>
      <c r="M26" s="1">
        <f t="shared" si="0"/>
        <v>0</v>
      </c>
    </row>
    <row r="27" spans="1:13" x14ac:dyDescent="0.25">
      <c r="A27" s="1">
        <v>26</v>
      </c>
      <c r="B27" s="3">
        <f>'TEST-VM'!E27</f>
        <v>9.6282500000000013</v>
      </c>
      <c r="C27" s="3">
        <f>'TEST-VM'!G27</f>
        <v>9.6282500000000013</v>
      </c>
      <c r="D27" s="1">
        <f t="shared" si="1"/>
        <v>0</v>
      </c>
      <c r="E27" s="3">
        <f t="shared" si="2"/>
        <v>9.6282500000000013</v>
      </c>
      <c r="F27" s="1">
        <f t="shared" si="3"/>
        <v>1</v>
      </c>
      <c r="G27" s="3">
        <f t="shared" si="4"/>
        <v>0</v>
      </c>
      <c r="H27" s="1">
        <f t="shared" si="5"/>
        <v>1</v>
      </c>
      <c r="I27" s="3">
        <f t="shared" si="6"/>
        <v>0</v>
      </c>
      <c r="J27" s="1">
        <f t="shared" si="7"/>
        <v>1</v>
      </c>
      <c r="K27" s="3">
        <f t="shared" si="8"/>
        <v>0</v>
      </c>
      <c r="L27" s="1">
        <f>IF(C27&lt;'TEST-VM'!F$62,1,0)</f>
        <v>1</v>
      </c>
      <c r="M27" s="1">
        <f t="shared" si="0"/>
        <v>0</v>
      </c>
    </row>
    <row r="28" spans="1:13" x14ac:dyDescent="0.25">
      <c r="A28" s="1">
        <v>27</v>
      </c>
      <c r="B28" s="3">
        <f>'TEST-VM'!E28</f>
        <v>41.483397503208494</v>
      </c>
      <c r="C28" s="3">
        <f>'TEST-VM'!G28</f>
        <v>41.483397503208494</v>
      </c>
      <c r="D28" s="1">
        <f t="shared" si="1"/>
        <v>0</v>
      </c>
      <c r="E28" s="3">
        <f t="shared" si="2"/>
        <v>41.483397503208494</v>
      </c>
      <c r="F28" s="1">
        <f t="shared" si="3"/>
        <v>0</v>
      </c>
      <c r="G28" s="3">
        <f t="shared" si="4"/>
        <v>41.483397503208494</v>
      </c>
      <c r="H28" s="1">
        <f t="shared" si="5"/>
        <v>0</v>
      </c>
      <c r="I28" s="3">
        <f t="shared" si="6"/>
        <v>41.483397503208494</v>
      </c>
      <c r="J28" s="1">
        <f t="shared" si="7"/>
        <v>0</v>
      </c>
      <c r="K28" s="3">
        <f t="shared" si="8"/>
        <v>41.483397503208494</v>
      </c>
      <c r="L28" s="1">
        <f>IF(C28&lt;'TEST-VM'!F$62,1,0)</f>
        <v>0</v>
      </c>
      <c r="M28" s="1">
        <f t="shared" si="0"/>
        <v>1</v>
      </c>
    </row>
    <row r="29" spans="1:13" x14ac:dyDescent="0.25">
      <c r="A29" s="1">
        <v>28</v>
      </c>
      <c r="B29" s="3">
        <f>'TEST-VM'!E29</f>
        <v>38.718606465997766</v>
      </c>
      <c r="C29" s="3">
        <f>'TEST-VM'!G29</f>
        <v>38.718606465997766</v>
      </c>
      <c r="D29" s="1">
        <f t="shared" si="1"/>
        <v>0</v>
      </c>
      <c r="E29" s="3">
        <f t="shared" si="2"/>
        <v>38.718606465997766</v>
      </c>
      <c r="F29" s="1">
        <f t="shared" si="3"/>
        <v>0</v>
      </c>
      <c r="G29" s="3">
        <f t="shared" si="4"/>
        <v>38.718606465997766</v>
      </c>
      <c r="H29" s="1">
        <f t="shared" si="5"/>
        <v>0</v>
      </c>
      <c r="I29" s="3">
        <f t="shared" si="6"/>
        <v>38.718606465997766</v>
      </c>
      <c r="J29" s="1">
        <f t="shared" si="7"/>
        <v>0</v>
      </c>
      <c r="K29" s="3">
        <f t="shared" si="8"/>
        <v>38.718606465997766</v>
      </c>
      <c r="L29" s="1">
        <f>IF(C29&lt;'TEST-VM'!F$62,1,0)</f>
        <v>0</v>
      </c>
      <c r="M29" s="1">
        <f t="shared" si="0"/>
        <v>1</v>
      </c>
    </row>
    <row r="30" spans="1:13" x14ac:dyDescent="0.25">
      <c r="A30" s="1">
        <v>29</v>
      </c>
      <c r="B30" s="3">
        <f>'TEST-VM'!E30</f>
        <v>-21.539426934097413</v>
      </c>
      <c r="C30" s="3">
        <f>'TEST-VM'!G30</f>
        <v>21.539426934097413</v>
      </c>
      <c r="D30" s="1">
        <f t="shared" si="1"/>
        <v>0</v>
      </c>
      <c r="E30" s="3">
        <f t="shared" si="2"/>
        <v>21.539426934097413</v>
      </c>
      <c r="F30" s="1">
        <f t="shared" si="3"/>
        <v>0</v>
      </c>
      <c r="G30" s="3">
        <f t="shared" si="4"/>
        <v>21.539426934097413</v>
      </c>
      <c r="H30" s="1">
        <f t="shared" si="5"/>
        <v>0</v>
      </c>
      <c r="I30" s="3">
        <f t="shared" si="6"/>
        <v>21.539426934097413</v>
      </c>
      <c r="J30" s="1">
        <f t="shared" si="7"/>
        <v>0</v>
      </c>
      <c r="K30" s="3">
        <f t="shared" si="8"/>
        <v>21.539426934097413</v>
      </c>
      <c r="L30" s="1">
        <f>IF(C30&lt;'TEST-VM'!F$62,1,0)</f>
        <v>0</v>
      </c>
      <c r="M30" s="1">
        <f t="shared" si="0"/>
        <v>0</v>
      </c>
    </row>
    <row r="31" spans="1:13" x14ac:dyDescent="0.25">
      <c r="A31" s="1">
        <v>30</v>
      </c>
      <c r="B31" s="3">
        <f>'TEST-VM'!E31</f>
        <v>-8.3859882352941124</v>
      </c>
      <c r="C31" s="3">
        <f>'TEST-VM'!G31</f>
        <v>8.3859882352941124</v>
      </c>
      <c r="D31" s="1">
        <f t="shared" si="1"/>
        <v>0</v>
      </c>
      <c r="E31" s="3">
        <f t="shared" si="2"/>
        <v>8.3859882352941124</v>
      </c>
      <c r="F31" s="1">
        <f t="shared" si="3"/>
        <v>1</v>
      </c>
      <c r="G31" s="3">
        <f t="shared" si="4"/>
        <v>0</v>
      </c>
      <c r="H31" s="1">
        <f t="shared" si="5"/>
        <v>1</v>
      </c>
      <c r="I31" s="3">
        <f t="shared" si="6"/>
        <v>0</v>
      </c>
      <c r="J31" s="1">
        <f t="shared" si="7"/>
        <v>1</v>
      </c>
      <c r="K31" s="3">
        <f t="shared" si="8"/>
        <v>0</v>
      </c>
      <c r="L31" s="1">
        <f>IF(C31&lt;'TEST-VM'!F$62,1,0)</f>
        <v>1</v>
      </c>
      <c r="M31" s="1">
        <f t="shared" si="0"/>
        <v>0</v>
      </c>
    </row>
    <row r="32" spans="1:13" x14ac:dyDescent="0.25">
      <c r="A32" s="1">
        <v>31</v>
      </c>
      <c r="B32" s="3">
        <f>'TEST-VM'!E32</f>
        <v>-8.0617786885245852</v>
      </c>
      <c r="C32" s="3">
        <f>'TEST-VM'!G32</f>
        <v>8.0617786885245852</v>
      </c>
      <c r="D32" s="1">
        <f t="shared" si="1"/>
        <v>0</v>
      </c>
      <c r="E32" s="3">
        <f t="shared" si="2"/>
        <v>8.0617786885245852</v>
      </c>
      <c r="F32" s="1">
        <f t="shared" si="3"/>
        <v>1</v>
      </c>
      <c r="G32" s="3">
        <f t="shared" si="4"/>
        <v>0</v>
      </c>
      <c r="H32" s="1">
        <f t="shared" si="5"/>
        <v>1</v>
      </c>
      <c r="I32" s="3">
        <f t="shared" si="6"/>
        <v>0</v>
      </c>
      <c r="J32" s="1">
        <f t="shared" si="7"/>
        <v>1</v>
      </c>
      <c r="K32" s="3">
        <f t="shared" si="8"/>
        <v>0</v>
      </c>
      <c r="L32" s="1">
        <f>IF(C32&lt;'TEST-VM'!F$62,1,0)</f>
        <v>1</v>
      </c>
      <c r="M32" s="1">
        <f t="shared" si="0"/>
        <v>0</v>
      </c>
    </row>
    <row r="33" spans="1:13" x14ac:dyDescent="0.25">
      <c r="A33" s="1">
        <v>32</v>
      </c>
      <c r="B33" s="3">
        <f>'TEST-VM'!E33</f>
        <v>13.240756521739128</v>
      </c>
      <c r="C33" s="3">
        <f>'TEST-VM'!G33</f>
        <v>13.240756521739128</v>
      </c>
      <c r="D33" s="1">
        <f t="shared" si="1"/>
        <v>0</v>
      </c>
      <c r="E33" s="3">
        <f t="shared" si="2"/>
        <v>13.240756521739128</v>
      </c>
      <c r="F33" s="1">
        <f t="shared" si="3"/>
        <v>0</v>
      </c>
      <c r="G33" s="3">
        <f t="shared" si="4"/>
        <v>13.240756521739128</v>
      </c>
      <c r="H33" s="1">
        <f t="shared" si="5"/>
        <v>1</v>
      </c>
      <c r="I33" s="3">
        <f t="shared" si="6"/>
        <v>0</v>
      </c>
      <c r="J33" s="1">
        <f t="shared" si="7"/>
        <v>1</v>
      </c>
      <c r="K33" s="3">
        <f t="shared" si="8"/>
        <v>0</v>
      </c>
      <c r="L33" s="1">
        <f>IF(C33&lt;'TEST-VM'!F$62,1,0)</f>
        <v>1</v>
      </c>
      <c r="M33" s="1">
        <f t="shared" si="0"/>
        <v>0</v>
      </c>
    </row>
    <row r="34" spans="1:13" x14ac:dyDescent="0.25">
      <c r="A34" s="1">
        <v>33</v>
      </c>
      <c r="B34" s="3">
        <f>'TEST-VM'!E34</f>
        <v>-18.400055214723924</v>
      </c>
      <c r="C34" s="3">
        <f>'TEST-VM'!G34</f>
        <v>18.400055214723924</v>
      </c>
      <c r="D34" s="1">
        <f t="shared" si="1"/>
        <v>0</v>
      </c>
      <c r="E34" s="3">
        <f t="shared" si="2"/>
        <v>18.400055214723924</v>
      </c>
      <c r="F34" s="1">
        <f t="shared" si="3"/>
        <v>0</v>
      </c>
      <c r="G34" s="3">
        <f t="shared" si="4"/>
        <v>18.400055214723924</v>
      </c>
      <c r="H34" s="1">
        <f t="shared" si="5"/>
        <v>0</v>
      </c>
      <c r="I34" s="3">
        <f t="shared" si="6"/>
        <v>18.400055214723924</v>
      </c>
      <c r="J34" s="1">
        <f t="shared" si="7"/>
        <v>1</v>
      </c>
      <c r="K34" s="3">
        <f t="shared" si="8"/>
        <v>0</v>
      </c>
      <c r="L34" s="1">
        <f>IF(C34&lt;'TEST-VM'!F$62,1,0)</f>
        <v>1</v>
      </c>
      <c r="M34" s="1">
        <f t="shared" ref="M34:M54" si="9">IF(B34&gt;20,1,0)</f>
        <v>0</v>
      </c>
    </row>
    <row r="35" spans="1:13" x14ac:dyDescent="0.25">
      <c r="A35" s="1">
        <v>34</v>
      </c>
      <c r="B35" s="3">
        <f>'TEST-VM'!E35</f>
        <v>4.1758980392156779</v>
      </c>
      <c r="C35" s="3">
        <f>'TEST-VM'!G35</f>
        <v>4.1758980392156779</v>
      </c>
      <c r="D35" s="1">
        <f t="shared" si="1"/>
        <v>1</v>
      </c>
      <c r="E35" s="3">
        <f t="shared" si="2"/>
        <v>0</v>
      </c>
      <c r="F35" s="1">
        <f t="shared" si="3"/>
        <v>1</v>
      </c>
      <c r="G35" s="3">
        <f t="shared" si="4"/>
        <v>0</v>
      </c>
      <c r="H35" s="1">
        <f t="shared" si="5"/>
        <v>1</v>
      </c>
      <c r="I35" s="3">
        <f t="shared" si="6"/>
        <v>0</v>
      </c>
      <c r="J35" s="1">
        <f t="shared" si="7"/>
        <v>1</v>
      </c>
      <c r="K35" s="3">
        <f t="shared" si="8"/>
        <v>0</v>
      </c>
      <c r="L35" s="1">
        <f>IF(C35&lt;'TEST-VM'!F$62,1,0)</f>
        <v>1</v>
      </c>
      <c r="M35" s="1">
        <f t="shared" si="9"/>
        <v>0</v>
      </c>
    </row>
    <row r="36" spans="1:13" x14ac:dyDescent="0.25">
      <c r="A36" s="1">
        <v>35</v>
      </c>
      <c r="B36" s="3">
        <f>'TEST-VM'!E36</f>
        <v>-2.0391228070175491</v>
      </c>
      <c r="C36" s="3">
        <f>'TEST-VM'!G36</f>
        <v>2.0391228070175491</v>
      </c>
      <c r="D36" s="1">
        <f t="shared" si="1"/>
        <v>1</v>
      </c>
      <c r="E36" s="3">
        <f t="shared" si="2"/>
        <v>0</v>
      </c>
      <c r="F36" s="1">
        <f t="shared" si="3"/>
        <v>1</v>
      </c>
      <c r="G36" s="3">
        <f t="shared" si="4"/>
        <v>0</v>
      </c>
      <c r="H36" s="1">
        <f t="shared" si="5"/>
        <v>1</v>
      </c>
      <c r="I36" s="3">
        <f t="shared" si="6"/>
        <v>0</v>
      </c>
      <c r="J36" s="1">
        <f t="shared" si="7"/>
        <v>1</v>
      </c>
      <c r="K36" s="3">
        <f t="shared" si="8"/>
        <v>0</v>
      </c>
      <c r="L36" s="1">
        <f>IF(C36&lt;'TEST-VM'!F$62,1,0)</f>
        <v>1</v>
      </c>
      <c r="M36" s="1">
        <f t="shared" si="9"/>
        <v>0</v>
      </c>
    </row>
    <row r="37" spans="1:13" x14ac:dyDescent="0.25">
      <c r="A37" s="1">
        <v>36</v>
      </c>
      <c r="B37" s="3">
        <f>'TEST-VM'!E37</f>
        <v>14.085169230769232</v>
      </c>
      <c r="C37" s="3">
        <f>'TEST-VM'!G37</f>
        <v>14.085169230769232</v>
      </c>
      <c r="D37" s="1">
        <f t="shared" si="1"/>
        <v>0</v>
      </c>
      <c r="E37" s="3">
        <f t="shared" si="2"/>
        <v>14.085169230769232</v>
      </c>
      <c r="F37" s="1">
        <f t="shared" si="3"/>
        <v>0</v>
      </c>
      <c r="G37" s="3">
        <f t="shared" si="4"/>
        <v>14.085169230769232</v>
      </c>
      <c r="H37" s="1">
        <f t="shared" si="5"/>
        <v>1</v>
      </c>
      <c r="I37" s="3">
        <f t="shared" si="6"/>
        <v>0</v>
      </c>
      <c r="J37" s="1">
        <f t="shared" si="7"/>
        <v>1</v>
      </c>
      <c r="K37" s="3">
        <f t="shared" si="8"/>
        <v>0</v>
      </c>
      <c r="L37" s="1">
        <f>IF(C37&lt;'TEST-VM'!F$62,1,0)</f>
        <v>1</v>
      </c>
      <c r="M37" s="1">
        <f t="shared" si="9"/>
        <v>0</v>
      </c>
    </row>
    <row r="38" spans="1:13" x14ac:dyDescent="0.25">
      <c r="A38" s="1">
        <v>37</v>
      </c>
      <c r="B38" s="3">
        <f>'TEST-VM'!E38</f>
        <v>-7.11490909090909</v>
      </c>
      <c r="C38" s="3">
        <f>'TEST-VM'!G38</f>
        <v>7.11490909090909</v>
      </c>
      <c r="D38" s="1">
        <f t="shared" si="1"/>
        <v>0</v>
      </c>
      <c r="E38" s="3">
        <f t="shared" si="2"/>
        <v>7.11490909090909</v>
      </c>
      <c r="F38" s="1">
        <f t="shared" si="3"/>
        <v>1</v>
      </c>
      <c r="G38" s="3">
        <f t="shared" si="4"/>
        <v>0</v>
      </c>
      <c r="H38" s="1">
        <f t="shared" si="5"/>
        <v>1</v>
      </c>
      <c r="I38" s="3">
        <f t="shared" si="6"/>
        <v>0</v>
      </c>
      <c r="J38" s="1">
        <f t="shared" si="7"/>
        <v>1</v>
      </c>
      <c r="K38" s="3">
        <f t="shared" si="8"/>
        <v>0</v>
      </c>
      <c r="L38" s="1">
        <f>IF(C38&lt;'TEST-VM'!F$62,1,0)</f>
        <v>1</v>
      </c>
      <c r="M38" s="1">
        <f t="shared" si="9"/>
        <v>0</v>
      </c>
    </row>
    <row r="39" spans="1:13" x14ac:dyDescent="0.25">
      <c r="A39" s="1">
        <v>38</v>
      </c>
      <c r="B39" s="3">
        <f>'TEST-VM'!E39</f>
        <v>-10.57578494623656</v>
      </c>
      <c r="C39" s="3">
        <f>'TEST-VM'!G39</f>
        <v>10.57578494623656</v>
      </c>
      <c r="D39" s="1">
        <f t="shared" si="1"/>
        <v>0</v>
      </c>
      <c r="E39" s="3">
        <f t="shared" si="2"/>
        <v>10.57578494623656</v>
      </c>
      <c r="F39" s="1">
        <f t="shared" si="3"/>
        <v>0</v>
      </c>
      <c r="G39" s="3">
        <f t="shared" si="4"/>
        <v>10.57578494623656</v>
      </c>
      <c r="H39" s="1">
        <f t="shared" si="5"/>
        <v>1</v>
      </c>
      <c r="I39" s="3">
        <f t="shared" si="6"/>
        <v>0</v>
      </c>
      <c r="J39" s="1">
        <f t="shared" si="7"/>
        <v>1</v>
      </c>
      <c r="K39" s="3">
        <f t="shared" si="8"/>
        <v>0</v>
      </c>
      <c r="L39" s="1">
        <f>IF(C39&lt;'TEST-VM'!F$62,1,0)</f>
        <v>1</v>
      </c>
      <c r="M39" s="1">
        <f t="shared" si="9"/>
        <v>0</v>
      </c>
    </row>
    <row r="40" spans="1:13" x14ac:dyDescent="0.25">
      <c r="A40" s="1">
        <v>39</v>
      </c>
      <c r="B40" s="3">
        <f>'TEST-VM'!E40</f>
        <v>-12.745345844504024</v>
      </c>
      <c r="C40" s="3">
        <f>'TEST-VM'!G40</f>
        <v>12.745345844504024</v>
      </c>
      <c r="D40" s="1">
        <f t="shared" si="1"/>
        <v>0</v>
      </c>
      <c r="E40" s="3">
        <f t="shared" si="2"/>
        <v>12.745345844504024</v>
      </c>
      <c r="F40" s="1">
        <f t="shared" si="3"/>
        <v>0</v>
      </c>
      <c r="G40" s="3">
        <f t="shared" si="4"/>
        <v>12.745345844504024</v>
      </c>
      <c r="H40" s="1">
        <f t="shared" si="5"/>
        <v>1</v>
      </c>
      <c r="I40" s="3">
        <f t="shared" si="6"/>
        <v>0</v>
      </c>
      <c r="J40" s="1">
        <f t="shared" si="7"/>
        <v>1</v>
      </c>
      <c r="K40" s="3">
        <f t="shared" si="8"/>
        <v>0</v>
      </c>
      <c r="L40" s="1">
        <f>IF(C40&lt;'TEST-VM'!F$62,1,0)</f>
        <v>1</v>
      </c>
      <c r="M40" s="1">
        <f t="shared" si="9"/>
        <v>0</v>
      </c>
    </row>
    <row r="41" spans="1:13" x14ac:dyDescent="0.25">
      <c r="A41" s="1">
        <v>40</v>
      </c>
      <c r="B41" s="3">
        <f>'TEST-VM'!E41</f>
        <v>-3.5730434782608698</v>
      </c>
      <c r="C41" s="3">
        <f>'TEST-VM'!G41</f>
        <v>3.5730434782608698</v>
      </c>
      <c r="D41" s="1">
        <f t="shared" si="1"/>
        <v>1</v>
      </c>
      <c r="E41" s="3">
        <f t="shared" si="2"/>
        <v>0</v>
      </c>
      <c r="F41" s="1">
        <f t="shared" si="3"/>
        <v>1</v>
      </c>
      <c r="G41" s="3">
        <f t="shared" si="4"/>
        <v>0</v>
      </c>
      <c r="H41" s="1">
        <f t="shared" si="5"/>
        <v>1</v>
      </c>
      <c r="I41" s="3">
        <f t="shared" si="6"/>
        <v>0</v>
      </c>
      <c r="J41" s="1">
        <f t="shared" si="7"/>
        <v>1</v>
      </c>
      <c r="K41" s="3">
        <f t="shared" si="8"/>
        <v>0</v>
      </c>
      <c r="L41" s="1">
        <f>IF(C41&lt;'TEST-VM'!F$62,1,0)</f>
        <v>1</v>
      </c>
      <c r="M41" s="1">
        <f t="shared" si="9"/>
        <v>0</v>
      </c>
    </row>
    <row r="42" spans="1:13" x14ac:dyDescent="0.25">
      <c r="A42" s="1">
        <v>41</v>
      </c>
      <c r="B42" s="3">
        <f>'TEST-VM'!E42</f>
        <v>-7.528562043795624</v>
      </c>
      <c r="C42" s="3">
        <f>'TEST-VM'!G42</f>
        <v>7.528562043795624</v>
      </c>
      <c r="D42" s="1">
        <f t="shared" si="1"/>
        <v>0</v>
      </c>
      <c r="E42" s="3">
        <f t="shared" si="2"/>
        <v>7.528562043795624</v>
      </c>
      <c r="F42" s="1">
        <f t="shared" si="3"/>
        <v>1</v>
      </c>
      <c r="G42" s="3">
        <f t="shared" si="4"/>
        <v>0</v>
      </c>
      <c r="H42" s="1">
        <f t="shared" si="5"/>
        <v>1</v>
      </c>
      <c r="I42" s="3">
        <f t="shared" si="6"/>
        <v>0</v>
      </c>
      <c r="J42" s="1">
        <f t="shared" si="7"/>
        <v>1</v>
      </c>
      <c r="K42" s="3">
        <f t="shared" si="8"/>
        <v>0</v>
      </c>
      <c r="L42" s="1">
        <f>IF(C42&lt;'TEST-VM'!F$62,1,0)</f>
        <v>1</v>
      </c>
      <c r="M42" s="1">
        <f t="shared" si="9"/>
        <v>0</v>
      </c>
    </row>
    <row r="43" spans="1:13" x14ac:dyDescent="0.25">
      <c r="A43" s="1">
        <v>42</v>
      </c>
      <c r="B43" s="3">
        <f>'TEST-VM'!E43</f>
        <v>0.93466666666666665</v>
      </c>
      <c r="C43" s="3">
        <f>'TEST-VM'!G43</f>
        <v>0.93466666666666665</v>
      </c>
      <c r="D43" s="1">
        <f t="shared" si="1"/>
        <v>1</v>
      </c>
      <c r="E43" s="3">
        <f t="shared" si="2"/>
        <v>0</v>
      </c>
      <c r="F43" s="1">
        <f t="shared" si="3"/>
        <v>1</v>
      </c>
      <c r="G43" s="3">
        <f t="shared" si="4"/>
        <v>0</v>
      </c>
      <c r="H43" s="1">
        <f t="shared" si="5"/>
        <v>1</v>
      </c>
      <c r="I43" s="3">
        <f t="shared" si="6"/>
        <v>0</v>
      </c>
      <c r="J43" s="1">
        <f t="shared" si="7"/>
        <v>1</v>
      </c>
      <c r="K43" s="3">
        <f t="shared" si="8"/>
        <v>0</v>
      </c>
      <c r="L43" s="1">
        <f>IF(C43&lt;'TEST-VM'!F$62,1,0)</f>
        <v>1</v>
      </c>
      <c r="M43" s="1">
        <f t="shared" si="9"/>
        <v>0</v>
      </c>
    </row>
    <row r="44" spans="1:13" x14ac:dyDescent="0.25">
      <c r="A44" s="1">
        <v>43</v>
      </c>
      <c r="B44" s="3">
        <f>'TEST-VM'!E44</f>
        <v>31.258986111111113</v>
      </c>
      <c r="C44" s="3">
        <f>'TEST-VM'!G44</f>
        <v>31.258986111111113</v>
      </c>
      <c r="D44" s="1">
        <f t="shared" si="1"/>
        <v>0</v>
      </c>
      <c r="E44" s="3">
        <f t="shared" si="2"/>
        <v>31.258986111111113</v>
      </c>
      <c r="F44" s="1">
        <f t="shared" si="3"/>
        <v>0</v>
      </c>
      <c r="G44" s="3">
        <f t="shared" si="4"/>
        <v>31.258986111111113</v>
      </c>
      <c r="H44" s="1">
        <f t="shared" si="5"/>
        <v>0</v>
      </c>
      <c r="I44" s="3">
        <f t="shared" si="6"/>
        <v>31.258986111111113</v>
      </c>
      <c r="J44" s="1">
        <f t="shared" si="7"/>
        <v>0</v>
      </c>
      <c r="K44" s="3">
        <f t="shared" si="8"/>
        <v>31.258986111111113</v>
      </c>
      <c r="L44" s="1">
        <f>IF(C44&lt;'TEST-VM'!F$62,1,0)</f>
        <v>0</v>
      </c>
      <c r="M44" s="1">
        <f t="shared" si="9"/>
        <v>1</v>
      </c>
    </row>
    <row r="45" spans="1:13" x14ac:dyDescent="0.25">
      <c r="A45" s="1">
        <v>44</v>
      </c>
      <c r="B45" s="3">
        <f>'TEST-VM'!E45</f>
        <v>-5.3137906137184157</v>
      </c>
      <c r="C45" s="3">
        <f>'TEST-VM'!G45</f>
        <v>5.3137906137184157</v>
      </c>
      <c r="D45" s="1">
        <f t="shared" si="1"/>
        <v>0</v>
      </c>
      <c r="E45" s="3">
        <f t="shared" si="2"/>
        <v>5.3137906137184157</v>
      </c>
      <c r="F45" s="1">
        <f t="shared" si="3"/>
        <v>1</v>
      </c>
      <c r="G45" s="3">
        <f t="shared" si="4"/>
        <v>0</v>
      </c>
      <c r="H45" s="1">
        <f t="shared" si="5"/>
        <v>1</v>
      </c>
      <c r="I45" s="3">
        <f t="shared" si="6"/>
        <v>0</v>
      </c>
      <c r="J45" s="1">
        <f t="shared" si="7"/>
        <v>1</v>
      </c>
      <c r="K45" s="3">
        <f t="shared" si="8"/>
        <v>0</v>
      </c>
      <c r="L45" s="1">
        <f>IF(C45&lt;'TEST-VM'!F$62,1,0)</f>
        <v>1</v>
      </c>
      <c r="M45" s="1">
        <f t="shared" si="9"/>
        <v>0</v>
      </c>
    </row>
    <row r="46" spans="1:13" x14ac:dyDescent="0.25">
      <c r="A46" s="1">
        <v>45</v>
      </c>
      <c r="B46" s="3">
        <f>'TEST-VM'!E46</f>
        <v>19.513108661417323</v>
      </c>
      <c r="C46" s="3">
        <f>'TEST-VM'!G46</f>
        <v>19.513108661417323</v>
      </c>
      <c r="D46" s="1">
        <f t="shared" si="1"/>
        <v>0</v>
      </c>
      <c r="E46" s="3">
        <f t="shared" si="2"/>
        <v>19.513108661417323</v>
      </c>
      <c r="F46" s="1">
        <f t="shared" si="3"/>
        <v>0</v>
      </c>
      <c r="G46" s="3">
        <f t="shared" si="4"/>
        <v>19.513108661417323</v>
      </c>
      <c r="H46" s="1">
        <f t="shared" si="5"/>
        <v>0</v>
      </c>
      <c r="I46" s="3">
        <f t="shared" si="6"/>
        <v>19.513108661417323</v>
      </c>
      <c r="J46" s="1">
        <f t="shared" si="7"/>
        <v>1</v>
      </c>
      <c r="K46" s="3">
        <f t="shared" si="8"/>
        <v>0</v>
      </c>
      <c r="L46" s="1">
        <f>IF(C46&lt;'TEST-VM'!F$62,1,0)</f>
        <v>1</v>
      </c>
      <c r="M46" s="1">
        <f t="shared" si="9"/>
        <v>0</v>
      </c>
    </row>
    <row r="47" spans="1:13" x14ac:dyDescent="0.25">
      <c r="A47" s="1">
        <v>46</v>
      </c>
      <c r="B47" s="3">
        <f>'TEST-VM'!E47</f>
        <v>-7.6184253690541315</v>
      </c>
      <c r="C47" s="3">
        <f>'TEST-VM'!G47</f>
        <v>7.6184253690541315</v>
      </c>
      <c r="D47" s="1">
        <f t="shared" si="1"/>
        <v>0</v>
      </c>
      <c r="E47" s="3">
        <f t="shared" si="2"/>
        <v>7.6184253690541315</v>
      </c>
      <c r="F47" s="1">
        <f t="shared" si="3"/>
        <v>1</v>
      </c>
      <c r="G47" s="3">
        <f t="shared" si="4"/>
        <v>0</v>
      </c>
      <c r="H47" s="1">
        <f t="shared" si="5"/>
        <v>1</v>
      </c>
      <c r="I47" s="3">
        <f t="shared" si="6"/>
        <v>0</v>
      </c>
      <c r="J47" s="1">
        <f t="shared" si="7"/>
        <v>1</v>
      </c>
      <c r="K47" s="3">
        <f t="shared" si="8"/>
        <v>0</v>
      </c>
      <c r="L47" s="1">
        <f>IF(C47&lt;'TEST-VM'!F$62,1,0)</f>
        <v>1</v>
      </c>
      <c r="M47" s="1">
        <f t="shared" si="9"/>
        <v>0</v>
      </c>
    </row>
    <row r="48" spans="1:13" x14ac:dyDescent="0.25">
      <c r="A48" s="1">
        <v>47</v>
      </c>
      <c r="B48" s="3">
        <f>'TEST-VM'!E48</f>
        <v>-22.782556976097837</v>
      </c>
      <c r="C48" s="3">
        <f>'TEST-VM'!G48</f>
        <v>22.782556976097837</v>
      </c>
      <c r="D48" s="1">
        <f t="shared" si="1"/>
        <v>0</v>
      </c>
      <c r="E48" s="3">
        <f t="shared" si="2"/>
        <v>22.782556976097837</v>
      </c>
      <c r="F48" s="1">
        <f t="shared" si="3"/>
        <v>0</v>
      </c>
      <c r="G48" s="3">
        <f t="shared" si="4"/>
        <v>22.782556976097837</v>
      </c>
      <c r="H48" s="1">
        <f t="shared" si="5"/>
        <v>0</v>
      </c>
      <c r="I48" s="3">
        <f t="shared" si="6"/>
        <v>22.782556976097837</v>
      </c>
      <c r="J48" s="1">
        <f t="shared" si="7"/>
        <v>0</v>
      </c>
      <c r="K48" s="3">
        <f t="shared" si="8"/>
        <v>22.782556976097837</v>
      </c>
      <c r="L48" s="1">
        <f>IF(C48&lt;'TEST-VM'!F$62,1,0)</f>
        <v>0</v>
      </c>
      <c r="M48" s="1">
        <f t="shared" si="9"/>
        <v>0</v>
      </c>
    </row>
    <row r="49" spans="1:14" x14ac:dyDescent="0.25">
      <c r="A49" s="1">
        <v>48</v>
      </c>
      <c r="B49" s="3">
        <f>'TEST-VM'!E49</f>
        <v>-20.887789062499994</v>
      </c>
      <c r="C49" s="3">
        <f>'TEST-VM'!G49</f>
        <v>20.887789062499994</v>
      </c>
      <c r="D49" s="1">
        <f t="shared" si="1"/>
        <v>0</v>
      </c>
      <c r="E49" s="3">
        <f t="shared" si="2"/>
        <v>20.887789062499994</v>
      </c>
      <c r="F49" s="1">
        <f t="shared" si="3"/>
        <v>0</v>
      </c>
      <c r="G49" s="3">
        <f t="shared" si="4"/>
        <v>20.887789062499994</v>
      </c>
      <c r="H49" s="1">
        <f t="shared" si="5"/>
        <v>0</v>
      </c>
      <c r="I49" s="3">
        <f t="shared" si="6"/>
        <v>20.887789062499994</v>
      </c>
      <c r="J49" s="1">
        <f t="shared" si="7"/>
        <v>0</v>
      </c>
      <c r="K49" s="3">
        <f t="shared" si="8"/>
        <v>20.887789062499994</v>
      </c>
      <c r="L49" s="1">
        <f>IF(C49&lt;'TEST-VM'!F$62,1,0)</f>
        <v>0</v>
      </c>
      <c r="M49" s="1">
        <f t="shared" si="9"/>
        <v>0</v>
      </c>
    </row>
    <row r="50" spans="1:14" x14ac:dyDescent="0.25">
      <c r="A50" s="1">
        <v>49</v>
      </c>
      <c r="B50" s="3">
        <f>'TEST-VM'!E50</f>
        <v>-23.397730158730155</v>
      </c>
      <c r="C50" s="3">
        <f>'TEST-VM'!G50</f>
        <v>23.397730158730155</v>
      </c>
      <c r="D50" s="1">
        <f t="shared" si="1"/>
        <v>0</v>
      </c>
      <c r="E50" s="3">
        <f t="shared" si="2"/>
        <v>23.397730158730155</v>
      </c>
      <c r="F50" s="1">
        <f t="shared" si="3"/>
        <v>0</v>
      </c>
      <c r="G50" s="3">
        <f t="shared" si="4"/>
        <v>23.397730158730155</v>
      </c>
      <c r="H50" s="1">
        <f t="shared" si="5"/>
        <v>0</v>
      </c>
      <c r="I50" s="3">
        <f t="shared" si="6"/>
        <v>23.397730158730155</v>
      </c>
      <c r="J50" s="1">
        <f t="shared" si="7"/>
        <v>0</v>
      </c>
      <c r="K50" s="3">
        <f t="shared" si="8"/>
        <v>23.397730158730155</v>
      </c>
      <c r="L50" s="1">
        <f>IF(C50&lt;'TEST-VM'!F$62,1,0)</f>
        <v>0</v>
      </c>
      <c r="M50" s="1">
        <f t="shared" si="9"/>
        <v>0</v>
      </c>
    </row>
    <row r="51" spans="1:14" x14ac:dyDescent="0.25">
      <c r="A51" s="1">
        <v>50</v>
      </c>
      <c r="B51" s="3">
        <f>'TEST-VM'!E51</f>
        <v>-2.3873599999999979</v>
      </c>
      <c r="C51" s="3">
        <f>'TEST-VM'!G51</f>
        <v>2.3873599999999979</v>
      </c>
      <c r="D51" s="1">
        <f t="shared" si="1"/>
        <v>1</v>
      </c>
      <c r="E51" s="3">
        <f t="shared" si="2"/>
        <v>0</v>
      </c>
      <c r="F51" s="1">
        <f t="shared" si="3"/>
        <v>1</v>
      </c>
      <c r="G51" s="3">
        <f t="shared" si="4"/>
        <v>0</v>
      </c>
      <c r="H51" s="1">
        <f t="shared" si="5"/>
        <v>1</v>
      </c>
      <c r="I51" s="3">
        <f t="shared" si="6"/>
        <v>0</v>
      </c>
      <c r="J51" s="1">
        <f t="shared" si="7"/>
        <v>1</v>
      </c>
      <c r="K51" s="3">
        <f t="shared" si="8"/>
        <v>0</v>
      </c>
      <c r="L51" s="1">
        <f>IF(C51&lt;'TEST-VM'!F$62,1,0)</f>
        <v>1</v>
      </c>
      <c r="M51" s="1">
        <f t="shared" si="9"/>
        <v>0</v>
      </c>
    </row>
    <row r="52" spans="1:14" x14ac:dyDescent="0.25">
      <c r="A52" s="1">
        <v>51</v>
      </c>
      <c r="B52" s="3">
        <f>'TEST-VM'!E52</f>
        <v>9.7955157894736899</v>
      </c>
      <c r="C52" s="3">
        <f>'TEST-VM'!G52</f>
        <v>9.7955157894736899</v>
      </c>
      <c r="D52" s="1">
        <f t="shared" si="1"/>
        <v>0</v>
      </c>
      <c r="E52" s="3">
        <f t="shared" si="2"/>
        <v>9.7955157894736899</v>
      </c>
      <c r="F52" s="1">
        <f t="shared" si="3"/>
        <v>1</v>
      </c>
      <c r="G52" s="3">
        <f t="shared" si="4"/>
        <v>0</v>
      </c>
      <c r="H52" s="1">
        <f t="shared" si="5"/>
        <v>1</v>
      </c>
      <c r="I52" s="3">
        <f t="shared" si="6"/>
        <v>0</v>
      </c>
      <c r="J52" s="1">
        <f t="shared" si="7"/>
        <v>1</v>
      </c>
      <c r="K52" s="3">
        <f t="shared" si="8"/>
        <v>0</v>
      </c>
      <c r="L52" s="1">
        <f>IF(C52&lt;'TEST-VM'!F$62,1,0)</f>
        <v>1</v>
      </c>
      <c r="M52" s="1">
        <f t="shared" si="9"/>
        <v>0</v>
      </c>
      <c r="N52" t="s">
        <v>39</v>
      </c>
    </row>
    <row r="53" spans="1:14" x14ac:dyDescent="0.25">
      <c r="A53" s="1">
        <v>52</v>
      </c>
      <c r="B53" s="3">
        <f>'TEST-VM'!E53</f>
        <v>16.271008547008545</v>
      </c>
      <c r="C53" s="3">
        <f>'TEST-VM'!G53</f>
        <v>16.271008547008545</v>
      </c>
      <c r="D53" s="1">
        <f t="shared" si="1"/>
        <v>0</v>
      </c>
      <c r="E53" s="3">
        <f t="shared" si="2"/>
        <v>16.271008547008545</v>
      </c>
      <c r="F53" s="1">
        <f t="shared" si="3"/>
        <v>0</v>
      </c>
      <c r="G53" s="3">
        <f t="shared" si="4"/>
        <v>16.271008547008545</v>
      </c>
      <c r="H53" s="1">
        <f t="shared" si="5"/>
        <v>0</v>
      </c>
      <c r="I53" s="3">
        <f t="shared" si="6"/>
        <v>16.271008547008545</v>
      </c>
      <c r="J53" s="1">
        <f t="shared" si="7"/>
        <v>1</v>
      </c>
      <c r="K53" s="3">
        <f t="shared" si="8"/>
        <v>0</v>
      </c>
      <c r="L53" s="1">
        <f>IF(C53&lt;'TEST-VM'!F$62,1,0)</f>
        <v>1</v>
      </c>
      <c r="M53" s="1">
        <f t="shared" si="9"/>
        <v>0</v>
      </c>
    </row>
    <row r="54" spans="1:14" x14ac:dyDescent="0.25">
      <c r="A54" s="1">
        <v>53</v>
      </c>
      <c r="B54" s="3">
        <f>'TEST-VM'!E54</f>
        <v>37.682223076923087</v>
      </c>
      <c r="C54" s="3">
        <f>'TEST-VM'!G54</f>
        <v>37.682223076923087</v>
      </c>
      <c r="D54" s="1">
        <f t="shared" si="1"/>
        <v>0</v>
      </c>
      <c r="E54" s="3">
        <f t="shared" si="2"/>
        <v>37.682223076923087</v>
      </c>
      <c r="F54" s="1">
        <f t="shared" si="3"/>
        <v>0</v>
      </c>
      <c r="G54" s="3">
        <f t="shared" si="4"/>
        <v>37.682223076923087</v>
      </c>
      <c r="H54" s="1">
        <f t="shared" si="5"/>
        <v>0</v>
      </c>
      <c r="I54" s="3">
        <f t="shared" si="6"/>
        <v>37.682223076923087</v>
      </c>
      <c r="J54" s="1">
        <f t="shared" si="7"/>
        <v>0</v>
      </c>
      <c r="K54" s="3">
        <f t="shared" si="8"/>
        <v>37.682223076923087</v>
      </c>
      <c r="L54" s="1">
        <f>IF(C54&lt;'TEST-VM'!F$62,1,0)</f>
        <v>0</v>
      </c>
      <c r="M54" s="1">
        <f t="shared" si="9"/>
        <v>1</v>
      </c>
    </row>
    <row r="55" spans="1:14" x14ac:dyDescent="0.25">
      <c r="F55" s="1" t="s">
        <v>39</v>
      </c>
      <c r="G55" s="1"/>
    </row>
    <row r="56" spans="1:14" x14ac:dyDescent="0.25">
      <c r="C56" s="3" t="s">
        <v>37</v>
      </c>
      <c r="D56" s="1">
        <f t="shared" ref="D56:M56" si="10">SUM(D2:D54)</f>
        <v>14</v>
      </c>
      <c r="E56" s="1"/>
      <c r="F56" s="1">
        <f t="shared" si="10"/>
        <v>29</v>
      </c>
      <c r="G56" s="1"/>
      <c r="H56" s="1">
        <f t="shared" si="10"/>
        <v>33</v>
      </c>
      <c r="I56" s="1"/>
      <c r="J56" s="1">
        <f t="shared" si="10"/>
        <v>39</v>
      </c>
      <c r="K56" s="1"/>
      <c r="L56" s="1">
        <f t="shared" si="10"/>
        <v>39</v>
      </c>
      <c r="M56" s="1">
        <f t="shared" si="10"/>
        <v>7</v>
      </c>
    </row>
    <row r="57" spans="1:14" x14ac:dyDescent="0.25">
      <c r="C57" s="3" t="s">
        <v>44</v>
      </c>
      <c r="D57" s="5">
        <f t="shared" ref="D57:M57" si="11">D56/53*100</f>
        <v>26.415094339622641</v>
      </c>
      <c r="E57" s="5"/>
      <c r="F57" s="5">
        <f t="shared" si="11"/>
        <v>54.716981132075468</v>
      </c>
      <c r="G57" s="5"/>
      <c r="H57" s="5">
        <f t="shared" si="11"/>
        <v>62.264150943396224</v>
      </c>
      <c r="I57" s="5"/>
      <c r="J57" s="5">
        <f t="shared" si="11"/>
        <v>73.584905660377359</v>
      </c>
      <c r="K57" s="5"/>
      <c r="L57" s="5">
        <f t="shared" si="11"/>
        <v>73.584905660377359</v>
      </c>
      <c r="M57" s="5">
        <f t="shared" si="11"/>
        <v>13.20754716981132</v>
      </c>
    </row>
    <row r="58" spans="1:14" x14ac:dyDescent="0.25">
      <c r="C58" s="3" t="s">
        <v>45</v>
      </c>
      <c r="D58" s="5">
        <f>100-D57</f>
        <v>73.584905660377359</v>
      </c>
      <c r="E58" s="5"/>
      <c r="F58" s="5">
        <f>100-F57</f>
        <v>45.283018867924532</v>
      </c>
      <c r="G58" s="5"/>
      <c r="H58" s="5">
        <f>100-H57</f>
        <v>37.735849056603776</v>
      </c>
      <c r="I58" s="5"/>
      <c r="J58" s="5">
        <f>100-J57</f>
        <v>26.415094339622641</v>
      </c>
      <c r="K58" s="5"/>
      <c r="L58" s="5" t="s">
        <v>46</v>
      </c>
      <c r="M58" s="5" t="s">
        <v>42</v>
      </c>
    </row>
    <row r="59" spans="1:14" x14ac:dyDescent="0.25">
      <c r="C59" s="3" t="s">
        <v>47</v>
      </c>
      <c r="D59" s="5">
        <f>SUM(E2:E54)/(53-D56)</f>
        <v>18.71007187005269</v>
      </c>
      <c r="F59" s="5">
        <f>SUM(G2:G54)/(53-F56)</f>
        <v>25.572043606306281</v>
      </c>
      <c r="H59" s="5">
        <f>SUM(I2:I54)/(53-H56)</f>
        <v>28.154099500405088</v>
      </c>
      <c r="J59" s="5">
        <f>SUM(K2:K54)/(53-J56)</f>
        <v>32.67449832508273</v>
      </c>
    </row>
    <row r="60" spans="1:14" x14ac:dyDescent="0.25">
      <c r="D60" s="10">
        <v>0.05</v>
      </c>
      <c r="E60" s="1"/>
      <c r="F60" s="10">
        <v>0.1</v>
      </c>
      <c r="G60" s="1"/>
      <c r="H60" s="10">
        <v>0.15</v>
      </c>
      <c r="I60" s="1"/>
      <c r="J60" s="10">
        <v>0.2</v>
      </c>
    </row>
    <row r="61" spans="1:14" x14ac:dyDescent="0.25">
      <c r="D61" s="1"/>
      <c r="E61" s="1"/>
      <c r="F61" s="1"/>
      <c r="G61" s="1"/>
      <c r="H61" s="1"/>
      <c r="I61" s="1"/>
      <c r="J61" s="1"/>
    </row>
    <row r="62" spans="1:14" x14ac:dyDescent="0.25">
      <c r="D62" s="1"/>
      <c r="E62" s="1"/>
      <c r="F62" s="1"/>
      <c r="G62" s="1"/>
      <c r="H62" s="1"/>
      <c r="I62" s="1"/>
      <c r="J62" s="1"/>
    </row>
    <row r="63" spans="1:14" x14ac:dyDescent="0.25">
      <c r="D63" s="1"/>
      <c r="E63" s="1"/>
      <c r="F63" s="1"/>
      <c r="G63" s="1"/>
      <c r="H63" s="1"/>
      <c r="I63" s="1"/>
      <c r="J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C1" workbookViewId="0">
      <selection activeCell="G10" sqref="G10"/>
    </sheetView>
  </sheetViews>
  <sheetFormatPr defaultRowHeight="15" x14ac:dyDescent="0.25"/>
  <cols>
    <col min="2" max="2" width="15.7109375" customWidth="1"/>
    <col min="3" max="3" width="20.85546875" customWidth="1"/>
    <col min="4" max="4" width="14" customWidth="1"/>
    <col min="5" max="5" width="16.5703125" customWidth="1"/>
    <col min="6" max="6" width="17.7109375" customWidth="1"/>
    <col min="7" max="7" width="25.7109375" customWidth="1"/>
    <col min="8" max="8" width="22.140625" customWidth="1"/>
    <col min="9" max="9" width="15.7109375" customWidth="1"/>
    <col min="10" max="10" width="19" customWidth="1"/>
    <col min="11" max="11" width="22.7109375" customWidth="1"/>
  </cols>
  <sheetData>
    <row r="1" spans="1:14" x14ac:dyDescent="0.25">
      <c r="A1" s="1" t="s">
        <v>9</v>
      </c>
      <c r="B1" s="2" t="s">
        <v>8</v>
      </c>
      <c r="C1" s="4" t="s">
        <v>1</v>
      </c>
      <c r="D1" s="2" t="s">
        <v>0</v>
      </c>
      <c r="E1" s="3" t="s">
        <v>15</v>
      </c>
      <c r="F1" s="3" t="s">
        <v>10</v>
      </c>
      <c r="G1" t="s">
        <v>16</v>
      </c>
      <c r="H1" t="s">
        <v>17</v>
      </c>
      <c r="I1" t="s">
        <v>20</v>
      </c>
      <c r="J1" t="s">
        <v>21</v>
      </c>
      <c r="K1" s="9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s="1">
        <v>1</v>
      </c>
      <c r="B2" s="2">
        <v>127500</v>
      </c>
      <c r="C2" s="4">
        <f>B2*0.9</f>
        <v>114750</v>
      </c>
      <c r="D2" s="2">
        <f t="shared" ref="D2:D54" si="0">C2-B2</f>
        <v>-12750</v>
      </c>
      <c r="E2" s="3">
        <f t="shared" ref="E2:E54" si="1">D2/B2*100</f>
        <v>-10</v>
      </c>
      <c r="F2" s="2">
        <f>ABS(D2:D54)</f>
        <v>12750</v>
      </c>
      <c r="G2" s="3">
        <f>ABS(E2)</f>
        <v>10</v>
      </c>
      <c r="H2" s="6">
        <f>C2/B2</f>
        <v>0.9</v>
      </c>
      <c r="I2" s="6">
        <f>H2-H$58</f>
        <v>0</v>
      </c>
      <c r="J2" s="6">
        <f>ABS(I2)</f>
        <v>0</v>
      </c>
      <c r="K2" s="1">
        <f>C2/H$58</f>
        <v>127500</v>
      </c>
      <c r="L2" s="1">
        <f>(K2+B2)/2</f>
        <v>127500</v>
      </c>
      <c r="M2" s="3">
        <f>LN(L2)/0.693</f>
        <v>16.963739745426576</v>
      </c>
      <c r="N2" s="5">
        <f>(H2-H$58)/H$58</f>
        <v>0</v>
      </c>
    </row>
    <row r="3" spans="1:14" x14ac:dyDescent="0.25">
      <c r="A3" s="1">
        <v>2</v>
      </c>
      <c r="B3" s="2">
        <v>183350</v>
      </c>
      <c r="C3" s="4">
        <f t="shared" ref="C3:C54" si="2">B3*0.9</f>
        <v>165015</v>
      </c>
      <c r="D3" s="2">
        <f t="shared" si="0"/>
        <v>-18335</v>
      </c>
      <c r="E3" s="3">
        <f t="shared" si="1"/>
        <v>-10</v>
      </c>
      <c r="F3" s="2">
        <f t="shared" ref="F3:F54" si="3">ABS(D3:D55)</f>
        <v>18335</v>
      </c>
      <c r="G3" s="3">
        <f t="shared" ref="G3:G54" si="4">ABS(E3)</f>
        <v>10</v>
      </c>
      <c r="H3" s="6">
        <f t="shared" ref="H3:H54" si="5">C3/B3</f>
        <v>0.9</v>
      </c>
      <c r="I3" s="6">
        <f>H3-H$58</f>
        <v>0</v>
      </c>
      <c r="J3" s="6">
        <f t="shared" ref="J3:J54" si="6">ABS(I3)</f>
        <v>0</v>
      </c>
      <c r="K3" s="1">
        <f t="shared" ref="K3:K54" si="7">C3/H$58</f>
        <v>183350</v>
      </c>
      <c r="L3" s="1">
        <f t="shared" ref="L3:L54" si="8">(K3+B3)/2</f>
        <v>183350</v>
      </c>
      <c r="M3" s="3">
        <f t="shared" ref="M3:M54" si="9">LN(L3)/0.693</f>
        <v>17.487954074313816</v>
      </c>
      <c r="N3" s="5">
        <f t="shared" ref="N3:N54" si="10">(H3-H$58)/H$58</f>
        <v>0</v>
      </c>
    </row>
    <row r="4" spans="1:14" x14ac:dyDescent="0.25">
      <c r="A4" s="1">
        <v>3</v>
      </c>
      <c r="B4" s="2">
        <v>129950</v>
      </c>
      <c r="C4" s="4">
        <f t="shared" si="2"/>
        <v>116955</v>
      </c>
      <c r="D4" s="2">
        <f t="shared" si="0"/>
        <v>-12995</v>
      </c>
      <c r="E4" s="3">
        <f t="shared" si="1"/>
        <v>-10</v>
      </c>
      <c r="F4" s="2">
        <f t="shared" si="3"/>
        <v>12995</v>
      </c>
      <c r="G4" s="3">
        <f t="shared" si="4"/>
        <v>10</v>
      </c>
      <c r="H4" s="6">
        <f t="shared" si="5"/>
        <v>0.9</v>
      </c>
      <c r="I4" s="6">
        <f t="shared" ref="I4:I54" si="11">H4-H$58</f>
        <v>0</v>
      </c>
      <c r="J4" s="6">
        <f t="shared" si="6"/>
        <v>0</v>
      </c>
      <c r="K4" s="1">
        <f t="shared" si="7"/>
        <v>129950</v>
      </c>
      <c r="L4" s="1">
        <f t="shared" si="8"/>
        <v>129950</v>
      </c>
      <c r="M4" s="3">
        <f t="shared" si="9"/>
        <v>16.991204964025453</v>
      </c>
      <c r="N4" s="5">
        <f t="shared" si="10"/>
        <v>0</v>
      </c>
    </row>
    <row r="5" spans="1:14" x14ac:dyDescent="0.25">
      <c r="A5" s="1">
        <v>4</v>
      </c>
      <c r="B5" s="2">
        <v>125000</v>
      </c>
      <c r="C5" s="4">
        <f t="shared" si="2"/>
        <v>112500</v>
      </c>
      <c r="D5" s="2">
        <f t="shared" si="0"/>
        <v>-12500</v>
      </c>
      <c r="E5" s="3">
        <f t="shared" si="1"/>
        <v>-10</v>
      </c>
      <c r="F5" s="2">
        <f t="shared" si="3"/>
        <v>12500</v>
      </c>
      <c r="G5" s="3">
        <f t="shared" si="4"/>
        <v>10</v>
      </c>
      <c r="H5" s="6">
        <f t="shared" si="5"/>
        <v>0.9</v>
      </c>
      <c r="I5" s="6">
        <f t="shared" si="11"/>
        <v>0</v>
      </c>
      <c r="J5" s="6">
        <f t="shared" si="6"/>
        <v>0</v>
      </c>
      <c r="K5" s="1">
        <f t="shared" si="7"/>
        <v>125000</v>
      </c>
      <c r="L5" s="1">
        <f t="shared" si="8"/>
        <v>125000</v>
      </c>
      <c r="M5" s="3">
        <f t="shared" si="9"/>
        <v>16.935164525662969</v>
      </c>
      <c r="N5" s="5">
        <f t="shared" si="10"/>
        <v>0</v>
      </c>
    </row>
    <row r="6" spans="1:14" x14ac:dyDescent="0.25">
      <c r="A6" s="1">
        <v>5</v>
      </c>
      <c r="B6" s="2">
        <v>124000</v>
      </c>
      <c r="C6" s="4">
        <f t="shared" si="2"/>
        <v>111600</v>
      </c>
      <c r="D6" s="2">
        <f t="shared" si="0"/>
        <v>-12400</v>
      </c>
      <c r="E6" s="3">
        <f t="shared" si="1"/>
        <v>-10</v>
      </c>
      <c r="F6" s="2">
        <f t="shared" si="3"/>
        <v>12400</v>
      </c>
      <c r="G6" s="3">
        <f t="shared" si="4"/>
        <v>10</v>
      </c>
      <c r="H6" s="6">
        <f t="shared" si="5"/>
        <v>0.9</v>
      </c>
      <c r="I6" s="6">
        <f t="shared" si="11"/>
        <v>0</v>
      </c>
      <c r="J6" s="6">
        <f t="shared" si="6"/>
        <v>0</v>
      </c>
      <c r="K6" s="1">
        <f t="shared" si="7"/>
        <v>124000</v>
      </c>
      <c r="L6" s="1">
        <f t="shared" si="8"/>
        <v>124000</v>
      </c>
      <c r="M6" s="3">
        <f t="shared" si="9"/>
        <v>16.923574090313384</v>
      </c>
      <c r="N6" s="5">
        <f t="shared" si="10"/>
        <v>0</v>
      </c>
    </row>
    <row r="7" spans="1:14" x14ac:dyDescent="0.25">
      <c r="A7" s="1">
        <v>6</v>
      </c>
      <c r="B7" s="2">
        <v>105000</v>
      </c>
      <c r="C7" s="4">
        <f t="shared" si="2"/>
        <v>94500</v>
      </c>
      <c r="D7" s="2">
        <f t="shared" si="0"/>
        <v>-10500</v>
      </c>
      <c r="E7" s="3">
        <f t="shared" si="1"/>
        <v>-10</v>
      </c>
      <c r="F7" s="2">
        <f t="shared" si="3"/>
        <v>10500</v>
      </c>
      <c r="G7" s="3">
        <f t="shared" si="4"/>
        <v>10</v>
      </c>
      <c r="H7" s="6">
        <f t="shared" si="5"/>
        <v>0.9</v>
      </c>
      <c r="I7" s="6">
        <f t="shared" si="11"/>
        <v>0</v>
      </c>
      <c r="J7" s="6">
        <f t="shared" si="6"/>
        <v>0</v>
      </c>
      <c r="K7" s="1">
        <f t="shared" si="7"/>
        <v>105000</v>
      </c>
      <c r="L7" s="1">
        <f t="shared" si="8"/>
        <v>105000</v>
      </c>
      <c r="M7" s="3">
        <f t="shared" si="9"/>
        <v>16.68357233642087</v>
      </c>
      <c r="N7" s="5">
        <f t="shared" si="10"/>
        <v>0</v>
      </c>
    </row>
    <row r="8" spans="1:14" x14ac:dyDescent="0.25">
      <c r="A8" s="1">
        <v>7</v>
      </c>
      <c r="B8" s="2">
        <v>188500</v>
      </c>
      <c r="C8" s="4">
        <f t="shared" si="2"/>
        <v>169650</v>
      </c>
      <c r="D8" s="2">
        <f t="shared" si="0"/>
        <v>-18850</v>
      </c>
      <c r="E8" s="3">
        <f t="shared" si="1"/>
        <v>-10</v>
      </c>
      <c r="F8" s="2">
        <f t="shared" si="3"/>
        <v>18850</v>
      </c>
      <c r="G8" s="3">
        <f t="shared" si="4"/>
        <v>10</v>
      </c>
      <c r="H8" s="6">
        <f t="shared" si="5"/>
        <v>0.9</v>
      </c>
      <c r="I8" s="6">
        <f t="shared" si="11"/>
        <v>0</v>
      </c>
      <c r="J8" s="6">
        <f t="shared" si="6"/>
        <v>0</v>
      </c>
      <c r="K8" s="1">
        <f t="shared" si="7"/>
        <v>188500</v>
      </c>
      <c r="L8" s="1">
        <f t="shared" si="8"/>
        <v>188500</v>
      </c>
      <c r="M8" s="3">
        <f t="shared" si="9"/>
        <v>17.527926819437521</v>
      </c>
      <c r="N8" s="5">
        <f t="shared" si="10"/>
        <v>0</v>
      </c>
    </row>
    <row r="9" spans="1:14" x14ac:dyDescent="0.25">
      <c r="A9" s="1">
        <v>8</v>
      </c>
      <c r="B9" s="2">
        <v>223900</v>
      </c>
      <c r="C9" s="4">
        <f t="shared" si="2"/>
        <v>201510</v>
      </c>
      <c r="D9" s="2">
        <f t="shared" si="0"/>
        <v>-22390</v>
      </c>
      <c r="E9" s="3">
        <f t="shared" si="1"/>
        <v>-10</v>
      </c>
      <c r="F9" s="2">
        <f t="shared" si="3"/>
        <v>22390</v>
      </c>
      <c r="G9" s="3">
        <f t="shared" si="4"/>
        <v>10</v>
      </c>
      <c r="H9" s="6">
        <f t="shared" si="5"/>
        <v>0.9</v>
      </c>
      <c r="I9" s="6">
        <f t="shared" si="11"/>
        <v>0</v>
      </c>
      <c r="J9" s="6">
        <f t="shared" si="6"/>
        <v>0</v>
      </c>
      <c r="K9" s="1">
        <f t="shared" si="7"/>
        <v>223900</v>
      </c>
      <c r="L9" s="1">
        <f t="shared" si="8"/>
        <v>223900</v>
      </c>
      <c r="M9" s="3">
        <f t="shared" si="9"/>
        <v>17.776269556402376</v>
      </c>
      <c r="N9" s="5">
        <f t="shared" si="10"/>
        <v>0</v>
      </c>
    </row>
    <row r="10" spans="1:14" x14ac:dyDescent="0.25">
      <c r="A10" s="1">
        <v>9</v>
      </c>
      <c r="B10" s="2">
        <v>137000</v>
      </c>
      <c r="C10" s="4">
        <f t="shared" si="2"/>
        <v>123300</v>
      </c>
      <c r="D10" s="2">
        <f t="shared" si="0"/>
        <v>-13700</v>
      </c>
      <c r="E10" s="3">
        <f t="shared" si="1"/>
        <v>-10</v>
      </c>
      <c r="F10" s="2">
        <f t="shared" si="3"/>
        <v>13700</v>
      </c>
      <c r="G10" s="3">
        <f t="shared" si="4"/>
        <v>10</v>
      </c>
      <c r="H10" s="6">
        <f t="shared" si="5"/>
        <v>0.9</v>
      </c>
      <c r="I10" s="6">
        <f t="shared" si="11"/>
        <v>0</v>
      </c>
      <c r="J10" s="6">
        <f t="shared" si="6"/>
        <v>0</v>
      </c>
      <c r="K10" s="1">
        <f t="shared" si="7"/>
        <v>137000</v>
      </c>
      <c r="L10" s="1">
        <f t="shared" si="8"/>
        <v>137000</v>
      </c>
      <c r="M10" s="3">
        <f t="shared" si="9"/>
        <v>17.067440410981622</v>
      </c>
      <c r="N10" s="5">
        <f t="shared" si="10"/>
        <v>0</v>
      </c>
    </row>
    <row r="11" spans="1:14" x14ac:dyDescent="0.25">
      <c r="A11" s="1">
        <v>10</v>
      </c>
      <c r="B11" s="2">
        <v>169500</v>
      </c>
      <c r="C11" s="4">
        <f t="shared" si="2"/>
        <v>152550</v>
      </c>
      <c r="D11" s="2">
        <f t="shared" si="0"/>
        <v>-16950</v>
      </c>
      <c r="E11" s="3">
        <f t="shared" si="1"/>
        <v>-10</v>
      </c>
      <c r="F11" s="2">
        <f t="shared" si="3"/>
        <v>16950</v>
      </c>
      <c r="G11" s="3">
        <f t="shared" si="4"/>
        <v>10</v>
      </c>
      <c r="H11" s="6">
        <f t="shared" si="5"/>
        <v>0.9</v>
      </c>
      <c r="I11" s="6">
        <f t="shared" si="11"/>
        <v>0</v>
      </c>
      <c r="J11" s="6">
        <f t="shared" si="6"/>
        <v>0</v>
      </c>
      <c r="K11" s="1">
        <f t="shared" si="7"/>
        <v>169500</v>
      </c>
      <c r="L11" s="1">
        <f t="shared" si="8"/>
        <v>169500</v>
      </c>
      <c r="M11" s="3">
        <f t="shared" si="9"/>
        <v>17.37461501558823</v>
      </c>
      <c r="N11" s="5">
        <f t="shared" si="10"/>
        <v>0</v>
      </c>
    </row>
    <row r="12" spans="1:14" x14ac:dyDescent="0.25">
      <c r="A12" s="1">
        <v>11</v>
      </c>
      <c r="B12" s="2">
        <v>129500</v>
      </c>
      <c r="C12" s="4">
        <f t="shared" si="2"/>
        <v>116550</v>
      </c>
      <c r="D12" s="2">
        <f t="shared" si="0"/>
        <v>-12950</v>
      </c>
      <c r="E12" s="3">
        <f t="shared" si="1"/>
        <v>-10</v>
      </c>
      <c r="F12" s="2">
        <f t="shared" si="3"/>
        <v>12950</v>
      </c>
      <c r="G12" s="3">
        <f t="shared" si="4"/>
        <v>10</v>
      </c>
      <c r="H12" s="6">
        <f t="shared" si="5"/>
        <v>0.9</v>
      </c>
      <c r="I12" s="6">
        <f t="shared" si="11"/>
        <v>0</v>
      </c>
      <c r="J12" s="6">
        <f t="shared" si="6"/>
        <v>0</v>
      </c>
      <c r="K12" s="1">
        <f t="shared" si="7"/>
        <v>129500</v>
      </c>
      <c r="L12" s="1">
        <f t="shared" si="8"/>
        <v>129500</v>
      </c>
      <c r="M12" s="3">
        <f t="shared" si="9"/>
        <v>16.986199365255022</v>
      </c>
      <c r="N12" s="5">
        <f t="shared" si="10"/>
        <v>0</v>
      </c>
    </row>
    <row r="13" spans="1:14" x14ac:dyDescent="0.25">
      <c r="A13" s="1">
        <v>12</v>
      </c>
      <c r="B13" s="2">
        <v>116000</v>
      </c>
      <c r="C13" s="4">
        <f t="shared" si="2"/>
        <v>104400</v>
      </c>
      <c r="D13" s="2">
        <f t="shared" si="0"/>
        <v>-11600</v>
      </c>
      <c r="E13" s="3">
        <f t="shared" si="1"/>
        <v>-10</v>
      </c>
      <c r="F13" s="2">
        <f t="shared" si="3"/>
        <v>11600</v>
      </c>
      <c r="G13" s="3">
        <f t="shared" si="4"/>
        <v>10</v>
      </c>
      <c r="H13" s="6">
        <f t="shared" si="5"/>
        <v>0.9</v>
      </c>
      <c r="I13" s="6">
        <f t="shared" si="11"/>
        <v>0</v>
      </c>
      <c r="J13" s="6">
        <f t="shared" si="6"/>
        <v>0</v>
      </c>
      <c r="K13" s="1">
        <f t="shared" si="7"/>
        <v>116000</v>
      </c>
      <c r="L13" s="1">
        <f t="shared" si="8"/>
        <v>116000</v>
      </c>
      <c r="M13" s="3">
        <f t="shared" si="9"/>
        <v>16.82733834067605</v>
      </c>
      <c r="N13" s="5">
        <f t="shared" si="10"/>
        <v>0</v>
      </c>
    </row>
    <row r="14" spans="1:14" x14ac:dyDescent="0.25">
      <c r="A14" s="1">
        <v>13</v>
      </c>
      <c r="B14" s="2">
        <v>200000</v>
      </c>
      <c r="C14" s="4">
        <f t="shared" si="2"/>
        <v>180000</v>
      </c>
      <c r="D14" s="2">
        <f t="shared" si="0"/>
        <v>-20000</v>
      </c>
      <c r="E14" s="3">
        <f t="shared" si="1"/>
        <v>-10</v>
      </c>
      <c r="F14" s="2">
        <f t="shared" si="3"/>
        <v>20000</v>
      </c>
      <c r="G14" s="3">
        <f t="shared" si="4"/>
        <v>10</v>
      </c>
      <c r="H14" s="6">
        <f t="shared" si="5"/>
        <v>0.9</v>
      </c>
      <c r="I14" s="6">
        <f t="shared" si="11"/>
        <v>0</v>
      </c>
      <c r="J14" s="6">
        <f t="shared" si="6"/>
        <v>0</v>
      </c>
      <c r="K14" s="1">
        <f t="shared" si="7"/>
        <v>200000</v>
      </c>
      <c r="L14" s="1">
        <f t="shared" si="8"/>
        <v>200000</v>
      </c>
      <c r="M14" s="3">
        <f t="shared" si="9"/>
        <v>17.613380440880483</v>
      </c>
      <c r="N14" s="5">
        <f t="shared" si="10"/>
        <v>0</v>
      </c>
    </row>
    <row r="15" spans="1:14" x14ac:dyDescent="0.25">
      <c r="A15" s="1">
        <v>14</v>
      </c>
      <c r="B15" s="2">
        <v>189000</v>
      </c>
      <c r="C15" s="4">
        <f t="shared" si="2"/>
        <v>170100</v>
      </c>
      <c r="D15" s="2">
        <f t="shared" si="0"/>
        <v>-18900</v>
      </c>
      <c r="E15" s="3">
        <f t="shared" si="1"/>
        <v>-10</v>
      </c>
      <c r="F15" s="2">
        <f t="shared" si="3"/>
        <v>18900</v>
      </c>
      <c r="G15" s="3">
        <f t="shared" si="4"/>
        <v>10</v>
      </c>
      <c r="H15" s="6">
        <f t="shared" si="5"/>
        <v>0.9</v>
      </c>
      <c r="I15" s="6">
        <f t="shared" si="11"/>
        <v>0</v>
      </c>
      <c r="J15" s="6">
        <f t="shared" si="6"/>
        <v>0</v>
      </c>
      <c r="K15" s="1">
        <f t="shared" si="7"/>
        <v>189000</v>
      </c>
      <c r="L15" s="1">
        <f t="shared" si="8"/>
        <v>189000</v>
      </c>
      <c r="M15" s="3">
        <f t="shared" si="9"/>
        <v>17.531749342051629</v>
      </c>
      <c r="N15" s="5">
        <f t="shared" si="10"/>
        <v>0</v>
      </c>
    </row>
    <row r="16" spans="1:14" x14ac:dyDescent="0.25">
      <c r="A16" s="1">
        <v>15</v>
      </c>
      <c r="B16" s="2">
        <v>130000</v>
      </c>
      <c r="C16" s="4">
        <f t="shared" si="2"/>
        <v>117000</v>
      </c>
      <c r="D16" s="2">
        <f t="shared" si="0"/>
        <v>-13000</v>
      </c>
      <c r="E16" s="3">
        <f t="shared" si="1"/>
        <v>-10</v>
      </c>
      <c r="F16" s="2">
        <f t="shared" si="3"/>
        <v>13000</v>
      </c>
      <c r="G16" s="3">
        <f t="shared" si="4"/>
        <v>10</v>
      </c>
      <c r="H16" s="6">
        <f t="shared" si="5"/>
        <v>0.9</v>
      </c>
      <c r="I16" s="6">
        <f t="shared" si="11"/>
        <v>0</v>
      </c>
      <c r="J16" s="6">
        <f t="shared" si="6"/>
        <v>0</v>
      </c>
      <c r="K16" s="1">
        <f t="shared" si="7"/>
        <v>130000</v>
      </c>
      <c r="L16" s="1">
        <f t="shared" si="8"/>
        <v>130000</v>
      </c>
      <c r="M16" s="3">
        <f t="shared" si="9"/>
        <v>16.991760071338703</v>
      </c>
      <c r="N16" s="5">
        <f t="shared" si="10"/>
        <v>0</v>
      </c>
    </row>
    <row r="17" spans="1:14" x14ac:dyDescent="0.25">
      <c r="A17" s="1">
        <v>16</v>
      </c>
      <c r="B17" s="2">
        <v>156000</v>
      </c>
      <c r="C17" s="4">
        <f t="shared" si="2"/>
        <v>140400</v>
      </c>
      <c r="D17" s="2">
        <f t="shared" si="0"/>
        <v>-15600</v>
      </c>
      <c r="E17" s="3">
        <f t="shared" si="1"/>
        <v>-10</v>
      </c>
      <c r="F17" s="2">
        <f t="shared" si="3"/>
        <v>15600</v>
      </c>
      <c r="G17" s="3">
        <f t="shared" si="4"/>
        <v>10</v>
      </c>
      <c r="H17" s="6">
        <f t="shared" si="5"/>
        <v>0.9</v>
      </c>
      <c r="I17" s="6">
        <f t="shared" si="11"/>
        <v>0</v>
      </c>
      <c r="J17" s="6">
        <f t="shared" si="6"/>
        <v>0</v>
      </c>
      <c r="K17" s="1">
        <f t="shared" si="7"/>
        <v>156000</v>
      </c>
      <c r="L17" s="1">
        <f t="shared" si="8"/>
        <v>156000</v>
      </c>
      <c r="M17" s="3">
        <f t="shared" si="9"/>
        <v>17.254850340882648</v>
      </c>
      <c r="N17" s="5">
        <f t="shared" si="10"/>
        <v>0</v>
      </c>
    </row>
    <row r="18" spans="1:14" x14ac:dyDescent="0.25">
      <c r="A18" s="1">
        <v>17</v>
      </c>
      <c r="B18" s="2">
        <v>156740</v>
      </c>
      <c r="C18" s="4">
        <f t="shared" si="2"/>
        <v>141066</v>
      </c>
      <c r="D18" s="2">
        <f t="shared" si="0"/>
        <v>-15674</v>
      </c>
      <c r="E18" s="3">
        <f t="shared" si="1"/>
        <v>-10</v>
      </c>
      <c r="F18" s="2">
        <f t="shared" si="3"/>
        <v>15674</v>
      </c>
      <c r="G18" s="3">
        <f t="shared" si="4"/>
        <v>10</v>
      </c>
      <c r="H18" s="6">
        <f t="shared" si="5"/>
        <v>0.9</v>
      </c>
      <c r="I18" s="6">
        <f t="shared" si="11"/>
        <v>0</v>
      </c>
      <c r="J18" s="6">
        <f t="shared" si="6"/>
        <v>0</v>
      </c>
      <c r="K18" s="1">
        <f t="shared" si="7"/>
        <v>156740</v>
      </c>
      <c r="L18" s="1">
        <f t="shared" si="8"/>
        <v>156740</v>
      </c>
      <c r="M18" s="3">
        <f t="shared" si="9"/>
        <v>17.261679163934858</v>
      </c>
      <c r="N18" s="5">
        <f t="shared" si="10"/>
        <v>0</v>
      </c>
    </row>
    <row r="19" spans="1:14" x14ac:dyDescent="0.25">
      <c r="A19" s="1">
        <v>18</v>
      </c>
      <c r="B19" s="2">
        <v>117500</v>
      </c>
      <c r="C19" s="4">
        <f t="shared" si="2"/>
        <v>105750</v>
      </c>
      <c r="D19" s="2">
        <f t="shared" si="0"/>
        <v>-11750</v>
      </c>
      <c r="E19" s="3">
        <f t="shared" si="1"/>
        <v>-10</v>
      </c>
      <c r="F19" s="2">
        <f t="shared" si="3"/>
        <v>11750</v>
      </c>
      <c r="G19" s="3">
        <f t="shared" si="4"/>
        <v>10</v>
      </c>
      <c r="H19" s="6">
        <f t="shared" si="5"/>
        <v>0.9</v>
      </c>
      <c r="I19" s="6">
        <f t="shared" si="11"/>
        <v>0</v>
      </c>
      <c r="J19" s="6">
        <f t="shared" si="6"/>
        <v>0</v>
      </c>
      <c r="K19" s="1">
        <f t="shared" si="7"/>
        <v>117500</v>
      </c>
      <c r="L19" s="1">
        <f t="shared" si="8"/>
        <v>117500</v>
      </c>
      <c r="M19" s="3">
        <f t="shared" si="9"/>
        <v>16.845878228811472</v>
      </c>
      <c r="N19" s="5">
        <f t="shared" si="10"/>
        <v>0</v>
      </c>
    </row>
    <row r="20" spans="1:14" x14ac:dyDescent="0.25">
      <c r="A20" s="1">
        <v>19</v>
      </c>
      <c r="B20" s="2">
        <v>122000</v>
      </c>
      <c r="C20" s="4">
        <f t="shared" si="2"/>
        <v>109800</v>
      </c>
      <c r="D20" s="2">
        <f t="shared" si="0"/>
        <v>-12200</v>
      </c>
      <c r="E20" s="3">
        <f t="shared" si="1"/>
        <v>-10</v>
      </c>
      <c r="F20" s="2">
        <f t="shared" si="3"/>
        <v>12200</v>
      </c>
      <c r="G20" s="3">
        <f t="shared" si="4"/>
        <v>10</v>
      </c>
      <c r="H20" s="6">
        <f t="shared" si="5"/>
        <v>0.9</v>
      </c>
      <c r="I20" s="6">
        <f t="shared" si="11"/>
        <v>0</v>
      </c>
      <c r="J20" s="6">
        <f t="shared" si="6"/>
        <v>0</v>
      </c>
      <c r="K20" s="1">
        <f t="shared" si="7"/>
        <v>122000</v>
      </c>
      <c r="L20" s="1">
        <f t="shared" si="8"/>
        <v>122000</v>
      </c>
      <c r="M20" s="3">
        <f t="shared" si="9"/>
        <v>16.900110135231451</v>
      </c>
      <c r="N20" s="5">
        <f t="shared" si="10"/>
        <v>0</v>
      </c>
    </row>
    <row r="21" spans="1:14" x14ac:dyDescent="0.25">
      <c r="A21" s="1">
        <v>20</v>
      </c>
      <c r="B21" s="2">
        <v>87000</v>
      </c>
      <c r="C21" s="4">
        <f t="shared" si="2"/>
        <v>78300</v>
      </c>
      <c r="D21" s="2">
        <f t="shared" si="0"/>
        <v>-8700</v>
      </c>
      <c r="E21" s="3">
        <f t="shared" si="1"/>
        <v>-10</v>
      </c>
      <c r="F21" s="2">
        <f t="shared" si="3"/>
        <v>8700</v>
      </c>
      <c r="G21" s="3">
        <f t="shared" si="4"/>
        <v>10</v>
      </c>
      <c r="H21" s="6">
        <f t="shared" si="5"/>
        <v>0.9</v>
      </c>
      <c r="I21" s="6">
        <f t="shared" si="11"/>
        <v>0</v>
      </c>
      <c r="J21" s="6">
        <f t="shared" si="6"/>
        <v>0</v>
      </c>
      <c r="K21" s="1">
        <f t="shared" si="7"/>
        <v>87000</v>
      </c>
      <c r="L21" s="1">
        <f t="shared" si="8"/>
        <v>87000</v>
      </c>
      <c r="M21" s="3">
        <f t="shared" si="9"/>
        <v>16.412212695002484</v>
      </c>
      <c r="N21" s="5">
        <f t="shared" si="10"/>
        <v>0</v>
      </c>
    </row>
    <row r="22" spans="1:14" x14ac:dyDescent="0.25">
      <c r="A22" s="1">
        <v>21</v>
      </c>
      <c r="B22" s="2">
        <v>175000</v>
      </c>
      <c r="C22" s="4">
        <f t="shared" si="2"/>
        <v>157500</v>
      </c>
      <c r="D22" s="2">
        <f t="shared" si="0"/>
        <v>-17500</v>
      </c>
      <c r="E22" s="3">
        <f t="shared" si="1"/>
        <v>-10</v>
      </c>
      <c r="F22" s="2">
        <f t="shared" si="3"/>
        <v>17500</v>
      </c>
      <c r="G22" s="3">
        <f t="shared" si="4"/>
        <v>10</v>
      </c>
      <c r="H22" s="6">
        <f t="shared" si="5"/>
        <v>0.9</v>
      </c>
      <c r="I22" s="6">
        <f t="shared" si="11"/>
        <v>0</v>
      </c>
      <c r="J22" s="6">
        <f t="shared" si="6"/>
        <v>0</v>
      </c>
      <c r="K22" s="1">
        <f t="shared" si="7"/>
        <v>175000</v>
      </c>
      <c r="L22" s="1">
        <f t="shared" si="8"/>
        <v>175000</v>
      </c>
      <c r="M22" s="3">
        <f t="shared" si="9"/>
        <v>17.420694448637306</v>
      </c>
      <c r="N22" s="5">
        <f t="shared" si="10"/>
        <v>0</v>
      </c>
    </row>
    <row r="23" spans="1:14" x14ac:dyDescent="0.25">
      <c r="A23" s="1">
        <v>22</v>
      </c>
      <c r="B23" s="2">
        <v>204400</v>
      </c>
      <c r="C23" s="4">
        <f t="shared" si="2"/>
        <v>183960</v>
      </c>
      <c r="D23" s="2">
        <f t="shared" si="0"/>
        <v>-20440</v>
      </c>
      <c r="E23" s="3">
        <f t="shared" si="1"/>
        <v>-10</v>
      </c>
      <c r="F23" s="2">
        <f t="shared" si="3"/>
        <v>20440</v>
      </c>
      <c r="G23" s="3">
        <f t="shared" si="4"/>
        <v>10</v>
      </c>
      <c r="H23" s="6">
        <f t="shared" si="5"/>
        <v>0.9</v>
      </c>
      <c r="I23" s="6">
        <f t="shared" si="11"/>
        <v>0</v>
      </c>
      <c r="J23" s="6">
        <f t="shared" si="6"/>
        <v>0</v>
      </c>
      <c r="K23" s="1">
        <f t="shared" si="7"/>
        <v>204400</v>
      </c>
      <c r="L23" s="1">
        <f t="shared" si="8"/>
        <v>204400</v>
      </c>
      <c r="M23" s="3">
        <f t="shared" si="9"/>
        <v>17.644782304923069</v>
      </c>
      <c r="N23" s="5">
        <f t="shared" si="10"/>
        <v>0</v>
      </c>
    </row>
    <row r="24" spans="1:14" x14ac:dyDescent="0.25">
      <c r="A24" s="1">
        <v>23</v>
      </c>
      <c r="B24" s="2">
        <v>119000</v>
      </c>
      <c r="C24" s="4">
        <f t="shared" si="2"/>
        <v>107100</v>
      </c>
      <c r="D24" s="2">
        <f t="shared" si="0"/>
        <v>-11900</v>
      </c>
      <c r="E24" s="3">
        <f t="shared" si="1"/>
        <v>-10</v>
      </c>
      <c r="F24" s="2">
        <f t="shared" si="3"/>
        <v>11900</v>
      </c>
      <c r="G24" s="3">
        <f t="shared" si="4"/>
        <v>10</v>
      </c>
      <c r="H24" s="6">
        <f t="shared" si="5"/>
        <v>0.9</v>
      </c>
      <c r="I24" s="6">
        <f t="shared" si="11"/>
        <v>0</v>
      </c>
      <c r="J24" s="6">
        <f t="shared" si="6"/>
        <v>0</v>
      </c>
      <c r="K24" s="1">
        <f t="shared" si="7"/>
        <v>119000</v>
      </c>
      <c r="L24" s="1">
        <f t="shared" si="8"/>
        <v>119000</v>
      </c>
      <c r="M24" s="3">
        <f t="shared" si="9"/>
        <v>16.864182932314094</v>
      </c>
      <c r="N24" s="5">
        <f t="shared" si="10"/>
        <v>0</v>
      </c>
    </row>
    <row r="25" spans="1:14" x14ac:dyDescent="0.25">
      <c r="A25" s="1">
        <v>24</v>
      </c>
      <c r="B25" s="2">
        <v>189900</v>
      </c>
      <c r="C25" s="4">
        <f t="shared" si="2"/>
        <v>170910</v>
      </c>
      <c r="D25" s="2">
        <f t="shared" si="0"/>
        <v>-18990</v>
      </c>
      <c r="E25" s="3">
        <f t="shared" si="1"/>
        <v>-10</v>
      </c>
      <c r="F25" s="2">
        <f t="shared" si="3"/>
        <v>18990</v>
      </c>
      <c r="G25" s="3">
        <f t="shared" si="4"/>
        <v>10</v>
      </c>
      <c r="H25" s="6">
        <f t="shared" si="5"/>
        <v>0.9</v>
      </c>
      <c r="I25" s="6">
        <f t="shared" si="11"/>
        <v>0</v>
      </c>
      <c r="J25" s="6">
        <f t="shared" si="6"/>
        <v>0</v>
      </c>
      <c r="K25" s="1">
        <f t="shared" si="7"/>
        <v>189900</v>
      </c>
      <c r="L25" s="1">
        <f t="shared" si="8"/>
        <v>189900</v>
      </c>
      <c r="M25" s="3">
        <f t="shared" si="9"/>
        <v>17.538604468687414</v>
      </c>
      <c r="N25" s="5">
        <f t="shared" si="10"/>
        <v>0</v>
      </c>
    </row>
    <row r="26" spans="1:14" x14ac:dyDescent="0.25">
      <c r="A26" s="1">
        <v>25</v>
      </c>
      <c r="B26" s="2">
        <v>112500</v>
      </c>
      <c r="C26" s="4">
        <f t="shared" si="2"/>
        <v>101250</v>
      </c>
      <c r="D26" s="2">
        <f t="shared" si="0"/>
        <v>-11250</v>
      </c>
      <c r="E26" s="3">
        <f t="shared" si="1"/>
        <v>-10</v>
      </c>
      <c r="F26" s="2">
        <f t="shared" si="3"/>
        <v>11250</v>
      </c>
      <c r="G26" s="3">
        <f t="shared" si="4"/>
        <v>10</v>
      </c>
      <c r="H26" s="6">
        <f t="shared" si="5"/>
        <v>0.9</v>
      </c>
      <c r="I26" s="6">
        <f t="shared" si="11"/>
        <v>0</v>
      </c>
      <c r="J26" s="6">
        <f t="shared" si="6"/>
        <v>0</v>
      </c>
      <c r="K26" s="1">
        <f t="shared" si="7"/>
        <v>112500</v>
      </c>
      <c r="L26" s="1">
        <f t="shared" si="8"/>
        <v>112500</v>
      </c>
      <c r="M26" s="3">
        <f t="shared" si="9"/>
        <v>16.783129149533352</v>
      </c>
      <c r="N26" s="5">
        <f t="shared" si="10"/>
        <v>0</v>
      </c>
    </row>
    <row r="27" spans="1:14" x14ac:dyDescent="0.25">
      <c r="A27" s="1">
        <v>26</v>
      </c>
      <c r="B27" s="2">
        <v>128000</v>
      </c>
      <c r="C27" s="4">
        <f t="shared" si="2"/>
        <v>115200</v>
      </c>
      <c r="D27" s="2">
        <f t="shared" si="0"/>
        <v>-12800</v>
      </c>
      <c r="E27" s="3">
        <f t="shared" si="1"/>
        <v>-10</v>
      </c>
      <c r="F27" s="2">
        <f t="shared" si="3"/>
        <v>12800</v>
      </c>
      <c r="G27" s="3">
        <f t="shared" si="4"/>
        <v>10</v>
      </c>
      <c r="H27" s="6">
        <f t="shared" si="5"/>
        <v>0.9</v>
      </c>
      <c r="I27" s="6">
        <f t="shared" si="11"/>
        <v>0</v>
      </c>
      <c r="J27" s="6">
        <f t="shared" si="6"/>
        <v>0</v>
      </c>
      <c r="K27" s="1">
        <f t="shared" si="7"/>
        <v>128000</v>
      </c>
      <c r="L27" s="1">
        <f t="shared" si="8"/>
        <v>128000</v>
      </c>
      <c r="M27" s="3">
        <f t="shared" si="9"/>
        <v>16.969387507794742</v>
      </c>
      <c r="N27" s="5">
        <f t="shared" si="10"/>
        <v>0</v>
      </c>
    </row>
    <row r="28" spans="1:14" x14ac:dyDescent="0.25">
      <c r="A28" s="1">
        <v>27</v>
      </c>
      <c r="B28" s="2">
        <v>171420</v>
      </c>
      <c r="C28" s="4">
        <f t="shared" si="2"/>
        <v>154278</v>
      </c>
      <c r="D28" s="2">
        <f t="shared" si="0"/>
        <v>-17142</v>
      </c>
      <c r="E28" s="3">
        <f t="shared" si="1"/>
        <v>-10</v>
      </c>
      <c r="F28" s="2">
        <f t="shared" si="3"/>
        <v>17142</v>
      </c>
      <c r="G28" s="3">
        <f t="shared" si="4"/>
        <v>10</v>
      </c>
      <c r="H28" s="6">
        <f t="shared" si="5"/>
        <v>0.9</v>
      </c>
      <c r="I28" s="6">
        <f t="shared" si="11"/>
        <v>0</v>
      </c>
      <c r="J28" s="6">
        <f t="shared" si="6"/>
        <v>0</v>
      </c>
      <c r="K28" s="1">
        <f t="shared" si="7"/>
        <v>171420</v>
      </c>
      <c r="L28" s="1">
        <f t="shared" si="8"/>
        <v>171420</v>
      </c>
      <c r="M28" s="3">
        <f t="shared" si="9"/>
        <v>17.390868635574133</v>
      </c>
      <c r="N28" s="5">
        <f t="shared" si="10"/>
        <v>0</v>
      </c>
    </row>
    <row r="29" spans="1:14" x14ac:dyDescent="0.25">
      <c r="A29" s="1">
        <v>28</v>
      </c>
      <c r="B29" s="2">
        <v>89700</v>
      </c>
      <c r="C29" s="4">
        <f t="shared" si="2"/>
        <v>80730</v>
      </c>
      <c r="D29" s="2">
        <f t="shared" si="0"/>
        <v>-8970</v>
      </c>
      <c r="E29" s="3">
        <f t="shared" si="1"/>
        <v>-10</v>
      </c>
      <c r="F29" s="2">
        <f t="shared" si="3"/>
        <v>8970</v>
      </c>
      <c r="G29" s="3">
        <f t="shared" si="4"/>
        <v>10</v>
      </c>
      <c r="H29" s="6">
        <f t="shared" si="5"/>
        <v>0.9</v>
      </c>
      <c r="I29" s="6">
        <f t="shared" si="11"/>
        <v>0</v>
      </c>
      <c r="J29" s="6">
        <f t="shared" si="6"/>
        <v>0</v>
      </c>
      <c r="K29" s="1">
        <f t="shared" si="7"/>
        <v>89700</v>
      </c>
      <c r="L29" s="1">
        <f t="shared" si="8"/>
        <v>89700</v>
      </c>
      <c r="M29" s="3">
        <f t="shared" si="9"/>
        <v>16.456314643646301</v>
      </c>
      <c r="N29" s="5">
        <f t="shared" si="10"/>
        <v>0</v>
      </c>
    </row>
    <row r="30" spans="1:14" x14ac:dyDescent="0.25">
      <c r="A30" s="1">
        <v>29</v>
      </c>
      <c r="B30" s="2">
        <v>174500</v>
      </c>
      <c r="C30" s="4">
        <f t="shared" si="2"/>
        <v>157050</v>
      </c>
      <c r="D30" s="2">
        <f t="shared" si="0"/>
        <v>-17450</v>
      </c>
      <c r="E30" s="3">
        <f t="shared" si="1"/>
        <v>-10</v>
      </c>
      <c r="F30" s="2">
        <f t="shared" si="3"/>
        <v>17450</v>
      </c>
      <c r="G30" s="3">
        <f t="shared" si="4"/>
        <v>10</v>
      </c>
      <c r="H30" s="6">
        <f t="shared" si="5"/>
        <v>0.9</v>
      </c>
      <c r="I30" s="6">
        <f t="shared" si="11"/>
        <v>0</v>
      </c>
      <c r="J30" s="6">
        <f t="shared" si="6"/>
        <v>0</v>
      </c>
      <c r="K30" s="1">
        <f t="shared" si="7"/>
        <v>174500</v>
      </c>
      <c r="L30" s="1">
        <f t="shared" si="8"/>
        <v>174500</v>
      </c>
      <c r="M30" s="3">
        <f t="shared" si="9"/>
        <v>17.416565686327012</v>
      </c>
      <c r="N30" s="5">
        <f t="shared" si="10"/>
        <v>0</v>
      </c>
    </row>
    <row r="31" spans="1:14" x14ac:dyDescent="0.25">
      <c r="A31" s="1">
        <v>30</v>
      </c>
      <c r="B31" s="2">
        <v>170000</v>
      </c>
      <c r="C31" s="4">
        <f t="shared" si="2"/>
        <v>153000</v>
      </c>
      <c r="D31" s="2">
        <f t="shared" si="0"/>
        <v>-17000</v>
      </c>
      <c r="E31" s="3">
        <f t="shared" si="1"/>
        <v>-10</v>
      </c>
      <c r="F31" s="2">
        <f t="shared" si="3"/>
        <v>17000</v>
      </c>
      <c r="G31" s="3">
        <f t="shared" si="4"/>
        <v>10</v>
      </c>
      <c r="H31" s="6">
        <f t="shared" si="5"/>
        <v>0.9</v>
      </c>
      <c r="I31" s="6">
        <f t="shared" si="11"/>
        <v>0</v>
      </c>
      <c r="J31" s="6">
        <f t="shared" si="6"/>
        <v>0</v>
      </c>
      <c r="K31" s="1">
        <f t="shared" si="7"/>
        <v>170000</v>
      </c>
      <c r="L31" s="1">
        <f t="shared" si="8"/>
        <v>170000</v>
      </c>
      <c r="M31" s="3">
        <f t="shared" si="9"/>
        <v>17.378865391100145</v>
      </c>
      <c r="N31" s="5">
        <f t="shared" si="10"/>
        <v>0</v>
      </c>
    </row>
    <row r="32" spans="1:14" x14ac:dyDescent="0.25">
      <c r="A32" s="1">
        <v>31</v>
      </c>
      <c r="B32" s="2">
        <v>122000</v>
      </c>
      <c r="C32" s="4">
        <f t="shared" si="2"/>
        <v>109800</v>
      </c>
      <c r="D32" s="2">
        <f t="shared" si="0"/>
        <v>-12200</v>
      </c>
      <c r="E32" s="3">
        <f t="shared" si="1"/>
        <v>-10</v>
      </c>
      <c r="F32" s="2">
        <f t="shared" si="3"/>
        <v>12200</v>
      </c>
      <c r="G32" s="3">
        <f t="shared" si="4"/>
        <v>10</v>
      </c>
      <c r="H32" s="6">
        <f t="shared" si="5"/>
        <v>0.9</v>
      </c>
      <c r="I32" s="6">
        <f t="shared" si="11"/>
        <v>0</v>
      </c>
      <c r="J32" s="6">
        <f t="shared" si="6"/>
        <v>0</v>
      </c>
      <c r="K32" s="1">
        <f t="shared" si="7"/>
        <v>122000</v>
      </c>
      <c r="L32" s="1">
        <f t="shared" si="8"/>
        <v>122000</v>
      </c>
      <c r="M32" s="3">
        <f t="shared" si="9"/>
        <v>16.900110135231451</v>
      </c>
      <c r="N32" s="5">
        <f t="shared" si="10"/>
        <v>0</v>
      </c>
    </row>
    <row r="33" spans="1:14" x14ac:dyDescent="0.25">
      <c r="A33" s="1">
        <v>32</v>
      </c>
      <c r="B33" s="2">
        <v>115000</v>
      </c>
      <c r="C33" s="4">
        <f t="shared" si="2"/>
        <v>103500</v>
      </c>
      <c r="D33" s="2">
        <f t="shared" si="0"/>
        <v>-11500</v>
      </c>
      <c r="E33" s="3">
        <f t="shared" si="1"/>
        <v>-10</v>
      </c>
      <c r="F33" s="2">
        <f t="shared" si="3"/>
        <v>11500</v>
      </c>
      <c r="G33" s="3">
        <f t="shared" si="4"/>
        <v>10</v>
      </c>
      <c r="H33" s="6">
        <f t="shared" si="5"/>
        <v>0.9</v>
      </c>
      <c r="I33" s="6">
        <f t="shared" si="11"/>
        <v>0</v>
      </c>
      <c r="J33" s="6">
        <f t="shared" si="6"/>
        <v>0</v>
      </c>
      <c r="K33" s="1">
        <f t="shared" si="7"/>
        <v>115000</v>
      </c>
      <c r="L33" s="1">
        <f t="shared" si="8"/>
        <v>115000</v>
      </c>
      <c r="M33" s="3">
        <f t="shared" si="9"/>
        <v>16.814844743644141</v>
      </c>
      <c r="N33" s="5">
        <f t="shared" si="10"/>
        <v>0</v>
      </c>
    </row>
    <row r="34" spans="1:14" x14ac:dyDescent="0.25">
      <c r="A34" s="1">
        <v>33</v>
      </c>
      <c r="B34" s="2">
        <v>163000</v>
      </c>
      <c r="C34" s="4">
        <f t="shared" si="2"/>
        <v>146700</v>
      </c>
      <c r="D34" s="2">
        <f t="shared" si="0"/>
        <v>-16300</v>
      </c>
      <c r="E34" s="3">
        <f t="shared" si="1"/>
        <v>-10</v>
      </c>
      <c r="F34" s="2">
        <f t="shared" si="3"/>
        <v>16300</v>
      </c>
      <c r="G34" s="3">
        <f t="shared" si="4"/>
        <v>10</v>
      </c>
      <c r="H34" s="6">
        <f t="shared" si="5"/>
        <v>0.9</v>
      </c>
      <c r="I34" s="6">
        <f t="shared" si="11"/>
        <v>0</v>
      </c>
      <c r="J34" s="6">
        <f t="shared" si="6"/>
        <v>0</v>
      </c>
      <c r="K34" s="1">
        <f t="shared" si="7"/>
        <v>163000</v>
      </c>
      <c r="L34" s="1">
        <f t="shared" si="8"/>
        <v>163000</v>
      </c>
      <c r="M34" s="3">
        <f t="shared" si="9"/>
        <v>17.318189725525109</v>
      </c>
      <c r="N34" s="5">
        <f t="shared" si="10"/>
        <v>0</v>
      </c>
    </row>
    <row r="35" spans="1:14" x14ac:dyDescent="0.25">
      <c r="A35" s="1">
        <v>34</v>
      </c>
      <c r="B35" s="2">
        <v>127500</v>
      </c>
      <c r="C35" s="4">
        <f t="shared" si="2"/>
        <v>114750</v>
      </c>
      <c r="D35" s="2">
        <f t="shared" si="0"/>
        <v>-12750</v>
      </c>
      <c r="E35" s="3">
        <f t="shared" si="1"/>
        <v>-10</v>
      </c>
      <c r="F35" s="2">
        <f t="shared" si="3"/>
        <v>12750</v>
      </c>
      <c r="G35" s="3">
        <f t="shared" si="4"/>
        <v>10</v>
      </c>
      <c r="H35" s="6">
        <f t="shared" si="5"/>
        <v>0.9</v>
      </c>
      <c r="I35" s="6">
        <f t="shared" si="11"/>
        <v>0</v>
      </c>
      <c r="J35" s="6">
        <f t="shared" si="6"/>
        <v>0</v>
      </c>
      <c r="K35" s="1">
        <f t="shared" si="7"/>
        <v>127500</v>
      </c>
      <c r="L35" s="1">
        <f t="shared" si="8"/>
        <v>127500</v>
      </c>
      <c r="M35" s="3">
        <f t="shared" si="9"/>
        <v>16.963739745426576</v>
      </c>
      <c r="N35" s="5">
        <f t="shared" si="10"/>
        <v>0</v>
      </c>
    </row>
    <row r="36" spans="1:14" x14ac:dyDescent="0.25">
      <c r="A36" s="1">
        <v>35</v>
      </c>
      <c r="B36" s="2">
        <v>114000</v>
      </c>
      <c r="C36" s="4">
        <f t="shared" si="2"/>
        <v>102600</v>
      </c>
      <c r="D36" s="2">
        <f t="shared" si="0"/>
        <v>-11400</v>
      </c>
      <c r="E36" s="3">
        <f t="shared" si="1"/>
        <v>-10</v>
      </c>
      <c r="F36" s="2">
        <f t="shared" si="3"/>
        <v>11400</v>
      </c>
      <c r="G36" s="3">
        <f t="shared" si="4"/>
        <v>10</v>
      </c>
      <c r="H36" s="6">
        <f t="shared" si="5"/>
        <v>0.9</v>
      </c>
      <c r="I36" s="6">
        <f t="shared" si="11"/>
        <v>0</v>
      </c>
      <c r="J36" s="6">
        <f t="shared" si="6"/>
        <v>0</v>
      </c>
      <c r="K36" s="1">
        <f t="shared" si="7"/>
        <v>114000</v>
      </c>
      <c r="L36" s="1">
        <f t="shared" si="8"/>
        <v>114000</v>
      </c>
      <c r="M36" s="3">
        <f t="shared" si="9"/>
        <v>16.802242030846514</v>
      </c>
      <c r="N36" s="5">
        <f t="shared" si="10"/>
        <v>0</v>
      </c>
    </row>
    <row r="37" spans="1:14" x14ac:dyDescent="0.25">
      <c r="A37" s="1">
        <v>36</v>
      </c>
      <c r="B37" s="2">
        <v>130000</v>
      </c>
      <c r="C37" s="4">
        <f t="shared" si="2"/>
        <v>117000</v>
      </c>
      <c r="D37" s="2">
        <f t="shared" si="0"/>
        <v>-13000</v>
      </c>
      <c r="E37" s="3">
        <f t="shared" si="1"/>
        <v>-10</v>
      </c>
      <c r="F37" s="2">
        <f t="shared" si="3"/>
        <v>13000</v>
      </c>
      <c r="G37" s="3">
        <f t="shared" si="4"/>
        <v>10</v>
      </c>
      <c r="H37" s="6">
        <f t="shared" si="5"/>
        <v>0.9</v>
      </c>
      <c r="I37" s="6">
        <f t="shared" si="11"/>
        <v>0</v>
      </c>
      <c r="J37" s="6">
        <f t="shared" si="6"/>
        <v>0</v>
      </c>
      <c r="K37" s="1">
        <f t="shared" si="7"/>
        <v>130000</v>
      </c>
      <c r="L37" s="1">
        <f t="shared" si="8"/>
        <v>130000</v>
      </c>
      <c r="M37" s="3">
        <f t="shared" si="9"/>
        <v>16.991760071338703</v>
      </c>
      <c r="N37" s="5">
        <f t="shared" si="10"/>
        <v>0</v>
      </c>
    </row>
    <row r="38" spans="1:14" x14ac:dyDescent="0.25">
      <c r="A38" s="1">
        <v>37</v>
      </c>
      <c r="B38" s="2">
        <v>181500</v>
      </c>
      <c r="C38" s="4">
        <f t="shared" si="2"/>
        <v>163350</v>
      </c>
      <c r="D38" s="2">
        <f t="shared" si="0"/>
        <v>-18150</v>
      </c>
      <c r="E38" s="3">
        <f t="shared" si="1"/>
        <v>-10</v>
      </c>
      <c r="F38" s="2">
        <f t="shared" si="3"/>
        <v>18150</v>
      </c>
      <c r="G38" s="3">
        <f t="shared" si="4"/>
        <v>10</v>
      </c>
      <c r="H38" s="6">
        <f t="shared" si="5"/>
        <v>0.9</v>
      </c>
      <c r="I38" s="6">
        <f t="shared" si="11"/>
        <v>0</v>
      </c>
      <c r="J38" s="6">
        <f t="shared" si="6"/>
        <v>0</v>
      </c>
      <c r="K38" s="1">
        <f t="shared" si="7"/>
        <v>181500</v>
      </c>
      <c r="L38" s="1">
        <f t="shared" si="8"/>
        <v>181500</v>
      </c>
      <c r="M38" s="3">
        <f t="shared" si="9"/>
        <v>17.473320249187651</v>
      </c>
      <c r="N38" s="5">
        <f t="shared" si="10"/>
        <v>0</v>
      </c>
    </row>
    <row r="39" spans="1:14" x14ac:dyDescent="0.25">
      <c r="A39" s="1">
        <v>38</v>
      </c>
      <c r="B39" s="2">
        <v>139500</v>
      </c>
      <c r="C39" s="4">
        <f t="shared" si="2"/>
        <v>125550</v>
      </c>
      <c r="D39" s="2">
        <f t="shared" si="0"/>
        <v>-13950</v>
      </c>
      <c r="E39" s="3">
        <f t="shared" si="1"/>
        <v>-10</v>
      </c>
      <c r="F39" s="2">
        <f t="shared" si="3"/>
        <v>13950</v>
      </c>
      <c r="G39" s="3">
        <f t="shared" si="4"/>
        <v>10</v>
      </c>
      <c r="H39" s="6">
        <f t="shared" si="5"/>
        <v>0.9</v>
      </c>
      <c r="I39" s="6">
        <f t="shared" si="11"/>
        <v>0</v>
      </c>
      <c r="J39" s="6">
        <f t="shared" si="6"/>
        <v>0</v>
      </c>
      <c r="K39" s="1">
        <f t="shared" si="7"/>
        <v>139500</v>
      </c>
      <c r="L39" s="1">
        <f t="shared" si="8"/>
        <v>139500</v>
      </c>
      <c r="M39" s="3">
        <f t="shared" si="9"/>
        <v>17.093535180726633</v>
      </c>
      <c r="N39" s="5">
        <f t="shared" si="10"/>
        <v>0</v>
      </c>
    </row>
    <row r="40" spans="1:14" x14ac:dyDescent="0.25">
      <c r="A40" s="1">
        <v>39</v>
      </c>
      <c r="B40" s="2">
        <v>186500</v>
      </c>
      <c r="C40" s="4">
        <f t="shared" si="2"/>
        <v>167850</v>
      </c>
      <c r="D40" s="2">
        <f t="shared" si="0"/>
        <v>-18650</v>
      </c>
      <c r="E40" s="3">
        <f t="shared" si="1"/>
        <v>-10</v>
      </c>
      <c r="F40" s="2">
        <f t="shared" si="3"/>
        <v>18650</v>
      </c>
      <c r="G40" s="3">
        <f t="shared" si="4"/>
        <v>10</v>
      </c>
      <c r="H40" s="6">
        <f t="shared" si="5"/>
        <v>0.9</v>
      </c>
      <c r="I40" s="6">
        <f t="shared" si="11"/>
        <v>0</v>
      </c>
      <c r="J40" s="6">
        <f t="shared" si="6"/>
        <v>0</v>
      </c>
      <c r="K40" s="1">
        <f t="shared" si="7"/>
        <v>186500</v>
      </c>
      <c r="L40" s="1">
        <f t="shared" si="8"/>
        <v>186500</v>
      </c>
      <c r="M40" s="3">
        <f t="shared" si="9"/>
        <v>17.512534658103906</v>
      </c>
      <c r="N40" s="5">
        <f t="shared" si="10"/>
        <v>0</v>
      </c>
    </row>
    <row r="41" spans="1:14" x14ac:dyDescent="0.25">
      <c r="A41" s="1">
        <v>40</v>
      </c>
      <c r="B41" s="2">
        <v>115000</v>
      </c>
      <c r="C41" s="4">
        <f t="shared" si="2"/>
        <v>103500</v>
      </c>
      <c r="D41" s="2">
        <f t="shared" si="0"/>
        <v>-11500</v>
      </c>
      <c r="E41" s="3">
        <f t="shared" si="1"/>
        <v>-10</v>
      </c>
      <c r="F41" s="2">
        <f t="shared" si="3"/>
        <v>11500</v>
      </c>
      <c r="G41" s="3">
        <f t="shared" si="4"/>
        <v>10</v>
      </c>
      <c r="H41" s="6">
        <f t="shared" si="5"/>
        <v>0.9</v>
      </c>
      <c r="I41" s="6">
        <f t="shared" si="11"/>
        <v>0</v>
      </c>
      <c r="J41" s="6">
        <f t="shared" si="6"/>
        <v>0</v>
      </c>
      <c r="K41" s="1">
        <f t="shared" si="7"/>
        <v>115000</v>
      </c>
      <c r="L41" s="1">
        <f t="shared" si="8"/>
        <v>115000</v>
      </c>
      <c r="M41" s="3">
        <f t="shared" si="9"/>
        <v>16.814844743644141</v>
      </c>
      <c r="N41" s="5">
        <f t="shared" si="10"/>
        <v>0</v>
      </c>
    </row>
    <row r="42" spans="1:14" x14ac:dyDescent="0.25">
      <c r="A42" s="1">
        <v>41</v>
      </c>
      <c r="B42" s="2">
        <v>137000</v>
      </c>
      <c r="C42" s="4">
        <f t="shared" si="2"/>
        <v>123300</v>
      </c>
      <c r="D42" s="2">
        <f t="shared" si="0"/>
        <v>-13700</v>
      </c>
      <c r="E42" s="3">
        <f t="shared" si="1"/>
        <v>-10</v>
      </c>
      <c r="F42" s="2">
        <f t="shared" si="3"/>
        <v>13700</v>
      </c>
      <c r="G42" s="3">
        <f t="shared" si="4"/>
        <v>10</v>
      </c>
      <c r="H42" s="6">
        <f t="shared" si="5"/>
        <v>0.9</v>
      </c>
      <c r="I42" s="6">
        <f t="shared" si="11"/>
        <v>0</v>
      </c>
      <c r="J42" s="6">
        <f t="shared" si="6"/>
        <v>0</v>
      </c>
      <c r="K42" s="1">
        <f t="shared" si="7"/>
        <v>137000</v>
      </c>
      <c r="L42" s="1">
        <f t="shared" si="8"/>
        <v>137000</v>
      </c>
      <c r="M42" s="3">
        <f t="shared" si="9"/>
        <v>17.067440410981622</v>
      </c>
      <c r="N42" s="5">
        <f t="shared" si="10"/>
        <v>0</v>
      </c>
    </row>
    <row r="43" spans="1:14" x14ac:dyDescent="0.25">
      <c r="A43" s="1">
        <v>42</v>
      </c>
      <c r="B43" s="2">
        <v>150000</v>
      </c>
      <c r="C43" s="4">
        <f t="shared" si="2"/>
        <v>135000</v>
      </c>
      <c r="D43" s="2">
        <f t="shared" si="0"/>
        <v>-15000</v>
      </c>
      <c r="E43" s="3">
        <f t="shared" si="1"/>
        <v>-10</v>
      </c>
      <c r="F43" s="2">
        <f t="shared" si="3"/>
        <v>15000</v>
      </c>
      <c r="G43" s="3">
        <f t="shared" si="4"/>
        <v>10</v>
      </c>
      <c r="H43" s="6">
        <f t="shared" si="5"/>
        <v>0.9</v>
      </c>
      <c r="I43" s="6">
        <f t="shared" si="11"/>
        <v>0</v>
      </c>
      <c r="J43" s="6">
        <f t="shared" si="6"/>
        <v>0</v>
      </c>
      <c r="K43" s="1">
        <f t="shared" si="7"/>
        <v>150000</v>
      </c>
      <c r="L43" s="1">
        <f t="shared" si="8"/>
        <v>150000</v>
      </c>
      <c r="M43" s="3">
        <f t="shared" si="9"/>
        <v>17.198254795206918</v>
      </c>
      <c r="N43" s="5">
        <f t="shared" si="10"/>
        <v>0</v>
      </c>
    </row>
    <row r="44" spans="1:14" x14ac:dyDescent="0.25">
      <c r="A44" s="1">
        <v>43</v>
      </c>
      <c r="B44" s="2">
        <v>72000</v>
      </c>
      <c r="C44" s="4">
        <f t="shared" si="2"/>
        <v>64800</v>
      </c>
      <c r="D44" s="2">
        <f t="shared" si="0"/>
        <v>-7200</v>
      </c>
      <c r="E44" s="3">
        <f t="shared" si="1"/>
        <v>-10</v>
      </c>
      <c r="F44" s="2">
        <f t="shared" si="3"/>
        <v>7200</v>
      </c>
      <c r="G44" s="3">
        <f t="shared" si="4"/>
        <v>10</v>
      </c>
      <c r="H44" s="6">
        <f t="shared" si="5"/>
        <v>0.9</v>
      </c>
      <c r="I44" s="6">
        <f t="shared" si="11"/>
        <v>0</v>
      </c>
      <c r="J44" s="6">
        <f t="shared" si="6"/>
        <v>0</v>
      </c>
      <c r="K44" s="1">
        <f t="shared" si="7"/>
        <v>72000</v>
      </c>
      <c r="L44" s="1">
        <f t="shared" si="8"/>
        <v>72000</v>
      </c>
      <c r="M44" s="3">
        <f t="shared" si="9"/>
        <v>16.139136216447611</v>
      </c>
      <c r="N44" s="5">
        <f t="shared" si="10"/>
        <v>0</v>
      </c>
    </row>
    <row r="45" spans="1:14" x14ac:dyDescent="0.25">
      <c r="A45" s="1">
        <v>44</v>
      </c>
      <c r="B45" s="2">
        <v>138500</v>
      </c>
      <c r="C45" s="4">
        <f t="shared" si="2"/>
        <v>124650</v>
      </c>
      <c r="D45" s="2">
        <f t="shared" si="0"/>
        <v>-13850</v>
      </c>
      <c r="E45" s="3">
        <f t="shared" si="1"/>
        <v>-10</v>
      </c>
      <c r="F45" s="2">
        <f t="shared" si="3"/>
        <v>13850</v>
      </c>
      <c r="G45" s="3">
        <f t="shared" si="4"/>
        <v>10</v>
      </c>
      <c r="H45" s="6">
        <f t="shared" si="5"/>
        <v>0.9</v>
      </c>
      <c r="I45" s="6">
        <f t="shared" si="11"/>
        <v>0</v>
      </c>
      <c r="J45" s="6">
        <f t="shared" si="6"/>
        <v>0</v>
      </c>
      <c r="K45" s="1">
        <f t="shared" si="7"/>
        <v>138500</v>
      </c>
      <c r="L45" s="1">
        <f t="shared" si="8"/>
        <v>138500</v>
      </c>
      <c r="M45" s="3">
        <f t="shared" si="9"/>
        <v>17.083153830605387</v>
      </c>
      <c r="N45" s="5">
        <f t="shared" si="10"/>
        <v>0</v>
      </c>
    </row>
    <row r="46" spans="1:14" x14ac:dyDescent="0.25">
      <c r="A46" s="1">
        <v>45</v>
      </c>
      <c r="B46" s="2">
        <v>158750</v>
      </c>
      <c r="C46" s="4">
        <f t="shared" si="2"/>
        <v>142875</v>
      </c>
      <c r="D46" s="2">
        <f t="shared" si="0"/>
        <v>-15875</v>
      </c>
      <c r="E46" s="3">
        <f t="shared" si="1"/>
        <v>-10</v>
      </c>
      <c r="F46" s="2">
        <f t="shared" si="3"/>
        <v>15875</v>
      </c>
      <c r="G46" s="3">
        <f t="shared" si="4"/>
        <v>10</v>
      </c>
      <c r="H46" s="6">
        <f t="shared" si="5"/>
        <v>0.9</v>
      </c>
      <c r="I46" s="6">
        <f t="shared" si="11"/>
        <v>0</v>
      </c>
      <c r="J46" s="6">
        <f t="shared" si="6"/>
        <v>0</v>
      </c>
      <c r="K46" s="1">
        <f t="shared" si="7"/>
        <v>158750</v>
      </c>
      <c r="L46" s="1">
        <f t="shared" si="8"/>
        <v>158750</v>
      </c>
      <c r="M46" s="3">
        <f t="shared" si="9"/>
        <v>17.280066257943634</v>
      </c>
      <c r="N46" s="5">
        <f t="shared" si="10"/>
        <v>0</v>
      </c>
    </row>
    <row r="47" spans="1:14" x14ac:dyDescent="0.25">
      <c r="A47" s="1">
        <v>46</v>
      </c>
      <c r="B47" s="2">
        <v>182900</v>
      </c>
      <c r="C47" s="4">
        <f t="shared" si="2"/>
        <v>164610</v>
      </c>
      <c r="D47" s="2">
        <f t="shared" si="0"/>
        <v>-18290</v>
      </c>
      <c r="E47" s="3">
        <f t="shared" si="1"/>
        <v>-10</v>
      </c>
      <c r="F47" s="2">
        <f t="shared" si="3"/>
        <v>18290</v>
      </c>
      <c r="G47" s="3">
        <f t="shared" si="4"/>
        <v>10</v>
      </c>
      <c r="H47" s="6">
        <f t="shared" si="5"/>
        <v>0.9</v>
      </c>
      <c r="I47" s="6">
        <f t="shared" si="11"/>
        <v>0</v>
      </c>
      <c r="J47" s="6">
        <f t="shared" si="6"/>
        <v>0</v>
      </c>
      <c r="K47" s="1">
        <f t="shared" si="7"/>
        <v>182900</v>
      </c>
      <c r="L47" s="1">
        <f t="shared" si="8"/>
        <v>182900</v>
      </c>
      <c r="M47" s="3">
        <f t="shared" si="9"/>
        <v>17.484408130416966</v>
      </c>
      <c r="N47" s="5">
        <f t="shared" si="10"/>
        <v>0</v>
      </c>
    </row>
    <row r="48" spans="1:14" x14ac:dyDescent="0.25">
      <c r="A48" s="1">
        <v>47</v>
      </c>
      <c r="B48" s="2">
        <v>179900</v>
      </c>
      <c r="C48" s="4">
        <f t="shared" si="2"/>
        <v>161910</v>
      </c>
      <c r="D48" s="2">
        <f t="shared" si="0"/>
        <v>-17990</v>
      </c>
      <c r="E48" s="3">
        <f t="shared" si="1"/>
        <v>-10</v>
      </c>
      <c r="F48" s="2">
        <f t="shared" si="3"/>
        <v>17990</v>
      </c>
      <c r="G48" s="3">
        <f t="shared" si="4"/>
        <v>10</v>
      </c>
      <c r="H48" s="6">
        <f t="shared" si="5"/>
        <v>0.9</v>
      </c>
      <c r="I48" s="6">
        <f t="shared" si="11"/>
        <v>0</v>
      </c>
      <c r="J48" s="6">
        <f t="shared" si="6"/>
        <v>0</v>
      </c>
      <c r="K48" s="1">
        <f t="shared" si="7"/>
        <v>179900</v>
      </c>
      <c r="L48" s="1">
        <f t="shared" si="8"/>
        <v>179900</v>
      </c>
      <c r="M48" s="3">
        <f t="shared" si="9"/>
        <v>17.460543174514612</v>
      </c>
      <c r="N48" s="5">
        <f t="shared" si="10"/>
        <v>0</v>
      </c>
    </row>
    <row r="49" spans="1:14" x14ac:dyDescent="0.25">
      <c r="A49" s="1">
        <v>48</v>
      </c>
      <c r="B49" s="2">
        <v>128000</v>
      </c>
      <c r="C49" s="4">
        <f t="shared" si="2"/>
        <v>115200</v>
      </c>
      <c r="D49" s="2">
        <f t="shared" si="0"/>
        <v>-12800</v>
      </c>
      <c r="E49" s="3">
        <f t="shared" si="1"/>
        <v>-10</v>
      </c>
      <c r="F49" s="2">
        <f t="shared" si="3"/>
        <v>12800</v>
      </c>
      <c r="G49" s="3">
        <f t="shared" si="4"/>
        <v>10</v>
      </c>
      <c r="H49" s="6">
        <f t="shared" si="5"/>
        <v>0.9</v>
      </c>
      <c r="I49" s="6">
        <f t="shared" si="11"/>
        <v>0</v>
      </c>
      <c r="J49" s="6">
        <f t="shared" si="6"/>
        <v>0</v>
      </c>
      <c r="K49" s="1">
        <f t="shared" si="7"/>
        <v>128000</v>
      </c>
      <c r="L49" s="1">
        <f t="shared" si="8"/>
        <v>128000</v>
      </c>
      <c r="M49" s="3">
        <f t="shared" si="9"/>
        <v>16.969387507794742</v>
      </c>
      <c r="N49" s="5">
        <f t="shared" si="10"/>
        <v>0</v>
      </c>
    </row>
    <row r="50" spans="1:14" x14ac:dyDescent="0.25">
      <c r="A50" s="1">
        <v>49</v>
      </c>
      <c r="B50" s="2">
        <v>189000</v>
      </c>
      <c r="C50" s="4">
        <f t="shared" si="2"/>
        <v>170100</v>
      </c>
      <c r="D50" s="2">
        <f t="shared" si="0"/>
        <v>-18900</v>
      </c>
      <c r="E50" s="3">
        <f t="shared" si="1"/>
        <v>-10</v>
      </c>
      <c r="F50" s="2">
        <f t="shared" si="3"/>
        <v>18900</v>
      </c>
      <c r="G50" s="3">
        <f t="shared" si="4"/>
        <v>10</v>
      </c>
      <c r="H50" s="6">
        <f t="shared" si="5"/>
        <v>0.9</v>
      </c>
      <c r="I50" s="6">
        <f t="shared" si="11"/>
        <v>0</v>
      </c>
      <c r="J50" s="6">
        <f t="shared" si="6"/>
        <v>0</v>
      </c>
      <c r="K50" s="1">
        <f t="shared" si="7"/>
        <v>189000</v>
      </c>
      <c r="L50" s="1">
        <f t="shared" si="8"/>
        <v>189000</v>
      </c>
      <c r="M50" s="3">
        <f t="shared" si="9"/>
        <v>17.531749342051629</v>
      </c>
      <c r="N50" s="5">
        <f t="shared" si="10"/>
        <v>0</v>
      </c>
    </row>
    <row r="51" spans="1:14" x14ac:dyDescent="0.25">
      <c r="A51" s="1">
        <v>50</v>
      </c>
      <c r="B51" s="2">
        <v>125000</v>
      </c>
      <c r="C51" s="4">
        <f t="shared" si="2"/>
        <v>112500</v>
      </c>
      <c r="D51" s="2">
        <f t="shared" si="0"/>
        <v>-12500</v>
      </c>
      <c r="E51" s="3">
        <f t="shared" si="1"/>
        <v>-10</v>
      </c>
      <c r="F51" s="2">
        <f t="shared" si="3"/>
        <v>12500</v>
      </c>
      <c r="G51" s="3">
        <f t="shared" si="4"/>
        <v>10</v>
      </c>
      <c r="H51" s="6">
        <f t="shared" si="5"/>
        <v>0.9</v>
      </c>
      <c r="I51" s="6">
        <f t="shared" si="11"/>
        <v>0</v>
      </c>
      <c r="J51" s="6">
        <f t="shared" si="6"/>
        <v>0</v>
      </c>
      <c r="K51" s="1">
        <f t="shared" si="7"/>
        <v>125000</v>
      </c>
      <c r="L51" s="1">
        <f t="shared" si="8"/>
        <v>125000</v>
      </c>
      <c r="M51" s="3">
        <f t="shared" si="9"/>
        <v>16.935164525662969</v>
      </c>
      <c r="N51" s="5">
        <f t="shared" si="10"/>
        <v>0</v>
      </c>
    </row>
    <row r="52" spans="1:14" x14ac:dyDescent="0.25">
      <c r="A52" s="1">
        <v>51</v>
      </c>
      <c r="B52" s="2">
        <v>95000</v>
      </c>
      <c r="C52" s="4">
        <f t="shared" si="2"/>
        <v>85500</v>
      </c>
      <c r="D52" s="2">
        <f t="shared" si="0"/>
        <v>-9500</v>
      </c>
      <c r="E52" s="3">
        <f t="shared" si="1"/>
        <v>-10</v>
      </c>
      <c r="F52" s="2">
        <f t="shared" si="3"/>
        <v>9500</v>
      </c>
      <c r="G52" s="3">
        <f t="shared" si="4"/>
        <v>10</v>
      </c>
      <c r="H52" s="6">
        <f t="shared" si="5"/>
        <v>0.9</v>
      </c>
      <c r="I52" s="6">
        <f t="shared" si="11"/>
        <v>0</v>
      </c>
      <c r="J52" s="6">
        <f t="shared" si="6"/>
        <v>0</v>
      </c>
      <c r="K52" s="1">
        <f t="shared" si="7"/>
        <v>95000</v>
      </c>
      <c r="L52" s="1">
        <f t="shared" si="8"/>
        <v>95000</v>
      </c>
      <c r="M52" s="3">
        <f t="shared" si="9"/>
        <v>16.539151761302566</v>
      </c>
      <c r="N52" s="5">
        <f t="shared" si="10"/>
        <v>0</v>
      </c>
    </row>
    <row r="53" spans="1:14" x14ac:dyDescent="0.25">
      <c r="A53" s="1">
        <v>52</v>
      </c>
      <c r="B53" s="2">
        <v>87750</v>
      </c>
      <c r="C53" s="4">
        <f t="shared" si="2"/>
        <v>78975</v>
      </c>
      <c r="D53" s="2">
        <f t="shared" si="0"/>
        <v>-8775</v>
      </c>
      <c r="E53" s="3">
        <f t="shared" si="1"/>
        <v>-10</v>
      </c>
      <c r="F53" s="2">
        <f t="shared" si="3"/>
        <v>8775</v>
      </c>
      <c r="G53" s="3">
        <f t="shared" si="4"/>
        <v>10</v>
      </c>
      <c r="H53" s="6">
        <f t="shared" si="5"/>
        <v>0.9</v>
      </c>
      <c r="I53" s="6">
        <f t="shared" si="11"/>
        <v>0</v>
      </c>
      <c r="J53" s="6">
        <f t="shared" si="6"/>
        <v>0</v>
      </c>
      <c r="K53" s="1">
        <f t="shared" si="7"/>
        <v>87750</v>
      </c>
      <c r="L53" s="1">
        <f t="shared" si="8"/>
        <v>87750</v>
      </c>
      <c r="M53" s="3">
        <f t="shared" si="9"/>
        <v>16.424599049535516</v>
      </c>
      <c r="N53" s="5">
        <f t="shared" si="10"/>
        <v>0</v>
      </c>
    </row>
    <row r="54" spans="1:14" x14ac:dyDescent="0.25">
      <c r="A54" s="1">
        <v>53</v>
      </c>
      <c r="B54" s="2">
        <v>130000</v>
      </c>
      <c r="C54" s="4">
        <f t="shared" si="2"/>
        <v>117000</v>
      </c>
      <c r="D54" s="2">
        <f t="shared" si="0"/>
        <v>-13000</v>
      </c>
      <c r="E54" s="3">
        <f t="shared" si="1"/>
        <v>-10</v>
      </c>
      <c r="F54" s="2">
        <f t="shared" si="3"/>
        <v>13000</v>
      </c>
      <c r="G54" s="3">
        <f t="shared" si="4"/>
        <v>10</v>
      </c>
      <c r="H54" s="6">
        <f t="shared" si="5"/>
        <v>0.9</v>
      </c>
      <c r="I54" s="6">
        <f t="shared" si="11"/>
        <v>0</v>
      </c>
      <c r="J54" s="6">
        <f t="shared" si="6"/>
        <v>0</v>
      </c>
      <c r="K54" s="1">
        <f t="shared" si="7"/>
        <v>130000</v>
      </c>
      <c r="L54" s="1">
        <f t="shared" si="8"/>
        <v>130000</v>
      </c>
      <c r="M54" s="3">
        <f t="shared" si="9"/>
        <v>16.991760071338703</v>
      </c>
      <c r="N54" s="5">
        <f t="shared" si="10"/>
        <v>0</v>
      </c>
    </row>
    <row r="55" spans="1:14" x14ac:dyDescent="0.25">
      <c r="A55" s="1"/>
      <c r="B55" s="2"/>
      <c r="C55" s="2"/>
      <c r="D55" s="2"/>
      <c r="E55" s="3"/>
      <c r="F55" s="3"/>
      <c r="L55" s="1"/>
      <c r="M55" s="1"/>
      <c r="N55" s="1"/>
    </row>
    <row r="56" spans="1:14" x14ac:dyDescent="0.25">
      <c r="A56" s="1"/>
      <c r="B56" s="2" t="s">
        <v>2</v>
      </c>
      <c r="C56" s="2">
        <f>AVERAGE(C2:C54)</f>
        <v>129390.45283018867</v>
      </c>
      <c r="D56" s="2"/>
      <c r="E56" s="3"/>
      <c r="F56" s="3"/>
      <c r="L56" s="1"/>
      <c r="M56" s="1"/>
      <c r="N56" s="1"/>
    </row>
    <row r="57" spans="1:14" x14ac:dyDescent="0.25">
      <c r="A57" s="1"/>
      <c r="B57" s="2" t="s">
        <v>3</v>
      </c>
      <c r="C57" s="2">
        <f>MEDIAN(C2:C54)</f>
        <v>117000</v>
      </c>
      <c r="D57" s="2"/>
      <c r="E57" s="3" t="s">
        <v>11</v>
      </c>
      <c r="F57" s="2">
        <f>AVERAGE(F2:F54)</f>
        <v>14376.716981132075</v>
      </c>
      <c r="G57" s="1" t="s">
        <v>18</v>
      </c>
      <c r="H57" s="6">
        <f>AVERAGE(H2:H54)</f>
        <v>0.89999999999999913</v>
      </c>
      <c r="I57" s="1" t="s">
        <v>22</v>
      </c>
      <c r="J57" s="7">
        <f>SUM(J2:J54)</f>
        <v>0</v>
      </c>
      <c r="L57" s="1"/>
      <c r="M57" s="1" t="s">
        <v>34</v>
      </c>
      <c r="N57" s="1" t="e">
        <f>CORREL(M2:M54,N2:N54)/STDEV(M2:M54)*STDEV(N2:N54)</f>
        <v>#DIV/0!</v>
      </c>
    </row>
    <row r="58" spans="1:14" x14ac:dyDescent="0.25">
      <c r="A58" s="1"/>
      <c r="B58" s="2"/>
      <c r="C58" s="2"/>
      <c r="D58" s="2"/>
      <c r="E58" s="3" t="s">
        <v>12</v>
      </c>
      <c r="F58" s="2">
        <f>MEDIAN(F2:F54)</f>
        <v>13000</v>
      </c>
      <c r="G58" s="1" t="s">
        <v>19</v>
      </c>
      <c r="H58" s="6">
        <f>MEDIAN(H2:H54)</f>
        <v>0.9</v>
      </c>
      <c r="I58" s="1" t="s">
        <v>23</v>
      </c>
      <c r="J58" s="7">
        <f>J57/53</f>
        <v>0</v>
      </c>
      <c r="L58" s="1"/>
      <c r="M58" s="1"/>
      <c r="N58" s="1"/>
    </row>
    <row r="59" spans="1:14" x14ac:dyDescent="0.25">
      <c r="A59" s="1"/>
      <c r="B59" s="2" t="s">
        <v>4</v>
      </c>
      <c r="C59" s="2">
        <f>AVERAGE(D2:D54)</f>
        <v>-14376.716981132075</v>
      </c>
      <c r="D59" s="2"/>
      <c r="E59" s="3" t="s">
        <v>13</v>
      </c>
      <c r="F59" s="3">
        <f>AVERAGE(G2:G54)</f>
        <v>10</v>
      </c>
      <c r="H59" s="1"/>
      <c r="I59" s="1"/>
      <c r="L59" s="1"/>
      <c r="M59" s="1"/>
      <c r="N59" s="1"/>
    </row>
    <row r="60" spans="1:14" x14ac:dyDescent="0.25">
      <c r="A60" s="1"/>
      <c r="B60" s="2" t="s">
        <v>5</v>
      </c>
      <c r="C60" s="2">
        <f>MEDIAN(D2:D54)</f>
        <v>-13000</v>
      </c>
      <c r="D60" s="2"/>
      <c r="E60" s="3" t="s">
        <v>14</v>
      </c>
      <c r="F60" s="3">
        <f>MEDIAN(G2:G54)</f>
        <v>10</v>
      </c>
      <c r="G60" s="1" t="s">
        <v>25</v>
      </c>
      <c r="H60" s="7">
        <f>H57*C64/C65</f>
        <v>0.99999999999999911</v>
      </c>
      <c r="I60" s="1" t="s">
        <v>24</v>
      </c>
      <c r="J60" s="3">
        <f>J58/H58*100</f>
        <v>0</v>
      </c>
      <c r="L60" s="1"/>
      <c r="M60" s="1"/>
      <c r="N60" s="1"/>
    </row>
    <row r="61" spans="1:14" x14ac:dyDescent="0.25">
      <c r="A61" s="1"/>
      <c r="B61" s="2" t="s">
        <v>6</v>
      </c>
      <c r="C61" s="3">
        <f>AVERAGE(E2:E54)</f>
        <v>-10</v>
      </c>
      <c r="D61" s="2"/>
      <c r="E61" s="3"/>
      <c r="F61" s="3"/>
      <c r="L61" s="1"/>
      <c r="M61" s="1"/>
      <c r="N61" s="1"/>
    </row>
    <row r="62" spans="1:14" x14ac:dyDescent="0.25">
      <c r="A62" s="1"/>
      <c r="B62" s="2" t="s">
        <v>7</v>
      </c>
      <c r="C62" s="3">
        <f>MEDIAN(E2:E54)</f>
        <v>-10</v>
      </c>
      <c r="D62" s="2"/>
      <c r="E62" s="3" t="s">
        <v>28</v>
      </c>
      <c r="F62" s="5">
        <f>STDEV(E2:E54)</f>
        <v>0</v>
      </c>
      <c r="G62" s="1" t="s">
        <v>27</v>
      </c>
      <c r="H62" s="8">
        <f>STDEV(H2:H54)/AVERAGE(H2:H54)</f>
        <v>9.9630880931151122E-16</v>
      </c>
      <c r="L62" s="1"/>
      <c r="M62" s="1"/>
      <c r="N62" s="1"/>
    </row>
    <row r="63" spans="1:14" x14ac:dyDescent="0.25">
      <c r="A63" s="1"/>
      <c r="B63" s="2"/>
      <c r="C63" s="2"/>
      <c r="D63" s="2"/>
      <c r="E63" s="3"/>
      <c r="F63" s="3"/>
      <c r="L63" s="1"/>
      <c r="M63" s="1"/>
      <c r="N63" s="1"/>
    </row>
    <row r="64" spans="1:14" x14ac:dyDescent="0.25">
      <c r="A64" s="1"/>
      <c r="B64" s="2" t="s">
        <v>26</v>
      </c>
      <c r="C64" s="2">
        <f>AVERAGE(B2:B54)</f>
        <v>143767.16981132075</v>
      </c>
      <c r="D64" s="2"/>
      <c r="E64" s="3"/>
      <c r="F64" s="3"/>
      <c r="G64" t="s">
        <v>29</v>
      </c>
      <c r="H64" s="8">
        <f>H62*(1+1/(4*53))</f>
        <v>1.0010083791667542E-15</v>
      </c>
      <c r="L64" s="1"/>
      <c r="M64" s="1"/>
      <c r="N64" s="1"/>
    </row>
    <row r="65" spans="1:14" x14ac:dyDescent="0.25">
      <c r="A65" s="1"/>
      <c r="B65" s="2" t="s">
        <v>2</v>
      </c>
      <c r="C65" s="2">
        <f>AVERAGE(C2:C54)</f>
        <v>129390.45283018867</v>
      </c>
      <c r="D65" s="2"/>
      <c r="E65" s="3"/>
      <c r="F65" s="3"/>
      <c r="L65" s="1"/>
      <c r="M65" s="1"/>
      <c r="N65" s="1"/>
    </row>
    <row r="66" spans="1:14" x14ac:dyDescent="0.25">
      <c r="A66" s="1"/>
      <c r="B66" s="2"/>
      <c r="C66" s="2"/>
      <c r="D66" s="2"/>
      <c r="E66" s="3"/>
      <c r="F66" s="3"/>
      <c r="L66" s="1"/>
      <c r="M66" s="1"/>
      <c r="N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TEST-VM</vt:lpstr>
      <vt:lpstr>Failure Rates and Magnitudes</vt:lpstr>
      <vt:lpstr>Case Question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D Ecker</cp:lastModifiedBy>
  <dcterms:created xsi:type="dcterms:W3CDTF">2019-02-19T01:43:01Z</dcterms:created>
  <dcterms:modified xsi:type="dcterms:W3CDTF">2019-09-03T13:29:09Z</dcterms:modified>
</cp:coreProperties>
</file>