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root.amherst.com\FolderRedirection\Employees\mfindley\Documents\Personal\"/>
    </mc:Choice>
  </mc:AlternateContent>
  <bookViews>
    <workbookView xWindow="0" yWindow="0" windowWidth="38400" windowHeight="17835"/>
  </bookViews>
  <sheets>
    <sheet name="Main Data" sheetId="1" r:id="rId1"/>
    <sheet name="Category Stats" sheetId="2" r:id="rId2"/>
    <sheet name="Subcategory Stats" sheetId="3" r:id="rId3"/>
    <sheet name="Launch Data Outcomes" sheetId="4" r:id="rId4"/>
    <sheet name="Bonus" sheetId="5" r:id="rId5"/>
  </sheets>
  <definedNames>
    <definedName name="_xlnm._FilterDatabase" localSheetId="0" hidden="1">'Main Data'!$A$1:$T$4115</definedName>
  </definedNames>
  <calcPr calcId="152511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4" i="2" l="1"/>
  <c r="K13" i="2"/>
  <c r="K12" i="2"/>
  <c r="K11" i="2"/>
  <c r="K10" i="2"/>
  <c r="K9" i="2"/>
  <c r="K8" i="2"/>
  <c r="K7" i="2"/>
  <c r="K6" i="2"/>
  <c r="J14" i="2"/>
  <c r="I14" i="2"/>
  <c r="J13" i="2"/>
  <c r="I13" i="2"/>
  <c r="J12" i="2"/>
  <c r="I12" i="2"/>
  <c r="J11" i="2"/>
  <c r="I11" i="2"/>
  <c r="J10" i="2"/>
  <c r="I10" i="2"/>
  <c r="J9" i="2"/>
  <c r="I9" i="2"/>
  <c r="J8" i="2"/>
  <c r="I8" i="2"/>
  <c r="J7" i="2"/>
  <c r="I7" i="2"/>
  <c r="J6" i="2"/>
  <c r="I6" i="2"/>
  <c r="K5" i="2"/>
  <c r="J5" i="2"/>
  <c r="I5" i="2"/>
  <c r="H14" i="2"/>
  <c r="H13" i="2"/>
  <c r="H12" i="2"/>
  <c r="H11" i="2"/>
  <c r="H10" i="2"/>
  <c r="H9" i="2"/>
  <c r="H8" i="2"/>
  <c r="H7" i="2"/>
  <c r="H6" i="2"/>
  <c r="H5" i="2"/>
  <c r="G14" i="2"/>
  <c r="G13" i="2"/>
  <c r="G12" i="2"/>
  <c r="G11" i="2"/>
  <c r="G10" i="2"/>
  <c r="G9" i="2"/>
  <c r="G8" i="2"/>
  <c r="G7" i="2"/>
  <c r="G6" i="2"/>
  <c r="G5" i="2"/>
  <c r="D13" i="5" l="1"/>
  <c r="H13" i="5" s="1"/>
  <c r="D12" i="5"/>
  <c r="D11" i="5"/>
  <c r="H11" i="5" s="1"/>
  <c r="D10" i="5"/>
  <c r="H10" i="5" s="1"/>
  <c r="D9" i="5"/>
  <c r="H9" i="5" s="1"/>
  <c r="D8" i="5"/>
  <c r="D7" i="5"/>
  <c r="H7" i="5" s="1"/>
  <c r="D6" i="5"/>
  <c r="H6" i="5" s="1"/>
  <c r="D5" i="5"/>
  <c r="H5" i="5" s="1"/>
  <c r="D4" i="5"/>
  <c r="H4" i="5" s="1"/>
  <c r="D3" i="5"/>
  <c r="H3" i="5" s="1"/>
  <c r="D2" i="5"/>
  <c r="C13" i="5"/>
  <c r="G13" i="5" s="1"/>
  <c r="C12" i="5"/>
  <c r="C11" i="5"/>
  <c r="G11" i="5" s="1"/>
  <c r="C10" i="5"/>
  <c r="G10" i="5" s="1"/>
  <c r="C9" i="5"/>
  <c r="G9" i="5" s="1"/>
  <c r="C8" i="5"/>
  <c r="C7" i="5"/>
  <c r="G7" i="5" s="1"/>
  <c r="C6" i="5"/>
  <c r="G6" i="5" s="1"/>
  <c r="C5" i="5"/>
  <c r="G5" i="5" s="1"/>
  <c r="C4" i="5"/>
  <c r="G4" i="5" s="1"/>
  <c r="C3" i="5"/>
  <c r="G3" i="5" s="1"/>
  <c r="C2" i="5"/>
  <c r="B12" i="5"/>
  <c r="B11" i="5"/>
  <c r="E11" i="5" s="1"/>
  <c r="B10" i="5"/>
  <c r="E10" i="5" s="1"/>
  <c r="B9" i="5"/>
  <c r="E9" i="5" s="1"/>
  <c r="B8" i="5"/>
  <c r="B7" i="5"/>
  <c r="E7" i="5" s="1"/>
  <c r="B6" i="5"/>
  <c r="E6" i="5" s="1"/>
  <c r="B5" i="5"/>
  <c r="E5" i="5" s="1"/>
  <c r="B4" i="5"/>
  <c r="E4" i="5" s="1"/>
  <c r="B13" i="5"/>
  <c r="E13" i="5" s="1"/>
  <c r="B3" i="5"/>
  <c r="E3" i="5" s="1"/>
  <c r="B2" i="5"/>
  <c r="G8" i="5" l="1"/>
  <c r="H12" i="5"/>
  <c r="G2" i="5"/>
  <c r="F8" i="5"/>
  <c r="F9" i="5"/>
  <c r="F7" i="5"/>
  <c r="E12" i="5"/>
  <c r="G12" i="5" s="1"/>
  <c r="F6" i="5"/>
  <c r="F13" i="5"/>
  <c r="F5" i="5"/>
  <c r="F12" i="5"/>
  <c r="F4" i="5"/>
  <c r="F11" i="5"/>
  <c r="F3" i="5"/>
  <c r="E8" i="5"/>
  <c r="H8" i="5" s="1"/>
  <c r="F10" i="5"/>
  <c r="E2" i="5"/>
  <c r="E14" i="5" s="1"/>
  <c r="D14" i="5"/>
  <c r="B14" i="5"/>
  <c r="C14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2" i="5" l="1"/>
  <c r="F2" i="5"/>
</calcChain>
</file>

<file path=xl/sharedStrings.xml><?xml version="1.0" encoding="utf-8"?>
<sst xmlns="http://schemas.openxmlformats.org/spreadsheetml/2006/main" count="33058" uniqueCount="8409">
  <si>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</si>
  <si>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</si>
  <si>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</si>
  <si>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</si>
  <si>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</si>
  <si>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</si>
  <si>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</si>
  <si>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</si>
  <si>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</si>
  <si>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</si>
  <si>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</si>
  <si>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</si>
  <si>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</si>
  <si>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</si>
  <si>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</si>
  <si>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</si>
  <si>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</si>
  <si>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</si>
  <si>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</si>
  <si>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</si>
  <si>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</si>
  <si>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</si>
  <si>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</si>
  <si>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</si>
  <si>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</si>
  <si>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</si>
  <si>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</si>
  <si>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</si>
  <si>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</si>
  <si>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</si>
  <si>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</si>
  <si>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</si>
  <si>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</si>
  <si>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</si>
  <si>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</si>
  <si>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</si>
  <si>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</si>
  <si>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</si>
  <si>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</si>
  <si>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</si>
  <si>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</si>
  <si>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</si>
  <si>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</si>
  <si>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</si>
  <si>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</si>
  <si>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</si>
  <si>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</si>
  <si>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</si>
  <si>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</si>
  <si>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</si>
  <si>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</si>
  <si>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</si>
  <si>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</si>
  <si>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</si>
  <si>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</si>
  <si>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</si>
  <si>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</si>
  <si>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</si>
  <si>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</si>
  <si>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</si>
  <si>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</si>
  <si>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</si>
  <si>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</si>
  <si>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</si>
  <si>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</si>
  <si>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</si>
  <si>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</si>
  <si>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</si>
  <si>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</si>
  <si>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</si>
  <si>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</si>
  <si>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</si>
  <si>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</si>
  <si>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</si>
  <si>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</si>
  <si>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</si>
  <si>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</si>
  <si>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</si>
  <si>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</si>
  <si>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</si>
  <si>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</si>
  <si>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</si>
  <si>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</si>
  <si>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</si>
  <si>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</si>
  <si>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</si>
  <si>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</si>
  <si>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</si>
  <si>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</si>
  <si>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</si>
  <si>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</si>
  <si>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</si>
  <si>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</si>
  <si>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</si>
  <si>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</si>
  <si>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</si>
  <si>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</si>
  <si>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</si>
  <si>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</si>
  <si>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</si>
  <si>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</si>
  <si>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</si>
  <si>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</si>
  <si>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</si>
  <si>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</si>
  <si>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</si>
  <si>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</si>
  <si>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</si>
  <si>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</si>
  <si>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</si>
  <si>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</si>
  <si>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</si>
  <si>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</si>
  <si>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</si>
  <si>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</si>
  <si>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</si>
  <si>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</si>
  <si>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</si>
  <si>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</si>
  <si>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</si>
  <si>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</si>
  <si>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</si>
  <si>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</si>
  <si>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</si>
  <si>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</si>
  <si>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</si>
  <si>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</si>
  <si>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</si>
  <si>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</si>
  <si>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</si>
  <si>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</si>
  <si>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</si>
  <si>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</si>
  <si>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</si>
  <si>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</si>
  <si>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</si>
  <si>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</si>
  <si>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</si>
  <si>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</si>
  <si>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</si>
  <si>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</si>
  <si>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</si>
  <si>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</si>
  <si>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</si>
  <si>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</si>
  <si>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</si>
  <si>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</si>
  <si>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</si>
  <si>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</si>
  <si>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</si>
  <si>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</si>
  <si>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</si>
  <si>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</si>
  <si>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</si>
  <si>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</si>
  <si>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</si>
  <si>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</si>
  <si>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</si>
  <si>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</si>
  <si>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</si>
  <si>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</si>
  <si>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</si>
  <si>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</si>
  <si>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</si>
  <si>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</si>
  <si>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</si>
  <si>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</si>
  <si>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</si>
  <si>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</si>
  <si>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</si>
  <si>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</si>
  <si>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</si>
  <si>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</si>
  <si>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</si>
  <si>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</si>
  <si>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</si>
  <si>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</si>
  <si>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</si>
  <si>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</si>
  <si>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</si>
  <si>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</si>
  <si>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</si>
  <si>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</si>
  <si>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</si>
  <si>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</si>
  <si>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</si>
  <si>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</si>
  <si>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</si>
  <si>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</si>
  <si>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</si>
  <si>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</si>
  <si>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</si>
  <si>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</si>
  <si>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</si>
  <si>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</si>
  <si>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</si>
  <si>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</si>
  <si>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</si>
  <si>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</si>
  <si>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</si>
  <si>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</si>
  <si>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</si>
  <si>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</si>
  <si>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</si>
  <si>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</si>
  <si>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</si>
  <si>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</si>
  <si>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</si>
  <si>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</si>
  <si>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</si>
  <si>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</si>
  <si>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</si>
  <si>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</si>
  <si>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</si>
  <si>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</si>
  <si>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</si>
  <si>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</si>
  <si>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</si>
  <si>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</si>
  <si>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</si>
  <si>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</si>
  <si>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</si>
  <si>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</si>
  <si>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</si>
  <si>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</si>
  <si>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</si>
  <si>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</si>
  <si>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</si>
  <si>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</si>
  <si>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</si>
  <si>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</si>
  <si>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</si>
  <si>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</si>
  <si>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</si>
  <si>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</si>
  <si>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</si>
  <si>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</si>
  <si>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</si>
  <si>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</si>
  <si>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</si>
  <si>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</si>
  <si>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</si>
  <si>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</si>
  <si>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</si>
  <si>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</si>
  <si>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</si>
  <si>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</si>
  <si>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</si>
  <si>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</si>
  <si>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</si>
  <si>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</si>
  <si>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</si>
  <si>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</si>
  <si>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</si>
  <si>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</si>
  <si>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</si>
  <si>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</si>
  <si>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</si>
  <si>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</si>
  <si>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</si>
  <si>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</si>
  <si>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</si>
  <si>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</si>
  <si>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</si>
  <si>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</si>
  <si>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</si>
  <si>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</si>
  <si>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</si>
  <si>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</si>
  <si>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</si>
  <si>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</si>
  <si>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</si>
  <si>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</si>
  <si>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</si>
  <si>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</si>
  <si>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</si>
  <si>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</si>
  <si>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</si>
  <si>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</si>
  <si>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</si>
  <si>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</si>
  <si>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</si>
  <si>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</si>
  <si>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</si>
  <si>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</si>
  <si>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</si>
  <si>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</si>
  <si>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</si>
  <si>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</si>
  <si>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</si>
  <si>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</si>
  <si>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</si>
  <si>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</si>
  <si>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</si>
  <si>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</si>
  <si>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</si>
  <si>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</si>
  <si>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</si>
  <si>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</si>
  <si>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</si>
  <si>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</si>
  <si>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</si>
  <si>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</si>
  <si>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</si>
  <si>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</si>
  <si>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</si>
  <si>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</si>
  <si>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</si>
  <si>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</si>
  <si>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</si>
  <si>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</si>
  <si>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</si>
  <si>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</si>
  <si>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</si>
  <si>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</si>
  <si>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</si>
  <si>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</si>
  <si>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</si>
  <si>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</si>
  <si>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</si>
  <si>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</si>
  <si>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</si>
  <si>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</si>
  <si>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</si>
  <si>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</si>
  <si>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</si>
  <si>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</si>
  <si>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</si>
  <si>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</si>
  <si>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</si>
  <si>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</si>
  <si>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</si>
  <si>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</si>
  <si>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</si>
  <si>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</si>
  <si>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</si>
  <si>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</si>
  <si>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</si>
  <si>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</si>
  <si>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</si>
  <si>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</si>
  <si>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</si>
  <si>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</si>
  <si>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</si>
  <si>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</si>
  <si>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</si>
  <si>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</si>
  <si>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</si>
  <si>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</si>
  <si>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</si>
  <si>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</si>
  <si>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</si>
  <si>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</si>
  <si>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</si>
  <si>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</si>
  <si>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</si>
  <si>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</si>
  <si>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</si>
  <si>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</si>
  <si>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</si>
  <si>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</si>
  <si>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</si>
  <si>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</si>
  <si>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</si>
  <si>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</si>
  <si>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</si>
  <si>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</si>
  <si>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</si>
  <si>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</si>
  <si>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</si>
  <si>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</si>
  <si>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</si>
  <si>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</si>
  <si>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</si>
  <si>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</si>
  <si>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</si>
  <si>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</si>
  <si>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</si>
  <si>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</si>
  <si>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</si>
  <si>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</si>
  <si>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</si>
  <si>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</si>
  <si>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</si>
  <si>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</si>
  <si>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</si>
  <si>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</si>
  <si>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</si>
  <si>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</si>
  <si>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</si>
  <si>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</si>
  <si>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</si>
  <si>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</si>
  <si>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</si>
  <si>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</si>
  <si>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</si>
  <si>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</si>
  <si>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</si>
  <si>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</si>
  <si>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</si>
  <si>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</si>
  <si>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</si>
  <si>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</si>
  <si>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</si>
  <si>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</si>
  <si>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</si>
  <si>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</si>
  <si>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</si>
  <si>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</si>
  <si>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</si>
  <si>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</si>
  <si>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</si>
  <si>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</si>
  <si>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</si>
  <si>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</si>
  <si>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</si>
  <si>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</si>
  <si>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</si>
  <si>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</si>
  <si>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</si>
  <si>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</si>
  <si>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</si>
  <si>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</si>
  <si>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</si>
  <si>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</si>
  <si>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</si>
  <si>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</si>
  <si>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</si>
  <si>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</si>
  <si>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</si>
  <si>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</si>
  <si>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</si>
  <si>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</si>
  <si>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</si>
  <si>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</si>
  <si>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</si>
  <si>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</si>
  <si>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</si>
  <si>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</si>
  <si>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</si>
  <si>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</si>
  <si>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</si>
  <si>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</si>
  <si>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</si>
  <si>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</si>
  <si>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</si>
  <si>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</si>
  <si>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</si>
  <si>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</si>
  <si>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</si>
  <si>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</si>
  <si>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</si>
  <si>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</si>
  <si>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</si>
  <si>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</si>
  <si>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</si>
  <si>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</si>
  <si>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</si>
  <si>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</si>
  <si>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</si>
  <si>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</si>
  <si>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</si>
  <si>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</si>
  <si>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</si>
  <si>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</si>
  <si>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</si>
  <si>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</si>
  <si>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</si>
  <si>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</si>
  <si>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</si>
  <si>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</si>
  <si>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</si>
  <si>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</si>
  <si>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</si>
  <si>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</si>
  <si>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</si>
  <si>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</si>
  <si>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</si>
  <si>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</si>
  <si>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</si>
  <si>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</si>
  <si>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</si>
  <si>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</si>
  <si>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</si>
  <si>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</si>
  <si>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</si>
  <si>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</si>
  <si>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</si>
  <si>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</si>
  <si>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</si>
  <si>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</si>
  <si>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</si>
  <si>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</si>
  <si>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</si>
  <si>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</si>
  <si>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</si>
  <si>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</si>
  <si>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</si>
  <si>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</si>
  <si>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</si>
  <si>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</si>
  <si>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</si>
  <si>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</si>
  <si>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</si>
  <si>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</si>
  <si>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</si>
  <si>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</si>
  <si>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</si>
  <si>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</si>
  <si>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</si>
  <si>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</si>
  <si>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</si>
  <si>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</si>
  <si>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</si>
  <si>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</si>
  <si>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</si>
  <si>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</si>
  <si>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</si>
  <si>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</si>
  <si>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</si>
  <si>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</si>
  <si>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</si>
  <si>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</si>
  <si>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</si>
  <si>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</si>
  <si>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</si>
  <si>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</si>
  <si>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</si>
  <si>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</si>
  <si>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</si>
  <si>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</si>
  <si>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</si>
  <si>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</si>
  <si>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</si>
  <si>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</si>
  <si>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</si>
  <si>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</si>
  <si>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</si>
  <si>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</si>
  <si>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</si>
  <si>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</si>
  <si>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</si>
  <si>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</si>
  <si>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</si>
  <si>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</si>
  <si>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</si>
  <si>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</si>
  <si>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</si>
  <si>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</si>
  <si>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</si>
  <si>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</si>
  <si>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</si>
  <si>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</si>
  <si>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</si>
  <si>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</si>
  <si>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</si>
  <si>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</si>
  <si>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</si>
  <si>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</si>
  <si>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</si>
  <si>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</si>
  <si>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</si>
  <si>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</si>
  <si>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</si>
  <si>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</si>
  <si>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</si>
  <si>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</si>
  <si>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</si>
  <si>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</si>
  <si>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</si>
  <si>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</si>
  <si>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</si>
  <si>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</si>
  <si>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</si>
  <si>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</si>
  <si>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</si>
  <si>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</si>
  <si>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</si>
  <si>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</si>
  <si>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</si>
  <si>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</si>
  <si>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</si>
  <si>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</si>
  <si>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</si>
  <si>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</si>
  <si>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</si>
  <si>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</si>
  <si>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</si>
  <si>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</si>
  <si>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</si>
  <si>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</si>
  <si>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</si>
  <si>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</si>
  <si>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</si>
  <si>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</si>
  <si>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</si>
  <si>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</si>
  <si>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</si>
  <si>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</si>
  <si>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</si>
  <si>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</si>
  <si>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</si>
  <si>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</si>
  <si>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</si>
  <si>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</si>
  <si>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</si>
  <si>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</si>
  <si>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</si>
  <si>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</si>
  <si>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</si>
  <si>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</si>
  <si>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</si>
  <si>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</si>
  <si>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</si>
  <si>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</si>
  <si>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</si>
  <si>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</si>
  <si>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</si>
  <si>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</si>
  <si>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</si>
  <si>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</si>
  <si>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</si>
  <si>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</si>
  <si>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</si>
  <si>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</si>
  <si>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</si>
  <si>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</si>
  <si>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</si>
  <si>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</si>
  <si>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</si>
  <si>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</si>
  <si>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</si>
  <si>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</si>
  <si>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</si>
  <si>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</si>
  <si>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</si>
  <si>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</si>
  <si>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</si>
  <si>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</si>
  <si>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</si>
  <si>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</si>
  <si>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</si>
  <si>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</si>
  <si>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</si>
  <si>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</si>
  <si>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</si>
  <si>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</si>
  <si>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</si>
  <si>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</si>
  <si>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</si>
  <si>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</si>
  <si>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</si>
  <si>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</si>
  <si>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</si>
  <si>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</si>
  <si>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</si>
  <si>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</si>
  <si>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</si>
  <si>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</si>
  <si>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</si>
  <si>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</si>
  <si>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</si>
  <si>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</si>
  <si>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</si>
  <si>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</si>
  <si>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</si>
  <si>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</si>
  <si>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</si>
  <si>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</si>
  <si>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</si>
  <si>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</si>
  <si>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</si>
  <si>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</si>
  <si>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</si>
  <si>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</si>
  <si>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</si>
  <si>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</si>
  <si>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</si>
  <si>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</si>
  <si>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</si>
  <si>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</si>
  <si>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</si>
  <si>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</si>
  <si>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</si>
  <si>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</si>
  <si>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</si>
  <si>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</si>
  <si>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</si>
  <si>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</si>
  <si>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</si>
  <si>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</si>
  <si>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</si>
  <si>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</si>
  <si>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</si>
  <si>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</si>
  <si>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</si>
  <si>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</si>
  <si>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</si>
  <si>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</si>
  <si>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</si>
  <si>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</si>
  <si>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</si>
  <si>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</si>
  <si>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</si>
  <si>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</si>
  <si>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</si>
  <si>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</si>
  <si>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</si>
  <si>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</si>
  <si>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</si>
  <si>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</si>
  <si>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</si>
  <si>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</si>
  <si>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</si>
  <si>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</si>
  <si>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</si>
  <si>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</si>
  <si>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</si>
  <si>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</si>
  <si>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</si>
  <si>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</si>
  <si>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</si>
  <si>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</si>
  <si>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</si>
  <si>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</si>
  <si>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</si>
  <si>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</si>
  <si>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</si>
  <si>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</si>
  <si>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</si>
  <si>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</si>
  <si>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</si>
  <si>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</si>
  <si>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</si>
  <si>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</si>
  <si>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</si>
  <si>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</si>
  <si>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</si>
  <si>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</si>
  <si>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</si>
  <si>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</si>
  <si>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</si>
  <si>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</si>
  <si>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</si>
  <si>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</si>
  <si>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</si>
  <si>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</si>
  <si>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</si>
  <si>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</si>
  <si>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</si>
  <si>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</si>
  <si>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</si>
  <si>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</si>
  <si>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</si>
  <si>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</si>
  <si>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</si>
  <si>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</si>
  <si>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</si>
  <si>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</si>
  <si>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</si>
  <si>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</si>
  <si>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</si>
  <si>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</si>
  <si>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</si>
  <si>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</si>
  <si>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</si>
  <si>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</si>
  <si>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</si>
  <si>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</si>
  <si>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</si>
  <si>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</si>
  <si>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</si>
  <si>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</si>
  <si>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</si>
  <si>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</si>
  <si>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</si>
  <si>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</si>
  <si>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</si>
  <si>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</si>
  <si>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</si>
  <si>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</si>
  <si>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</si>
  <si>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</si>
  <si>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</si>
  <si>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</si>
  <si>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</si>
  <si>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</si>
  <si>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</si>
  <si>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</si>
  <si>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</si>
  <si>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</si>
  <si>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</si>
  <si>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</si>
  <si>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</si>
  <si>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</si>
  <si>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</si>
  <si>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</si>
  <si>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</si>
  <si>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</si>
  <si>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</si>
  <si>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</si>
  <si>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</si>
  <si>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</si>
  <si>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</si>
  <si>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</si>
  <si>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</si>
  <si>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</si>
  <si>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</si>
  <si>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</si>
  <si>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</si>
  <si>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</si>
  <si>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</si>
  <si>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</si>
  <si>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</si>
  <si>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</si>
  <si>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</si>
  <si>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</si>
  <si>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</si>
  <si>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</si>
  <si>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</si>
  <si>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</si>
  <si>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</si>
  <si>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</si>
  <si>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</si>
  <si>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</si>
  <si>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</si>
  <si>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</si>
  <si>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</si>
  <si>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</si>
  <si>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</si>
  <si>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</si>
  <si>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</si>
  <si>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</si>
  <si>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</si>
  <si>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</si>
  <si>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</si>
  <si>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</si>
  <si>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</si>
  <si>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</si>
  <si>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</si>
  <si>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</si>
  <si>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</si>
  <si>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</si>
  <si>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</si>
  <si>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</si>
  <si>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</si>
  <si>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</si>
  <si>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</si>
  <si>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</si>
  <si>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</si>
  <si>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</si>
  <si>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</si>
  <si>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</si>
  <si>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</si>
  <si>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</si>
  <si>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</si>
  <si>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</si>
  <si>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</si>
  <si>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</si>
  <si>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</si>
  <si>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</si>
  <si>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</si>
  <si>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</si>
  <si>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</si>
  <si>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</si>
  <si>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</si>
  <si>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</si>
  <si>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</si>
  <si>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</si>
  <si>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</si>
  <si>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</si>
  <si>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</si>
  <si>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</si>
  <si>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</si>
  <si>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</si>
  <si>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</si>
  <si>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</si>
  <si>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</si>
  <si>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</si>
  <si>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</si>
  <si>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</si>
  <si>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</si>
  <si>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</si>
  <si>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</si>
  <si>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</si>
  <si>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</si>
  <si>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</si>
  <si>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</si>
  <si>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</si>
  <si>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</si>
  <si>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</si>
  <si>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</si>
  <si>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</si>
  <si>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</si>
  <si>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</si>
  <si>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</si>
  <si>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</si>
  <si>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</si>
  <si>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</si>
  <si>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</si>
  <si>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</si>
  <si>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</si>
  <si>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</si>
  <si>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</si>
  <si>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</si>
  <si>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</si>
  <si>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</si>
  <si>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</si>
  <si>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</si>
  <si>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</si>
  <si>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</si>
  <si>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</si>
  <si>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</si>
  <si>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</si>
  <si>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</si>
  <si>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</si>
  <si>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</si>
  <si>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</si>
  <si>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</si>
  <si>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</si>
  <si>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</si>
  <si>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</si>
  <si>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</si>
  <si>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</si>
  <si>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</si>
  <si>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</si>
  <si>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</si>
  <si>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</si>
  <si>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</si>
  <si>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</si>
  <si>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</si>
  <si>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</si>
  <si>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</si>
  <si>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</si>
  <si>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</si>
  <si>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</si>
  <si>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</si>
  <si>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</si>
  <si>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</si>
  <si>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</si>
  <si>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</si>
  <si>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</si>
  <si>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</si>
  <si>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</si>
  <si>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</si>
  <si>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</si>
  <si>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</si>
  <si>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</si>
  <si>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</si>
  <si>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</si>
  <si>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</si>
  <si>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</si>
  <si>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</si>
  <si>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</si>
  <si>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</si>
  <si>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</si>
  <si>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</si>
  <si>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</si>
  <si>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</si>
  <si>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</si>
  <si>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</si>
  <si>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</si>
  <si>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</si>
  <si>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</si>
  <si>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</si>
  <si>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</si>
  <si>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</si>
  <si>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</si>
  <si>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</si>
  <si>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</si>
  <si>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</si>
  <si>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</si>
  <si>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</si>
  <si>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</si>
  <si>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</si>
  <si>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</si>
  <si>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</si>
  <si>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</si>
  <si>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</si>
  <si>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</si>
  <si>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</si>
  <si>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</si>
  <si>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</si>
  <si>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</si>
  <si>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</si>
  <si>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</si>
  <si>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</si>
  <si>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</si>
  <si>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</si>
  <si>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</si>
  <si>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</si>
  <si>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</si>
  <si>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</si>
  <si>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</si>
  <si>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</si>
  <si>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</si>
  <si>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</si>
  <si>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</si>
  <si>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</si>
  <si>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</si>
  <si>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</si>
  <si>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</si>
  <si>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</si>
  <si>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</si>
  <si>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</si>
  <si>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</si>
  <si>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</si>
  <si>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</si>
  <si>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</si>
  <si>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</si>
  <si>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</si>
  <si>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</si>
  <si>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</si>
  <si>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</si>
  <si>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</si>
  <si>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</si>
  <si>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</si>
  <si>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</si>
  <si>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</si>
  <si>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</si>
  <si>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</si>
  <si>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</si>
  <si>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</si>
  <si>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</si>
  <si>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</si>
  <si>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</si>
  <si>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</si>
  <si>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</si>
  <si>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</si>
  <si>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</si>
  <si>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</si>
  <si>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</si>
  <si>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</si>
  <si>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</si>
  <si>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</si>
  <si>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</si>
  <si>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</si>
  <si>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</si>
  <si>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</si>
  <si>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</si>
  <si>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</si>
  <si>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</si>
  <si>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</si>
  <si>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</si>
  <si>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</si>
  <si>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</si>
  <si>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</si>
  <si>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</si>
  <si>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</si>
  <si>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</si>
  <si>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</si>
  <si>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</si>
  <si>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</si>
  <si>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</si>
  <si>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</si>
  <si>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</si>
  <si>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</si>
  <si>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</si>
  <si>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</si>
  <si>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</si>
  <si>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</si>
  <si>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</si>
  <si>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</si>
  <si>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</si>
  <si>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</si>
  <si>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</si>
  <si>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</si>
  <si>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</si>
  <si>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</si>
  <si>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</si>
  <si>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</si>
  <si>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</si>
  <si>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</si>
  <si>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</si>
  <si>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</si>
  <si>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</si>
  <si>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</si>
  <si>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</si>
  <si>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</si>
  <si>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</si>
  <si>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</si>
  <si>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</si>
  <si>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</si>
  <si>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</si>
  <si>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</si>
  <si>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</si>
  <si>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</si>
  <si>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</si>
  <si>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</si>
  <si>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</si>
  <si>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</si>
  <si>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</si>
  <si>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</si>
  <si>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</si>
  <si>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</si>
  <si>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</si>
  <si>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</si>
  <si>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</si>
  <si>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</si>
  <si>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</si>
  <si>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</si>
  <si>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</si>
  <si>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</si>
  <si>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</si>
  <si>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</si>
  <si>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</si>
  <si>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</si>
  <si>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</si>
  <si>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</si>
  <si>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</si>
  <si>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</si>
  <si>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</si>
  <si>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</si>
  <si>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</si>
  <si>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</si>
  <si>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</si>
  <si>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</si>
  <si>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</si>
  <si>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</si>
  <si>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</si>
  <si>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</si>
  <si>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</si>
  <si>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</si>
  <si>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</si>
  <si>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</si>
  <si>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</si>
  <si>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</si>
  <si>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</si>
  <si>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</si>
  <si>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</si>
  <si>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</si>
  <si>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</si>
  <si>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</si>
  <si>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</si>
  <si>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</si>
  <si>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</si>
  <si>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</si>
  <si>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</si>
  <si>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</si>
  <si>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</si>
  <si>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</si>
  <si>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</si>
  <si>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</si>
  <si>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</si>
  <si>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</si>
  <si>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</si>
  <si>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</si>
  <si>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</si>
  <si>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</si>
  <si>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</si>
  <si>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</si>
  <si>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</si>
  <si>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</si>
  <si>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</si>
  <si>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</si>
  <si>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</si>
  <si>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</si>
  <si>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</si>
  <si>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</si>
  <si>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</si>
  <si>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</si>
  <si>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</si>
  <si>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</si>
  <si>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</si>
  <si>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</si>
  <si>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</si>
  <si>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</si>
  <si>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</si>
  <si>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</si>
  <si>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</si>
  <si>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</si>
  <si>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</si>
  <si>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</si>
  <si>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</si>
  <si>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</si>
  <si>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</si>
  <si>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</si>
  <si>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</si>
  <si>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</si>
  <si>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</si>
  <si>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</si>
  <si>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</si>
  <si>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</si>
  <si>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</si>
  <si>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</si>
  <si>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</si>
  <si>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</si>
  <si>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</si>
  <si>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</si>
  <si>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</si>
  <si>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</si>
  <si>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</si>
  <si>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</si>
  <si>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</si>
  <si>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</si>
  <si>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</si>
  <si>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</si>
  <si>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</si>
  <si>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</si>
  <si>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</si>
  <si>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</si>
  <si>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</si>
  <si>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</si>
  <si>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</si>
  <si>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</si>
  <si>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</si>
  <si>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</si>
  <si>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</si>
  <si>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</si>
  <si>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</si>
  <si>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</si>
  <si>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</si>
  <si>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</si>
  <si>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</si>
  <si>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</si>
  <si>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</si>
  <si>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</si>
  <si>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</si>
  <si>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</si>
  <si>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</si>
  <si>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</si>
  <si>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</si>
  <si>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</si>
  <si>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</si>
  <si>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</si>
  <si>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</si>
  <si>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</si>
  <si>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</si>
  <si>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</si>
  <si>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</si>
  <si>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</si>
  <si>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</si>
  <si>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</si>
  <si>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</si>
  <si>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</si>
  <si>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</si>
  <si>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</si>
  <si>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</si>
  <si>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</si>
  <si>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</si>
  <si>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</si>
  <si>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</si>
  <si>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</si>
  <si>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</si>
  <si>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</si>
  <si>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</si>
  <si>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</si>
  <si>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</si>
  <si>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</si>
  <si>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</si>
  <si>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</si>
  <si>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</si>
  <si>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</si>
  <si>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</si>
  <si>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</si>
  <si>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</si>
  <si>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</si>
  <si>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</si>
  <si>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</si>
  <si>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</si>
  <si>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</si>
  <si>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</si>
  <si>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</si>
  <si>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</si>
  <si>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</si>
  <si>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</si>
  <si>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</si>
  <si>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</si>
  <si>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</si>
  <si>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</si>
  <si>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</si>
  <si>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</si>
  <si>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</si>
  <si>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</si>
  <si>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</si>
  <si>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</si>
  <si>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</si>
  <si>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</si>
  <si>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</si>
  <si>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</si>
  <si>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</si>
  <si>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</si>
  <si>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</si>
  <si>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</si>
  <si>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</si>
  <si>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</si>
  <si>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</si>
  <si>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</si>
  <si>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</si>
  <si>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</si>
  <si>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</si>
  <si>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</si>
  <si>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</si>
  <si>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</si>
  <si>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</si>
  <si>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</si>
  <si>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</si>
  <si>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</si>
  <si>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</si>
  <si>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</si>
  <si>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</si>
  <si>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</si>
  <si>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</si>
  <si>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</si>
  <si>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</si>
  <si>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</si>
  <si>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</si>
  <si>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</si>
  <si>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</si>
  <si>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</si>
  <si>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</si>
  <si>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</si>
  <si>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</si>
  <si>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</si>
  <si>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</si>
  <si>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</si>
  <si>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</si>
  <si>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</si>
  <si>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</si>
  <si>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</si>
  <si>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</si>
  <si>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</si>
  <si>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</si>
  <si>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</si>
  <si>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</si>
  <si>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</si>
  <si>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</si>
  <si>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</si>
  <si>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</si>
  <si>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</si>
  <si>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</si>
  <si>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</si>
  <si>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</si>
  <si>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</si>
  <si>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</si>
  <si>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</si>
  <si>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</si>
  <si>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</si>
  <si>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</si>
  <si>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</si>
  <si>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</si>
  <si>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</si>
  <si>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</si>
  <si>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</si>
  <si>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</si>
  <si>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</si>
  <si>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</si>
  <si>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</si>
  <si>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</si>
  <si>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</si>
  <si>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</si>
  <si>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</si>
  <si>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</si>
  <si>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</si>
  <si>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</si>
  <si>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</si>
  <si>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</si>
  <si>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</si>
  <si>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</si>
  <si>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</si>
  <si>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</si>
  <si>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</si>
  <si>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</si>
  <si>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</si>
  <si>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</si>
  <si>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</si>
  <si>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</si>
  <si>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</si>
  <si>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</si>
  <si>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</si>
  <si>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</si>
  <si>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</si>
  <si>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</si>
  <si>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</si>
  <si>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</si>
  <si>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</si>
  <si>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</si>
  <si>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</si>
  <si>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</si>
  <si>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</si>
  <si>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</si>
  <si>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</si>
  <si>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</si>
  <si>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</si>
  <si>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</si>
  <si>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</si>
  <si>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</si>
  <si>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</si>
  <si>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</si>
  <si>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</si>
  <si>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</si>
  <si>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</si>
  <si>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</si>
  <si>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</si>
  <si>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</si>
  <si>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</si>
  <si>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</si>
  <si>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</si>
  <si>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</si>
  <si>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</si>
  <si>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</si>
  <si>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</si>
  <si>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</si>
  <si>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</si>
  <si>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</si>
  <si>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</si>
  <si>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</si>
  <si>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</si>
  <si>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</si>
  <si>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</si>
  <si>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</si>
  <si>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</si>
  <si>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</si>
  <si>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</si>
  <si>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</si>
  <si>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</si>
  <si>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</si>
  <si>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</si>
  <si>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</si>
  <si>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</si>
  <si>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</si>
  <si>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</si>
  <si>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</si>
  <si>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</si>
  <si>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</si>
  <si>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</si>
  <si>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</si>
  <si>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</si>
  <si>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</si>
  <si>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</si>
  <si>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</si>
  <si>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</si>
  <si>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</si>
  <si>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</si>
  <si>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</si>
  <si>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</si>
  <si>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</si>
  <si>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</si>
  <si>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</si>
  <si>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</si>
  <si>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</si>
  <si>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</si>
  <si>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</si>
  <si>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</si>
  <si>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</si>
  <si>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</si>
  <si>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</si>
  <si>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</si>
  <si>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</si>
  <si>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</si>
  <si>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</si>
  <si>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</si>
  <si>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</si>
  <si>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</si>
  <si>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</si>
  <si>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</si>
  <si>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</si>
  <si>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</si>
  <si>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</si>
  <si>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</si>
  <si>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</si>
  <si>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</si>
  <si>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</si>
  <si>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</si>
  <si>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</si>
  <si>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</si>
  <si>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</si>
  <si>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</si>
  <si>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</si>
  <si>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</si>
  <si>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</si>
  <si>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</si>
  <si>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</si>
  <si>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</si>
  <si>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</si>
  <si>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</si>
  <si>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</si>
  <si>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</si>
  <si>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</si>
  <si>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</si>
  <si>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</si>
  <si>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</si>
  <si>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</si>
  <si>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</si>
  <si>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</si>
  <si>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</si>
  <si>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</si>
  <si>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</si>
  <si>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</si>
  <si>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</si>
  <si>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</si>
  <si>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</si>
  <si>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</si>
  <si>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</si>
  <si>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</si>
  <si>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</si>
  <si>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</si>
  <si>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</si>
  <si>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</si>
  <si>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</si>
  <si>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</si>
  <si>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</si>
  <si>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</si>
  <si>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</si>
  <si>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</si>
  <si>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</si>
  <si>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</si>
  <si>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</si>
  <si>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</si>
  <si>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</si>
  <si>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</si>
  <si>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</si>
  <si>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</si>
  <si>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</si>
  <si>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</si>
  <si>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</si>
  <si>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</si>
  <si>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</si>
  <si>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</si>
  <si>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</si>
  <si>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</si>
  <si>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</si>
  <si>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</si>
  <si>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</si>
  <si>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</si>
  <si>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</si>
  <si>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</si>
  <si>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</si>
  <si>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</si>
  <si>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</si>
  <si>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</si>
  <si>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</si>
  <si>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</si>
  <si>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</si>
  <si>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</si>
  <si>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</si>
  <si>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</si>
  <si>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</si>
  <si>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</si>
  <si>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</si>
  <si>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</si>
  <si>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</si>
  <si>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</si>
  <si>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</si>
  <si>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</si>
  <si>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</si>
  <si>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</si>
  <si>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</si>
  <si>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</si>
  <si>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</si>
  <si>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</si>
  <si>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</si>
  <si>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</si>
  <si>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</si>
  <si>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</si>
  <si>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</si>
  <si>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</si>
  <si>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</si>
  <si>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</si>
  <si>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</si>
  <si>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</si>
  <si>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</si>
  <si>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</si>
  <si>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</si>
  <si>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</si>
  <si>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</si>
  <si>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</si>
  <si>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</si>
  <si>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</si>
  <si>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</si>
  <si>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</si>
  <si>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</si>
  <si>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</si>
  <si>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</si>
  <si>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</si>
  <si>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</si>
  <si>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</si>
  <si>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</si>
  <si>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</si>
  <si>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</si>
  <si>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</si>
  <si>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</si>
  <si>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</si>
  <si>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</si>
  <si>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</si>
  <si>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</si>
  <si>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</si>
  <si>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</si>
  <si>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</si>
  <si>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</si>
  <si>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</si>
  <si>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</si>
  <si>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</si>
  <si>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</si>
  <si>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</si>
  <si>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</si>
  <si>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</si>
  <si>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</si>
  <si>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</si>
  <si>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</si>
  <si>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</si>
  <si>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</si>
  <si>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</si>
  <si>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</si>
  <si>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</si>
  <si>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</si>
  <si>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</si>
  <si>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</si>
  <si>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</si>
  <si>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</si>
  <si>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</si>
  <si>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</si>
  <si>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</si>
  <si>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</si>
  <si>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</si>
  <si>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</si>
  <si>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</si>
  <si>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</si>
  <si>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</si>
  <si>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</si>
  <si>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</si>
  <si>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</si>
  <si>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</si>
  <si>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</si>
  <si>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</si>
  <si>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</si>
  <si>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</si>
  <si>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</si>
  <si>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</si>
  <si>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</si>
  <si>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</si>
  <si>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</si>
  <si>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</si>
  <si>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</si>
  <si>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</si>
  <si>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</si>
  <si>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</si>
  <si>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</si>
  <si>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</si>
  <si>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</si>
  <si>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</si>
  <si>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</si>
  <si>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</si>
  <si>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</si>
  <si>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</si>
  <si>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</si>
  <si>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</si>
  <si>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</si>
  <si>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</si>
  <si>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</si>
  <si>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</si>
  <si>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</si>
  <si>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</si>
  <si>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</si>
  <si>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</si>
  <si>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</si>
  <si>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</si>
  <si>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</si>
  <si>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</si>
  <si>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</si>
  <si>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</si>
  <si>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</si>
  <si>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</si>
  <si>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</si>
  <si>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</si>
  <si>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</si>
  <si>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</si>
  <si>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</si>
  <si>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</si>
  <si>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</si>
  <si>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</si>
  <si>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</si>
  <si>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</si>
  <si>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</si>
  <si>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</si>
  <si>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</si>
  <si>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</si>
  <si>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</si>
  <si>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</si>
  <si>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</si>
  <si>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</si>
  <si>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</si>
  <si>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</si>
  <si>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</si>
  <si>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</si>
  <si>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</si>
  <si>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</si>
  <si>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</si>
  <si>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</si>
  <si>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</si>
  <si>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</si>
  <si>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</si>
  <si>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</si>
  <si>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</si>
  <si>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</si>
  <si>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</si>
  <si>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</si>
  <si>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</si>
  <si>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</si>
  <si>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</si>
  <si>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</si>
  <si>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</si>
  <si>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</si>
  <si>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</si>
  <si>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</si>
  <si>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</si>
  <si>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</si>
  <si>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</si>
  <si>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</si>
  <si>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</si>
  <si>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</si>
  <si>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</si>
  <si>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</si>
  <si>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</si>
  <si>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</si>
  <si>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</si>
  <si>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</si>
  <si>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</si>
  <si>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</si>
  <si>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</si>
  <si>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</si>
  <si>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</si>
  <si>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</si>
  <si>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</si>
  <si>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</si>
  <si>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</si>
  <si>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</si>
  <si>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</si>
  <si>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</si>
  <si>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</si>
  <si>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</si>
  <si>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</si>
  <si>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</si>
  <si>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</si>
  <si>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</si>
  <si>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</si>
  <si>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</si>
  <si>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</si>
  <si>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</si>
  <si>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</si>
  <si>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</si>
  <si>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</si>
  <si>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</si>
  <si>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</si>
  <si>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</si>
  <si>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</si>
  <si>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</si>
  <si>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</si>
  <si>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</si>
  <si>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</si>
  <si>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</si>
  <si>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</si>
  <si>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</si>
  <si>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</si>
  <si>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</si>
  <si>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</si>
  <si>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</si>
  <si>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</si>
  <si>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</si>
  <si>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</si>
  <si>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</si>
  <si>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</si>
  <si>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</si>
  <si>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</si>
  <si>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</si>
  <si>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</si>
  <si>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</si>
  <si>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</si>
  <si>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</si>
  <si>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</si>
  <si>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</si>
  <si>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</si>
  <si>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</si>
  <si>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</si>
  <si>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</si>
  <si>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</si>
  <si>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</si>
  <si>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</si>
  <si>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</si>
  <si>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</si>
  <si>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</si>
  <si>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</si>
  <si>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</si>
  <si>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</si>
  <si>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</si>
  <si>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</si>
  <si>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</si>
  <si>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</si>
  <si>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</si>
  <si>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</si>
  <si>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</si>
  <si>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</si>
  <si>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</si>
  <si>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</si>
  <si>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</si>
  <si>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</si>
  <si>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</si>
  <si>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</si>
  <si>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</si>
  <si>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</si>
  <si>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</si>
  <si>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</si>
  <si>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</si>
  <si>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</si>
  <si>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</si>
  <si>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</si>
  <si>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</si>
  <si>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</si>
  <si>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</si>
  <si>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</si>
  <si>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</si>
  <si>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</si>
  <si>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</si>
  <si>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</si>
  <si>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</si>
  <si>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</si>
  <si>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</si>
  <si>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</si>
  <si>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</si>
  <si>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</si>
  <si>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</si>
  <si>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</si>
  <si>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</si>
  <si>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</si>
  <si>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</si>
  <si>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</si>
  <si>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</si>
  <si>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</si>
  <si>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</si>
  <si>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</si>
  <si>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</si>
  <si>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</si>
  <si>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</si>
  <si>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</si>
  <si>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</si>
  <si>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</si>
  <si>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</si>
  <si>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</si>
  <si>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</si>
  <si>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</si>
  <si>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</si>
  <si>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</si>
  <si>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</si>
  <si>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</si>
  <si>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</si>
  <si>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</si>
  <si>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</si>
  <si>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</si>
  <si>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</si>
  <si>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</si>
  <si>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</si>
  <si>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</si>
  <si>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</si>
  <si>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</si>
  <si>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</si>
  <si>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</si>
  <si>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</si>
  <si>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</si>
  <si>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</si>
  <si>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</si>
  <si>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</si>
  <si>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</si>
  <si>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</si>
  <si>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</si>
  <si>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</si>
  <si>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</si>
  <si>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</si>
  <si>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</si>
  <si>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</si>
  <si>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</si>
  <si>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</si>
  <si>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</si>
  <si>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</si>
  <si>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</si>
  <si>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</si>
  <si>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</si>
  <si>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</si>
  <si>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</si>
  <si>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</si>
  <si>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</si>
  <si>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</si>
  <si>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</si>
  <si>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</si>
  <si>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</si>
  <si>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</si>
  <si>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</si>
  <si>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</si>
  <si>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</si>
  <si>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</si>
  <si>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</si>
  <si>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</si>
  <si>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</si>
  <si>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</si>
  <si>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</si>
  <si>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</si>
  <si>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</si>
  <si>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</si>
  <si>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</si>
  <si>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</si>
  <si>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</si>
  <si>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</si>
  <si>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</si>
  <si>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</si>
  <si>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</si>
  <si>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</si>
  <si>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</si>
  <si>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</si>
  <si>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</si>
  <si>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</si>
  <si>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</si>
  <si>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</si>
  <si>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</si>
  <si>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</si>
  <si>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</si>
  <si>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</si>
  <si>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</si>
  <si>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</si>
  <si>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</si>
  <si>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</si>
  <si>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</si>
  <si>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</si>
  <si>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</si>
  <si>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</si>
  <si>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</si>
  <si>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</si>
  <si>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</si>
  <si>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</si>
  <si>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</si>
  <si>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</si>
  <si>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</si>
  <si>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</si>
  <si>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</si>
  <si>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</si>
  <si>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</si>
  <si>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</si>
  <si>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</si>
  <si>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</si>
  <si>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</si>
  <si>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</si>
  <si>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</si>
  <si>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</si>
  <si>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</si>
  <si>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</si>
  <si>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</si>
  <si>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</si>
  <si>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</si>
  <si>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</si>
  <si>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</si>
  <si>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</si>
  <si>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</si>
  <si>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</si>
  <si>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</si>
  <si>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</si>
  <si>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</si>
  <si>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</si>
  <si>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</si>
  <si>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</si>
  <si>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</si>
  <si>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</si>
  <si>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</si>
  <si>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</si>
  <si>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</si>
  <si>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</si>
  <si>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</si>
  <si>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</si>
  <si>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</si>
  <si>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</si>
  <si>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</si>
  <si>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</si>
  <si>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</si>
  <si>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</si>
  <si>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</si>
  <si>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</si>
  <si>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</si>
  <si>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</si>
  <si>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</si>
  <si>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</si>
  <si>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</si>
  <si>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</si>
  <si>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</si>
  <si>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</si>
  <si>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</si>
  <si>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</si>
  <si>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</si>
  <si>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</si>
  <si>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</si>
  <si>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</si>
  <si>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</si>
  <si>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</si>
  <si>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</si>
  <si>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</si>
  <si>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</si>
  <si>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</si>
  <si>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</si>
  <si>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</si>
  <si>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</si>
  <si>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</si>
  <si>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</si>
  <si>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</si>
  <si>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</si>
  <si>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</si>
  <si>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</si>
  <si>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</si>
  <si>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</si>
  <si>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</si>
  <si>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</si>
  <si>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</si>
  <si>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</si>
  <si>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</si>
  <si>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</si>
  <si>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</si>
  <si>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</si>
  <si>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</si>
  <si>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</si>
  <si>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</si>
  <si>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</si>
  <si>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</si>
  <si>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</si>
  <si>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</si>
  <si>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</si>
  <si>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</si>
  <si>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</si>
  <si>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</si>
  <si>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</si>
  <si>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</si>
  <si>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</si>
  <si>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</si>
  <si>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</si>
  <si>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</si>
  <si>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</si>
  <si>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</si>
  <si>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</si>
  <si>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</si>
  <si>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</si>
  <si>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</si>
  <si>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</si>
  <si>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</si>
  <si>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</si>
  <si>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</si>
  <si>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</si>
  <si>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</si>
  <si>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</si>
  <si>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</si>
  <si>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</si>
  <si>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</si>
  <si>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</si>
  <si>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</si>
  <si>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</si>
  <si>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</si>
  <si>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</si>
  <si>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</si>
  <si>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</si>
  <si>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</si>
  <si>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</si>
  <si>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</si>
  <si>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</si>
  <si>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</si>
  <si>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</si>
  <si>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</si>
  <si>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</si>
  <si>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</si>
  <si>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</si>
  <si>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</si>
  <si>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</si>
  <si>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</si>
  <si>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</si>
  <si>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</si>
  <si>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</si>
  <si>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</si>
  <si>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</si>
  <si>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</si>
  <si>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</si>
  <si>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</si>
  <si>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</si>
  <si>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</si>
  <si>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</si>
  <si>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</si>
  <si>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</si>
  <si>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</si>
  <si>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</si>
  <si>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</si>
  <si>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</si>
  <si>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</si>
  <si>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</si>
  <si>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</si>
  <si>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</si>
  <si>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</si>
  <si>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</si>
  <si>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</si>
  <si>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</si>
  <si>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</si>
  <si>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</si>
  <si>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</si>
  <si>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</si>
  <si>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</si>
  <si>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</si>
  <si>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</si>
  <si>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</si>
  <si>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</si>
  <si>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</si>
  <si>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</si>
  <si>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</si>
  <si>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</si>
  <si>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</si>
  <si>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</si>
  <si>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</si>
  <si>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</si>
  <si>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</si>
  <si>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</si>
  <si>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</si>
  <si>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</si>
  <si>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</si>
  <si>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</si>
  <si>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</si>
  <si>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</si>
  <si>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</si>
  <si>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</si>
  <si>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</si>
  <si>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</si>
  <si>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</si>
  <si>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</si>
  <si>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</si>
  <si>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</si>
  <si>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</si>
  <si>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</si>
  <si>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</si>
  <si>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</si>
  <si>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</si>
  <si>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</si>
  <si>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</si>
  <si>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</si>
  <si>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</si>
  <si>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</si>
  <si>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</si>
  <si>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</si>
  <si>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</si>
  <si>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</si>
  <si>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</si>
  <si>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</si>
  <si>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</si>
  <si>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</si>
  <si>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</si>
  <si>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</si>
  <si>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</si>
  <si>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</si>
  <si>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</si>
  <si>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</si>
  <si>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</si>
  <si>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</si>
  <si>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</si>
  <si>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</si>
  <si>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</si>
  <si>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</si>
  <si>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</si>
  <si>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</si>
  <si>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</si>
  <si>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</si>
  <si>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</si>
  <si>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</si>
  <si>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</si>
  <si>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</si>
  <si>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</si>
  <si>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</si>
  <si>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</si>
  <si>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</si>
  <si>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</si>
  <si>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</si>
  <si>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</si>
  <si>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</si>
  <si>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</si>
  <si>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</si>
  <si>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</si>
  <si>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</si>
  <si>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</si>
  <si>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</si>
  <si>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</si>
  <si>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</si>
  <si>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</si>
  <si>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</si>
  <si>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</si>
  <si>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</si>
  <si>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</si>
  <si>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</si>
  <si>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</si>
  <si>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</si>
  <si>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</si>
  <si>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</si>
  <si>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</si>
  <si>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</si>
  <si>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</si>
  <si>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</si>
  <si>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</si>
  <si>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</si>
  <si>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</si>
  <si>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</si>
  <si>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</si>
  <si>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</si>
  <si>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</si>
  <si>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</si>
  <si>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</si>
  <si>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</si>
  <si>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</si>
  <si>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</si>
  <si>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</si>
  <si>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</si>
  <si>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</si>
  <si>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</si>
  <si>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</si>
  <si>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</si>
  <si>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</si>
  <si>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</si>
  <si>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</si>
  <si>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</si>
  <si>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</si>
  <si>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</si>
  <si>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</si>
  <si>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</si>
  <si>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</si>
  <si>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</si>
  <si>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</si>
  <si>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</si>
  <si>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</si>
  <si>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</si>
  <si>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</si>
  <si>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</si>
  <si>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</si>
  <si>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</si>
  <si>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</si>
  <si>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</si>
  <si>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</si>
  <si>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</si>
  <si>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</si>
  <si>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</si>
  <si>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</si>
  <si>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</si>
  <si>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</si>
  <si>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</si>
  <si>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</si>
  <si>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</si>
  <si>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</si>
  <si>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</si>
  <si>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</si>
  <si>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</si>
  <si>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</si>
  <si>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</si>
  <si>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</si>
  <si>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</si>
  <si>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</si>
  <si>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</si>
  <si>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</si>
  <si>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</si>
  <si>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</si>
  <si>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</si>
  <si>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</si>
  <si>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</si>
  <si>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</si>
  <si>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</si>
  <si>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</si>
  <si>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</si>
  <si>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</si>
  <si>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</si>
  <si>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</si>
  <si>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</si>
  <si>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</si>
  <si>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</si>
  <si>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</si>
  <si>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</si>
  <si>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</si>
  <si>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</si>
  <si>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</si>
  <si>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</si>
  <si>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</si>
  <si>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</si>
  <si>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</si>
  <si>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</si>
  <si>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</si>
  <si>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</si>
  <si>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</si>
  <si>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</si>
  <si>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</si>
  <si>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</si>
  <si>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</si>
  <si>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</si>
  <si>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</si>
  <si>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</si>
  <si>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</si>
  <si>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</si>
  <si>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</si>
  <si>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</si>
  <si>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</si>
  <si>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</si>
  <si>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</si>
  <si>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</si>
  <si>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</si>
  <si>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</si>
  <si>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</si>
  <si>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</si>
  <si>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</si>
  <si>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</si>
  <si>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</si>
  <si>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</si>
  <si>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</si>
  <si>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</si>
  <si>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</si>
  <si>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</si>
  <si>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</si>
  <si>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</si>
  <si>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</si>
  <si>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</si>
  <si>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</si>
  <si>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</si>
  <si>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</si>
  <si>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</si>
  <si>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</si>
  <si>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</si>
  <si>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</si>
  <si>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</si>
  <si>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</si>
  <si>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</si>
  <si>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</si>
  <si>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</si>
  <si>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</si>
  <si>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</si>
  <si>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</si>
  <si>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</si>
  <si>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</si>
  <si>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</si>
  <si>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</si>
  <si>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</si>
  <si>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</si>
  <si>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</si>
  <si>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</si>
  <si>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</si>
  <si>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</si>
  <si>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</si>
  <si>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</si>
  <si>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</si>
  <si>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</si>
  <si>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</si>
  <si>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</si>
  <si>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</si>
  <si>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</si>
  <si>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</si>
  <si>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</si>
  <si>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</si>
  <si>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</si>
  <si>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</si>
  <si>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</si>
  <si>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</si>
  <si>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</si>
  <si>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</si>
  <si>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</si>
  <si>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</si>
  <si>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</si>
  <si>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</si>
  <si>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</si>
  <si>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</si>
  <si>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</si>
  <si>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</si>
  <si>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</si>
  <si>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</si>
  <si>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</si>
  <si>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</si>
  <si>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</si>
  <si>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</si>
  <si>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</si>
  <si>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</si>
  <si>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</si>
  <si>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</si>
  <si>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</si>
  <si>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</si>
  <si>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</si>
  <si>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</si>
  <si>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</si>
  <si>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</si>
  <si>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</si>
  <si>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</si>
  <si>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</si>
  <si>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</si>
  <si>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</si>
  <si>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</si>
  <si>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</si>
  <si>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</si>
  <si>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</si>
  <si>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</si>
  <si>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</si>
  <si>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</si>
  <si>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</si>
  <si>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</si>
  <si>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</si>
  <si>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</si>
  <si>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</si>
  <si>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</si>
  <si>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</si>
  <si>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</si>
  <si>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</si>
  <si>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</si>
  <si>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</si>
  <si>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</si>
  <si>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</si>
  <si>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</si>
  <si>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</si>
  <si>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</si>
  <si>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</si>
  <si>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</si>
  <si>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</si>
  <si>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</si>
  <si>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</si>
  <si>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</si>
  <si>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</si>
  <si>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</si>
  <si>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</si>
  <si>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</si>
  <si>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</si>
  <si>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</si>
  <si>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</si>
  <si>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</si>
  <si>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</si>
  <si>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</si>
  <si>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</si>
  <si>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</si>
  <si>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</si>
  <si>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</si>
  <si>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</si>
  <si>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</si>
  <si>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</si>
  <si>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</si>
  <si>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</si>
  <si>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</si>
  <si>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</si>
  <si>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</si>
  <si>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</si>
  <si>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</si>
  <si>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</si>
  <si>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</si>
  <si>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</si>
  <si>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</si>
  <si>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</si>
  <si>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</si>
  <si>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</si>
  <si>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</si>
  <si>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</si>
  <si>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</si>
  <si>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</si>
  <si>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</si>
  <si>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</si>
  <si>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</si>
  <si>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</si>
  <si>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</si>
  <si>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</si>
  <si>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</si>
  <si>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</si>
  <si>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</si>
  <si>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</si>
  <si>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</si>
  <si>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</si>
  <si>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</si>
  <si>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</si>
  <si>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</si>
  <si>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</si>
  <si>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</si>
  <si>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</si>
  <si>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</si>
  <si>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</si>
  <si>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</si>
  <si>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</si>
  <si>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</si>
  <si>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</si>
  <si>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</si>
  <si>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</si>
  <si>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</si>
  <si>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</si>
  <si>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</si>
  <si>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</si>
  <si>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</si>
  <si>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</si>
  <si>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</si>
  <si>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</si>
  <si>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</si>
  <si>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</si>
  <si>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</si>
  <si>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</si>
  <si>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</si>
  <si>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</si>
  <si>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</si>
  <si>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</si>
  <si>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</si>
  <si>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</si>
  <si>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</si>
  <si>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</si>
  <si>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</si>
  <si>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</si>
  <si>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</si>
  <si>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</si>
  <si>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</si>
  <si>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</si>
  <si>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</si>
  <si>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</si>
  <si>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</si>
  <si>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</si>
  <si>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</si>
  <si>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</si>
  <si>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</si>
  <si>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</si>
  <si>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</si>
  <si>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</si>
  <si>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</si>
  <si>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</si>
  <si>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</si>
  <si>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</si>
  <si>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</si>
  <si>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</si>
  <si>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</si>
  <si>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</si>
  <si>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</si>
  <si>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</si>
  <si>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</si>
  <si>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</si>
  <si>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</si>
  <si>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</si>
  <si>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</si>
  <si>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</si>
  <si>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</si>
  <si>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</si>
  <si>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</si>
  <si>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</si>
  <si>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</si>
  <si>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</si>
  <si>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</si>
  <si>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</si>
  <si>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</si>
  <si>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</si>
  <si>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</si>
  <si>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</si>
  <si>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</si>
  <si>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</si>
  <si>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</si>
  <si>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</si>
  <si>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</si>
  <si>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</si>
  <si>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</si>
  <si>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</si>
  <si>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</si>
  <si>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</si>
  <si>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</si>
  <si>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</si>
  <si>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</si>
  <si>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</si>
  <si>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</si>
  <si>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</si>
  <si>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</si>
  <si>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</si>
  <si>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</si>
  <si>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</si>
  <si>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</si>
  <si>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</si>
  <si>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</si>
  <si>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</si>
  <si>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</si>
  <si>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</si>
  <si>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</si>
  <si>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</si>
  <si>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</si>
  <si>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</si>
  <si>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</si>
  <si>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</si>
  <si>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</si>
  <si>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</si>
  <si>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</si>
  <si>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</si>
  <si>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</si>
  <si>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</si>
  <si>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</si>
  <si>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</si>
  <si>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</si>
  <si>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</si>
  <si>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</si>
  <si>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</si>
  <si>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</si>
  <si>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</si>
  <si>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</si>
  <si>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</si>
  <si>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</si>
  <si>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</si>
  <si>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</si>
  <si>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</si>
  <si>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</si>
  <si>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</si>
  <si>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</si>
  <si>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</si>
  <si>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</si>
  <si>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</si>
  <si>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</si>
  <si>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</si>
  <si>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</si>
  <si>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</si>
  <si>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</si>
  <si>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</si>
  <si>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</si>
  <si>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</si>
  <si>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</si>
  <si>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</si>
  <si>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</si>
  <si>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</si>
  <si>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</si>
  <si>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</si>
  <si>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</si>
  <si>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</si>
  <si>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</si>
  <si>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</si>
  <si>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</si>
  <si>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</si>
  <si>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</si>
  <si>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</si>
  <si>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</si>
  <si>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</si>
  <si>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</si>
  <si>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</si>
  <si>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</si>
  <si>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</si>
  <si>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</si>
  <si>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</si>
  <si>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</si>
  <si>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</si>
  <si>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</si>
  <si>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</si>
  <si>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</si>
  <si>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</si>
  <si>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</si>
  <si>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</si>
  <si>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</si>
  <si>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</si>
  <si>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</si>
  <si>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</si>
  <si>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</si>
  <si>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</si>
  <si>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</si>
  <si>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</si>
  <si>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</si>
  <si>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</si>
  <si>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</si>
  <si>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</si>
  <si>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</si>
  <si>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</si>
  <si>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</si>
  <si>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</si>
  <si>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</si>
  <si>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</si>
  <si>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</si>
  <si>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</si>
  <si>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</si>
  <si>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</si>
  <si>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</si>
  <si>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</si>
  <si>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</si>
  <si>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</si>
  <si>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</si>
  <si>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</si>
  <si>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</si>
  <si>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</si>
  <si>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</si>
  <si>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</si>
  <si>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</si>
  <si>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</si>
  <si>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</si>
  <si>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</si>
  <si>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</si>
  <si>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</si>
  <si>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</si>
  <si>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</si>
  <si>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</si>
  <si>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</si>
  <si>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</si>
  <si>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</si>
  <si>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</si>
  <si>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</si>
  <si>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</si>
  <si>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</si>
  <si>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</si>
  <si>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</si>
  <si>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</si>
  <si>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</si>
  <si>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</si>
  <si>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</si>
  <si>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</si>
  <si>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</si>
  <si>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</si>
  <si>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</si>
  <si>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</si>
  <si>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</si>
  <si>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</si>
  <si>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</si>
  <si>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</si>
  <si>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</si>
  <si>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</si>
  <si>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</si>
  <si>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</si>
  <si>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</si>
  <si>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</si>
  <si>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</si>
  <si>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</si>
  <si>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</si>
  <si>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</si>
  <si>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</si>
  <si>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</si>
  <si>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</si>
  <si>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</si>
  <si>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</si>
  <si>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</si>
  <si>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</si>
  <si>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</si>
  <si>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</si>
  <si>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</si>
  <si>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</si>
  <si>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</si>
  <si>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</si>
  <si>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</si>
  <si>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</si>
  <si>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</si>
  <si>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</si>
  <si>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</si>
  <si>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</si>
  <si>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</si>
  <si>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</si>
  <si>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</si>
  <si>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</si>
  <si>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</si>
  <si>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</si>
  <si>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</si>
  <si>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</si>
  <si>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</si>
  <si>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</si>
  <si>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</si>
  <si>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</si>
  <si>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</si>
  <si>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</si>
  <si>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</si>
  <si>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</si>
  <si>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</si>
  <si>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</si>
  <si>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</si>
  <si>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</si>
  <si>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</si>
  <si>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</si>
  <si>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</si>
  <si>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</si>
  <si>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</si>
  <si>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</si>
  <si>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</si>
  <si>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</si>
  <si>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</si>
  <si>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</si>
  <si>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</si>
  <si>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</si>
  <si>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</si>
  <si>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</si>
  <si>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</si>
  <si>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</si>
  <si>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</si>
  <si>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</si>
  <si>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</si>
  <si>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</si>
  <si>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</si>
  <si>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</si>
  <si>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</si>
  <si>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</si>
  <si>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</si>
  <si>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</si>
  <si>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</si>
  <si>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</si>
  <si>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</si>
  <si>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</si>
  <si>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</si>
  <si>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</si>
  <si>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</si>
  <si>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</si>
  <si>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</si>
  <si>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</si>
  <si>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</si>
  <si>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</si>
  <si>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</si>
  <si>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</si>
  <si>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</si>
  <si>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</si>
  <si>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</si>
  <si>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</si>
  <si>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</si>
  <si>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</si>
  <si>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</si>
  <si>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</si>
  <si>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</si>
  <si>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</si>
  <si>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</si>
  <si>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</si>
  <si>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</si>
  <si>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</si>
  <si>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</si>
  <si>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</si>
  <si>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</si>
  <si>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</si>
  <si>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</si>
  <si>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</si>
  <si>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</si>
  <si>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</si>
  <si>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</si>
  <si>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</si>
  <si>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</si>
  <si>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</si>
  <si>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</si>
  <si>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</si>
  <si>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</si>
  <si>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</si>
  <si>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</si>
  <si>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</si>
  <si>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</si>
  <si>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</si>
  <si>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</si>
  <si>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</si>
  <si>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</si>
  <si>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</si>
  <si>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</si>
  <si>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</si>
  <si>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</si>
  <si>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</si>
  <si>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</si>
  <si>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</si>
  <si>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</si>
  <si>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</si>
  <si>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</si>
  <si>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</si>
  <si>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</si>
  <si>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</si>
  <si>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</si>
  <si>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</si>
  <si>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</si>
  <si>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</si>
  <si>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</si>
  <si>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</si>
  <si>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</si>
  <si>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</si>
  <si>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</si>
  <si>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</si>
  <si>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</si>
  <si>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</si>
  <si>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</si>
  <si>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</si>
  <si>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</si>
  <si>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</si>
  <si>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</si>
  <si>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</si>
  <si>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</si>
  <si>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</si>
  <si>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</si>
  <si>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</si>
  <si>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</si>
  <si>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</si>
  <si>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</si>
  <si>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</si>
  <si>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</si>
  <si>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</si>
  <si>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</si>
  <si>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</si>
  <si>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</si>
  <si>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</si>
  <si>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</si>
  <si>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</si>
  <si>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</si>
  <si>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</si>
  <si>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</si>
  <si>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</si>
  <si>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</si>
  <si>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</si>
  <si>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</si>
  <si>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</si>
  <si>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</si>
  <si>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</si>
  <si>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</si>
  <si>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</si>
  <si>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</si>
  <si>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</si>
  <si>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</si>
  <si>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</si>
  <si>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</si>
  <si>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</si>
  <si>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</si>
  <si>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</si>
  <si>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</si>
  <si>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</si>
  <si>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</si>
  <si>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</si>
  <si>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</si>
  <si>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</si>
  <si>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</si>
  <si>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</si>
  <si>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</si>
  <si>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</si>
  <si>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</si>
  <si>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</si>
  <si>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</si>
  <si>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</si>
  <si>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</si>
  <si>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</si>
  <si>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</si>
  <si>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</si>
  <si>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</si>
  <si>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</si>
  <si>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</si>
  <si>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</si>
  <si>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</si>
  <si>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</si>
  <si>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</si>
  <si>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</si>
  <si>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</si>
  <si>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</si>
  <si>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</si>
  <si>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</si>
  <si>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</si>
  <si>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</si>
  <si>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</si>
  <si>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</si>
  <si>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</si>
  <si>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</si>
  <si>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</si>
  <si>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</si>
  <si>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</si>
  <si>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</si>
  <si>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</si>
  <si>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</si>
  <si>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</si>
  <si>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</si>
  <si>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</si>
  <si>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</si>
  <si>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</si>
  <si>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</si>
  <si>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</si>
  <si>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</si>
  <si>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</si>
  <si>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</si>
  <si>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</si>
  <si>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</si>
  <si>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</si>
  <si>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</si>
  <si>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</si>
  <si>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</si>
  <si>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</si>
  <si>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</si>
  <si>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</si>
  <si>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</si>
  <si>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</si>
  <si>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</si>
  <si>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</si>
  <si>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</si>
  <si>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</si>
  <si>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</si>
  <si>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</si>
  <si>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</si>
  <si>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</si>
  <si>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</si>
  <si>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</si>
  <si>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</si>
  <si>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</si>
  <si>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</si>
  <si>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</si>
  <si>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</si>
  <si>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</si>
  <si>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</si>
  <si>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</si>
  <si>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</si>
  <si>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</si>
  <si>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</si>
  <si>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</si>
  <si>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</si>
  <si>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</si>
  <si>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</si>
  <si>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</si>
  <si>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</si>
  <si>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</si>
  <si>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</si>
  <si>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</si>
  <si>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</si>
  <si>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</si>
  <si>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</si>
  <si>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</si>
  <si>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</si>
  <si>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</si>
  <si>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</si>
  <si>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</si>
  <si>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</si>
  <si>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</si>
  <si>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</si>
  <si>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</si>
  <si>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</si>
  <si>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</si>
  <si>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</si>
  <si>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</si>
  <si>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</si>
  <si>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</si>
  <si>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</si>
  <si>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</si>
  <si>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</si>
  <si>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</si>
  <si>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</si>
  <si>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</si>
  <si>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</si>
  <si>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</si>
  <si>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</si>
  <si>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</si>
  <si>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</si>
  <si>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</si>
  <si>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</si>
  <si>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</si>
  <si>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</si>
  <si>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</si>
  <si>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</si>
  <si>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</si>
  <si>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</si>
  <si>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</si>
  <si>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</si>
  <si>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</si>
  <si>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</si>
  <si>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</si>
  <si>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</si>
  <si>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</si>
  <si>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</si>
  <si>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</si>
  <si>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</si>
  <si>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</si>
  <si>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</si>
  <si>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</si>
  <si>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</si>
  <si>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</si>
  <si>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</si>
  <si>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</si>
  <si>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</si>
  <si>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</si>
  <si>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</si>
  <si>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</si>
  <si>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</si>
  <si>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</si>
  <si>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</si>
  <si>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</si>
  <si>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</si>
  <si>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</si>
  <si>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</si>
  <si>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</si>
  <si>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</si>
  <si>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</si>
  <si>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</si>
  <si>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</si>
  <si>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</si>
  <si>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</si>
  <si>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</si>
  <si>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</si>
  <si>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</si>
  <si>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</si>
  <si>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</si>
  <si>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</si>
  <si>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</si>
  <si>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</si>
  <si>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</si>
  <si>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</si>
  <si>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</si>
  <si>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</si>
  <si>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</si>
  <si>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</si>
  <si>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</si>
  <si>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</si>
  <si>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</si>
  <si>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</si>
  <si>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</si>
  <si>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</si>
  <si>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</si>
  <si>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</si>
  <si>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</si>
  <si>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</si>
  <si>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</si>
  <si>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</si>
  <si>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</si>
  <si>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</si>
  <si>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</si>
  <si>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</si>
  <si>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</si>
  <si>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</si>
  <si>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</si>
  <si>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</si>
  <si>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</si>
  <si>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</si>
  <si>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</si>
  <si>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</si>
  <si>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</si>
  <si>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</si>
  <si>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</si>
  <si>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</si>
  <si>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</si>
  <si>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</si>
  <si>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</si>
  <si>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</si>
  <si>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</si>
  <si>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</si>
  <si>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</si>
  <si>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</si>
  <si>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</si>
  <si>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</si>
  <si>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</si>
  <si>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</si>
  <si>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</si>
  <si>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</si>
  <si>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</si>
  <si>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</si>
  <si>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</si>
  <si>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</si>
  <si>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</si>
  <si>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</si>
  <si>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</si>
  <si>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</si>
  <si>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</si>
  <si>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</si>
  <si>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</si>
  <si>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</si>
  <si>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</si>
  <si>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</si>
  <si>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</si>
  <si>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</si>
  <si>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</si>
  <si>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</si>
  <si>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</si>
  <si>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</si>
  <si>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</si>
  <si>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</si>
  <si>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</si>
  <si>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</si>
  <si>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</si>
  <si>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</si>
  <si>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</si>
  <si>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</si>
  <si>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</si>
  <si>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</si>
  <si>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</si>
  <si>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</si>
  <si>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</si>
  <si>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</si>
  <si>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</si>
  <si>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</si>
  <si>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</si>
  <si>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</si>
  <si>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</si>
  <si>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</si>
  <si>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</si>
  <si>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</si>
  <si>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</si>
  <si>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</si>
  <si>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</si>
  <si>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</si>
  <si>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</si>
  <si>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</si>
  <si>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</si>
  <si>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</si>
  <si>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</si>
  <si>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</si>
  <si>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</si>
  <si>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</si>
  <si>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</si>
  <si>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</si>
  <si>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</si>
  <si>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</si>
  <si>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</si>
  <si>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</si>
  <si>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</si>
  <si>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</si>
  <si>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</si>
  <si>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</si>
  <si>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</si>
  <si>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</si>
  <si>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</si>
  <si>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</si>
  <si>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</si>
  <si>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</si>
  <si>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</si>
  <si>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</si>
  <si>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</si>
  <si>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</si>
  <si>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</si>
  <si>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</si>
  <si>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</si>
  <si>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</si>
  <si>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</si>
  <si>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</si>
  <si>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</si>
  <si>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</si>
  <si>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</si>
  <si>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</si>
  <si>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</si>
  <si>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</si>
  <si>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</si>
  <si>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</si>
  <si>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</si>
  <si>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</si>
  <si>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</si>
  <si>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</si>
  <si>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</si>
  <si>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</si>
  <si>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</si>
  <si>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</si>
  <si>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</si>
  <si>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</si>
  <si>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</si>
  <si>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</si>
  <si>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</si>
  <si>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</si>
  <si>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</si>
  <si>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</si>
  <si>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</si>
  <si>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</si>
  <si>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</si>
  <si>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</si>
  <si>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</si>
  <si>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</si>
  <si>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</si>
  <si>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</si>
  <si>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</si>
  <si>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</si>
  <si>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</si>
  <si>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</si>
  <si>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</si>
  <si>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</si>
  <si>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</si>
  <si>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</si>
  <si>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</si>
  <si>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</si>
  <si>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</si>
  <si>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</si>
  <si>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</si>
  <si>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</si>
  <si>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</si>
  <si>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</si>
  <si>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</si>
  <si>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</si>
  <si>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</si>
  <si>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</si>
  <si>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</si>
  <si>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</si>
  <si>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</si>
  <si>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</si>
  <si>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</si>
  <si>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</si>
  <si>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</si>
  <si>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</si>
  <si>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</si>
  <si>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</si>
  <si>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</si>
  <si>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</si>
  <si>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</si>
  <si>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</si>
  <si>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</si>
  <si>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</si>
  <si>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</si>
  <si>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</si>
  <si>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</si>
  <si>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</si>
  <si>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</si>
  <si>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</si>
  <si>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</si>
  <si>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</si>
  <si>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</si>
  <si>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</si>
  <si>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</si>
  <si>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</si>
  <si>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</si>
  <si>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</si>
  <si>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</si>
  <si>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</si>
  <si>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</si>
  <si>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</si>
  <si>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</si>
  <si>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</si>
  <si>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</si>
  <si>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</si>
  <si>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</si>
  <si>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</si>
  <si>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</si>
  <si>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</si>
  <si>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</si>
  <si>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</si>
  <si>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</si>
  <si>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</si>
  <si>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</si>
  <si>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</si>
  <si>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</si>
  <si>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</si>
  <si>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</si>
  <si>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</si>
  <si>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</si>
  <si>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</si>
  <si>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</si>
  <si>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</si>
  <si>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</si>
  <si>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</si>
  <si>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</si>
  <si>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</si>
  <si>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</si>
  <si>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</si>
  <si>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</si>
  <si>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</si>
  <si>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</si>
  <si>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</si>
  <si>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</si>
  <si>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</si>
  <si>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</si>
  <si>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</si>
  <si>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</si>
  <si>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</si>
  <si>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</si>
  <si>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</si>
  <si>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</si>
  <si>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</si>
  <si>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</si>
  <si>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</si>
  <si>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</si>
  <si>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</si>
  <si>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</si>
  <si>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</si>
  <si>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</si>
  <si>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</si>
  <si>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</si>
  <si>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</si>
  <si>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</si>
  <si>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</si>
  <si>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</si>
  <si>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</si>
  <si>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</si>
  <si>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</si>
  <si>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</si>
  <si>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</si>
  <si>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</si>
  <si>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</si>
  <si>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</si>
  <si>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</si>
  <si>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</si>
  <si>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</si>
  <si>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</si>
  <si>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</si>
  <si>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</si>
  <si>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</si>
  <si>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</si>
  <si>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</si>
  <si>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</si>
  <si>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</si>
  <si>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</si>
  <si>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</si>
  <si>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</si>
  <si>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</si>
  <si>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</si>
  <si>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</si>
  <si>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</si>
  <si>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</si>
  <si>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</si>
  <si>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</si>
  <si>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</si>
  <si>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</si>
  <si>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</si>
  <si>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</si>
  <si>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</si>
  <si>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</si>
  <si>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</si>
  <si>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</si>
  <si>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</si>
  <si>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</si>
  <si>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</si>
  <si>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</si>
  <si>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</si>
  <si>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</si>
  <si>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</si>
  <si>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</si>
  <si>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</si>
  <si>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</si>
  <si>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</si>
  <si>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</si>
  <si>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</si>
  <si>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</si>
  <si>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</si>
  <si>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</si>
  <si>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</si>
  <si>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</si>
  <si>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</si>
  <si>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</si>
  <si>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</si>
  <si>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</si>
  <si>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</si>
  <si>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</si>
  <si>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</si>
  <si>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</si>
  <si>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</si>
  <si>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</si>
  <si>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</si>
  <si>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</si>
  <si>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</si>
  <si>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</si>
  <si>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</si>
  <si>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</si>
  <si>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</si>
  <si>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</si>
  <si>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</si>
  <si>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</si>
  <si>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</si>
  <si>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</si>
  <si>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</si>
  <si>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</si>
  <si>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</si>
  <si>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</si>
  <si>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</si>
  <si>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</si>
  <si>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</si>
  <si>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</si>
  <si>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</si>
  <si>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</si>
  <si>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</si>
  <si>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</si>
  <si>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</si>
  <si>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</si>
  <si>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</si>
  <si>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</si>
  <si>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</si>
  <si>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</si>
  <si>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</si>
  <si>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</si>
  <si>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</si>
  <si>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</si>
  <si>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</si>
  <si>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</si>
  <si>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</si>
  <si>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</si>
  <si>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</si>
  <si>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</si>
  <si>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</si>
  <si>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</si>
  <si>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</si>
  <si>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</si>
  <si>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</si>
  <si>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</si>
  <si>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</si>
  <si>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</si>
  <si>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</si>
  <si>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</si>
  <si>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</si>
  <si>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</si>
  <si>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</si>
  <si>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</si>
  <si>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</si>
  <si>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</si>
  <si>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</si>
  <si>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</si>
  <si>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</si>
  <si>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</si>
  <si>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</si>
  <si>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</si>
  <si>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</si>
  <si>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</si>
  <si>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</si>
  <si>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</si>
  <si>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</si>
  <si>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</si>
  <si>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</si>
  <si>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</si>
  <si>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</si>
  <si>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</si>
  <si>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</si>
  <si>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</si>
  <si>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</si>
  <si>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</si>
  <si>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</si>
  <si>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</si>
  <si>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</si>
  <si>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</si>
  <si>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</si>
  <si>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</si>
  <si>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</si>
  <si>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</si>
  <si>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</si>
  <si>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</si>
  <si>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</si>
  <si>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</si>
  <si>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</si>
  <si>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</si>
  <si>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</si>
  <si>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</si>
  <si>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</si>
  <si>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</si>
  <si>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</si>
  <si>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</si>
  <si>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</si>
  <si>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</si>
  <si>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</si>
  <si>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</si>
  <si>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</si>
  <si>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</si>
  <si>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</si>
  <si>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</si>
  <si>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</si>
  <si>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</si>
  <si>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</si>
  <si>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</si>
  <si>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</si>
  <si>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</si>
  <si>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</si>
  <si>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</si>
  <si>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</si>
  <si>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</si>
  <si>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</si>
  <si>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</si>
  <si>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</si>
  <si>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</si>
  <si>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</si>
  <si>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</si>
  <si>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</si>
  <si>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</si>
  <si>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</si>
  <si>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</si>
  <si>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</si>
  <si>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</si>
  <si>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</si>
  <si>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</si>
  <si>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</si>
  <si>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</si>
  <si>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</si>
  <si>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</si>
  <si>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</si>
  <si>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</si>
  <si>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</si>
  <si>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</si>
  <si>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</si>
  <si>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</si>
  <si>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</si>
  <si>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</si>
  <si>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</si>
  <si>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</si>
  <si>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</si>
  <si>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</si>
  <si>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</si>
  <si>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</si>
  <si>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</si>
  <si>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</si>
  <si>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</si>
  <si>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</si>
  <si>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</si>
  <si>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</si>
  <si>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</si>
  <si>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</si>
  <si>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</si>
  <si>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</si>
  <si>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</si>
  <si>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</si>
  <si>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</si>
  <si>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</si>
  <si>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</si>
  <si>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</si>
  <si>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</si>
  <si>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</si>
  <si>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</si>
  <si>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</si>
  <si>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</si>
  <si>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</si>
  <si>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</si>
  <si>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</si>
  <si>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</si>
  <si>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</si>
  <si>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</si>
  <si>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</si>
  <si>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</si>
  <si>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</si>
  <si>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</si>
  <si>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</si>
  <si>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</si>
  <si>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</si>
  <si>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</si>
  <si>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</si>
  <si>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</si>
  <si>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</si>
  <si>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</si>
  <si>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</si>
  <si>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</si>
  <si>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</si>
  <si>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</si>
  <si>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</si>
  <si>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</si>
  <si>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</si>
  <si>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</si>
  <si>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</si>
  <si>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</si>
  <si>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</si>
  <si>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</si>
  <si>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</si>
  <si>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</si>
  <si>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</si>
  <si>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</si>
  <si>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</si>
  <si>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</si>
  <si>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</si>
  <si>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</si>
  <si>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</si>
  <si>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</si>
  <si>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</si>
  <si>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</si>
  <si>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</si>
  <si>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</si>
  <si>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</si>
  <si>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</si>
  <si>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</si>
  <si>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</si>
  <si>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</si>
  <si>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</si>
  <si>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</si>
  <si>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</si>
  <si>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</si>
  <si>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</si>
  <si>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</si>
  <si>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</si>
  <si>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</si>
  <si>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</si>
  <si>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</si>
  <si>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</si>
  <si>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</si>
  <si>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</si>
  <si>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</si>
  <si>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</si>
  <si>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</si>
  <si>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</si>
  <si>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</si>
  <si>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</si>
  <si>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</si>
  <si>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</si>
  <si>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</si>
  <si>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</si>
  <si>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</si>
  <si>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</si>
  <si>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</si>
  <si>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</si>
  <si>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</si>
  <si>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</si>
  <si>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</si>
  <si>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</si>
  <si>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</si>
  <si>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</si>
  <si>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</si>
  <si>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</si>
  <si>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</si>
  <si>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</si>
  <si>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</si>
  <si>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</si>
  <si>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</si>
  <si>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</si>
  <si>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</si>
  <si>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</si>
  <si>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</si>
  <si>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</si>
  <si>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</si>
  <si>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</si>
  <si>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</si>
  <si>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</si>
  <si>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</si>
  <si>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</si>
  <si>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</si>
  <si>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</si>
  <si>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</si>
  <si>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</si>
  <si>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</si>
  <si>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</si>
  <si>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</si>
  <si>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</si>
  <si>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</si>
  <si>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</si>
  <si>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</si>
  <si>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</si>
  <si>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</si>
  <si>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</si>
  <si>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</si>
  <si>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</si>
  <si>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</si>
  <si>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</si>
  <si>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</si>
  <si>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</si>
  <si>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</si>
  <si>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</si>
  <si>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</si>
  <si>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</si>
  <si>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</si>
  <si>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</si>
  <si>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</si>
  <si>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</si>
  <si>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</si>
  <si>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</si>
  <si>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</si>
  <si>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</si>
  <si>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</si>
  <si>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</si>
  <si>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</si>
  <si>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</si>
  <si>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</si>
  <si>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</si>
  <si>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</si>
  <si>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</si>
  <si>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</si>
  <si>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</si>
  <si>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</si>
  <si>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</si>
  <si>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</si>
  <si>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</si>
  <si>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</si>
  <si>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</si>
  <si>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</si>
  <si>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</si>
  <si>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</si>
  <si>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</si>
  <si>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</si>
  <si>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</si>
  <si>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</si>
  <si>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</si>
  <si>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</si>
  <si>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</si>
  <si>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</si>
  <si>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</si>
  <si>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</si>
  <si>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</si>
  <si>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</si>
  <si>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</si>
  <si>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</si>
  <si>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</si>
  <si>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</si>
  <si>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</si>
  <si>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</si>
  <si>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</si>
  <si>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</si>
  <si>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</si>
  <si>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</si>
  <si>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</si>
  <si>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</si>
  <si>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</si>
  <si>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</si>
  <si>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</si>
  <si>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</si>
  <si>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</si>
  <si>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</si>
  <si>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</si>
  <si>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</si>
  <si>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</si>
  <si>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</si>
  <si>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</si>
  <si>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</si>
  <si>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</si>
  <si>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</si>
  <si>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</si>
  <si>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</si>
  <si>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</si>
  <si>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</si>
  <si>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</si>
  <si>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</si>
  <si>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</si>
  <si>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</si>
  <si>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</si>
  <si>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</si>
  <si>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</si>
  <si>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</si>
  <si>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</si>
  <si>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</si>
  <si>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</si>
  <si>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</si>
  <si>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</si>
  <si>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</si>
  <si>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</si>
  <si>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</si>
  <si>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</si>
  <si>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</si>
  <si>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</si>
  <si>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</si>
  <si>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</si>
  <si>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</si>
  <si>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</si>
  <si>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</si>
  <si>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</si>
  <si>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</si>
  <si>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</si>
  <si>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</si>
  <si>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</si>
  <si>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</si>
  <si>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</si>
  <si>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</si>
  <si>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</si>
  <si>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</si>
  <si>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</si>
  <si>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</si>
  <si>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</si>
  <si>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</si>
  <si>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</si>
  <si>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</si>
  <si>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</si>
  <si>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</si>
  <si>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</si>
  <si>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</si>
  <si>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</si>
  <si>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</si>
  <si>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</si>
  <si>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</si>
  <si>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</si>
  <si>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</si>
  <si>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</si>
  <si>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</si>
  <si>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</si>
  <si>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</si>
  <si>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</si>
  <si>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</si>
  <si>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</si>
  <si>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</si>
  <si>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</si>
  <si>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</si>
  <si>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</si>
  <si>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</si>
  <si>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</si>
  <si>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</si>
  <si>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</si>
  <si>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</si>
  <si>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</si>
  <si>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</si>
  <si>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</si>
  <si>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</si>
  <si>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</si>
  <si>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</si>
  <si>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</si>
  <si>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</si>
  <si>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</si>
  <si>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</si>
  <si>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</si>
  <si>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</si>
  <si>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</si>
  <si>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</si>
  <si>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</si>
  <si>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</si>
  <si>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</si>
  <si>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</si>
  <si>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</si>
  <si>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</si>
  <si>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</si>
  <si>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</si>
  <si>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</si>
  <si>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</si>
  <si>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</si>
  <si>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</si>
  <si>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</si>
  <si>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</si>
  <si>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</si>
  <si>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</si>
  <si>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</si>
  <si>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</si>
  <si>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</si>
  <si>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</si>
  <si>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</si>
  <si>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</si>
  <si>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</si>
  <si>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</si>
  <si>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</si>
  <si>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</si>
  <si>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</si>
  <si>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</si>
  <si>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</si>
  <si>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</si>
  <si>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</si>
  <si>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</si>
  <si>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</si>
  <si>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</si>
  <si>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</si>
  <si>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</si>
  <si>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</si>
  <si>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</si>
  <si>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</si>
  <si>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</si>
  <si>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</si>
  <si>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</si>
  <si>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</si>
  <si>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</si>
  <si>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</si>
  <si>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</si>
  <si>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</si>
  <si>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</si>
  <si>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</si>
  <si>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</si>
  <si>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</si>
  <si>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</si>
  <si>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</si>
  <si>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</si>
  <si>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</si>
  <si>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</si>
  <si>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</si>
  <si>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</si>
  <si>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</si>
  <si>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</si>
  <si>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</si>
  <si>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</si>
  <si>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</si>
  <si>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</si>
  <si>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</si>
  <si>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</si>
  <si>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</si>
  <si>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</si>
  <si>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</si>
  <si>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</si>
  <si>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</si>
  <si>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</si>
  <si>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</si>
  <si>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</si>
  <si>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</si>
  <si>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</si>
  <si>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</si>
  <si>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</si>
  <si>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</si>
  <si>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</si>
  <si>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</si>
  <si>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</si>
  <si>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</si>
  <si>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</si>
  <si>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</si>
  <si>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</si>
  <si>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</si>
  <si>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</si>
  <si>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</si>
  <si>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</si>
  <si>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</si>
  <si>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</si>
  <si>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</si>
  <si>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</si>
  <si>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</si>
  <si>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</si>
  <si>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</si>
  <si>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</si>
  <si>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</si>
  <si>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</si>
  <si>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</si>
  <si>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</si>
  <si>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</si>
  <si>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</si>
  <si>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</si>
  <si>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</si>
  <si>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</si>
  <si>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</si>
  <si>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</si>
  <si>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</si>
  <si>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</si>
  <si>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</si>
  <si>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</si>
  <si>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</si>
  <si>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</si>
  <si>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</si>
  <si>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</si>
  <si>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</si>
  <si>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</si>
  <si>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</si>
  <si>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</si>
  <si>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</si>
  <si>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</si>
  <si>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</si>
  <si>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</si>
  <si>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</si>
  <si>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</si>
  <si>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</si>
  <si>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</si>
  <si>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</si>
  <si>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</si>
  <si>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</si>
  <si>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</si>
  <si>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</si>
  <si>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</si>
  <si>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</si>
  <si>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</si>
  <si>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</si>
  <si>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</si>
  <si>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</si>
  <si>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</si>
  <si>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</si>
  <si>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</si>
  <si>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</si>
  <si>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</si>
  <si>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</si>
  <si>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</si>
  <si>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</si>
  <si>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</si>
  <si>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</si>
  <si>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</si>
  <si>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</si>
  <si>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</si>
  <si>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</si>
  <si>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</si>
  <si>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</si>
  <si>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</si>
  <si>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</si>
  <si>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</si>
  <si>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</si>
  <si>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</si>
  <si>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</si>
  <si>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</si>
  <si>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</si>
  <si>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</si>
  <si>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</si>
  <si>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</si>
  <si>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</si>
  <si>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</si>
  <si>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</si>
  <si>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</si>
  <si>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</si>
  <si>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</si>
  <si>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</si>
  <si>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</si>
  <si>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</si>
  <si>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</si>
  <si>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</si>
  <si>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</si>
  <si>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</si>
  <si>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</si>
  <si>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</si>
  <si>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</si>
  <si>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</si>
  <si>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</si>
  <si>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</si>
  <si>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</si>
  <si>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</si>
  <si>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</si>
  <si>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</si>
  <si>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</si>
  <si>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</si>
  <si>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</si>
  <si>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</si>
  <si>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</si>
  <si>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</si>
  <si>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</si>
  <si>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</si>
  <si>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</si>
  <si>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</si>
  <si>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</si>
  <si>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</si>
  <si>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</si>
  <si>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</si>
  <si>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</si>
  <si>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</si>
  <si>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</si>
  <si>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</si>
  <si>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</si>
  <si>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</si>
  <si>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</si>
  <si>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</si>
  <si>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</si>
  <si>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</si>
  <si>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</si>
  <si>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</si>
  <si>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</si>
  <si>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</si>
  <si>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</si>
  <si>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</si>
  <si>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</si>
  <si>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</si>
  <si>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</si>
  <si>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</si>
  <si>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</si>
  <si>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</si>
  <si>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</si>
  <si>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</si>
  <si>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</si>
  <si>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</si>
  <si>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</si>
  <si>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</si>
  <si>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</si>
  <si>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</si>
  <si>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</si>
  <si>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</si>
  <si>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</si>
  <si>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</si>
  <si>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</si>
  <si>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</si>
  <si>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</si>
  <si>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</si>
  <si>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</si>
  <si>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</si>
  <si>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</si>
  <si>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</si>
  <si>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</si>
  <si>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</si>
  <si>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</si>
  <si>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</si>
  <si>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</si>
  <si>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</si>
  <si>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</si>
  <si>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</si>
  <si>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</si>
  <si>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</si>
  <si>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</si>
  <si>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</si>
  <si>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</si>
  <si>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</si>
  <si>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</si>
  <si>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</si>
  <si>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</si>
  <si>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</si>
  <si>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</si>
  <si>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</si>
  <si>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</si>
  <si>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</si>
  <si>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</si>
  <si>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</si>
  <si>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</si>
  <si>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</si>
  <si>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</si>
  <si>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</si>
  <si>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</si>
  <si>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</si>
  <si>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</si>
  <si>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</si>
  <si>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</si>
  <si>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</si>
  <si>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</si>
  <si>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</si>
  <si>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</si>
  <si>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</si>
  <si>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</si>
  <si>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</si>
  <si>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</si>
  <si>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</si>
  <si>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</si>
  <si>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</si>
  <si>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</si>
  <si>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</si>
  <si>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</si>
  <si>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</si>
  <si>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</si>
  <si>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</si>
  <si>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</si>
  <si>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</si>
  <si>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</si>
  <si>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</si>
  <si>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</si>
  <si>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</si>
  <si>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</si>
  <si>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</si>
  <si>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</si>
  <si>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</si>
  <si>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</si>
  <si>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</si>
  <si>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</si>
  <si>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</si>
  <si>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</si>
  <si>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</si>
  <si>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</si>
  <si>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</si>
  <si>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</si>
  <si>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</si>
  <si>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</si>
  <si>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</si>
  <si>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</si>
  <si>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</si>
  <si>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</si>
  <si>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</si>
  <si>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</si>
  <si>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</si>
  <si>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</si>
  <si>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</si>
  <si>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</si>
  <si>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</si>
  <si>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</si>
  <si>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</si>
  <si>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</si>
  <si>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</si>
  <si>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</si>
  <si>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</si>
  <si>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</si>
  <si>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</si>
  <si>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</si>
  <si>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</si>
  <si>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</si>
  <si>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</si>
  <si>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</si>
  <si>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</si>
  <si>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</si>
  <si>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</si>
  <si>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</si>
  <si>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</si>
  <si>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</si>
  <si>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</si>
  <si>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</si>
  <si>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</si>
  <si>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</si>
  <si>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</si>
  <si>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</si>
  <si>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</si>
  <si>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</si>
  <si>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</si>
  <si>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</si>
  <si>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</si>
  <si>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</si>
  <si>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</si>
  <si>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</si>
  <si>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</si>
  <si>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</si>
  <si>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</si>
  <si>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</si>
  <si>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</si>
  <si>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</si>
  <si>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</si>
  <si>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</si>
  <si>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</si>
  <si>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</si>
  <si>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</si>
  <si>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</si>
  <si>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</si>
  <si>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</si>
  <si>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</si>
  <si>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</si>
  <si>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</si>
  <si>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</si>
  <si>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</si>
  <si>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</si>
  <si>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</si>
  <si>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</si>
  <si>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</si>
  <si>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</si>
  <si>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</si>
  <si>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</si>
  <si>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</si>
  <si>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</si>
  <si>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</si>
  <si>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</si>
  <si>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</si>
  <si>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</si>
  <si>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</si>
  <si>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</si>
  <si>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</si>
  <si>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</si>
  <si>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</si>
  <si>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</si>
  <si>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</si>
  <si>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</si>
  <si>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</si>
  <si>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</si>
  <si>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</si>
  <si>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</si>
  <si>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</si>
  <si>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</si>
  <si>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</si>
  <si>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</si>
  <si>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</si>
  <si>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</si>
  <si>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</si>
  <si>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</si>
  <si>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</si>
  <si>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</si>
  <si>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</si>
  <si>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</si>
  <si>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</si>
  <si>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</si>
  <si>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</si>
  <si>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</si>
  <si>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</si>
  <si>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</si>
  <si>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</si>
  <si>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</si>
  <si>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</si>
  <si>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</si>
  <si>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</si>
  <si>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</si>
  <si>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</si>
  <si>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</si>
  <si>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</si>
  <si>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</si>
  <si>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</si>
  <si>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</si>
  <si>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</si>
  <si>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</si>
  <si>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</si>
  <si>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</si>
  <si>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</si>
  <si>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</si>
  <si>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</si>
  <si>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</si>
  <si>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</si>
  <si>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</si>
  <si>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</si>
  <si>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</si>
  <si>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</si>
  <si>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</si>
  <si>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</si>
  <si>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</si>
  <si>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</si>
  <si>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</si>
  <si>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</si>
  <si>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</si>
  <si>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</si>
  <si>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</si>
  <si>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</si>
  <si>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</si>
  <si>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</si>
  <si>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</si>
  <si>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</si>
  <si>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</si>
  <si>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</si>
  <si>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</si>
  <si>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</si>
  <si>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</si>
  <si>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</si>
  <si>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</si>
  <si>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</si>
  <si>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</si>
  <si>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</si>
  <si>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</si>
  <si>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</si>
  <si>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</si>
  <si>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</si>
  <si>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</si>
  <si>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</si>
  <si>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</si>
  <si>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</si>
  <si>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</si>
  <si>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</si>
  <si>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</si>
  <si>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</si>
  <si>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</si>
  <si>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</si>
  <si>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</si>
  <si>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</si>
  <si>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</si>
  <si>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</si>
  <si>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</si>
  <si>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</si>
  <si>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</si>
  <si>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</si>
  <si>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</si>
  <si>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</si>
  <si>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</si>
  <si>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</si>
  <si>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</si>
  <si>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</si>
  <si>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</si>
  <si>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</si>
  <si>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</si>
  <si>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</si>
  <si>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</si>
  <si>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</si>
  <si>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</si>
  <si>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</si>
  <si>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</si>
  <si>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</si>
  <si>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</si>
  <si>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</si>
  <si>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</si>
  <si>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</si>
  <si>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</si>
  <si>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</si>
  <si>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</si>
  <si>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</si>
  <si>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</si>
  <si>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</si>
  <si>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</si>
  <si>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</si>
  <si>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</si>
  <si>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</si>
  <si>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</si>
  <si>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</si>
  <si>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</si>
  <si>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</si>
  <si>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</si>
  <si>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</si>
  <si>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</si>
  <si>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</si>
  <si>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</si>
  <si>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</si>
  <si>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</si>
  <si>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</si>
  <si>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</si>
  <si>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</si>
  <si>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</si>
  <si>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</si>
  <si>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</si>
  <si>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</si>
  <si>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</si>
  <si>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</si>
  <si>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</si>
  <si>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</si>
  <si>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</si>
  <si>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</si>
  <si>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</si>
  <si>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</si>
  <si>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</si>
  <si>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</si>
  <si>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</si>
  <si>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</si>
  <si>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</si>
  <si>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</si>
  <si>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</si>
  <si>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</si>
  <si>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</si>
  <si>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</si>
  <si>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</si>
  <si>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</si>
  <si>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</si>
  <si>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</si>
  <si>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</si>
  <si>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</si>
  <si>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</si>
  <si>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</si>
  <si>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</si>
  <si>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</si>
  <si>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</si>
  <si>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</si>
  <si>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</si>
  <si>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</si>
  <si>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</si>
  <si>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</si>
  <si>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</si>
  <si>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</si>
  <si>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</si>
  <si>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</si>
  <si>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</si>
  <si>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</si>
  <si>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</si>
  <si>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</si>
  <si>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</si>
  <si>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</si>
  <si>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</si>
  <si>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</si>
  <si>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</si>
  <si>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</si>
  <si>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</si>
  <si>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</si>
  <si>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</si>
  <si>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</si>
  <si>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</si>
  <si>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</si>
  <si>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</si>
  <si>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</si>
  <si>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</si>
  <si>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</si>
  <si>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</si>
  <si>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</si>
  <si>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</si>
  <si>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</si>
  <si>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</si>
  <si>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</si>
  <si>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</si>
  <si>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</si>
  <si>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</si>
  <si>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</si>
  <si>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</si>
  <si>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</si>
  <si>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</si>
  <si>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</si>
  <si>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</si>
  <si>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</si>
  <si>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</si>
  <si>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</si>
  <si>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</si>
  <si>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</si>
  <si>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</si>
  <si>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</si>
  <si>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</si>
  <si>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</si>
  <si>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</si>
  <si>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</si>
  <si>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</si>
  <si>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</si>
  <si>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</si>
  <si>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</si>
  <si>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</si>
  <si>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</si>
  <si>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</si>
  <si>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</si>
  <si>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</si>
  <si>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</si>
  <si>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</si>
  <si>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</si>
  <si>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</si>
  <si>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</si>
  <si>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</si>
  <si>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</si>
  <si>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</si>
  <si>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</si>
  <si>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</si>
  <si>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</si>
  <si>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</si>
  <si>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</si>
  <si>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</si>
  <si>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</si>
  <si>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</si>
  <si>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</si>
  <si>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</si>
  <si>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</si>
  <si>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</si>
  <si>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</si>
  <si>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</si>
  <si>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</si>
  <si>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</si>
  <si>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</si>
  <si>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</si>
  <si>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</si>
  <si>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</si>
  <si>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</si>
  <si>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</si>
  <si>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</si>
  <si>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</si>
  <si>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</si>
  <si>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</si>
  <si>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</si>
  <si>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</si>
  <si>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</si>
  <si>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</si>
  <si>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</si>
  <si>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</si>
  <si>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</si>
  <si>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</si>
  <si>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</si>
  <si>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</si>
  <si>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</si>
  <si>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</si>
  <si>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</si>
  <si>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</si>
  <si>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</si>
  <si>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</si>
  <si>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</si>
  <si>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</si>
  <si>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</si>
  <si>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</si>
  <si>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</si>
  <si>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</si>
  <si>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</si>
  <si>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</si>
  <si>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</si>
  <si>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</si>
  <si>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</si>
  <si>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</si>
  <si>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</si>
  <si>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</si>
  <si>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</si>
  <si>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</si>
  <si>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</si>
  <si>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</si>
  <si>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</si>
  <si>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</si>
  <si>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</si>
  <si>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</si>
  <si>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</si>
  <si>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</si>
  <si>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</si>
  <si>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</si>
  <si>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</si>
  <si>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</si>
  <si>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</si>
  <si>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</si>
  <si>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</si>
  <si>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</si>
  <si>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</si>
  <si>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</si>
  <si>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</si>
  <si>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</si>
  <si>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</si>
  <si>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</si>
  <si>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</si>
  <si>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</si>
  <si>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</si>
  <si>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</si>
  <si>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</si>
  <si>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</si>
  <si>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</si>
  <si>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</si>
  <si>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</si>
  <si>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</si>
  <si>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</si>
  <si>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</si>
  <si>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</si>
  <si>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</si>
  <si>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</si>
  <si>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</si>
  <si>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</si>
  <si>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</si>
  <si>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</si>
  <si>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</si>
  <si>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</si>
  <si>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</si>
  <si>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</si>
  <si>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</si>
  <si>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</si>
  <si>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</si>
  <si>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</si>
  <si>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</si>
  <si>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</si>
  <si>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</si>
  <si>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</si>
  <si>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</si>
  <si>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</si>
  <si>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</si>
  <si>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</si>
  <si>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</si>
  <si>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</si>
  <si>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</si>
  <si>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</si>
  <si>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</si>
  <si>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</si>
  <si>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</si>
  <si>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</si>
  <si>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</si>
  <si>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</si>
  <si>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</si>
  <si>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</si>
  <si>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</si>
  <si>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</si>
  <si>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</si>
  <si>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</si>
  <si>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</si>
  <si>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</si>
  <si>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</si>
  <si>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</si>
  <si>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</si>
  <si>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</si>
  <si>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</si>
  <si>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</si>
  <si>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</si>
  <si>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</si>
  <si>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</si>
  <si>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</si>
  <si>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</si>
  <si>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</si>
  <si>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</si>
  <si>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</si>
  <si>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</si>
  <si>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</si>
  <si>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</si>
  <si>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</si>
  <si>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</si>
  <si>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</si>
  <si>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</si>
  <si>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</si>
  <si>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</si>
  <si>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</si>
  <si>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</si>
  <si>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</si>
  <si>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</si>
  <si>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</si>
  <si>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</si>
  <si>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</si>
  <si>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</si>
  <si>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</si>
  <si>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</si>
  <si>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</si>
  <si>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</si>
  <si>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</si>
  <si>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</si>
  <si>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</si>
  <si>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</si>
  <si>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</si>
  <si>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</si>
  <si>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</si>
  <si>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</si>
  <si>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</si>
  <si>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</si>
  <si>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</si>
  <si>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</si>
  <si>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</si>
  <si>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</si>
  <si>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</si>
  <si>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</si>
  <si>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</si>
  <si>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</si>
  <si>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</si>
  <si>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</si>
  <si>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</si>
  <si>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</si>
  <si>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</si>
  <si>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</si>
  <si>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</si>
  <si>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</si>
  <si>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</si>
  <si>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</si>
  <si>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</si>
  <si>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</si>
  <si>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</si>
  <si>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</si>
  <si>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</si>
  <si>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</si>
  <si>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</si>
  <si>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</si>
  <si>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</si>
  <si>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</si>
  <si>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</si>
  <si>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</si>
  <si>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</si>
  <si>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</si>
  <si>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</si>
  <si>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</si>
  <si>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</si>
  <si>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</si>
  <si>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</si>
  <si>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</si>
  <si>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</si>
  <si>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</si>
  <si>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</si>
  <si>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</si>
  <si>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</si>
  <si>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</si>
  <si>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</si>
  <si>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</si>
  <si>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</si>
  <si>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</si>
  <si>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</si>
  <si>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</si>
  <si>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</si>
  <si>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</si>
  <si>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</si>
  <si>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</si>
  <si>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</si>
  <si>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</si>
  <si>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</si>
  <si>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</si>
  <si>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</si>
  <si>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</si>
  <si>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</si>
  <si>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</si>
  <si>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</si>
  <si>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</si>
  <si>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</si>
  <si>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</si>
  <si>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</si>
  <si>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</si>
  <si>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</si>
  <si>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</si>
  <si>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</si>
  <si>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</si>
  <si>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</si>
  <si>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</si>
  <si>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</si>
  <si>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</si>
  <si>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</si>
  <si>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</si>
  <si>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</si>
  <si>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</si>
  <si>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</si>
  <si>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</si>
  <si>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</si>
  <si>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</si>
  <si>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</si>
  <si>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</si>
  <si>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</si>
  <si>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</si>
  <si>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</si>
  <si>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</si>
  <si>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</si>
  <si>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</si>
  <si>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</si>
  <si>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</si>
  <si>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</si>
  <si>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</si>
  <si>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</si>
  <si>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</si>
  <si>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</si>
  <si>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</si>
  <si>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</si>
  <si>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</si>
  <si>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</si>
  <si>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</si>
  <si>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</si>
  <si>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</si>
  <si>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</si>
  <si>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</si>
  <si>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</si>
  <si>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</si>
  <si>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</si>
  <si>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</si>
  <si>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</si>
  <si>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</si>
  <si>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</si>
  <si>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</si>
  <si>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</si>
  <si>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</si>
  <si>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</si>
  <si>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</si>
  <si>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</si>
  <si>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</si>
  <si>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</si>
  <si>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</si>
  <si>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</si>
  <si>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</si>
  <si>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</si>
  <si>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</si>
  <si>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</si>
  <si>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</si>
  <si>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</si>
  <si>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</si>
  <si>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</si>
  <si>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</si>
  <si>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</si>
  <si>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</si>
  <si>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</si>
  <si>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</si>
  <si>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</si>
  <si>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</si>
  <si>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</si>
  <si>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</si>
  <si>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</si>
  <si>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</si>
  <si>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</si>
  <si>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</si>
  <si>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</si>
  <si>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</si>
  <si>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</si>
  <si>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</si>
  <si>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</si>
  <si>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</si>
  <si>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</si>
  <si>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</si>
  <si>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</si>
  <si>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</si>
  <si>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</si>
  <si>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</si>
  <si>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</si>
  <si>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</si>
  <si>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</si>
  <si>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</si>
  <si>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</si>
  <si>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</si>
  <si>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</si>
  <si>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</si>
  <si>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</si>
  <si>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</si>
  <si>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</si>
  <si>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</si>
  <si>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</si>
  <si>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</si>
  <si>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</si>
  <si>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</si>
  <si>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</si>
  <si>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</si>
  <si>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</si>
  <si>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</si>
  <si>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</si>
  <si>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</si>
  <si>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</si>
  <si>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</si>
  <si>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</si>
  <si>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</si>
  <si>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</si>
  <si>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</si>
  <si>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</si>
  <si>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</si>
  <si>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</si>
  <si>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</si>
  <si>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</si>
  <si>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</si>
  <si>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</si>
  <si>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</si>
  <si>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</si>
  <si>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</si>
  <si>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</si>
  <si>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</si>
  <si>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</si>
  <si>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</si>
  <si>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</si>
  <si>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</si>
  <si>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</si>
  <si>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</si>
  <si>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</si>
  <si>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</si>
  <si>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</si>
  <si>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</si>
  <si>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</si>
  <si>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</si>
  <si>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</si>
  <si>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</si>
  <si>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</si>
  <si>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</si>
  <si>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</si>
  <si>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</si>
  <si>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</si>
  <si>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</si>
  <si>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</si>
  <si>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</si>
  <si>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</si>
  <si>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</si>
  <si>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</si>
  <si>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</si>
  <si>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</si>
  <si>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</si>
  <si>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</si>
  <si>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</si>
  <si>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</si>
  <si>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</si>
  <si>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</si>
  <si>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</si>
  <si>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</si>
  <si>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</si>
  <si>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</si>
  <si>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</si>
  <si>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</si>
  <si>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</si>
  <si>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</si>
  <si>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</si>
  <si>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</si>
  <si>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</si>
  <si>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</si>
  <si>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</si>
  <si>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</si>
  <si>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</si>
  <si>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</si>
  <si>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</si>
  <si>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</si>
  <si>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</si>
  <si>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</si>
  <si>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</si>
  <si>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</si>
  <si>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</si>
  <si>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</si>
  <si>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</si>
  <si>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</si>
  <si>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</si>
  <si>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</si>
  <si>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</si>
  <si>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</si>
  <si>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</si>
  <si>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</si>
  <si>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</si>
  <si>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</si>
  <si>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</si>
  <si>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</si>
  <si>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</si>
  <si>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</si>
  <si>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</si>
  <si>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</si>
  <si>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</si>
  <si>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</si>
  <si>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</si>
  <si>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</si>
  <si>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</si>
  <si>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</si>
  <si>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</si>
  <si>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</si>
  <si>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</si>
  <si>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</si>
  <si>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</si>
  <si>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</si>
  <si>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</si>
  <si>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</si>
  <si>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</si>
  <si>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</si>
  <si>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</si>
  <si>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</si>
  <si>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</si>
  <si>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</si>
  <si>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</si>
  <si>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</si>
  <si>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</si>
  <si>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</si>
  <si>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</si>
  <si>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</si>
  <si>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</si>
  <si>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</si>
  <si>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</si>
  <si>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</si>
  <si>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</si>
  <si>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</si>
  <si>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</si>
  <si>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</si>
  <si>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</si>
  <si>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</si>
  <si>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</si>
  <si>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</si>
  <si>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</si>
  <si>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</si>
  <si>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</si>
  <si>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</si>
  <si>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</si>
  <si>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</si>
  <si>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</si>
  <si>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</si>
  <si>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</si>
  <si>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</si>
  <si>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</si>
  <si>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</si>
  <si>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</si>
  <si>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</si>
  <si>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</si>
  <si>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</si>
  <si>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</si>
  <si>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</si>
  <si>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</si>
  <si>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</si>
  <si>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</si>
  <si>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</si>
  <si>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</si>
  <si>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</si>
  <si>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</si>
  <si>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</si>
  <si>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</si>
  <si>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</si>
  <si>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</si>
  <si>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</si>
  <si>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</si>
  <si>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</si>
  <si>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</si>
  <si>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</si>
  <si>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</si>
  <si>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</si>
  <si>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</si>
  <si>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</si>
  <si>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</si>
  <si>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</si>
  <si>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</si>
  <si>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</si>
  <si>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</si>
  <si>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</si>
  <si>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</si>
  <si>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</si>
  <si>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</si>
  <si>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</si>
  <si>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</si>
  <si>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</si>
  <si>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</si>
  <si>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</si>
  <si>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</si>
  <si>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</si>
  <si>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</si>
  <si>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</si>
  <si>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</si>
  <si>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</si>
  <si>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</si>
  <si>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</si>
  <si>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</si>
  <si>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</si>
  <si>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</si>
  <si>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</si>
  <si>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</si>
  <si>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</si>
  <si>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</si>
  <si>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</si>
  <si>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</si>
  <si>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</si>
  <si>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</si>
  <si>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</si>
  <si>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</si>
  <si>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</si>
  <si>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</si>
  <si>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</si>
  <si>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</si>
  <si>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</si>
  <si>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</si>
  <si>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</si>
  <si>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</si>
  <si>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</si>
  <si>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</si>
  <si>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</si>
  <si>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</si>
  <si>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</si>
  <si>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</si>
  <si>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</si>
  <si>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</si>
  <si>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</si>
  <si>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</si>
  <si>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</si>
  <si>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</si>
  <si>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</si>
  <si>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</si>
  <si>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</si>
  <si>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</si>
  <si>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</si>
  <si>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</si>
  <si>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</si>
  <si>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</si>
  <si>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</si>
  <si>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</si>
  <si>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</si>
  <si>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</si>
  <si>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</si>
  <si>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</si>
  <si>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</si>
  <si>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</si>
  <si>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</si>
  <si>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</si>
  <si>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</si>
  <si>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</si>
  <si>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</si>
  <si>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</si>
  <si>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</si>
  <si>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</si>
  <si>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</si>
  <si>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</si>
  <si>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</si>
  <si>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</si>
  <si>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</si>
  <si>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</si>
  <si>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</si>
  <si>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</si>
  <si>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</si>
  <si>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</si>
  <si>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</si>
  <si>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</si>
  <si>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</si>
  <si>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</si>
  <si>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</si>
  <si>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</si>
  <si>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</si>
  <si>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</si>
  <si>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</si>
  <si>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</si>
  <si>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</si>
  <si>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</si>
  <si>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</si>
  <si>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</si>
  <si>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</si>
  <si>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</si>
  <si>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</si>
  <si>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</si>
  <si>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</si>
  <si>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</si>
  <si>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</si>
  <si>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</si>
  <si>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</si>
  <si>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</si>
  <si>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</si>
  <si>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</si>
  <si>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</si>
  <si>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</si>
  <si>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</si>
  <si>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</si>
  <si>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</si>
  <si>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</si>
  <si>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</si>
  <si>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</si>
  <si>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</si>
  <si>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</si>
  <si>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</si>
  <si>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</si>
  <si>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</si>
  <si>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</si>
  <si>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</si>
  <si>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</si>
  <si>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</si>
  <si>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</si>
  <si>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</si>
  <si>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</si>
  <si>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</si>
  <si>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</si>
  <si>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</si>
  <si>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</si>
  <si>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</si>
  <si>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</si>
  <si>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</si>
  <si>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</si>
  <si>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</si>
  <si>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</si>
  <si>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</si>
  <si>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</si>
  <si>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</si>
  <si>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</si>
  <si>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</si>
  <si>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</si>
  <si>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</si>
  <si>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</si>
  <si>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</si>
  <si>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</si>
  <si>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</si>
  <si>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</si>
  <si>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</si>
  <si>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</si>
  <si>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</si>
  <si>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</si>
  <si>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</si>
  <si>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</si>
  <si>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</si>
  <si>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</si>
  <si>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</si>
  <si>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</si>
  <si>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</si>
  <si>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</si>
  <si>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</si>
  <si>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</si>
  <si>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</si>
  <si>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</si>
  <si>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</si>
  <si>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</si>
  <si>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</si>
  <si>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</si>
  <si>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</si>
  <si>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</si>
  <si>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</si>
  <si>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</si>
  <si>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</si>
  <si>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</si>
  <si>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</si>
  <si>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</si>
  <si>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</si>
  <si>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</si>
  <si>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</si>
  <si>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</si>
  <si>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</si>
  <si>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</si>
  <si>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</si>
  <si>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</si>
  <si>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</si>
  <si>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</si>
  <si>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</si>
  <si>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</si>
  <si>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</si>
  <si>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</si>
  <si>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</si>
  <si>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</si>
  <si>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</si>
  <si>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</si>
  <si>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</si>
  <si>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</si>
  <si>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</si>
  <si>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</si>
  <si>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</si>
  <si>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</si>
  <si>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</si>
  <si>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</si>
  <si>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</si>
  <si>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</si>
  <si>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</si>
  <si>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</si>
  <si>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</si>
  <si>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</si>
  <si>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</si>
  <si>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</si>
  <si>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</si>
  <si>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</si>
  <si>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</si>
  <si>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</si>
  <si>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</si>
  <si>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</si>
  <si>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</si>
  <si>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</si>
  <si>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</si>
  <si>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</si>
  <si>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</si>
  <si>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</si>
  <si>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</si>
  <si>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</si>
  <si>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</si>
  <si>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</si>
  <si>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</si>
  <si>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</si>
  <si>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</si>
  <si>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</si>
  <si>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</si>
  <si>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</si>
  <si>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</si>
  <si>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</si>
  <si>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</si>
  <si>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</si>
  <si>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</si>
  <si>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</si>
  <si>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</si>
  <si>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</si>
  <si>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</si>
  <si>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</si>
  <si>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</si>
  <si>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</si>
  <si>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</si>
  <si>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</si>
  <si>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</si>
  <si>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</si>
  <si>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</si>
  <si>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</si>
  <si>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</si>
  <si>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</si>
  <si>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</si>
  <si>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</si>
  <si>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</si>
  <si>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</si>
  <si>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</si>
  <si>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</si>
  <si>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</si>
  <si>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</si>
  <si>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</si>
  <si>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</si>
  <si>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</si>
  <si>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</si>
  <si>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</si>
  <si>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</si>
  <si>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</si>
  <si>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</si>
  <si>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</si>
  <si>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</si>
  <si>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</si>
  <si>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</si>
  <si>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</si>
  <si>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</si>
  <si>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</si>
  <si>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</si>
  <si>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</si>
  <si>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</si>
  <si>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</si>
  <si>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</si>
  <si>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</si>
  <si>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</si>
  <si>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</si>
  <si>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</si>
  <si>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</si>
  <si>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</si>
  <si>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</si>
  <si>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</si>
  <si>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</si>
  <si>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</si>
  <si>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</si>
  <si>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</si>
  <si>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</si>
  <si>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</si>
  <si>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</si>
  <si>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</si>
  <si>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</si>
  <si>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</si>
  <si>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</si>
  <si>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</si>
  <si>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</si>
  <si>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</si>
  <si>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</si>
  <si>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</si>
  <si>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</si>
  <si>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</si>
  <si>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</si>
  <si>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</si>
  <si>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</si>
  <si>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</si>
  <si>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</si>
  <si>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</si>
  <si>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</si>
  <si>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</si>
  <si>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</si>
  <si>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</si>
  <si>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</si>
  <si>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</si>
  <si>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</si>
  <si>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</si>
  <si>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</si>
  <si>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</si>
  <si>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</si>
  <si>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</si>
  <si>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</si>
  <si>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</si>
  <si>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</si>
  <si>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</si>
  <si>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</si>
  <si>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</si>
  <si>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</si>
  <si>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</si>
  <si>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</si>
  <si>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</si>
  <si>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</si>
  <si>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</si>
  <si>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</si>
  <si>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</si>
  <si>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</si>
  <si>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</si>
  <si>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</si>
  <si>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</si>
  <si>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</si>
  <si>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</si>
  <si>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</si>
  <si>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</si>
  <si>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</si>
  <si>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</si>
  <si>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</si>
  <si>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</si>
  <si>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</si>
  <si>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</si>
  <si>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</si>
  <si>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</si>
  <si>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</si>
  <si>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</si>
  <si>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</si>
  <si>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</si>
  <si>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</si>
  <si>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</si>
  <si>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</si>
  <si>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</si>
  <si>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</si>
  <si>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</si>
  <si>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</si>
  <si>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</si>
  <si>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</si>
  <si>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</si>
  <si>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</si>
  <si>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</si>
  <si>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</si>
  <si>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</si>
  <si>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</si>
  <si>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</si>
  <si>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</si>
  <si>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</si>
  <si>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</si>
  <si>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</si>
  <si>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</si>
  <si>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</si>
  <si>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</si>
  <si>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</si>
  <si>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</si>
  <si>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</si>
  <si>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</si>
  <si>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</si>
  <si>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</si>
  <si>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</si>
  <si>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</si>
  <si>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</si>
  <si>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</si>
  <si>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</si>
  <si>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</si>
  <si>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</si>
  <si>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</si>
  <si>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</si>
  <si>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</si>
  <si>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</si>
  <si>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</si>
  <si>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</si>
  <si>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</si>
  <si>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</si>
  <si>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</si>
  <si>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</si>
  <si>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</si>
  <si>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</si>
  <si>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</si>
  <si>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</si>
  <si>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</si>
  <si>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</si>
  <si>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</si>
  <si>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</si>
  <si>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</si>
  <si>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</si>
  <si>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</si>
  <si>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</si>
  <si>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</si>
  <si>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</si>
  <si>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</si>
  <si>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</si>
  <si>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</si>
  <si>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</si>
  <si>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</si>
  <si>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</si>
  <si>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</si>
  <si>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</si>
  <si>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</si>
  <si>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</si>
  <si>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</si>
  <si>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</si>
  <si>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</si>
  <si>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</si>
  <si>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</si>
  <si>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</si>
  <si>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</si>
  <si>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</si>
  <si>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</si>
  <si>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</si>
  <si>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</si>
  <si>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</si>
  <si>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</si>
  <si>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</si>
  <si>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</si>
  <si>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</si>
  <si>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</si>
  <si>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</si>
  <si>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</si>
  <si>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</si>
  <si>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</si>
  <si>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</si>
  <si>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</si>
  <si>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</si>
  <si>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</si>
  <si>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</si>
  <si>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</si>
  <si>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</si>
  <si>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</si>
  <si>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</si>
  <si>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</si>
  <si>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</si>
  <si>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</si>
  <si>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</si>
  <si>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</si>
  <si>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</si>
  <si>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</si>
  <si>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</si>
  <si>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</si>
  <si>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</si>
  <si>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</si>
  <si>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</si>
  <si>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</si>
  <si>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</si>
  <si>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</si>
  <si>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</si>
  <si>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</si>
  <si>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</si>
  <si>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</si>
  <si>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</si>
  <si>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</si>
  <si>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</si>
  <si>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</si>
  <si>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</si>
  <si>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</si>
  <si>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</si>
  <si>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</si>
  <si>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</si>
  <si>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</si>
  <si>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</si>
  <si>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</si>
  <si>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</si>
  <si>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</si>
  <si>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</si>
  <si>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</si>
  <si>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</si>
  <si>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</si>
  <si>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</si>
  <si>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</si>
  <si>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</si>
  <si>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</si>
  <si>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</si>
  <si>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</si>
  <si>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</si>
  <si>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</si>
  <si>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</si>
  <si>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</si>
  <si>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</si>
  <si>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</si>
  <si>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</si>
  <si>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</si>
  <si>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</si>
  <si>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</si>
  <si>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</si>
  <si>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</si>
  <si>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</si>
  <si>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</si>
  <si>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</si>
  <si>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</si>
  <si>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</si>
  <si>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</si>
  <si>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</si>
  <si>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</si>
  <si>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</si>
  <si>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</si>
  <si>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</si>
  <si>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</si>
  <si>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</si>
  <si>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</si>
  <si>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</si>
  <si>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</si>
  <si>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</si>
  <si>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</si>
  <si>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</si>
  <si>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</si>
  <si>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</si>
  <si>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</si>
  <si>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</si>
  <si>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</si>
  <si>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</si>
  <si>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</si>
  <si>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</si>
  <si>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</si>
  <si>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</si>
  <si>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</si>
  <si>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</si>
  <si>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</si>
  <si>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</si>
  <si>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</si>
  <si>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</si>
  <si>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</si>
  <si>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</si>
  <si>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</si>
  <si>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</si>
  <si>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</si>
  <si>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</si>
  <si>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</si>
  <si>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</si>
  <si>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</si>
  <si>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</si>
  <si>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</si>
  <si>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</si>
  <si>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</si>
  <si>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</si>
  <si>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</si>
  <si>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</si>
  <si>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</si>
  <si>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</si>
  <si>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</si>
  <si>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</si>
  <si>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</si>
  <si>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</si>
  <si>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</si>
  <si>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</si>
  <si>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</si>
  <si>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</si>
  <si>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</si>
  <si>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</si>
  <si>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</si>
  <si>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</si>
  <si>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</si>
  <si>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</si>
  <si>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</si>
  <si>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</si>
  <si>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</si>
  <si>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</si>
  <si>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</si>
  <si>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</si>
  <si>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</si>
  <si>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</si>
  <si>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</si>
  <si>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</si>
  <si>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</si>
  <si>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</si>
  <si>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</si>
  <si>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</si>
  <si>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</si>
  <si>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</si>
  <si>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</si>
  <si>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</si>
  <si>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</si>
  <si>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</si>
  <si>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</si>
  <si>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</si>
  <si>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</si>
  <si>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</si>
  <si>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</si>
  <si>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</si>
  <si>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</si>
  <si>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</si>
  <si>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</si>
  <si>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</si>
  <si>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</si>
  <si>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</si>
  <si>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</si>
  <si>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</si>
  <si>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</si>
  <si>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</si>
  <si>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</si>
  <si>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</si>
  <si>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</si>
  <si>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</si>
  <si>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</si>
  <si>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</si>
  <si>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</si>
  <si>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</si>
  <si>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</si>
  <si>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</si>
  <si>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</si>
  <si>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</si>
  <si>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</si>
  <si>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</si>
  <si>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</si>
  <si>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</si>
  <si>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</si>
  <si>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</si>
  <si>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</si>
  <si>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</si>
  <si>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</si>
  <si>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</si>
  <si>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</si>
  <si>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</si>
  <si>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</si>
  <si>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</si>
  <si>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</si>
  <si>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</si>
  <si>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</si>
  <si>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</si>
  <si>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</si>
  <si>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</si>
  <si>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</si>
  <si>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</si>
  <si>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</si>
  <si>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</si>
  <si>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</si>
  <si>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</si>
  <si>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</si>
  <si>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</si>
  <si>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</si>
  <si>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</si>
  <si>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</si>
  <si>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</si>
  <si>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</si>
  <si>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</si>
  <si>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</si>
  <si>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</si>
  <si>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</si>
  <si>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</si>
  <si>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</si>
  <si>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</si>
  <si>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</si>
  <si>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</si>
  <si>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</si>
  <si>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</si>
  <si>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</si>
  <si>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</si>
  <si>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</si>
  <si>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</si>
  <si>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</si>
  <si>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</si>
  <si>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</si>
  <si>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</si>
  <si>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</si>
  <si>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</si>
  <si>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</si>
  <si>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</si>
  <si>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</si>
  <si>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</si>
  <si>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</si>
  <si>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</si>
  <si>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</si>
  <si>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</si>
  <si>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</si>
  <si>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</si>
  <si>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</si>
  <si>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</si>
  <si>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</si>
  <si>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</si>
  <si>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</si>
  <si>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</si>
  <si>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</si>
  <si>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</si>
  <si>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</si>
  <si>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</si>
  <si>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</si>
  <si>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</si>
  <si>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</si>
  <si>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</si>
  <si>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</si>
  <si>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</si>
  <si>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</si>
  <si>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</si>
  <si>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</si>
  <si>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</si>
  <si>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</si>
  <si>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</si>
  <si>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</si>
  <si>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</si>
  <si>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</si>
  <si>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</si>
  <si>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</si>
  <si>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</si>
  <si>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</si>
  <si>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</si>
  <si>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</si>
  <si>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</si>
  <si>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</si>
  <si>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</si>
  <si>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</si>
  <si>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</si>
  <si>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</si>
  <si>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</si>
  <si>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</si>
  <si>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</si>
  <si>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</si>
  <si>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</si>
  <si>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</si>
  <si>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</si>
  <si>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</si>
  <si>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</si>
  <si>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</si>
  <si>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</si>
  <si>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</si>
  <si>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</si>
  <si>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</si>
  <si>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</si>
  <si>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</si>
  <si>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</si>
  <si>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</si>
  <si>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</si>
  <si>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</si>
  <si>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</si>
  <si>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</si>
  <si>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</si>
  <si>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</si>
  <si>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</si>
  <si>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</si>
  <si>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</si>
  <si>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</si>
  <si>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</si>
  <si>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</si>
  <si>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</si>
  <si>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</si>
  <si>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</si>
  <si>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</si>
  <si>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</si>
  <si>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</si>
  <si>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</si>
  <si>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</si>
  <si>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</si>
  <si>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</si>
  <si>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</si>
  <si>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</si>
  <si>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</si>
  <si>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</si>
  <si>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</si>
  <si>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</si>
  <si>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</si>
  <si>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</si>
  <si>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</si>
  <si>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</si>
  <si>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</si>
  <si>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</si>
  <si>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</si>
  <si>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</si>
  <si>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</si>
  <si>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</si>
  <si>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</si>
  <si>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</si>
  <si>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</si>
  <si>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</si>
  <si>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</si>
  <si>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</si>
  <si>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</si>
  <si>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</si>
  <si>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</si>
  <si>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</si>
  <si>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</si>
  <si>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</si>
  <si>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</si>
  <si>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</si>
  <si>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</si>
  <si>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</si>
  <si>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</si>
  <si>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</si>
  <si>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</si>
  <si>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</si>
  <si>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</si>
  <si>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</si>
  <si>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</si>
  <si>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</si>
  <si>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</si>
  <si>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</si>
  <si>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</si>
  <si>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</si>
  <si>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</si>
  <si>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</si>
  <si>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</si>
  <si>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</si>
  <si>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</si>
  <si>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</si>
  <si>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</si>
  <si>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</si>
  <si>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</si>
  <si>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</si>
  <si>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</si>
  <si>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</si>
  <si>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</si>
  <si>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</si>
  <si>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</si>
  <si>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</si>
  <si>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</si>
  <si>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</si>
  <si>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</si>
  <si>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</si>
  <si>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</si>
  <si>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</si>
  <si>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</si>
  <si>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</si>
  <si>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</si>
  <si>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</si>
  <si>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</si>
  <si>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</si>
  <si>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</si>
  <si>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</si>
  <si>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</si>
  <si>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</si>
  <si>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</si>
  <si>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</si>
  <si>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</si>
  <si>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</si>
  <si>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</si>
  <si>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</si>
  <si>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</si>
  <si>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</si>
  <si>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</si>
  <si>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</si>
  <si>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</si>
  <si>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</si>
  <si>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</si>
  <si>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</si>
  <si>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</si>
  <si>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</si>
  <si>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</si>
  <si>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</si>
  <si>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</si>
  <si>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</si>
  <si>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</si>
  <si>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</si>
  <si>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</si>
  <si>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</si>
  <si>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</si>
  <si>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</si>
  <si>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</si>
  <si>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</si>
  <si>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</si>
  <si>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</si>
  <si>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</si>
  <si>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</si>
  <si>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</si>
  <si>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</si>
  <si>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</si>
  <si>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</si>
  <si>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</si>
  <si>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</si>
  <si>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</si>
  <si>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</si>
  <si>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</si>
  <si>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</si>
  <si>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</si>
  <si>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</si>
  <si>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</si>
  <si>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</si>
  <si>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</si>
  <si>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</si>
  <si>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</si>
  <si>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</si>
  <si>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</si>
  <si>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</si>
  <si>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</si>
  <si>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</si>
  <si>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</si>
  <si>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</si>
  <si>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</si>
  <si>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</si>
  <si>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</si>
  <si>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</si>
  <si>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</si>
  <si>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</si>
  <si>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</si>
  <si>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</si>
  <si>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</si>
  <si>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</si>
  <si>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</si>
  <si>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</si>
  <si>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</si>
  <si>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</si>
  <si>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</si>
  <si>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</si>
  <si>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</si>
  <si>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</si>
  <si>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</si>
  <si>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</si>
  <si>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</si>
  <si>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</si>
  <si>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</si>
  <si>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</si>
  <si>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</si>
  <si>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</si>
  <si>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</si>
  <si>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</si>
  <si>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</si>
  <si>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</si>
  <si>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</si>
  <si>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</si>
  <si>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</si>
  <si>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</si>
  <si>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</si>
  <si>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</si>
  <si>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</si>
  <si>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</si>
  <si>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</si>
  <si>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</si>
  <si>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</si>
  <si>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</si>
  <si>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</si>
  <si>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</si>
  <si>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</si>
  <si>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</si>
  <si>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</si>
  <si>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</si>
  <si>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</si>
  <si>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</si>
  <si>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</si>
  <si>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</si>
  <si>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</si>
  <si>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</si>
  <si>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</si>
  <si>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</si>
  <si>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</si>
  <si>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</si>
  <si>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</si>
  <si>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</si>
  <si>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</si>
  <si>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</si>
  <si>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</si>
  <si>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</si>
  <si>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</si>
  <si>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</si>
  <si>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</si>
  <si>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</si>
  <si>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</si>
  <si>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</si>
  <si>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</si>
  <si>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</si>
  <si>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</si>
  <si>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</si>
  <si>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</si>
  <si>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</si>
  <si>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</si>
  <si>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</si>
  <si>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</si>
  <si>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</si>
  <si>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</si>
  <si>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</si>
  <si>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</si>
  <si>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</si>
  <si>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</si>
  <si>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</si>
  <si>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</si>
  <si>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</si>
  <si>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</si>
  <si>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</si>
  <si>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</si>
  <si>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</si>
  <si>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</si>
  <si>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</si>
  <si>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</si>
  <si>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</si>
  <si>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</si>
  <si>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</si>
  <si>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</si>
  <si>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</si>
  <si>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</si>
  <si>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</si>
  <si>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</si>
  <si>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</si>
  <si>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</si>
  <si>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</si>
  <si>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</si>
  <si>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</si>
  <si>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</si>
  <si>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</si>
  <si>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</si>
  <si>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</si>
  <si>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</si>
  <si>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</si>
  <si>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</si>
  <si>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</si>
  <si>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</si>
  <si>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</si>
  <si>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</si>
  <si>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</si>
  <si>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</si>
  <si>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</si>
  <si>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</si>
  <si>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</si>
  <si>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</si>
  <si>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</si>
  <si>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</si>
  <si>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</si>
  <si>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</si>
  <si>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</si>
  <si>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</si>
  <si>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</si>
  <si>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</si>
  <si>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</si>
  <si>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</si>
  <si>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</si>
  <si>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</si>
  <si>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</si>
  <si>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</si>
  <si>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</si>
  <si>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</si>
  <si>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</si>
  <si>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</si>
  <si>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</si>
  <si>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</si>
  <si>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</si>
  <si>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</si>
  <si>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</si>
  <si>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</si>
  <si>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</si>
  <si>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</si>
  <si>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</si>
  <si>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</si>
  <si>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</si>
  <si>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</si>
  <si>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</si>
  <si>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</si>
  <si>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</si>
  <si>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</si>
  <si>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</si>
  <si>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</si>
  <si>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</si>
  <si>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</si>
  <si>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</si>
  <si>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</si>
  <si>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</si>
  <si>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</si>
  <si>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</si>
  <si>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</si>
  <si>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</si>
  <si>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</si>
  <si>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</si>
  <si>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</si>
  <si>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</si>
  <si>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</si>
  <si>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</si>
  <si>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</si>
  <si>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</si>
  <si>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</si>
  <si>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</si>
  <si>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</si>
  <si>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</si>
  <si>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</si>
  <si>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</si>
  <si>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</si>
  <si>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</si>
  <si>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</si>
  <si>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</si>
  <si>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</si>
  <si>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</si>
  <si>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</si>
  <si>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</si>
  <si>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</si>
  <si>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</si>
  <si>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</si>
  <si>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</si>
  <si>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</si>
  <si>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</si>
  <si>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</si>
  <si>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</si>
  <si>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</si>
  <si>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</si>
  <si>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</si>
  <si>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</si>
  <si>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</si>
  <si>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</si>
  <si>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</si>
  <si>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</si>
  <si>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</si>
  <si>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</si>
  <si>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</si>
  <si>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</si>
  <si>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</si>
  <si>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</si>
  <si>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</si>
  <si>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</si>
  <si>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</si>
  <si>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</si>
  <si>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</si>
  <si>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</si>
  <si>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</si>
  <si>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</si>
  <si>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</si>
  <si>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</si>
  <si>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</si>
  <si>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</si>
  <si>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</si>
  <si>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</si>
  <si>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</si>
  <si>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</si>
  <si>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</si>
  <si>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</si>
  <si>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</si>
  <si>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</si>
  <si>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</si>
  <si>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</si>
  <si>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</si>
  <si>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</si>
  <si>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</si>
  <si>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</si>
  <si>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</si>
  <si>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</si>
  <si>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</si>
  <si>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</si>
  <si>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</si>
  <si>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</si>
  <si>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</si>
  <si>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</si>
  <si>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</si>
  <si>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</si>
  <si>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</si>
  <si>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</si>
  <si>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</si>
  <si>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</si>
  <si>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</si>
  <si>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</si>
  <si>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</si>
  <si>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</si>
  <si>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</si>
  <si>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</si>
  <si>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</si>
  <si>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</si>
  <si>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</si>
  <si>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</si>
  <si>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</si>
  <si>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</si>
  <si>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</si>
  <si>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</si>
  <si>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</si>
  <si>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</si>
  <si>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</si>
  <si>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</si>
  <si>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</si>
  <si>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</si>
  <si>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</si>
  <si>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</si>
  <si>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</si>
  <si>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</si>
  <si>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</si>
  <si>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</si>
  <si>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</si>
  <si>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</si>
  <si>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</si>
  <si>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</si>
  <si>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</si>
  <si>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</si>
  <si>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</si>
  <si>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</si>
  <si>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</si>
  <si>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</si>
  <si>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</si>
  <si>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</si>
  <si>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</si>
  <si>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</si>
  <si>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</si>
  <si>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</si>
  <si>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</si>
  <si>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</si>
  <si>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</si>
  <si>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</si>
  <si>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</si>
  <si>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</si>
  <si>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</si>
  <si>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</si>
  <si>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</si>
  <si>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</si>
  <si>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</si>
  <si>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</si>
  <si>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</si>
  <si>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</si>
  <si>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</si>
  <si>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</si>
  <si>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</si>
  <si>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</si>
  <si>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</si>
  <si>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</si>
  <si>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</si>
  <si>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</si>
  <si>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</si>
  <si>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</si>
  <si>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</si>
  <si>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</si>
  <si>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</si>
  <si>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</si>
  <si>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</si>
  <si>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</si>
  <si>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</si>
  <si>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</si>
  <si>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</si>
  <si>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</si>
  <si>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</si>
  <si>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</si>
  <si>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</si>
  <si>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</si>
  <si>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</si>
  <si>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</si>
  <si>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</si>
  <si>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</si>
  <si>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</si>
  <si>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</si>
  <si>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</si>
  <si>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</si>
  <si>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</si>
  <si>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</si>
  <si>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</si>
  <si>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</si>
  <si>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</si>
  <si>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</si>
  <si>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</si>
  <si>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</si>
  <si>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</si>
  <si>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</si>
  <si>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</si>
  <si>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</si>
  <si>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</si>
  <si>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</si>
  <si>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</si>
  <si>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</si>
  <si>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</si>
  <si>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</si>
  <si>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</si>
  <si>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</si>
  <si>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</si>
  <si>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</si>
  <si>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</si>
  <si>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</si>
  <si>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</si>
  <si>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</si>
  <si>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</si>
  <si>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</si>
  <si>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</si>
  <si>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</si>
  <si>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</si>
  <si>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</si>
  <si>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</si>
  <si>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</si>
  <si>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</si>
  <si>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</si>
  <si>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</si>
  <si>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</si>
  <si>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</si>
  <si>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</si>
  <si>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</si>
  <si>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</si>
  <si>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</si>
  <si>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</si>
  <si>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</si>
  <si>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</si>
  <si>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</si>
  <si>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</si>
  <si>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</si>
  <si>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</si>
  <si>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</si>
  <si>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</si>
  <si>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</si>
  <si>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</si>
  <si>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</si>
  <si>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</si>
  <si>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</si>
  <si>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</si>
  <si>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</si>
  <si>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</si>
  <si>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</si>
  <si>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</si>
  <si>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</si>
  <si>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</si>
  <si>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</si>
  <si>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</si>
  <si>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</si>
  <si>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</si>
  <si>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</si>
  <si>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</si>
  <si>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</si>
  <si>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</si>
  <si>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</si>
  <si>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</si>
  <si>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</si>
  <si>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</si>
  <si>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</si>
  <si>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</si>
  <si>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</si>
  <si>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</si>
  <si>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</si>
  <si>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</si>
  <si>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</si>
  <si>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</si>
  <si>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</si>
  <si>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</si>
  <si>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</si>
  <si>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</si>
  <si>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</si>
  <si>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</si>
  <si>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</si>
  <si>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</si>
  <si>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</si>
  <si>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</si>
  <si>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</si>
  <si>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</si>
  <si>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</si>
  <si>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</si>
  <si>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</si>
  <si>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</si>
  <si>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</si>
  <si>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</si>
  <si>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</si>
  <si>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</si>
  <si>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</si>
  <si>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</si>
  <si>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</si>
  <si>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</si>
  <si>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</si>
  <si>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</si>
  <si>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</si>
  <si>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</si>
  <si>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</si>
  <si>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</si>
  <si>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</si>
  <si>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</si>
  <si>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</si>
  <si>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</si>
  <si>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</si>
  <si>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</si>
  <si>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</si>
  <si>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</si>
  <si>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</si>
  <si>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</si>
  <si>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</si>
  <si>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</si>
  <si>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</si>
  <si>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</si>
  <si>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</si>
  <si>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</si>
  <si>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</si>
  <si>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</si>
  <si>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</si>
  <si>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</si>
  <si>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</si>
  <si>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</si>
  <si>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</si>
  <si>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</si>
  <si>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</si>
  <si>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</si>
  <si>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</si>
  <si>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</si>
  <si>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</si>
  <si>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</si>
  <si>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</si>
  <si>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</si>
  <si>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</si>
  <si>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</si>
  <si>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</si>
  <si>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</si>
  <si>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</si>
  <si>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</si>
  <si>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</si>
  <si>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</si>
  <si>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</si>
  <si>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</si>
  <si>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</si>
  <si>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</si>
  <si>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</si>
  <si>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</si>
  <si>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</si>
  <si>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</si>
  <si>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</si>
  <si>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</si>
  <si>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</si>
  <si>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</si>
  <si>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</si>
  <si>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</si>
  <si>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</si>
  <si>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</si>
  <si>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</si>
  <si>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</si>
  <si>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</si>
  <si>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</si>
  <si>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</si>
  <si>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</si>
  <si>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</si>
  <si>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</si>
  <si>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</si>
  <si>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</si>
  <si>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</si>
  <si>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</si>
  <si>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</si>
  <si>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</si>
  <si>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</si>
  <si>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</si>
  <si>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</si>
  <si>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</si>
  <si>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</si>
  <si>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</si>
  <si>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</si>
  <si>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</si>
  <si>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</si>
  <si>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</si>
  <si>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</si>
  <si>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</si>
  <si>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</si>
  <si>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</si>
  <si>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</si>
  <si>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</si>
  <si>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</si>
  <si>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</si>
  <si>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</si>
  <si>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</si>
  <si>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</si>
  <si>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</si>
  <si>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</si>
  <si>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</si>
  <si>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</si>
  <si>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</si>
  <si>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</si>
  <si>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</si>
  <si>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</si>
  <si>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</si>
  <si>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</si>
  <si>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</si>
  <si>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</si>
  <si>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</si>
  <si>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</si>
  <si>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</si>
  <si>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</si>
  <si>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</si>
  <si>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</si>
  <si>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</si>
  <si>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</si>
  <si>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</si>
  <si>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</si>
  <si>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</si>
  <si>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</si>
  <si>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</si>
  <si>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</si>
  <si>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</si>
  <si>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</si>
  <si>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</si>
  <si>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</si>
  <si>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</si>
  <si>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</si>
  <si>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</si>
  <si>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</si>
  <si>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</si>
  <si>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</si>
  <si>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</si>
  <si>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</si>
  <si>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</si>
  <si>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</si>
  <si>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</si>
  <si>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</si>
  <si>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</si>
  <si>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</si>
  <si>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</si>
  <si>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</si>
  <si>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</si>
  <si>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</si>
  <si>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</si>
  <si>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</si>
  <si>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</si>
  <si>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</si>
  <si>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</si>
  <si>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</si>
  <si>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</si>
  <si>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</si>
  <si>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</si>
  <si>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</si>
  <si>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</si>
  <si>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</si>
  <si>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</si>
  <si>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</si>
  <si>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</si>
  <si>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</si>
  <si>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</si>
  <si>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</si>
  <si>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</si>
  <si>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</si>
  <si>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</si>
  <si>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</si>
  <si>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</si>
  <si>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</si>
  <si>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</si>
  <si>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</si>
  <si>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</si>
  <si>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</si>
  <si>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</si>
  <si>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</si>
  <si>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</si>
  <si>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</si>
  <si>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</si>
  <si>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</si>
  <si>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</si>
  <si>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</si>
  <si>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</si>
  <si>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</si>
  <si>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</si>
  <si>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</si>
  <si>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</si>
  <si>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</si>
  <si>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</si>
  <si>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</si>
  <si>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</si>
  <si>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</si>
  <si>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</si>
  <si>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</si>
  <si>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</si>
  <si>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</si>
  <si>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</si>
  <si>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</si>
  <si>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</si>
  <si>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</si>
  <si>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</si>
  <si>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</si>
  <si>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</si>
  <si>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</si>
  <si>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</si>
  <si>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</si>
  <si>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</si>
  <si>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</si>
  <si>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</si>
  <si>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</si>
  <si>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</si>
  <si>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</si>
  <si>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</si>
  <si>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</si>
  <si>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</si>
  <si>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</si>
  <si>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</si>
  <si>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</si>
  <si>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</si>
  <si>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</si>
  <si>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</si>
  <si>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</si>
  <si>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</si>
  <si>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</si>
  <si>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</si>
  <si>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</si>
  <si>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</si>
  <si>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</si>
  <si>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</si>
  <si>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</si>
  <si>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</si>
  <si>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</si>
  <si>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</si>
  <si>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</si>
  <si>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</si>
  <si>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</si>
  <si>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</si>
  <si>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</si>
  <si>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</si>
  <si>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</si>
  <si>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</si>
  <si>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</si>
  <si>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</si>
  <si>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</si>
  <si>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</si>
  <si>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</si>
  <si>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</si>
  <si>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</si>
  <si>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</si>
  <si>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</si>
  <si>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</si>
  <si>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</si>
  <si>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</si>
  <si>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</si>
  <si>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</si>
  <si>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</si>
  <si>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</si>
  <si>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</si>
  <si>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</si>
  <si>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</si>
  <si>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</si>
  <si>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</si>
  <si>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</si>
  <si>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</si>
  <si>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</si>
  <si>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</si>
  <si>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</si>
  <si>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</si>
  <si>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</si>
  <si>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</si>
  <si>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</si>
  <si>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</si>
  <si>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</si>
  <si>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</si>
  <si>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</si>
  <si>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</si>
  <si>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</si>
  <si>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</si>
  <si>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</si>
  <si>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</si>
  <si>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</si>
  <si>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</si>
  <si>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</si>
  <si>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</si>
  <si>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</si>
  <si>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</si>
  <si>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</si>
  <si>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</si>
  <si>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</si>
  <si>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</si>
  <si>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</si>
  <si>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</si>
  <si>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</si>
  <si>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</si>
  <si>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</si>
  <si>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</si>
  <si>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</si>
  <si>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</si>
  <si>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</si>
  <si>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</si>
  <si>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</si>
  <si>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</si>
  <si>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</si>
  <si>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</si>
  <si>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</si>
  <si>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</si>
  <si>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</si>
  <si>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</si>
  <si>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</si>
  <si>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</si>
  <si>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</si>
  <si>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</si>
  <si>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</si>
  <si>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</si>
  <si>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</si>
  <si>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</si>
  <si>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</si>
  <si>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</si>
  <si>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</si>
  <si>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</si>
  <si>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</si>
  <si>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</si>
  <si>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</si>
  <si>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</si>
  <si>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</si>
  <si>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</si>
  <si>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</si>
  <si>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</si>
  <si>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</si>
  <si>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</si>
  <si>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</si>
  <si>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</si>
  <si>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</si>
  <si>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</si>
  <si>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</si>
  <si>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</si>
  <si>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</si>
  <si>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</si>
  <si>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</si>
  <si>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</si>
  <si>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</si>
  <si>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</si>
  <si>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</si>
  <si>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</si>
  <si>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</si>
  <si>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</si>
  <si>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</si>
  <si>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</si>
  <si>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</si>
  <si>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</si>
  <si>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</si>
  <si>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</si>
  <si>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</si>
  <si>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</si>
  <si>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</si>
  <si>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</si>
  <si>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</si>
  <si>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</si>
  <si>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</si>
  <si>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</si>
  <si>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</si>
  <si>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</si>
  <si>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</si>
  <si>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</si>
  <si>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</si>
  <si>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</si>
  <si>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</si>
  <si>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</si>
  <si>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</si>
  <si>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</si>
  <si>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</si>
  <si>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</si>
  <si>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</si>
  <si>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</si>
  <si>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</si>
  <si>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</si>
  <si>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</si>
  <si>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</si>
  <si>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</si>
  <si>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</si>
  <si>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</si>
  <si>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</si>
  <si>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</si>
  <si>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</si>
  <si>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</si>
  <si>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</si>
  <si>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</si>
  <si>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</si>
  <si>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</si>
  <si>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</si>
  <si>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</si>
  <si>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</si>
  <si>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</si>
  <si>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</si>
  <si>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</si>
  <si>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</si>
  <si>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</si>
  <si>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</si>
  <si>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</si>
  <si>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</si>
  <si>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</si>
  <si>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</si>
  <si>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</si>
  <si>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</si>
  <si>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</si>
  <si>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</si>
  <si>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</si>
  <si>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</si>
  <si>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</si>
  <si>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</si>
  <si>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</si>
  <si>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</si>
  <si>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</si>
  <si>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</si>
  <si>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</si>
  <si>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</si>
  <si>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</si>
  <si>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</si>
  <si>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</si>
  <si>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</si>
  <si>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</si>
  <si>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</si>
  <si>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</si>
  <si>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</si>
  <si>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</si>
  <si>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</si>
  <si>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</si>
  <si>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</si>
  <si>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</si>
  <si>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</si>
  <si>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</si>
  <si>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</si>
  <si>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</si>
  <si>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</si>
  <si>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</si>
  <si>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</si>
  <si>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</si>
  <si>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</si>
  <si>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</si>
  <si>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</si>
  <si>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</si>
  <si>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</si>
  <si>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</si>
  <si>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</si>
  <si>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</si>
  <si>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</si>
  <si>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</si>
  <si>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</si>
  <si>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</si>
  <si>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</si>
  <si>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</si>
  <si>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</si>
  <si>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</si>
  <si>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</si>
  <si>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</si>
  <si>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</si>
  <si>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</si>
  <si>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</si>
  <si>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</si>
  <si>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</si>
  <si>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</si>
  <si>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</si>
  <si>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</si>
  <si>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</si>
  <si>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</si>
  <si>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</si>
  <si>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</si>
  <si>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</si>
  <si>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</si>
  <si>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</si>
  <si>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</si>
  <si>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</si>
  <si>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</si>
  <si>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</si>
  <si>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</si>
  <si>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</si>
  <si>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</si>
  <si>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</si>
  <si>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</si>
  <si>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</si>
  <si>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</si>
  <si>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</si>
  <si>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</si>
  <si>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</si>
  <si>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</si>
  <si>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</si>
  <si>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</si>
  <si>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</si>
  <si>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</si>
  <si>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</si>
  <si>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</si>
  <si>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</si>
  <si>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</si>
  <si>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</si>
  <si>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</si>
  <si>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</si>
  <si>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</si>
  <si>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</si>
  <si>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</si>
  <si>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</si>
  <si>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</si>
  <si>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</si>
  <si>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</si>
  <si>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</si>
  <si>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</si>
  <si>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</si>
  <si>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</si>
  <si>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</si>
  <si>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</si>
  <si>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</si>
  <si>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</si>
  <si>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</si>
  <si>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</si>
  <si>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</si>
  <si>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</si>
  <si>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</si>
  <si>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</si>
  <si>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</si>
  <si>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</si>
  <si>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</si>
  <si>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</si>
  <si>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</si>
  <si>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</si>
  <si>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</si>
  <si>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</si>
  <si>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</si>
  <si>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</si>
  <si>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</si>
  <si>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</si>
  <si>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</si>
  <si>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</si>
  <si>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</si>
  <si>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</si>
  <si>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</si>
  <si>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</si>
  <si>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</si>
  <si>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</si>
  <si>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</si>
  <si>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</si>
  <si>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</si>
  <si>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</si>
  <si>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</si>
  <si>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</si>
  <si>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</si>
  <si>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</si>
  <si>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</si>
  <si>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</si>
  <si>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</si>
  <si>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</si>
  <si>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</si>
  <si>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</si>
  <si>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</si>
  <si>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</si>
  <si>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</si>
  <si>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</si>
  <si>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</si>
  <si>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</si>
  <si>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</si>
  <si>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</si>
  <si>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</si>
  <si>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</si>
  <si>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</si>
  <si>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</si>
  <si>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</si>
  <si>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</si>
  <si>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</si>
  <si>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</si>
  <si>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</si>
  <si>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</si>
  <si>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</si>
  <si>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</si>
  <si>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</si>
  <si>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</si>
  <si>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</si>
  <si>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</si>
  <si>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</si>
  <si>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</si>
  <si>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</si>
  <si>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</si>
  <si>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</si>
  <si>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</si>
  <si>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</si>
  <si>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</si>
  <si>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</si>
  <si>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</si>
  <si>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</si>
  <si>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</si>
  <si>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</si>
  <si>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</si>
  <si>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</si>
  <si>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</si>
  <si>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</si>
  <si>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</si>
  <si>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</si>
  <si>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</si>
  <si>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</si>
  <si>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</si>
  <si>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</si>
  <si>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</si>
  <si>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</si>
  <si>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</si>
  <si>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</si>
  <si>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</si>
  <si>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</si>
  <si>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</si>
  <si>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</si>
  <si>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</si>
  <si>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</si>
  <si>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</si>
  <si>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</si>
  <si>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</si>
  <si>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</si>
  <si>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</si>
  <si>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</si>
  <si>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</si>
  <si>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</si>
  <si>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</si>
  <si>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</si>
  <si>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</si>
  <si>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</si>
  <si>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</si>
  <si>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</si>
  <si>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</si>
  <si>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</si>
  <si>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</si>
  <si>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</si>
  <si>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</si>
  <si>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</si>
  <si>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</si>
  <si>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</si>
  <si>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</si>
  <si>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</si>
  <si>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</si>
  <si>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</si>
  <si>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</si>
  <si>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</si>
  <si>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</si>
  <si>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</si>
  <si>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</si>
  <si>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</si>
  <si>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</si>
  <si>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</si>
  <si>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</si>
  <si>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</si>
  <si>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</si>
  <si>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</si>
  <si>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</si>
  <si>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</si>
  <si>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</si>
  <si>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</si>
  <si>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</si>
  <si>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</si>
  <si>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</si>
  <si>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</si>
  <si>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</si>
  <si>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</si>
  <si>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</si>
  <si>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</si>
  <si>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</si>
  <si>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</si>
  <si>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</si>
  <si>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</si>
  <si>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</si>
  <si>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</si>
  <si>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</si>
  <si>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</si>
  <si>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</si>
  <si>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</si>
  <si>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</si>
  <si>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</si>
  <si>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</si>
  <si>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</si>
  <si>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</si>
  <si>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</si>
  <si>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</si>
  <si>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</si>
  <si>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</si>
  <si>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</si>
  <si>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</si>
  <si>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</si>
  <si>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</si>
  <si>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</si>
  <si>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</si>
  <si>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</si>
  <si>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</si>
  <si>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</si>
  <si>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</si>
  <si>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</si>
  <si>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</si>
  <si>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</si>
  <si>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</si>
  <si>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</si>
  <si>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</si>
  <si>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</si>
  <si>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</si>
  <si>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</si>
  <si>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</si>
  <si>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</si>
  <si>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</si>
  <si>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</si>
  <si>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</si>
  <si>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</si>
  <si>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</si>
  <si>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</si>
  <si>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</si>
  <si>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</si>
  <si>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</si>
  <si>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</si>
  <si>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</si>
  <si>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</si>
  <si>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</si>
  <si>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</si>
  <si>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</si>
  <si>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</si>
  <si>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</si>
  <si>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</si>
  <si>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</si>
  <si>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</si>
  <si>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</si>
  <si>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</si>
  <si>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</si>
  <si>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</si>
  <si>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</si>
  <si>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</si>
  <si>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</si>
  <si>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</si>
  <si>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</si>
  <si>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</si>
  <si>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</si>
  <si>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</si>
  <si>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</si>
  <si>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</si>
  <si>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</si>
  <si>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</si>
  <si>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</si>
  <si>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</si>
  <si>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</si>
  <si>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</si>
  <si>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</si>
  <si>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</si>
  <si>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</si>
  <si>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</si>
  <si>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</si>
  <si>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</si>
  <si>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</si>
  <si>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</si>
  <si>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</si>
  <si>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</si>
  <si>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</si>
  <si>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</si>
  <si>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</si>
  <si>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</si>
  <si>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</si>
  <si>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</si>
  <si>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</si>
  <si>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</si>
  <si>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</si>
  <si>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</si>
  <si>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</si>
  <si>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</si>
  <si>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</si>
  <si>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</si>
  <si>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</si>
  <si>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</si>
  <si>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</si>
  <si>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</si>
  <si>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</si>
  <si>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</si>
  <si>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</si>
  <si>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</si>
  <si>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</si>
  <si>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</si>
  <si>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</si>
  <si>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</si>
  <si>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</si>
  <si>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</si>
  <si>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</si>
  <si>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</si>
  <si>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</si>
  <si>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</si>
  <si>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</si>
  <si>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</si>
  <si>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</si>
  <si>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</si>
  <si>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</si>
  <si>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</si>
  <si>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</si>
  <si>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</si>
  <si>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</si>
  <si>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</si>
  <si>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</si>
  <si>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</si>
  <si>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</si>
  <si>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</si>
  <si>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</si>
  <si>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</si>
  <si>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</si>
  <si>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</si>
  <si>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</si>
  <si>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</si>
  <si>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</si>
  <si>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</si>
  <si>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</si>
  <si>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</si>
  <si>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</si>
  <si>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</si>
  <si>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</si>
  <si>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</si>
  <si>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</si>
  <si>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</si>
  <si>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</si>
  <si>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</si>
  <si>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</si>
  <si>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</si>
  <si>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</si>
  <si>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</si>
  <si>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</si>
  <si>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</si>
  <si>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</si>
  <si>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</si>
  <si>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</si>
  <si>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</si>
  <si>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</si>
  <si>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</si>
  <si>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</si>
  <si>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</si>
  <si>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</si>
  <si>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</si>
  <si>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</si>
  <si>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</si>
  <si>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</si>
  <si>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</si>
  <si>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</si>
  <si>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</si>
  <si>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</si>
  <si>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</si>
  <si>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</si>
  <si>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</si>
  <si>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</si>
  <si>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</si>
  <si>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</si>
  <si>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</si>
  <si>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</si>
  <si>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</si>
  <si>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</si>
  <si>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</si>
  <si>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</si>
  <si>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</si>
  <si>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</si>
  <si>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</si>
  <si>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</si>
  <si>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</si>
  <si>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</si>
  <si>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</si>
  <si>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</si>
  <si>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</si>
  <si>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</si>
  <si>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</si>
  <si>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</si>
  <si>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</si>
  <si>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</si>
  <si>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</si>
  <si>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</si>
  <si>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</si>
  <si>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</si>
  <si>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</si>
  <si>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</si>
  <si>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</si>
  <si>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</si>
  <si>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</si>
  <si>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</si>
  <si>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</si>
  <si>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</si>
  <si>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</si>
  <si>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</si>
  <si>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</si>
  <si>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</si>
  <si>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</si>
  <si>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</si>
  <si>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</si>
  <si>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</si>
  <si>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</si>
  <si>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</si>
  <si>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</si>
  <si>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</si>
  <si>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</si>
  <si>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</si>
  <si>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</si>
  <si>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</si>
  <si>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</si>
  <si>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</si>
  <si>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</si>
  <si>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</si>
  <si>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</si>
  <si>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</si>
  <si>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</si>
  <si>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</si>
  <si>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</si>
  <si>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</si>
  <si>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</si>
  <si>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</si>
  <si>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</si>
  <si>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</si>
  <si>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</si>
  <si>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</si>
  <si>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</si>
  <si>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</si>
  <si>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</si>
  <si>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</si>
  <si>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</si>
  <si>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</si>
  <si>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</si>
  <si>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</si>
  <si>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</si>
  <si>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</si>
  <si>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</si>
  <si>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</si>
  <si>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</si>
  <si>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</si>
  <si>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</si>
  <si>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</si>
  <si>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</si>
  <si>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</si>
  <si>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</si>
  <si>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</si>
  <si>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</si>
  <si>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</si>
  <si>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</si>
  <si>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</si>
  <si>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</si>
  <si>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</si>
  <si>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</si>
  <si>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</si>
  <si>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</si>
  <si>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</si>
  <si>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</si>
  <si>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</si>
  <si>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</si>
  <si>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</si>
  <si>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</si>
  <si>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</si>
  <si>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</si>
  <si>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</si>
  <si>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</si>
  <si>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</si>
  <si>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</si>
  <si>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</si>
  <si>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</si>
  <si>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</si>
  <si>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</si>
  <si>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</si>
  <si>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</si>
  <si>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</si>
  <si>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</si>
  <si>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</si>
  <si>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</si>
  <si>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</si>
  <si>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</si>
  <si>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</si>
  <si>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</si>
  <si>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</si>
  <si>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</si>
  <si>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</si>
  <si>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</si>
  <si>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</si>
  <si>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</si>
  <si>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</si>
  <si>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</si>
  <si>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</si>
  <si>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</si>
  <si>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</si>
  <si>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</si>
  <si>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</si>
  <si>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</si>
  <si>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</si>
  <si>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</si>
  <si>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</si>
  <si>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</si>
  <si>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</si>
  <si>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</si>
  <si>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</si>
  <si>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</si>
  <si>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</si>
  <si>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</si>
  <si>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</si>
  <si>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</si>
  <si>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</si>
  <si>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</si>
  <si>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</si>
  <si>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</si>
  <si>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</si>
  <si>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</si>
  <si>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</si>
  <si>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</si>
  <si>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</si>
  <si>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</si>
  <si>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</si>
  <si>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</si>
  <si>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</si>
  <si>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</si>
  <si>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</si>
  <si>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</si>
  <si>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</si>
  <si>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</si>
  <si>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</si>
  <si>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</si>
  <si>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</si>
  <si>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</si>
  <si>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</si>
  <si>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</si>
  <si>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</si>
  <si>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</si>
  <si>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</si>
  <si>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</si>
  <si>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</si>
  <si>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</si>
  <si>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</si>
  <si>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</si>
  <si>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</si>
  <si>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</si>
  <si>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</si>
  <si>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</si>
  <si>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</si>
  <si>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</si>
  <si>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</si>
  <si>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</si>
  <si>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</si>
  <si>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</si>
  <si>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</si>
  <si>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</si>
  <si>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</si>
  <si>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</si>
  <si>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</si>
  <si>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</si>
  <si>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</si>
  <si>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</si>
  <si>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</si>
  <si>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</si>
  <si>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</si>
  <si>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</si>
  <si>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</si>
  <si>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</si>
  <si>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</si>
  <si>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</si>
  <si>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</si>
  <si>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</si>
  <si>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</si>
  <si>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</si>
  <si>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</si>
  <si>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</si>
  <si>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</si>
  <si>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</si>
  <si>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</si>
  <si>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</si>
  <si>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</si>
  <si>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</si>
  <si>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</si>
  <si>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</si>
  <si>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</si>
  <si>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</si>
  <si>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</si>
  <si>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</si>
  <si>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</si>
  <si>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</si>
  <si>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</si>
  <si>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</si>
  <si>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</si>
  <si>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</si>
  <si>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</si>
  <si>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</si>
  <si>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</si>
  <si>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</si>
  <si>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</si>
  <si>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</si>
  <si>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</si>
  <si>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</si>
  <si>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</si>
  <si>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</si>
  <si>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</si>
  <si>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</si>
  <si>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</si>
  <si>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</si>
  <si>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</si>
  <si>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</si>
  <si>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</si>
  <si>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</si>
  <si>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</si>
  <si>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</si>
  <si>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</si>
  <si>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</si>
  <si>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</si>
  <si>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</si>
  <si>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</si>
  <si>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</si>
  <si>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</si>
  <si>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</si>
  <si>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</si>
  <si>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</si>
  <si>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</si>
  <si>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</si>
  <si>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</si>
  <si>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</si>
  <si>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</si>
  <si>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</si>
  <si>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</si>
  <si>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</si>
  <si>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</si>
  <si>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</si>
  <si>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</si>
  <si>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</si>
  <si>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</si>
  <si>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</si>
  <si>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</si>
  <si>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</si>
  <si>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</si>
  <si>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</si>
  <si>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</si>
  <si>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</si>
  <si>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</si>
  <si>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</si>
  <si>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</si>
  <si>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</si>
  <si>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</si>
  <si>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</si>
  <si>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</si>
  <si>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</si>
  <si>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</si>
  <si>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</si>
  <si>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</si>
  <si>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</si>
  <si>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</si>
  <si>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</si>
  <si>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</si>
  <si>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</si>
  <si>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</si>
  <si>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</si>
  <si>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</si>
  <si>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</si>
  <si>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</si>
  <si>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</si>
  <si>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</si>
  <si>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</si>
  <si>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</si>
  <si>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</si>
  <si>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</si>
  <si>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</si>
  <si>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</si>
  <si>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</si>
  <si>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</si>
  <si>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</si>
  <si>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</si>
  <si>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</si>
  <si>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</si>
  <si>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</si>
  <si>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</si>
  <si>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</si>
  <si>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</si>
  <si>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</si>
  <si>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</si>
  <si>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</si>
  <si>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</si>
  <si>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</si>
  <si>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</si>
  <si>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</si>
  <si>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</si>
  <si>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</si>
  <si>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</si>
  <si>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</si>
  <si>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</si>
  <si>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</si>
  <si>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</si>
  <si>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</si>
  <si>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</si>
  <si>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</si>
  <si>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</si>
  <si>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</si>
  <si>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</si>
  <si>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</si>
  <si>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</si>
  <si>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</si>
  <si>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</si>
  <si>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</si>
  <si>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</si>
  <si>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</si>
  <si>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</si>
  <si>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</si>
  <si>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</si>
  <si>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</si>
  <si>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</si>
  <si>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</si>
  <si>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</si>
  <si>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</si>
  <si>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</si>
  <si>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</si>
  <si>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</si>
  <si>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</si>
  <si>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</si>
  <si>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</si>
  <si>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</si>
  <si>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</si>
  <si>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</si>
  <si>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</si>
  <si>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</si>
  <si>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</si>
  <si>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</si>
  <si>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</si>
  <si>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</si>
  <si>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</si>
  <si>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</si>
  <si>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</si>
  <si>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</si>
  <si>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</si>
  <si>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</si>
  <si>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</si>
  <si>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</si>
  <si>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</si>
  <si>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</si>
  <si>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</si>
  <si>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</si>
  <si>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</si>
  <si>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</si>
  <si>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</si>
  <si>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</si>
  <si>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</si>
  <si>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</si>
  <si>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</si>
  <si>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</si>
  <si>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</si>
  <si>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</si>
  <si>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</si>
  <si>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</si>
  <si>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</si>
  <si>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</si>
  <si>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</si>
  <si>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</si>
  <si>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</si>
  <si>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</si>
  <si>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</si>
  <si>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</si>
  <si>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</si>
  <si>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</si>
  <si>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</si>
  <si>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</si>
  <si>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</si>
  <si>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</si>
  <si>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</si>
  <si>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</si>
  <si>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</si>
  <si>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</si>
  <si>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</si>
  <si>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</si>
  <si>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</si>
  <si>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</si>
  <si>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</si>
  <si>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</si>
  <si>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</si>
  <si>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</si>
  <si>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</si>
  <si>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</si>
  <si>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</si>
  <si>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</si>
  <si>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</si>
  <si>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</si>
  <si>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</si>
  <si>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</si>
  <si>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</si>
  <si>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</si>
  <si>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</si>
  <si>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</si>
  <si>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</si>
  <si>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</si>
  <si>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</si>
  <si>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</si>
  <si>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</si>
  <si>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</si>
  <si>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</si>
  <si>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</si>
  <si>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</si>
  <si>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</si>
  <si>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</si>
  <si>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</si>
  <si>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</si>
  <si>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</si>
  <si>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</si>
  <si>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</si>
  <si>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</si>
  <si>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</si>
  <si>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</si>
  <si>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</si>
  <si>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</si>
  <si>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</si>
  <si>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</si>
  <si>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</si>
  <si>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</si>
  <si>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</si>
  <si>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</si>
  <si>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</si>
  <si>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</si>
  <si>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</si>
  <si>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</si>
  <si>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</si>
  <si>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</si>
  <si>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</si>
  <si>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</si>
  <si>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</si>
  <si>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</si>
  <si>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</si>
  <si>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</si>
  <si>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</si>
  <si>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</si>
  <si>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</si>
  <si>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</si>
  <si>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</si>
  <si>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</si>
  <si>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</si>
  <si>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</si>
  <si>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</si>
  <si>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</si>
  <si>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</si>
  <si>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</si>
  <si>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</si>
  <si>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</si>
  <si>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</si>
  <si>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</si>
  <si>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</si>
  <si>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</si>
  <si>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</si>
  <si>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</si>
  <si>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</si>
  <si>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</si>
  <si>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</si>
  <si>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</si>
  <si>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</si>
  <si>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</si>
  <si>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</si>
  <si>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</si>
  <si>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</si>
  <si>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</si>
  <si>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</si>
  <si>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</si>
  <si>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</si>
  <si>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</si>
  <si>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</si>
  <si>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</si>
  <si>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</si>
  <si>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</si>
  <si>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</si>
  <si>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</si>
  <si>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</si>
  <si>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</si>
  <si>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</si>
  <si>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</si>
  <si>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</si>
  <si>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</si>
  <si>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</si>
  <si>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</si>
  <si>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</si>
  <si>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</si>
  <si>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</si>
  <si>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</si>
  <si>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</si>
  <si>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</si>
  <si>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</si>
  <si>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</si>
  <si>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</si>
  <si>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</si>
  <si>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</si>
  <si>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</si>
  <si>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</si>
  <si>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</si>
  <si>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</si>
  <si>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</si>
  <si>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</si>
  <si>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</si>
  <si>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</si>
  <si>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</si>
  <si>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</si>
  <si>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</si>
  <si>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</si>
  <si>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</si>
  <si>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</si>
  <si>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</si>
  <si>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</si>
  <si>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</si>
  <si>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</si>
  <si>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</si>
  <si>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</si>
  <si>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</si>
  <si>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</si>
  <si>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</si>
  <si>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</si>
  <si>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</si>
  <si>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</si>
  <si>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</si>
  <si>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</si>
  <si>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</si>
  <si>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</si>
  <si>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</si>
  <si>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</si>
  <si>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</si>
  <si>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</si>
  <si>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</si>
  <si>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</si>
  <si>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</si>
  <si>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</si>
  <si>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</si>
  <si>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</si>
  <si>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</si>
  <si>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</si>
  <si>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</si>
  <si>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</si>
  <si>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</si>
  <si>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</si>
  <si>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</si>
  <si>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</si>
  <si>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</si>
  <si>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</si>
  <si>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</si>
  <si>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</si>
  <si>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</si>
  <si>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</si>
  <si>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</si>
  <si>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</si>
  <si>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</si>
  <si>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</si>
  <si>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</si>
  <si>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</si>
  <si>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</si>
  <si>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</si>
  <si>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</si>
  <si>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</si>
  <si>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</si>
  <si>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</si>
  <si>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</si>
  <si>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</si>
  <si>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</si>
  <si>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</si>
  <si>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</si>
  <si>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</si>
  <si>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</si>
  <si>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</si>
  <si>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</si>
  <si>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</si>
  <si>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</si>
  <si>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</si>
  <si>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</si>
  <si>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</si>
  <si>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</si>
  <si>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</si>
  <si>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</si>
  <si>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</si>
  <si>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</si>
  <si>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</si>
  <si>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</si>
  <si>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</si>
  <si>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</si>
  <si>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</si>
  <si>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</si>
  <si>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</si>
  <si>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</si>
  <si>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</si>
  <si>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</si>
  <si>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</si>
  <si>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</si>
  <si>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</si>
  <si>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</si>
  <si>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</si>
  <si>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</si>
  <si>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</si>
  <si>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</si>
  <si>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</si>
  <si>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</si>
  <si>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</si>
  <si>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</si>
  <si>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</si>
  <si>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</si>
  <si>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</si>
  <si>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</si>
  <si>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</si>
  <si>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</si>
  <si>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</si>
  <si>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</si>
  <si>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</si>
  <si>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</si>
  <si>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</si>
  <si>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</si>
  <si>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</si>
  <si>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</si>
  <si>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</si>
  <si>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</si>
  <si>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</si>
  <si>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</si>
  <si>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</si>
  <si>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</si>
  <si>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</si>
  <si>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</si>
  <si>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</si>
  <si>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</si>
  <si>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</si>
  <si>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</si>
  <si>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</si>
  <si>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</si>
  <si>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</si>
  <si>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</si>
  <si>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</si>
  <si>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</si>
  <si>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</si>
  <si>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</si>
  <si>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</si>
  <si>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</si>
  <si>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</si>
  <si>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</si>
  <si>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</si>
  <si>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</si>
  <si>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</si>
  <si>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</si>
  <si>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</si>
  <si>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</si>
  <si>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</si>
  <si>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</si>
  <si>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</si>
  <si>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</si>
  <si>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</si>
  <si>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</si>
  <si>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</si>
  <si>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</si>
  <si>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</si>
  <si>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</si>
  <si>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</si>
  <si>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</si>
  <si>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</si>
  <si>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</si>
  <si>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</si>
  <si>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</si>
  <si>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</si>
  <si>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</si>
  <si>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</si>
  <si>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</si>
  <si>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</si>
  <si>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</si>
  <si>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</si>
  <si>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</si>
  <si>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</si>
  <si>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</si>
  <si>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</si>
  <si>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</si>
  <si>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</si>
  <si>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</si>
  <si>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</si>
  <si>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</si>
  <si>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</si>
  <si>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</si>
  <si>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</si>
  <si>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</si>
  <si>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</si>
  <si>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</si>
  <si>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</si>
  <si>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</si>
  <si>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</si>
  <si>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</si>
  <si>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</si>
  <si>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</si>
  <si>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</si>
  <si>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</si>
  <si>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</si>
  <si>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</si>
  <si>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</si>
  <si>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</si>
  <si>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</si>
  <si>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</si>
  <si>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</si>
  <si>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</si>
  <si>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</si>
  <si>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</si>
  <si>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</si>
  <si>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</si>
  <si>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</si>
  <si>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</si>
  <si>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</si>
  <si>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</si>
  <si>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</si>
  <si>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</si>
  <si>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</si>
  <si>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</si>
  <si>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</si>
  <si>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</si>
  <si>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</si>
  <si>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</si>
  <si>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</si>
  <si>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</si>
  <si>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</si>
  <si>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</si>
  <si>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</si>
  <si>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</si>
  <si>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</si>
  <si>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</si>
  <si>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</si>
  <si>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</si>
  <si>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</si>
  <si>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</si>
  <si>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</si>
  <si>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</si>
  <si>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</si>
  <si>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</si>
  <si>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</si>
  <si>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</si>
  <si>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</si>
  <si>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</si>
  <si>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</si>
  <si>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</si>
  <si>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</si>
  <si>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</si>
  <si>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</si>
  <si>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</si>
  <si>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</si>
  <si>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</si>
  <si>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</si>
  <si>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</si>
  <si>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</si>
  <si>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</si>
  <si>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</si>
  <si>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</si>
  <si>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</si>
  <si>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</si>
  <si>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</si>
  <si>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</si>
  <si>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</si>
  <si>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</si>
  <si>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</si>
  <si>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</si>
  <si>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</si>
  <si>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</si>
  <si>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</si>
  <si>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</si>
  <si>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</si>
  <si>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</si>
  <si>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</si>
  <si>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</si>
  <si>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</si>
  <si>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</si>
  <si>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</si>
  <si>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</si>
  <si>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</si>
  <si>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</si>
  <si>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</si>
  <si>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</si>
  <si>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</si>
  <si>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</si>
  <si>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</si>
  <si>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</si>
  <si>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</si>
  <si>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</si>
  <si>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</si>
  <si>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</si>
  <si>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</si>
  <si>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</si>
  <si>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</si>
  <si>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</si>
  <si>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</si>
  <si>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</si>
  <si>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</si>
  <si>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</si>
  <si>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</si>
  <si>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</si>
  <si>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</si>
  <si>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</si>
  <si>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</si>
  <si>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</si>
  <si>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</si>
  <si>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</si>
  <si>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</si>
  <si>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</si>
  <si>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</si>
  <si>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</si>
  <si>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</si>
  <si>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</si>
  <si>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</si>
  <si>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</si>
  <si>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</si>
  <si>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</si>
  <si>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</si>
  <si>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</si>
  <si>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</si>
  <si>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</si>
  <si>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</si>
  <si>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</si>
  <si>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</si>
  <si>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</si>
  <si>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</si>
  <si>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</si>
  <si>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</si>
  <si>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</si>
  <si>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</si>
  <si>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</si>
  <si>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</si>
  <si>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</si>
  <si>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</si>
  <si>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</si>
  <si>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</si>
  <si>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</si>
  <si>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</si>
  <si>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</si>
  <si>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</si>
  <si>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</si>
  <si>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</si>
  <si>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</si>
  <si>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</si>
  <si>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</si>
  <si>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</si>
  <si>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</si>
  <si>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</si>
  <si>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</si>
  <si>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</si>
  <si>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</si>
  <si>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</si>
  <si>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</si>
  <si>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</si>
  <si>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</si>
  <si>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</si>
  <si>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</si>
  <si>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</si>
  <si>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</si>
  <si>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</si>
  <si>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</si>
  <si>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</si>
  <si>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</si>
  <si>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</si>
  <si>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</si>
  <si>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</si>
  <si>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</si>
  <si>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</si>
  <si>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</si>
  <si>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</si>
  <si>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</si>
  <si>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</si>
  <si>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</si>
  <si>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</si>
  <si>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</si>
  <si>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</si>
  <si>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</si>
  <si>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</si>
  <si>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</si>
  <si>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</si>
  <si>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</si>
  <si>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</si>
  <si>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</si>
  <si>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</si>
  <si>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</si>
  <si>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</si>
  <si>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</si>
  <si>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</si>
  <si>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</si>
  <si>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</si>
  <si>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</si>
  <si>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</si>
  <si>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</si>
  <si>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</si>
  <si>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</si>
  <si>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</si>
  <si>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</si>
  <si>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</si>
  <si>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</si>
  <si>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</si>
  <si>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</si>
  <si>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</si>
  <si>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</si>
  <si>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</si>
  <si>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</si>
  <si>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</si>
  <si>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</si>
  <si>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</si>
  <si>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</si>
  <si>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</si>
  <si>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</si>
  <si>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</si>
  <si>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</si>
  <si>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</si>
  <si>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</si>
  <si>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</si>
  <si>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</si>
  <si>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</si>
  <si>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</si>
  <si>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</si>
  <si>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</si>
  <si>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</si>
  <si>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</si>
  <si>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</si>
  <si>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</si>
  <si>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</si>
  <si>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</si>
  <si>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</si>
  <si>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</si>
  <si>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</si>
  <si>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</si>
  <si>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</si>
  <si>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</si>
  <si>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</si>
  <si>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</si>
  <si>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</si>
  <si>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</si>
  <si>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</si>
  <si>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</si>
  <si>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</si>
  <si>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</si>
  <si>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</si>
  <si>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</si>
  <si>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</si>
  <si>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</si>
  <si>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</si>
  <si>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</si>
  <si>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</si>
  <si>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</si>
  <si>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</si>
  <si>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</si>
  <si>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</si>
  <si>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</si>
  <si>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</si>
  <si>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</si>
  <si>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</si>
  <si>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</si>
  <si>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</si>
  <si>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</si>
  <si>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</si>
  <si>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</si>
  <si>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</si>
  <si>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</si>
  <si>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</si>
  <si>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</si>
  <si>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</si>
  <si>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</si>
  <si>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</si>
  <si>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</si>
  <si>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</si>
  <si>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</si>
  <si>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</si>
  <si>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</si>
  <si>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</si>
  <si>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</si>
  <si>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</si>
  <si>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</si>
  <si>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</si>
  <si>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</si>
  <si>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</si>
  <si>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</si>
  <si>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</si>
  <si>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</si>
  <si>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</si>
  <si>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</si>
  <si>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</si>
  <si>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</si>
  <si>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</si>
  <si>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</si>
  <si>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</si>
  <si>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</si>
  <si>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</si>
  <si>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</si>
  <si>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</si>
  <si>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</si>
  <si>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</si>
  <si>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</si>
  <si>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</si>
  <si>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</si>
  <si>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</si>
  <si>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</si>
  <si>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</si>
  <si>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</si>
  <si>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</si>
  <si>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</si>
  <si>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</si>
  <si>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</si>
  <si>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</si>
  <si>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</si>
  <si>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</si>
  <si>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</si>
  <si>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</si>
  <si>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</si>
  <si>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</si>
  <si>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</si>
  <si>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</si>
  <si>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</si>
  <si>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</si>
  <si>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</si>
  <si>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</si>
  <si>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</si>
  <si>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</si>
  <si>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</si>
  <si>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</si>
  <si>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</si>
  <si>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</si>
  <si>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</si>
  <si>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</si>
  <si>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</si>
  <si>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</si>
  <si>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</si>
  <si>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</si>
  <si>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</si>
  <si>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</si>
  <si>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</si>
  <si>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</si>
  <si>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</si>
  <si>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</si>
  <si>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</si>
  <si>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</si>
  <si>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</si>
  <si>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</si>
  <si>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</si>
  <si>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</si>
  <si>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</si>
  <si>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</si>
  <si>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</si>
  <si>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</si>
  <si>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</si>
  <si>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</si>
  <si>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</si>
  <si>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</si>
  <si>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</si>
  <si>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</si>
  <si>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</si>
  <si>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</si>
  <si>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</si>
  <si>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</si>
  <si>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</si>
  <si>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</si>
  <si>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</si>
  <si>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</si>
  <si>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</si>
  <si>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</si>
  <si>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</si>
  <si>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</si>
  <si>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</si>
  <si>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</si>
  <si>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</si>
  <si>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</si>
  <si>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</si>
  <si>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</si>
  <si>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</si>
  <si>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</si>
  <si>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</si>
  <si>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</si>
  <si>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</si>
  <si>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</si>
  <si>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</si>
  <si>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</si>
  <si>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</si>
  <si>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</si>
  <si>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</si>
  <si>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</si>
  <si>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</si>
  <si>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</si>
  <si>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</si>
  <si>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</si>
  <si>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</si>
  <si>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</si>
  <si>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</si>
  <si>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</si>
  <si>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</si>
  <si>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</si>
  <si>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</si>
  <si>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</si>
  <si>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</si>
  <si>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</si>
  <si>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</si>
  <si>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</si>
  <si>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</si>
  <si>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</si>
  <si>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</si>
  <si>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</si>
  <si>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</si>
  <si>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</si>
  <si>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</si>
  <si>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</si>
  <si>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</si>
  <si>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</si>
  <si>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</si>
  <si>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</si>
  <si>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</si>
  <si>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</si>
  <si>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</si>
  <si>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</si>
  <si>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</si>
  <si>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</si>
  <si>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</si>
  <si>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</si>
  <si>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</si>
  <si>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</si>
  <si>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</si>
  <si>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</si>
  <si>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</si>
  <si>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</si>
  <si>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</si>
  <si>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</si>
  <si>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</si>
  <si>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</si>
  <si>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</si>
  <si>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</si>
  <si>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</si>
  <si>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</si>
  <si>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</si>
  <si>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</si>
  <si>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</si>
  <si>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</si>
  <si>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</si>
  <si>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</si>
  <si>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</si>
  <si>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</si>
  <si>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</si>
  <si>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</si>
  <si>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</si>
  <si>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</si>
  <si>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</si>
  <si>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</si>
  <si>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</si>
  <si>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</si>
  <si>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</si>
  <si>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</si>
  <si>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</si>
  <si>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</si>
  <si>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</si>
  <si>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</si>
  <si>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</si>
  <si>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</si>
  <si>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</si>
  <si>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</si>
  <si>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</si>
  <si>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</si>
  <si>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</si>
  <si>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</si>
  <si>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</si>
  <si>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</si>
  <si>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</si>
  <si>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</si>
  <si>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</si>
  <si>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</si>
  <si>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</si>
  <si>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</si>
  <si>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</si>
  <si>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</si>
  <si>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</si>
  <si>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</si>
  <si>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</si>
  <si>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</si>
  <si>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</si>
  <si>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</si>
  <si>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</si>
  <si>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Successful</t>
  </si>
  <si>
    <t>% Failed</t>
  </si>
  <si>
    <t>% Canceled</t>
  </si>
  <si>
    <t>% Live</t>
  </si>
  <si>
    <t>%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</si>
</sst>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yyyy\-mm\-dd;@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vertical="center"/>
    </xf>
    <xf numFmtId="165" fontId="0" fillId="0" borderId="0" xfId="2" applyNumberFormat="1" applyFont="1"/>
    <xf numFmtId="0" fontId="3" fillId="0" borderId="0" xfId="0" applyFont="1"/>
    <xf numFmtId="9" fontId="3" fillId="0" borderId="0" xfId="2" applyFont="1"/>
    <xf numFmtId="0" fontId="4" fillId="0" borderId="0" xfId="0" applyFont="1" applyAlignment="1">
      <alignment vertical="center"/>
    </xf>
    <xf numFmtId="0" fontId="4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Workbook.xlsx]Category Stats!PivotTable1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36-4E80-B3BD-4D07BD9A2AF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36-4E80-B3BD-4D07BD9A2AF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936-4E80-B3BD-4D07BD9A2AF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936-4E80-B3BD-4D07BD9A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950960"/>
        <c:axId val="1200963472"/>
      </c:barChart>
      <c:catAx>
        <c:axId val="12009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63472"/>
        <c:crosses val="autoZero"/>
        <c:auto val="1"/>
        <c:lblAlgn val="ctr"/>
        <c:lblOffset val="100"/>
        <c:noMultiLvlLbl val="0"/>
      </c:catAx>
      <c:valAx>
        <c:axId val="12009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Workbook.xlsx]Subcategory Stats!PivotTable2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B41-495D-9536-9EF681F22BC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B41-495D-9536-9EF681F22BC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B41-495D-9536-9EF681F22BC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B41-495D-9536-9EF681F2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952592"/>
        <c:axId val="1200961840"/>
      </c:barChart>
      <c:catAx>
        <c:axId val="12009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61840"/>
        <c:crosses val="autoZero"/>
        <c:auto val="1"/>
        <c:lblAlgn val="ctr"/>
        <c:lblOffset val="100"/>
        <c:noMultiLvlLbl val="0"/>
      </c:catAx>
      <c:valAx>
        <c:axId val="120096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Workbook.xlsx]Launch Data Outcomes!PivotTable3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'Launch Data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Data Outcomes'!$B$6:$B$22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AD-432D-A4F7-138A5EE3585D}"/>
            </c:ext>
          </c:extLst>
        </c:ser>
        <c:ser>
          <c:idx val="1"/>
          <c:order val="1"/>
          <c:tx>
            <c:strRef>
              <c:f>'Launch Data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'Launch Data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Data Outcomes'!$C$6:$C$22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DAD-432D-A4F7-138A5EE3585D}"/>
            </c:ext>
          </c:extLst>
        </c:ser>
        <c:ser>
          <c:idx val="2"/>
          <c:order val="2"/>
          <c:tx>
            <c:strRef>
              <c:f>'Launch Data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'Launch Data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Data Outcomes'!$D$6:$D$22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DAD-432D-A4F7-138A5EE3585D}"/>
            </c:ext>
          </c:extLst>
        </c:ser>
        <c:ser>
          <c:idx val="3"/>
          <c:order val="3"/>
          <c:tx>
            <c:strRef>
              <c:f>'Launch Data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'Launch Data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Data Outcomes'!$E$6:$E$22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DAD-432D-A4F7-138A5EE35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956944"/>
        <c:axId val="1200958032"/>
      </c:lineChart>
      <c:catAx>
        <c:axId val="120095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8032"/>
        <c:crosses val="autoZero"/>
        <c:auto val="1"/>
        <c:lblAlgn val="ctr"/>
        <c:lblOffset val="100"/>
        <c:noMultiLvlLbl val="0"/>
      </c:catAx>
      <c:valAx>
        <c:axId val="12009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at Success by Goal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958576"/>
        <c:axId val="906699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2009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99808"/>
        <c:crosses val="autoZero"/>
        <c:auto val="1"/>
        <c:lblAlgn val="ctr"/>
        <c:lblOffset val="100"/>
        <c:noMultiLvlLbl val="0"/>
      </c:catAx>
      <c:valAx>
        <c:axId val="9066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857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264794</xdr:colOff>
      <xdr:row>2</xdr:row>
      <xdr:rowOff>0</xdr:rowOff>
    </xdr:from>
    <xdr:to>
      <xdr:col>31</xdr:col>
      <xdr:colOff>533399</xdr:colOff>
      <xdr:row>53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74055BFE-810B-4563-B958-2205692F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721994</xdr:colOff>
      <xdr:row>0</xdr:row>
      <xdr:rowOff>9525</xdr:rowOff>
    </xdr:from>
    <xdr:to>
      <xdr:col>25</xdr:col>
      <xdr:colOff>523875</xdr:colOff>
      <xdr:row>46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B1F1D723-CC0B-4FD4-B87B-2F7EFC7FF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0</xdr:row>
      <xdr:rowOff>4762</xdr:rowOff>
    </xdr:from>
    <xdr:to>
      <xdr:col>24</xdr:col>
      <xdr:colOff>314324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1F0DFF7D-41D1-49DC-90AE-13E50E19C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0</xdr:row>
      <xdr:rowOff>1</xdr:rowOff>
    </xdr:from>
    <xdr:to>
      <xdr:col>28</xdr:col>
      <xdr:colOff>342900</xdr:colOff>
      <xdr:row>38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findley" refreshedDate="43667.684093402779" missingItemsLimit="0" createdVersion="6" refreshedVersion="6" minRefreshableVersion="3" recordCount="4115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findley" refreshedDate="43667.822931134258" createdVersion="6" refreshedVersion="6" minRefreshableVersion="3" recordCount="4115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0000"/>
      </a:accent4>
      <a:accent5>
        <a:srgbClr val="00B050"/>
      </a:accent5>
      <a:accent6>
        <a:srgbClr val="FFF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/>
  </sheetViews>
  <sheetFormatPr defaultRowHeight="15" x14ac:dyDescent="0.25"/>
  <cols>
    <col min="1" max="1" width="6.85546875" bestFit="1" customWidth="1"/>
    <col min="2" max="2" width="69.7109375" style="3" bestFit="1" customWidth="1"/>
    <col min="3" max="3" width="73.140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44.5703125" bestFit="1" customWidth="1"/>
    <col min="15" max="15" width="20.7109375" bestFit="1" customWidth="1"/>
    <col min="16" max="16" width="25.85546875" style="7" bestFit="1" customWidth="1"/>
    <col min="17" max="17" width="13.85546875" bestFit="1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t="s">
        <v>8309</v>
      </c>
      <c r="R2" t="s">
        <v>8310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">
        <v>8309</v>
      </c>
      <c r="R3" t="s">
        <v>8310</v>
      </c>
      <c r="S3" s="12">
        <f t="shared" si="2"/>
        <v>42766.600497685184</v>
      </c>
      <c r="T3" s="12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ref="P66:P129" si="5">E66/L66</f>
        <v>86.666666666666671</v>
      </c>
      <c r="Q66" t="s">
        <v>8309</v>
      </c>
      <c r="R66" t="s">
        <v>8311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si="5"/>
        <v>132.05263157894737</v>
      </c>
      <c r="Q67" t="s">
        <v>8309</v>
      </c>
      <c r="R67" t="s">
        <v>8311</v>
      </c>
      <c r="S67" s="12">
        <f t="shared" si="6"/>
        <v>41835.821226851855</v>
      </c>
      <c r="T67" s="12">
        <f t="shared" si="7"/>
        <v>41862.249305555553</v>
      </c>
    </row>
    <row r="68" spans="1:2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ref="P130:P193" si="9">E130/L130</f>
        <v>311.16666666666669</v>
      </c>
      <c r="Q130" t="s">
        <v>8309</v>
      </c>
      <c r="R130" t="s">
        <v>8312</v>
      </c>
      <c r="S130" s="12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e">
        <f t="shared" si="9"/>
        <v>#DIV/0!</v>
      </c>
      <c r="Q131" t="s">
        <v>8309</v>
      </c>
      <c r="R131" t="s">
        <v>8312</v>
      </c>
      <c r="S131" s="12">
        <f t="shared" si="10"/>
        <v>41882.937303240738</v>
      </c>
      <c r="T131" s="12">
        <f t="shared" si="11"/>
        <v>41942.937303240738</v>
      </c>
    </row>
    <row r="132" spans="1:20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ref="P194:P257" si="13">E194/L194</f>
        <v>5.666666666666667</v>
      </c>
      <c r="Q194" t="s">
        <v>8309</v>
      </c>
      <c r="R194" t="s">
        <v>8313</v>
      </c>
      <c r="S194" s="12">
        <f t="shared" ref="S194:S257" si="14">(((J194/60)/60)/24)+DATE(1970,1,1)</f>
        <v>41899.792037037041</v>
      </c>
      <c r="T194" s="12">
        <f t="shared" ref="T194:T257" si="15">(((I194/60)/60)/24)+DATE(1970,1,1)</f>
        <v>41929.792037037041</v>
      </c>
    </row>
    <row r="195" spans="1:20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e">
        <f t="shared" si="13"/>
        <v>#DIV/0!</v>
      </c>
      <c r="Q195" t="s">
        <v>8309</v>
      </c>
      <c r="R195" t="s">
        <v>8313</v>
      </c>
      <c r="S195" s="12">
        <f t="shared" si="14"/>
        <v>41911.934791666667</v>
      </c>
      <c r="T195" s="12">
        <f t="shared" si="15"/>
        <v>41971.976458333331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ref="P258:P321" si="17">E258/L258</f>
        <v>65.756363636363631</v>
      </c>
      <c r="Q258" t="s">
        <v>8309</v>
      </c>
      <c r="R258" t="s">
        <v>8314</v>
      </c>
      <c r="S258" s="12">
        <f t="shared" ref="S258:S321" si="18">(((J258/60)/60)/24)+DATE(1970,1,1)</f>
        <v>41319.769293981481</v>
      </c>
      <c r="T258" s="12">
        <f t="shared" ref="T258:T321" si="19">(((I258/60)/60)/24)+DATE(1970,1,1)</f>
        <v>41349.769293981481</v>
      </c>
    </row>
    <row r="259" spans="1:20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si="17"/>
        <v>66.70405357142856</v>
      </c>
      <c r="Q259" t="s">
        <v>8309</v>
      </c>
      <c r="R259" t="s">
        <v>8314</v>
      </c>
      <c r="S259" s="12">
        <f t="shared" si="18"/>
        <v>42479.626875000002</v>
      </c>
      <c r="T259" s="12">
        <f t="shared" si="19"/>
        <v>42509.626875000002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ref="P322:P385" si="21">E322/L322</f>
        <v>134.91139240506328</v>
      </c>
      <c r="Q322" t="s">
        <v>8309</v>
      </c>
      <c r="R322" t="s">
        <v>8314</v>
      </c>
      <c r="S322" s="12">
        <f t="shared" ref="S322:S385" si="22">(((J322/60)/60)/24)+DATE(1970,1,1)</f>
        <v>42331.551307870366</v>
      </c>
      <c r="T322" s="12">
        <f t="shared" ref="T322:T385" si="23">(((I322/60)/60)/24)+DATE(1970,1,1)</f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si="21"/>
        <v>106.62314540059347</v>
      </c>
      <c r="Q323" t="s">
        <v>8309</v>
      </c>
      <c r="R323" t="s">
        <v>8314</v>
      </c>
      <c r="S323" s="12">
        <f t="shared" si="22"/>
        <v>42647.446597222224</v>
      </c>
      <c r="T323" s="12">
        <f t="shared" si="23"/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ref="P386:P449" si="25">E386/L386</f>
        <v>58.540469973890339</v>
      </c>
      <c r="Q386" t="s">
        <v>8309</v>
      </c>
      <c r="R386" t="s">
        <v>8314</v>
      </c>
      <c r="S386" s="12">
        <f t="shared" ref="S386:S449" si="26">(((J386/60)/60)/24)+DATE(1970,1,1)</f>
        <v>41980.781793981485</v>
      </c>
      <c r="T386" s="12">
        <f t="shared" ref="T386:T449" si="27">(((I386/60)/60)/24)+DATE(1970,1,1)</f>
        <v>42010.781793981485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si="25"/>
        <v>111.79535864978902</v>
      </c>
      <c r="Q387" t="s">
        <v>8309</v>
      </c>
      <c r="R387" t="s">
        <v>8314</v>
      </c>
      <c r="S387" s="12">
        <f t="shared" si="26"/>
        <v>41934.584502314814</v>
      </c>
      <c r="T387" s="12">
        <f t="shared" si="27"/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ref="P450:P513" si="29">E450/L450</f>
        <v>20.502500000000001</v>
      </c>
      <c r="Q450" t="s">
        <v>8309</v>
      </c>
      <c r="R450" t="s">
        <v>8315</v>
      </c>
      <c r="S450" s="12">
        <f t="shared" ref="S450:S513" si="30">(((J450/60)/60)/24)+DATE(1970,1,1)</f>
        <v>41753.758043981477</v>
      </c>
      <c r="T450" s="12">
        <f t="shared" ref="T450:T513" si="31">(((I450/60)/60)/24)+DATE(1970,1,1)</f>
        <v>41773.758043981477</v>
      </c>
    </row>
    <row r="451" spans="1:20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si="29"/>
        <v>9</v>
      </c>
      <c r="Q451" t="s">
        <v>8309</v>
      </c>
      <c r="R451" t="s">
        <v>8315</v>
      </c>
      <c r="S451" s="12">
        <f t="shared" si="30"/>
        <v>41534.568113425928</v>
      </c>
      <c r="T451" s="12">
        <f t="shared" si="31"/>
        <v>41564.568113425928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ref="P514:P577" si="33">E514/L514</f>
        <v>5.5</v>
      </c>
      <c r="Q514" t="s">
        <v>8309</v>
      </c>
      <c r="R514" t="s">
        <v>8315</v>
      </c>
      <c r="S514" s="12">
        <f t="shared" ref="S514:S577" si="34">(((J514/60)/60)/24)+DATE(1970,1,1)</f>
        <v>42649.742210648154</v>
      </c>
      <c r="T514" s="12">
        <f t="shared" ref="T514:T577" si="35">(((I514/60)/60)/24)+DATE(1970,1,1)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si="33"/>
        <v>102.38235294117646</v>
      </c>
      <c r="Q515" t="s">
        <v>8309</v>
      </c>
      <c r="R515" t="s">
        <v>8315</v>
      </c>
      <c r="S515" s="12">
        <f t="shared" si="34"/>
        <v>42552.653993055559</v>
      </c>
      <c r="T515" s="12">
        <f t="shared" si="35"/>
        <v>42597.291666666672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ref="P578:P641" si="37">E578/L578</f>
        <v>1</v>
      </c>
      <c r="Q578" t="s">
        <v>8318</v>
      </c>
      <c r="R578" t="s">
        <v>8319</v>
      </c>
      <c r="S578" s="12">
        <f t="shared" ref="S578:S641" si="38">(((J578/60)/60)/24)+DATE(1970,1,1)</f>
        <v>42031.471666666665</v>
      </c>
      <c r="T578" s="12">
        <f t="shared" ref="T578:T641" si="39">(((I578/60)/60)/24)+DATE(1970,1,1)</f>
        <v>42091.43</v>
      </c>
    </row>
    <row r="579" spans="1:20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si="37"/>
        <v>10</v>
      </c>
      <c r="Q579" t="s">
        <v>8318</v>
      </c>
      <c r="R579" t="s">
        <v>8319</v>
      </c>
      <c r="S579" s="12">
        <f t="shared" si="38"/>
        <v>42450.589143518519</v>
      </c>
      <c r="T579" s="12">
        <f t="shared" si="39"/>
        <v>42510.589143518519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ref="P642:P705" si="41">E642/L642</f>
        <v>50.5</v>
      </c>
      <c r="Q642" t="s">
        <v>8318</v>
      </c>
      <c r="R642" t="s">
        <v>8320</v>
      </c>
      <c r="S642" s="12">
        <f t="shared" ref="S642:S705" si="42">(((J642/60)/60)/24)+DATE(1970,1,1)</f>
        <v>42683.420312500006</v>
      </c>
      <c r="T642" s="12">
        <f t="shared" ref="T642:T705" si="43">(((I642/60)/60)/24)+DATE(1970,1,1)</f>
        <v>42698.958333333328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si="41"/>
        <v>151.31746031746033</v>
      </c>
      <c r="Q643" t="s">
        <v>8318</v>
      </c>
      <c r="R643" t="s">
        <v>8320</v>
      </c>
      <c r="S643" s="12">
        <f t="shared" si="42"/>
        <v>42199.57</v>
      </c>
      <c r="T643" s="12">
        <f t="shared" si="43"/>
        <v>42229.57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ref="P706:P769" si="45">E706/L706</f>
        <v>120.25</v>
      </c>
      <c r="Q706" t="s">
        <v>8318</v>
      </c>
      <c r="R706" t="s">
        <v>8320</v>
      </c>
      <c r="S706" s="12">
        <f t="shared" ref="S706:S769" si="46">(((J706/60)/60)/24)+DATE(1970,1,1)</f>
        <v>42726.192916666667</v>
      </c>
      <c r="T706" s="12">
        <f t="shared" ref="T706:T769" si="47">(((I706/60)/60)/24)+DATE(1970,1,1)</f>
        <v>42786.192916666667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si="45"/>
        <v>195.4</v>
      </c>
      <c r="Q707" t="s">
        <v>8318</v>
      </c>
      <c r="R707" t="s">
        <v>8320</v>
      </c>
      <c r="S707" s="12">
        <f t="shared" si="46"/>
        <v>42726.491643518515</v>
      </c>
      <c r="T707" s="12">
        <f t="shared" si="47"/>
        <v>42756.491643518515</v>
      </c>
    </row>
    <row r="708" spans="1:20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 t="e">
        <f t="shared" ref="P770:P833" si="49">E770/L770</f>
        <v>#DIV/0!</v>
      </c>
      <c r="Q770" t="s">
        <v>8321</v>
      </c>
      <c r="R770" t="s">
        <v>8323</v>
      </c>
      <c r="S770" s="12">
        <f t="shared" ref="S770:S833" si="50">(((J770/60)/60)/24)+DATE(1970,1,1)</f>
        <v>41594.207060185188</v>
      </c>
      <c r="T770" s="12">
        <f t="shared" ref="T770:T833" si="51">(((I770/60)/60)/24)+DATE(1970,1,1)</f>
        <v>41624.207060185188</v>
      </c>
    </row>
    <row r="771" spans="1:20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si="49"/>
        <v>31.846153846153847</v>
      </c>
      <c r="Q771" t="s">
        <v>8321</v>
      </c>
      <c r="R771" t="s">
        <v>8323</v>
      </c>
      <c r="S771" s="12">
        <f t="shared" si="50"/>
        <v>41604.996458333335</v>
      </c>
      <c r="T771" s="12">
        <f t="shared" si="51"/>
        <v>41634.996458333335</v>
      </c>
    </row>
    <row r="772" spans="1:20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ref="P834:P897" si="53">E834/L834</f>
        <v>97.993896103896105</v>
      </c>
      <c r="Q834" t="s">
        <v>8324</v>
      </c>
      <c r="R834" t="s">
        <v>8325</v>
      </c>
      <c r="S834" s="12">
        <f t="shared" ref="S834:S897" si="54">(((J834/60)/60)/24)+DATE(1970,1,1)</f>
        <v>40869.675173611111</v>
      </c>
      <c r="T834" s="12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si="53"/>
        <v>148.78048780487805</v>
      </c>
      <c r="Q835" t="s">
        <v>8324</v>
      </c>
      <c r="R835" t="s">
        <v>8325</v>
      </c>
      <c r="S835" s="12">
        <f t="shared" si="54"/>
        <v>41718.878182870372</v>
      </c>
      <c r="T835" s="12">
        <f t="shared" si="55"/>
        <v>41748.878182870372</v>
      </c>
    </row>
    <row r="836" spans="1:20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ref="P898:P961" si="57">E898/L898</f>
        <v>44.444444444444443</v>
      </c>
      <c r="Q898" t="s">
        <v>8324</v>
      </c>
      <c r="R898" t="s">
        <v>8328</v>
      </c>
      <c r="S898" s="12">
        <f t="shared" ref="S898:S961" si="58">(((J898/60)/60)/24)+DATE(1970,1,1)</f>
        <v>42218.872986111113</v>
      </c>
      <c r="T898" s="12">
        <f t="shared" ref="T898:T961" si="59">(((I898/60)/60)/24)+DATE(1970,1,1)</f>
        <v>42244.166666666672</v>
      </c>
    </row>
    <row r="899" spans="1:20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e">
        <f t="shared" si="57"/>
        <v>#DIV/0!</v>
      </c>
      <c r="Q899" t="s">
        <v>8324</v>
      </c>
      <c r="R899" t="s">
        <v>8328</v>
      </c>
      <c r="S899" s="12">
        <f t="shared" si="58"/>
        <v>41211.688750000001</v>
      </c>
      <c r="T899" s="12">
        <f t="shared" si="59"/>
        <v>41241.730416666665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ref="P962:P1025" si="61">E962/L962</f>
        <v>136.46276595744681</v>
      </c>
      <c r="Q962" t="s">
        <v>8318</v>
      </c>
      <c r="R962" t="s">
        <v>8320</v>
      </c>
      <c r="S962" s="12">
        <f t="shared" ref="S962:S1025" si="62">(((J962/60)/60)/24)+DATE(1970,1,1)</f>
        <v>42766.626793981486</v>
      </c>
      <c r="T962" s="12">
        <f t="shared" ref="T962:T1025" si="63">(((I962/60)/60)/24)+DATE(1970,1,1)</f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si="61"/>
        <v>364.35454545454547</v>
      </c>
      <c r="Q963" t="s">
        <v>8318</v>
      </c>
      <c r="R963" t="s">
        <v>8320</v>
      </c>
      <c r="S963" s="12">
        <f t="shared" si="62"/>
        <v>42740.693692129629</v>
      </c>
      <c r="T963" s="12">
        <f t="shared" si="63"/>
        <v>42786.791666666672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ref="P1026:P1089" si="65">E1026/L1026</f>
        <v>388.9762295081967</v>
      </c>
      <c r="Q1026" t="s">
        <v>8324</v>
      </c>
      <c r="R1026" t="s">
        <v>8329</v>
      </c>
      <c r="S1026" s="12">
        <f t="shared" ref="S1026:S1089" si="66">(((J1026/60)/60)/24)+DATE(1970,1,1)</f>
        <v>42370.580590277779</v>
      </c>
      <c r="T1026" s="12">
        <f t="shared" ref="T1026:T1089" si="67">(((I1026/60)/60)/24)+DATE(1970,1,1)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si="65"/>
        <v>71.848571428571432</v>
      </c>
      <c r="Q1027" t="s">
        <v>8324</v>
      </c>
      <c r="R1027" t="s">
        <v>8329</v>
      </c>
      <c r="S1027" s="12">
        <f t="shared" si="66"/>
        <v>42049.833761574075</v>
      </c>
      <c r="T1027" s="12">
        <f t="shared" si="67"/>
        <v>42079.792094907403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ref="P1090:P1153" si="69">E1090/L1090</f>
        <v>43.41727891156463</v>
      </c>
      <c r="Q1090" t="s">
        <v>8332</v>
      </c>
      <c r="R1090" t="s">
        <v>8333</v>
      </c>
      <c r="S1090" s="12">
        <f t="shared" ref="S1090:S1153" si="70">(((J1090/60)/60)/24)+DATE(1970,1,1)</f>
        <v>41723.799386574072</v>
      </c>
      <c r="T1090" s="12">
        <f t="shared" ref="T1090:T1153" si="71">(((I1090/60)/60)/24)+DATE(1970,1,1)</f>
        <v>41753.799386574072</v>
      </c>
    </row>
    <row r="1091" spans="1:2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si="69"/>
        <v>23.959183673469386</v>
      </c>
      <c r="Q1091" t="s">
        <v>8332</v>
      </c>
      <c r="R1091" t="s">
        <v>8333</v>
      </c>
      <c r="S1091" s="12">
        <f t="shared" si="70"/>
        <v>42151.189525462964</v>
      </c>
      <c r="T1091" s="12">
        <f t="shared" si="71"/>
        <v>42181.189525462964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ref="P1154:P1217" si="73">E1154/L1154</f>
        <v>60.733333333333334</v>
      </c>
      <c r="Q1154" t="s">
        <v>8335</v>
      </c>
      <c r="R1154" t="s">
        <v>8336</v>
      </c>
      <c r="S1154" s="12">
        <f t="shared" ref="S1154:S1217" si="74">(((J1154/60)/60)/24)+DATE(1970,1,1)</f>
        <v>42109.709629629629</v>
      </c>
      <c r="T1154" s="12">
        <f t="shared" ref="T1154:T1217" si="75">(((I1154/60)/60)/24)+DATE(1970,1,1)</f>
        <v>42139.709629629629</v>
      </c>
    </row>
    <row r="1155" spans="1:2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si="73"/>
        <v>50</v>
      </c>
      <c r="Q1155" t="s">
        <v>8335</v>
      </c>
      <c r="R1155" t="s">
        <v>8336</v>
      </c>
      <c r="S1155" s="12">
        <f t="shared" si="74"/>
        <v>42143.714178240742</v>
      </c>
      <c r="T1155" s="12">
        <f t="shared" si="75"/>
        <v>42173.714178240742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ref="P1218:P1281" si="77">E1218/L1218</f>
        <v>91.882882882882882</v>
      </c>
      <c r="Q1218" t="s">
        <v>8337</v>
      </c>
      <c r="R1218" t="s">
        <v>8338</v>
      </c>
      <c r="S1218" s="12">
        <f t="shared" ref="S1218:S1281" si="78">(((J1218/60)/60)/24)+DATE(1970,1,1)</f>
        <v>42247.616400462968</v>
      </c>
      <c r="T1218" s="12">
        <f t="shared" ref="T1218:T1281" si="79">(((I1218/60)/60)/24)+DATE(1970,1,1)</f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si="77"/>
        <v>148.57377049180329</v>
      </c>
      <c r="Q1219" t="s">
        <v>8337</v>
      </c>
      <c r="R1219" t="s">
        <v>8338</v>
      </c>
      <c r="S1219" s="12">
        <f t="shared" si="78"/>
        <v>42535.809490740736</v>
      </c>
      <c r="T1219" s="12">
        <f t="shared" si="79"/>
        <v>42565.809490740736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ref="P1282:P1345" si="81">E1282/L1282</f>
        <v>127.97523076923076</v>
      </c>
      <c r="Q1282" t="s">
        <v>8324</v>
      </c>
      <c r="R1282" t="s">
        <v>8325</v>
      </c>
      <c r="S1282" s="12">
        <f t="shared" ref="S1282:S1345" si="82">(((J1282/60)/60)/24)+DATE(1970,1,1)</f>
        <v>40513.757569444446</v>
      </c>
      <c r="T1282" s="12">
        <f t="shared" ref="T1282:T1345" si="83">(((I1282/60)/60)/24)+DATE(1970,1,1)</f>
        <v>40603.757569444446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si="81"/>
        <v>104.72972972972973</v>
      </c>
      <c r="Q1283" t="s">
        <v>8324</v>
      </c>
      <c r="R1283" t="s">
        <v>8325</v>
      </c>
      <c r="S1283" s="12">
        <f t="shared" si="82"/>
        <v>41463.743472222224</v>
      </c>
      <c r="T1283" s="12">
        <f t="shared" si="83"/>
        <v>41483.743472222224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ref="P1346:P1409" si="85">E1346/L1346</f>
        <v>40.762589928057551</v>
      </c>
      <c r="Q1346" t="s">
        <v>8321</v>
      </c>
      <c r="R1346" t="s">
        <v>8322</v>
      </c>
      <c r="S1346" s="12">
        <f t="shared" ref="S1346:S1409" si="86">(((J1346/60)/60)/24)+DATE(1970,1,1)</f>
        <v>42522.789803240739</v>
      </c>
      <c r="T1346" s="12">
        <f t="shared" ref="T1346:T1409" si="87">(((I1346/60)/60)/24)+DATE(1970,1,1)</f>
        <v>42551.789803240739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si="85"/>
        <v>53.571428571428569</v>
      </c>
      <c r="Q1347" t="s">
        <v>8321</v>
      </c>
      <c r="R1347" t="s">
        <v>8322</v>
      </c>
      <c r="S1347" s="12">
        <f t="shared" si="86"/>
        <v>41799.814340277779</v>
      </c>
      <c r="T1347" s="12">
        <f t="shared" si="87"/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ref="P1410:P1473" si="89">E1410/L1410</f>
        <v>12</v>
      </c>
      <c r="Q1410" t="s">
        <v>8321</v>
      </c>
      <c r="R1410" t="s">
        <v>8340</v>
      </c>
      <c r="S1410" s="12">
        <f t="shared" ref="S1410:S1473" si="90">(((J1410/60)/60)/24)+DATE(1970,1,1)</f>
        <v>42291.872175925921</v>
      </c>
      <c r="T1410" s="12">
        <f t="shared" ref="T1410:T1473" si="91">(((I1410/60)/60)/24)+DATE(1970,1,1)</f>
        <v>42321.913842592592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e">
        <f t="shared" si="89"/>
        <v>#DIV/0!</v>
      </c>
      <c r="Q1411" t="s">
        <v>8321</v>
      </c>
      <c r="R1411" t="s">
        <v>8340</v>
      </c>
      <c r="S1411" s="12">
        <f t="shared" si="90"/>
        <v>41945.133506944447</v>
      </c>
      <c r="T1411" s="12">
        <f t="shared" si="91"/>
        <v>42005.175173611111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ref="P1474:P1537" si="93">E1474/L1474</f>
        <v>103.20238095238095</v>
      </c>
      <c r="Q1474" t="s">
        <v>8321</v>
      </c>
      <c r="R1474" t="s">
        <v>8341</v>
      </c>
      <c r="S1474" s="12">
        <f t="shared" ref="S1474:S1537" si="94">(((J1474/60)/60)/24)+DATE(1970,1,1)</f>
        <v>41533.542858796296</v>
      </c>
      <c r="T1474" s="12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si="93"/>
        <v>38.462553191489363</v>
      </c>
      <c r="Q1475" t="s">
        <v>8321</v>
      </c>
      <c r="R1475" t="s">
        <v>8341</v>
      </c>
      <c r="S1475" s="12">
        <f t="shared" si="94"/>
        <v>40939.979618055557</v>
      </c>
      <c r="T1475" s="12">
        <f t="shared" si="95"/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ref="P1538:P1601" si="97">E1538/L1538</f>
        <v>66.015406593406595</v>
      </c>
      <c r="Q1538" t="s">
        <v>8337</v>
      </c>
      <c r="R1538" t="s">
        <v>8338</v>
      </c>
      <c r="S1538" s="12">
        <f t="shared" ref="S1538:S1601" si="98">(((J1538/60)/60)/24)+DATE(1970,1,1)</f>
        <v>42213.802199074074</v>
      </c>
      <c r="T1538" s="12">
        <f t="shared" ref="T1538:T1601" si="99">(((I1538/60)/60)/24)+DATE(1970,1,1)</f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si="97"/>
        <v>96.375</v>
      </c>
      <c r="Q1539" t="s">
        <v>8337</v>
      </c>
      <c r="R1539" t="s">
        <v>8338</v>
      </c>
      <c r="S1539" s="12">
        <f t="shared" si="98"/>
        <v>42552.315127314811</v>
      </c>
      <c r="T1539" s="12">
        <f t="shared" si="99"/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ref="P1602:P1665" si="101">E1602/L1602</f>
        <v>40.777777777777779</v>
      </c>
      <c r="Q1602" t="s">
        <v>8337</v>
      </c>
      <c r="R1602" t="s">
        <v>8344</v>
      </c>
      <c r="S1602" s="12">
        <f t="shared" ref="S1602:S1665" si="102">(((J1602/60)/60)/24)+DATE(1970,1,1)</f>
        <v>41791.057314814818</v>
      </c>
      <c r="T1602" s="12">
        <f t="shared" ref="T1602:T1665" si="103">(((I1602/60)/60)/24)+DATE(1970,1,1)</f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si="101"/>
        <v>48.325535714285714</v>
      </c>
      <c r="Q1603" t="s">
        <v>8324</v>
      </c>
      <c r="R1603" t="s">
        <v>8325</v>
      </c>
      <c r="S1603" s="12">
        <f t="shared" si="102"/>
        <v>40638.092974537038</v>
      </c>
      <c r="T1603" s="12">
        <f t="shared" si="103"/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ref="P1666:P1729" si="105">E1666/L1666</f>
        <v>34.384494382022467</v>
      </c>
      <c r="Q1666" t="s">
        <v>8324</v>
      </c>
      <c r="R1666" t="s">
        <v>8345</v>
      </c>
      <c r="S1666" s="12">
        <f t="shared" ref="S1666:S1729" si="106">(((J1666/60)/60)/24)+DATE(1970,1,1)</f>
        <v>40939.761782407404</v>
      </c>
      <c r="T1666" s="12">
        <f t="shared" ref="T1666:T1729" si="107">(((I1666/60)/60)/24)+DATE(1970,1,1)</f>
        <v>40984.165972222225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si="105"/>
        <v>44.956989247311824</v>
      </c>
      <c r="Q1667" t="s">
        <v>8324</v>
      </c>
      <c r="R1667" t="s">
        <v>8345</v>
      </c>
      <c r="S1667" s="12">
        <f t="shared" si="106"/>
        <v>40564.649456018517</v>
      </c>
      <c r="T1667" s="12">
        <f t="shared" si="107"/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ref="P1730:P1793" si="109">E1730/L1730</f>
        <v>122.14285714285714</v>
      </c>
      <c r="Q1730" t="s">
        <v>8324</v>
      </c>
      <c r="R1730" t="s">
        <v>8346</v>
      </c>
      <c r="S1730" s="12">
        <f t="shared" ref="S1730:S1793" si="110">(((J1730/60)/60)/24)+DATE(1970,1,1)</f>
        <v>42268.625856481478</v>
      </c>
      <c r="T1730" s="12">
        <f t="shared" ref="T1730:T1793" si="111">(((I1730/60)/60)/24)+DATE(1970,1,1)</f>
        <v>42298.625856481478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e">
        <f t="shared" si="109"/>
        <v>#DIV/0!</v>
      </c>
      <c r="Q1731" t="s">
        <v>8324</v>
      </c>
      <c r="R1731" t="s">
        <v>8346</v>
      </c>
      <c r="S1731" s="12">
        <f t="shared" si="110"/>
        <v>42471.052152777775</v>
      </c>
      <c r="T1731" s="12">
        <f t="shared" si="111"/>
        <v>42531.052152777775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ref="P1794:P1857" si="113">E1794/L1794</f>
        <v>109.93525179856115</v>
      </c>
      <c r="Q1794" t="s">
        <v>8337</v>
      </c>
      <c r="R1794" t="s">
        <v>8338</v>
      </c>
      <c r="S1794" s="12">
        <f t="shared" ref="S1794:S1857" si="114">(((J1794/60)/60)/24)+DATE(1970,1,1)</f>
        <v>42189.031041666662</v>
      </c>
      <c r="T1794" s="12">
        <f t="shared" ref="T1794:T1857" si="115">(((I1794/60)/60)/24)+DATE(1970,1,1)</f>
        <v>42226.290972222225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si="113"/>
        <v>20</v>
      </c>
      <c r="Q1795" t="s">
        <v>8337</v>
      </c>
      <c r="R1795" t="s">
        <v>8338</v>
      </c>
      <c r="S1795" s="12">
        <f t="shared" si="114"/>
        <v>41940.89166666667</v>
      </c>
      <c r="T1795" s="12">
        <f t="shared" si="115"/>
        <v>41970.933333333334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ref="P1858:P1921" si="117">E1858/L1858</f>
        <v>53.289473684210527</v>
      </c>
      <c r="Q1858" t="s">
        <v>8324</v>
      </c>
      <c r="R1858" t="s">
        <v>8325</v>
      </c>
      <c r="S1858" s="12">
        <f t="shared" ref="S1858:S1921" si="118">(((J1858/60)/60)/24)+DATE(1970,1,1)</f>
        <v>41817.854999999996</v>
      </c>
      <c r="T1858" s="12">
        <f t="shared" ref="T1858:T1921" si="119">(((I1858/60)/60)/24)+DATE(1970,1,1)</f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si="117"/>
        <v>136.36363636363637</v>
      </c>
      <c r="Q1859" t="s">
        <v>8324</v>
      </c>
      <c r="R1859" t="s">
        <v>8325</v>
      </c>
      <c r="S1859" s="12">
        <f t="shared" si="118"/>
        <v>41864.76866898148</v>
      </c>
      <c r="T1859" s="12">
        <f t="shared" si="119"/>
        <v>41894.76866898148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ref="P1922:P1985" si="121">E1922/L1922</f>
        <v>40.980952380952381</v>
      </c>
      <c r="Q1922" t="s">
        <v>8318</v>
      </c>
      <c r="R1922" t="s">
        <v>8347</v>
      </c>
      <c r="S1922" s="12">
        <f t="shared" ref="S1922:S1985" si="122">(((J1922/60)/60)/24)+DATE(1970,1,1)</f>
        <v>42270.875706018516</v>
      </c>
      <c r="T1922" s="12">
        <f t="shared" ref="T1922:T1985" si="123">(((I1922/60)/60)/24)+DATE(1970,1,1)</f>
        <v>42298.958333333328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si="121"/>
        <v>54</v>
      </c>
      <c r="Q1923" t="s">
        <v>8324</v>
      </c>
      <c r="R1923" t="s">
        <v>8328</v>
      </c>
      <c r="S1923" s="12">
        <f t="shared" si="122"/>
        <v>41074.221562500003</v>
      </c>
      <c r="T1923" s="12">
        <f t="shared" si="123"/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ref="P1986:P2049" si="125">E1986/L1986</f>
        <v>453.14285714285717</v>
      </c>
      <c r="Q1986" t="s">
        <v>8337</v>
      </c>
      <c r="R1986" t="s">
        <v>8349</v>
      </c>
      <c r="S1986" s="12">
        <f t="shared" ref="S1986:S2049" si="126">(((J1986/60)/60)/24)+DATE(1970,1,1)</f>
        <v>41913.790289351848</v>
      </c>
      <c r="T1986" s="12">
        <f t="shared" ref="T1986:T2049" si="127">(((I1986/60)/60)/24)+DATE(1970,1,1)</f>
        <v>41973.831956018519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si="125"/>
        <v>12.75</v>
      </c>
      <c r="Q1987" t="s">
        <v>8337</v>
      </c>
      <c r="R1987" t="s">
        <v>8349</v>
      </c>
      <c r="S1987" s="12">
        <f t="shared" si="126"/>
        <v>42555.698738425926</v>
      </c>
      <c r="T1987" s="12">
        <f t="shared" si="127"/>
        <v>42584.958333333328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ref="P2050:P2113" si="129">E2050/L2050</f>
        <v>91.82989803350327</v>
      </c>
      <c r="Q2050" t="s">
        <v>8318</v>
      </c>
      <c r="R2050" t="s">
        <v>8348</v>
      </c>
      <c r="S2050" s="12">
        <f t="shared" ref="S2050:S2113" si="130">(((J2050/60)/60)/24)+DATE(1970,1,1)</f>
        <v>41387.651516203703</v>
      </c>
      <c r="T2050" s="12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si="129"/>
        <v>80.991037735849048</v>
      </c>
      <c r="Q2051" t="s">
        <v>8318</v>
      </c>
      <c r="R2051" t="s">
        <v>8348</v>
      </c>
      <c r="S2051" s="12">
        <f t="shared" si="130"/>
        <v>41575.527349537035</v>
      </c>
      <c r="T2051" s="12">
        <f t="shared" si="131"/>
        <v>41610.957638888889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ref="P2114:P2177" si="133">E2114/L2114</f>
        <v>27.272727272727273</v>
      </c>
      <c r="Q2114" t="s">
        <v>8324</v>
      </c>
      <c r="R2114" t="s">
        <v>8328</v>
      </c>
      <c r="S2114" s="12">
        <f t="shared" ref="S2114:S2177" si="134">(((J2114/60)/60)/24)+DATE(1970,1,1)</f>
        <v>41365.928159722222</v>
      </c>
      <c r="T2114" s="12">
        <f t="shared" ref="T2114:T2177" si="135">(((I2114/60)/60)/24)+DATE(1970,1,1)</f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si="133"/>
        <v>68.598130841121488</v>
      </c>
      <c r="Q2115" t="s">
        <v>8324</v>
      </c>
      <c r="R2115" t="s">
        <v>8328</v>
      </c>
      <c r="S2115" s="12">
        <f t="shared" si="134"/>
        <v>41870.86546296296</v>
      </c>
      <c r="T2115" s="12">
        <f t="shared" si="135"/>
        <v>41905.86546296296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ref="P2178:P2241" si="137">E2178/L2178</f>
        <v>88.74647887323944</v>
      </c>
      <c r="Q2178" t="s">
        <v>8324</v>
      </c>
      <c r="R2178" t="s">
        <v>8325</v>
      </c>
      <c r="S2178" s="12">
        <f t="shared" ref="S2178:S2241" si="138">(((J2178/60)/60)/24)+DATE(1970,1,1)</f>
        <v>42096.633206018523</v>
      </c>
      <c r="T2178" s="12">
        <f t="shared" ref="T2178:T2241" si="139">(((I2178/60)/60)/24)+DATE(1970,1,1)</f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si="137"/>
        <v>65.868421052631575</v>
      </c>
      <c r="Q2179" t="s">
        <v>8324</v>
      </c>
      <c r="R2179" t="s">
        <v>8325</v>
      </c>
      <c r="S2179" s="12">
        <f t="shared" si="138"/>
        <v>42502.250775462962</v>
      </c>
      <c r="T2179" s="12">
        <f t="shared" si="139"/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ref="P2242:P2305" si="141">E2242/L2242</f>
        <v>140.97916666666666</v>
      </c>
      <c r="Q2242" t="s">
        <v>8332</v>
      </c>
      <c r="R2242" t="s">
        <v>8350</v>
      </c>
      <c r="S2242" s="12">
        <f t="shared" ref="S2242:S2305" si="142">(((J2242/60)/60)/24)+DATE(1970,1,1)</f>
        <v>42452.825740740736</v>
      </c>
      <c r="T2242" s="12">
        <f t="shared" ref="T2242:T2305" si="143">(((I2242/60)/60)/24)+DATE(1970,1,1)</f>
        <v>42482.825740740736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si="141"/>
        <v>49.472392638036808</v>
      </c>
      <c r="Q2243" t="s">
        <v>8332</v>
      </c>
      <c r="R2243" t="s">
        <v>8350</v>
      </c>
      <c r="S2243" s="12">
        <f t="shared" si="142"/>
        <v>42766.827546296292</v>
      </c>
      <c r="T2243" s="12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ref="P2306:P2369" si="145">E2306/L2306</f>
        <v>53.469203539823013</v>
      </c>
      <c r="Q2306" t="s">
        <v>8324</v>
      </c>
      <c r="R2306" t="s">
        <v>8328</v>
      </c>
      <c r="S2306" s="12">
        <f t="shared" ref="S2306:S2369" si="146">(((J2306/60)/60)/24)+DATE(1970,1,1)</f>
        <v>40502.815868055557</v>
      </c>
      <c r="T2306" s="12">
        <f t="shared" ref="T2306:T2369" si="147">(((I2306/60)/60)/24)+DATE(1970,1,1)</f>
        <v>40544.207638888889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si="145"/>
        <v>109.10778443113773</v>
      </c>
      <c r="Q2307" t="s">
        <v>8324</v>
      </c>
      <c r="R2307" t="s">
        <v>8328</v>
      </c>
      <c r="S2307" s="12">
        <f t="shared" si="146"/>
        <v>41834.695277777777</v>
      </c>
      <c r="T2307" s="12">
        <f t="shared" si="147"/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ref="P2370:P2433" si="149">E2370/L2370</f>
        <v>50</v>
      </c>
      <c r="Q2370" t="s">
        <v>8318</v>
      </c>
      <c r="R2370" t="s">
        <v>8319</v>
      </c>
      <c r="S2370" s="12">
        <f t="shared" ref="S2370:S2433" si="150">(((J2370/60)/60)/24)+DATE(1970,1,1)</f>
        <v>42063.721817129626</v>
      </c>
      <c r="T2370" s="12">
        <f t="shared" ref="T2370:T2433" si="151">(((I2370/60)/60)/24)+DATE(1970,1,1)</f>
        <v>42108.680150462969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e">
        <f t="shared" si="149"/>
        <v>#DIV/0!</v>
      </c>
      <c r="Q2371" t="s">
        <v>8318</v>
      </c>
      <c r="R2371" t="s">
        <v>8319</v>
      </c>
      <c r="S2371" s="12">
        <f t="shared" si="150"/>
        <v>42380.812627314815</v>
      </c>
      <c r="T2371" s="12">
        <f t="shared" si="151"/>
        <v>42410.812627314815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ref="P2434:P2497" si="153">E2434/L2434</f>
        <v>1</v>
      </c>
      <c r="Q2434" t="s">
        <v>8335</v>
      </c>
      <c r="R2434" t="s">
        <v>8336</v>
      </c>
      <c r="S2434" s="12">
        <f t="shared" ref="S2434:S2497" si="154">(((J2434/60)/60)/24)+DATE(1970,1,1)</f>
        <v>42041.218715277777</v>
      </c>
      <c r="T2434" s="12">
        <f t="shared" ref="T2434:T2497" si="155">(((I2434/60)/60)/24)+DATE(1970,1,1)</f>
        <v>42071.218715277777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e">
        <f t="shared" si="153"/>
        <v>#DIV/0!</v>
      </c>
      <c r="Q2435" t="s">
        <v>8335</v>
      </c>
      <c r="R2435" t="s">
        <v>8336</v>
      </c>
      <c r="S2435" s="12">
        <f t="shared" si="154"/>
        <v>42397.89980324074</v>
      </c>
      <c r="T2435" s="12">
        <f t="shared" si="155"/>
        <v>42427.89980324074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ref="P2498:P2561" si="157">E2498/L2498</f>
        <v>600</v>
      </c>
      <c r="Q2498" t="s">
        <v>8324</v>
      </c>
      <c r="R2498" t="s">
        <v>8328</v>
      </c>
      <c r="S2498" s="12">
        <f t="shared" ref="S2498:S2561" si="158">(((J2498/60)/60)/24)+DATE(1970,1,1)</f>
        <v>41327.996435185189</v>
      </c>
      <c r="T2498" s="12">
        <f t="shared" ref="T2498:T2561" si="159">(((I2498/60)/60)/24)+DATE(1970,1,1)</f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si="157"/>
        <v>80.551071428571419</v>
      </c>
      <c r="Q2499" t="s">
        <v>8324</v>
      </c>
      <c r="R2499" t="s">
        <v>8328</v>
      </c>
      <c r="S2499" s="12">
        <f t="shared" si="158"/>
        <v>40730.878912037035</v>
      </c>
      <c r="T2499" s="12">
        <f t="shared" si="159"/>
        <v>40760.878912037035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ref="P2562:P2625" si="161">E2562/L2562</f>
        <v>143</v>
      </c>
      <c r="Q2562" t="s">
        <v>8324</v>
      </c>
      <c r="R2562" t="s">
        <v>8353</v>
      </c>
      <c r="S2562" s="12">
        <f t="shared" ref="S2562:S2625" si="162">(((J2562/60)/60)/24)+DATE(1970,1,1)</f>
        <v>42039.951087962967</v>
      </c>
      <c r="T2562" s="12">
        <f t="shared" ref="T2562:T2625" si="163">(((I2562/60)/60)/24)+DATE(1970,1,1)</f>
        <v>42069.951087962967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e">
        <f t="shared" si="161"/>
        <v>#DIV/0!</v>
      </c>
      <c r="Q2563" t="s">
        <v>8335</v>
      </c>
      <c r="R2563" t="s">
        <v>8336</v>
      </c>
      <c r="S2563" s="12">
        <f t="shared" si="162"/>
        <v>42260.528807870374</v>
      </c>
      <c r="T2563" s="12">
        <f t="shared" si="163"/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ref="P2626:P2689" si="165">E2626/L2626</f>
        <v>31.820544982698959</v>
      </c>
      <c r="Q2626" t="s">
        <v>8318</v>
      </c>
      <c r="R2626" t="s">
        <v>8354</v>
      </c>
      <c r="S2626" s="12">
        <f t="shared" ref="S2626:S2689" si="166">(((J2626/60)/60)/24)+DATE(1970,1,1)</f>
        <v>41144.42155092593</v>
      </c>
      <c r="T2626" s="12">
        <f t="shared" ref="T2626:T2689" si="167">(((I2626/60)/60)/24)+DATE(1970,1,1)</f>
        <v>41165.42155092593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si="165"/>
        <v>27.576923076923077</v>
      </c>
      <c r="Q2627" t="s">
        <v>8318</v>
      </c>
      <c r="R2627" t="s">
        <v>8354</v>
      </c>
      <c r="S2627" s="12">
        <f t="shared" si="166"/>
        <v>42658.810277777782</v>
      </c>
      <c r="T2627" s="12">
        <f t="shared" si="167"/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ref="P2690:P2753" si="169">E2690/L2690</f>
        <v>5.2857142857142856</v>
      </c>
      <c r="Q2690" t="s">
        <v>8335</v>
      </c>
      <c r="R2690" t="s">
        <v>8336</v>
      </c>
      <c r="S2690" s="12">
        <f t="shared" ref="S2690:S2753" si="170">(((J2690/60)/60)/24)+DATE(1970,1,1)</f>
        <v>42028.118865740747</v>
      </c>
      <c r="T2690" s="12">
        <f t="shared" ref="T2690:T2753" si="171">(((I2690/60)/60)/24)+DATE(1970,1,1)</f>
        <v>42059.125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si="169"/>
        <v>1</v>
      </c>
      <c r="Q2691" t="s">
        <v>8335</v>
      </c>
      <c r="R2691" t="s">
        <v>8336</v>
      </c>
      <c r="S2691" s="12">
        <f t="shared" si="170"/>
        <v>42551.961689814809</v>
      </c>
      <c r="T2691" s="12">
        <f t="shared" si="171"/>
        <v>42581.961689814809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ref="P2754:P2817" si="173">E2754/L2754</f>
        <v>39.285714285714285</v>
      </c>
      <c r="Q2754" t="s">
        <v>8321</v>
      </c>
      <c r="R2754" t="s">
        <v>8357</v>
      </c>
      <c r="S2754" s="12">
        <f t="shared" ref="S2754:S2817" si="174">(((J2754/60)/60)/24)+DATE(1970,1,1)</f>
        <v>40855.765092592592</v>
      </c>
      <c r="T2754" s="12">
        <f t="shared" ref="T2754:T2817" si="175">(((I2754/60)/60)/24)+DATE(1970,1,1)</f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si="173"/>
        <v>47.5</v>
      </c>
      <c r="Q2755" t="s">
        <v>8321</v>
      </c>
      <c r="R2755" t="s">
        <v>8357</v>
      </c>
      <c r="S2755" s="12">
        <f t="shared" si="174"/>
        <v>41117.900729166664</v>
      </c>
      <c r="T2755" s="12">
        <f t="shared" si="175"/>
        <v>41147.900729166664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ref="P2818:P2881" si="177">E2818/L2818</f>
        <v>25.130177514792898</v>
      </c>
      <c r="Q2818" t="s">
        <v>8316</v>
      </c>
      <c r="R2818" t="s">
        <v>8317</v>
      </c>
      <c r="S2818" s="12">
        <f t="shared" ref="S2818:S2881" si="178">(((J2818/60)/60)/24)+DATE(1970,1,1)</f>
        <v>42188.467499999999</v>
      </c>
      <c r="T2818" s="12">
        <f t="shared" ref="T2818:T2881" si="179">(((I2818/60)/60)/24)+DATE(1970,1,1)</f>
        <v>42218.666666666672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si="177"/>
        <v>23.636363636363637</v>
      </c>
      <c r="Q2819" t="s">
        <v>8316</v>
      </c>
      <c r="R2819" t="s">
        <v>8317</v>
      </c>
      <c r="S2819" s="12">
        <f t="shared" si="178"/>
        <v>42023.634976851856</v>
      </c>
      <c r="T2819" s="12">
        <f t="shared" si="179"/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ref="P2882:P2945" si="181">E2882/L2882</f>
        <v>96.551724137931032</v>
      </c>
      <c r="Q2882" t="s">
        <v>8316</v>
      </c>
      <c r="R2882" t="s">
        <v>8317</v>
      </c>
      <c r="S2882" s="12">
        <f t="shared" ref="S2882:S2945" si="182">(((J2882/60)/60)/24)+DATE(1970,1,1)</f>
        <v>42192.905694444446</v>
      </c>
      <c r="T2882" s="12">
        <f t="shared" ref="T2882:T2945" si="183">(((I2882/60)/60)/24)+DATE(1970,1,1)</f>
        <v>42236.711805555555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e">
        <f t="shared" si="181"/>
        <v>#DIV/0!</v>
      </c>
      <c r="Q2883" t="s">
        <v>8316</v>
      </c>
      <c r="R2883" t="s">
        <v>8317</v>
      </c>
      <c r="S2883" s="12">
        <f t="shared" si="182"/>
        <v>41916.597638888888</v>
      </c>
      <c r="T2883" s="12">
        <f t="shared" si="183"/>
        <v>41976.639305555553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ref="P2946:P3009" si="185">E2946/L2946</f>
        <v>100</v>
      </c>
      <c r="Q2946" t="s">
        <v>8316</v>
      </c>
      <c r="R2946" t="s">
        <v>8356</v>
      </c>
      <c r="S2946" s="12">
        <f t="shared" ref="S2946:S3009" si="186">(((J2946/60)/60)/24)+DATE(1970,1,1)</f>
        <v>42132.9143287037</v>
      </c>
      <c r="T2946" s="12">
        <f t="shared" ref="T2946:T3009" si="187">(((I2946/60)/60)/24)+DATE(1970,1,1)</f>
        <v>42162.9143287037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e">
        <f t="shared" si="185"/>
        <v>#DIV/0!</v>
      </c>
      <c r="Q2947" t="s">
        <v>8316</v>
      </c>
      <c r="R2947" t="s">
        <v>8356</v>
      </c>
      <c r="S2947" s="12">
        <f t="shared" si="186"/>
        <v>42118.139583333337</v>
      </c>
      <c r="T2947" s="12">
        <f t="shared" si="187"/>
        <v>42148.139583333337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ref="P3010:P3073" si="189">E3010/L3010</f>
        <v>116.73076923076923</v>
      </c>
      <c r="Q3010" t="s">
        <v>8316</v>
      </c>
      <c r="R3010" t="s">
        <v>8356</v>
      </c>
      <c r="S3010" s="12">
        <f t="shared" ref="S3010:S3073" si="190">(((J3010/60)/60)/24)+DATE(1970,1,1)</f>
        <v>42360.212025462963</v>
      </c>
      <c r="T3010" s="12">
        <f t="shared" ref="T3010:T3073" si="191">(((I3010/60)/60)/24)+DATE(1970,1,1)</f>
        <v>42390.212025462963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si="189"/>
        <v>233.8984375</v>
      </c>
      <c r="Q3011" t="s">
        <v>8316</v>
      </c>
      <c r="R3011" t="s">
        <v>8356</v>
      </c>
      <c r="S3011" s="12">
        <f t="shared" si="190"/>
        <v>41939.569907407407</v>
      </c>
      <c r="T3011" s="12">
        <f t="shared" si="191"/>
        <v>41969.611574074079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ref="P3074:P3137" si="193">E3074/L3074</f>
        <v>1</v>
      </c>
      <c r="Q3074" t="s">
        <v>8316</v>
      </c>
      <c r="R3074" t="s">
        <v>8356</v>
      </c>
      <c r="S3074" s="12">
        <f t="shared" ref="S3074:S3137" si="194">(((J3074/60)/60)/24)+DATE(1970,1,1)</f>
        <v>42658.690532407403</v>
      </c>
      <c r="T3074" s="12">
        <f t="shared" ref="T3074:T3137" si="195">(((I3074/60)/60)/24)+DATE(1970,1,1)</f>
        <v>42673.073611111111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si="193"/>
        <v>92.142857142857139</v>
      </c>
      <c r="Q3075" t="s">
        <v>8316</v>
      </c>
      <c r="R3075" t="s">
        <v>8356</v>
      </c>
      <c r="S3075" s="12">
        <f t="shared" si="194"/>
        <v>42111.684027777781</v>
      </c>
      <c r="T3075" s="12">
        <f t="shared" si="195"/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ref="P3138:P3201" si="197">E3138/L3138</f>
        <v>29.045454545454547</v>
      </c>
      <c r="Q3138" t="s">
        <v>8316</v>
      </c>
      <c r="R3138" t="s">
        <v>8317</v>
      </c>
      <c r="S3138" s="12">
        <f t="shared" ref="S3138:S3201" si="198">(((J3138/60)/60)/24)+DATE(1970,1,1)</f>
        <v>42789.462430555555</v>
      </c>
      <c r="T3138" s="12">
        <f t="shared" ref="T3138:T3201" si="199">(((I3138/60)/60)/24)+DATE(1970,1,1)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si="197"/>
        <v>50</v>
      </c>
      <c r="Q3139" t="s">
        <v>8316</v>
      </c>
      <c r="R3139" t="s">
        <v>8317</v>
      </c>
      <c r="S3139" s="12">
        <f t="shared" si="198"/>
        <v>42807.885057870371</v>
      </c>
      <c r="T3139" s="12">
        <f t="shared" si="199"/>
        <v>42858.8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ref="P3202:P3265" si="201">E3202/L3202</f>
        <v>1</v>
      </c>
      <c r="Q3202" t="s">
        <v>8316</v>
      </c>
      <c r="R3202" t="s">
        <v>8358</v>
      </c>
      <c r="S3202" s="12">
        <f t="shared" ref="S3202:S3265" si="202">(((J3202/60)/60)/24)+DATE(1970,1,1)</f>
        <v>42460.320613425924</v>
      </c>
      <c r="T3202" s="12">
        <f t="shared" ref="T3202:T3265" si="203">(((I3202/60)/60)/24)+DATE(1970,1,1)</f>
        <v>42490.231944444444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si="201"/>
        <v>12.5</v>
      </c>
      <c r="Q3203" t="s">
        <v>8316</v>
      </c>
      <c r="R3203" t="s">
        <v>8358</v>
      </c>
      <c r="S3203" s="12">
        <f t="shared" si="202"/>
        <v>41861.767094907409</v>
      </c>
      <c r="T3203" s="12">
        <f t="shared" si="203"/>
        <v>41882.767094907409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ref="P3266:P3329" si="205">E3266/L3266</f>
        <v>52.551020408163268</v>
      </c>
      <c r="Q3266" t="s">
        <v>8316</v>
      </c>
      <c r="R3266" t="s">
        <v>8317</v>
      </c>
      <c r="S3266" s="12">
        <f t="shared" ref="S3266:S3329" si="206">(((J3266/60)/60)/24)+DATE(1970,1,1)</f>
        <v>42016.800208333334</v>
      </c>
      <c r="T3266" s="12">
        <f t="shared" ref="T3266:T3329" si="207">(((I3266/60)/60)/24)+DATE(1970,1,1)</f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si="205"/>
        <v>70.285714285714292</v>
      </c>
      <c r="Q3267" t="s">
        <v>8316</v>
      </c>
      <c r="R3267" t="s">
        <v>8317</v>
      </c>
      <c r="S3267" s="12">
        <f t="shared" si="206"/>
        <v>42311.711979166663</v>
      </c>
      <c r="T3267" s="12">
        <f t="shared" si="207"/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ref="P3330:P3393" si="209">E3330/L3330</f>
        <v>292.77777777777777</v>
      </c>
      <c r="Q3330" t="s">
        <v>8316</v>
      </c>
      <c r="R3330" t="s">
        <v>8317</v>
      </c>
      <c r="S3330" s="12">
        <f t="shared" ref="S3330:S3393" si="210">(((J3330/60)/60)/24)+DATE(1970,1,1)</f>
        <v>41822.57503472222</v>
      </c>
      <c r="T3330" s="12">
        <f t="shared" ref="T3330:T3393" si="211">(((I3330/60)/60)/24)+DATE(1970,1,1)</f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si="209"/>
        <v>44.92307692307692</v>
      </c>
      <c r="Q3331" t="s">
        <v>8316</v>
      </c>
      <c r="R3331" t="s">
        <v>8317</v>
      </c>
      <c r="S3331" s="12">
        <f t="shared" si="210"/>
        <v>41837.323009259257</v>
      </c>
      <c r="T3331" s="12">
        <f t="shared" si="211"/>
        <v>41847.958333333336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ref="P3394:P3457" si="213">E3394/L3394</f>
        <v>41.666666666666664</v>
      </c>
      <c r="Q3394" t="s">
        <v>8316</v>
      </c>
      <c r="R3394" t="s">
        <v>8317</v>
      </c>
      <c r="S3394" s="12">
        <f t="shared" ref="S3394:S3457" si="214">(((J3394/60)/60)/24)+DATE(1970,1,1)</f>
        <v>42446.845543981486</v>
      </c>
      <c r="T3394" s="12">
        <f t="shared" ref="T3394:T3457" si="215">(((I3394/60)/60)/24)+DATE(1970,1,1)</f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si="213"/>
        <v>36.06818181818182</v>
      </c>
      <c r="Q3395" t="s">
        <v>8316</v>
      </c>
      <c r="R3395" t="s">
        <v>8317</v>
      </c>
      <c r="S3395" s="12">
        <f t="shared" si="214"/>
        <v>41923.921643518523</v>
      </c>
      <c r="T3395" s="12">
        <f t="shared" si="215"/>
        <v>41949.031944444447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ref="P3458:P3521" si="217">E3458/L3458</f>
        <v>358.6875</v>
      </c>
      <c r="Q3458" t="s">
        <v>8316</v>
      </c>
      <c r="R3458" t="s">
        <v>8317</v>
      </c>
      <c r="S3458" s="12">
        <f t="shared" ref="S3458:S3521" si="218">(((J3458/60)/60)/24)+DATE(1970,1,1)</f>
        <v>41821.205636574072</v>
      </c>
      <c r="T3458" s="12">
        <f t="shared" ref="T3458:T3521" si="219">(((I3458/60)/60)/24)+DATE(1970,1,1)</f>
        <v>41852.290972222225</v>
      </c>
    </row>
    <row r="3459" spans="1:2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si="217"/>
        <v>50.981818181818184</v>
      </c>
      <c r="Q3459" t="s">
        <v>8316</v>
      </c>
      <c r="R3459" t="s">
        <v>8317</v>
      </c>
      <c r="S3459" s="12">
        <f t="shared" si="218"/>
        <v>42016.706678240742</v>
      </c>
      <c r="T3459" s="12">
        <f t="shared" si="219"/>
        <v>42047.249305555553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ref="P3522:P3585" si="221">E3522/L3522</f>
        <v>95.952380952380949</v>
      </c>
      <c r="Q3522" t="s">
        <v>8316</v>
      </c>
      <c r="R3522" t="s">
        <v>8317</v>
      </c>
      <c r="S3522" s="12">
        <f t="shared" ref="S3522:S3585" si="222">(((J3522/60)/60)/24)+DATE(1970,1,1)</f>
        <v>42227.824212962965</v>
      </c>
      <c r="T3522" s="12">
        <f t="shared" ref="T3522:T3585" si="223">(((I3522/60)/60)/24)+DATE(1970,1,1)</f>
        <v>42253.57430555555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si="221"/>
        <v>45.615384615384613</v>
      </c>
      <c r="Q3523" t="s">
        <v>8316</v>
      </c>
      <c r="R3523" t="s">
        <v>8317</v>
      </c>
      <c r="S3523" s="12">
        <f t="shared" si="222"/>
        <v>41881.361342592594</v>
      </c>
      <c r="T3523" s="12">
        <f t="shared" si="223"/>
        <v>41911.361342592594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ref="P3586:P3649" si="225">E3586/L3586</f>
        <v>30.9375</v>
      </c>
      <c r="Q3586" t="s">
        <v>8316</v>
      </c>
      <c r="R3586" t="s">
        <v>8317</v>
      </c>
      <c r="S3586" s="12">
        <f t="shared" ref="S3586:S3649" si="226">(((J3586/60)/60)/24)+DATE(1970,1,1)</f>
        <v>42168.316481481481</v>
      </c>
      <c r="T3586" s="12">
        <f t="shared" ref="T3586:T3649" si="227">(((I3586/60)/60)/24)+DATE(1970,1,1)</f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si="225"/>
        <v>176.08695652173913</v>
      </c>
      <c r="Q3587" t="s">
        <v>8316</v>
      </c>
      <c r="R3587" t="s">
        <v>8317</v>
      </c>
      <c r="S3587" s="12">
        <f t="shared" si="226"/>
        <v>41964.716319444444</v>
      </c>
      <c r="T3587" s="12">
        <f t="shared" si="227"/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ref="P3650:P3713" si="229">E3650/L3650</f>
        <v>550.04109589041093</v>
      </c>
      <c r="Q3650" t="s">
        <v>8316</v>
      </c>
      <c r="R3650" t="s">
        <v>8317</v>
      </c>
      <c r="S3650" s="12">
        <f t="shared" ref="S3650:S3713" si="230">(((J3650/60)/60)/24)+DATE(1970,1,1)</f>
        <v>41887.292187500003</v>
      </c>
      <c r="T3650" s="12">
        <f t="shared" ref="T3650:T3713" si="231">(((I3650/60)/60)/24)+DATE(1970,1,1)</f>
        <v>41917.292187500003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si="229"/>
        <v>97.5</v>
      </c>
      <c r="Q3651" t="s">
        <v>8316</v>
      </c>
      <c r="R3651" t="s">
        <v>8317</v>
      </c>
      <c r="S3651" s="12">
        <f t="shared" si="230"/>
        <v>41780.712893518517</v>
      </c>
      <c r="T3651" s="12">
        <f t="shared" si="231"/>
        <v>41806.712893518517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ref="P3714:P3777" si="233">E3714/L3714</f>
        <v>110.86538461538461</v>
      </c>
      <c r="Q3714" t="s">
        <v>8316</v>
      </c>
      <c r="R3714" t="s">
        <v>8317</v>
      </c>
      <c r="S3714" s="12">
        <f t="shared" ref="S3714:S3777" si="234">(((J3714/60)/60)/24)+DATE(1970,1,1)</f>
        <v>42134.172071759262</v>
      </c>
      <c r="T3714" s="12">
        <f t="shared" ref="T3714:T3777" si="235">(((I3714/60)/60)/24)+DATE(1970,1,1)</f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si="233"/>
        <v>106.84210526315789</v>
      </c>
      <c r="Q3715" t="s">
        <v>8316</v>
      </c>
      <c r="R3715" t="s">
        <v>8317</v>
      </c>
      <c r="S3715" s="12">
        <f t="shared" si="234"/>
        <v>42505.738032407404</v>
      </c>
      <c r="T3715" s="12">
        <f t="shared" si="235"/>
        <v>42525.738032407404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ref="P3778:P3841" si="237">E3778/L3778</f>
        <v>90.819148936170208</v>
      </c>
      <c r="Q3778" t="s">
        <v>8316</v>
      </c>
      <c r="R3778" t="s">
        <v>8358</v>
      </c>
      <c r="S3778" s="12">
        <f t="shared" ref="S3778:S3841" si="238">(((J3778/60)/60)/24)+DATE(1970,1,1)</f>
        <v>41814.367800925924</v>
      </c>
      <c r="T3778" s="12">
        <f t="shared" ref="T3778:T3841" si="239">(((I3778/60)/60)/24)+DATE(1970,1,1)</f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si="237"/>
        <v>48.542372881355931</v>
      </c>
      <c r="Q3779" t="s">
        <v>8316</v>
      </c>
      <c r="R3779" t="s">
        <v>8358</v>
      </c>
      <c r="S3779" s="12">
        <f t="shared" si="238"/>
        <v>41887.111354166671</v>
      </c>
      <c r="T3779" s="12">
        <f t="shared" si="239"/>
        <v>41909.166666666664</v>
      </c>
    </row>
    <row r="3780" spans="1:2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ref="P3842:P3905" si="241">E3842/L3842</f>
        <v>21.666666666666668</v>
      </c>
      <c r="Q3842" t="s">
        <v>8316</v>
      </c>
      <c r="R3842" t="s">
        <v>8317</v>
      </c>
      <c r="S3842" s="12">
        <f t="shared" ref="S3842:S3905" si="242">(((J3842/60)/60)/24)+DATE(1970,1,1)</f>
        <v>42432.701724537037</v>
      </c>
      <c r="T3842" s="12">
        <f t="shared" ref="T3842:T3905" si="243">(((I3842/60)/60)/24)+DATE(1970,1,1)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si="241"/>
        <v>25.647058823529413</v>
      </c>
      <c r="Q3843" t="s">
        <v>8316</v>
      </c>
      <c r="R3843" t="s">
        <v>8317</v>
      </c>
      <c r="S3843" s="12">
        <f t="shared" si="242"/>
        <v>41780.785729166666</v>
      </c>
      <c r="T3843" s="12">
        <f t="shared" si="243"/>
        <v>41840.785729166666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ref="P3906:P3969" si="245">E3906/L3906</f>
        <v>1.5</v>
      </c>
      <c r="Q3906" t="s">
        <v>8316</v>
      </c>
      <c r="R3906" t="s">
        <v>8317</v>
      </c>
      <c r="S3906" s="12">
        <f t="shared" ref="S3906:S3969" si="246">(((J3906/60)/60)/24)+DATE(1970,1,1)</f>
        <v>42095.229166666672</v>
      </c>
      <c r="T3906" s="12">
        <f t="shared" ref="T3906:T3969" si="247">(((I3906/60)/60)/24)+DATE(1970,1,1)</f>
        <v>42109.211111111115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si="245"/>
        <v>24.714285714285715</v>
      </c>
      <c r="Q3907" t="s">
        <v>8316</v>
      </c>
      <c r="R3907" t="s">
        <v>8317</v>
      </c>
      <c r="S3907" s="12">
        <f t="shared" si="246"/>
        <v>42124.623877314814</v>
      </c>
      <c r="T3907" s="12">
        <f t="shared" si="247"/>
        <v>42166.958333333328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8316</v>
      </c>
      <c r="R3970" t="s">
        <v>8317</v>
      </c>
      <c r="S3970" s="12">
        <f t="shared" ref="S3970:S4033" si="250">(((J3970/60)/60)/24)+DATE(1970,1,1)</f>
        <v>42452.815659722226</v>
      </c>
      <c r="T3970" s="12">
        <f t="shared" ref="T3970:T4033" si="251">(((I3970/60)/60)/24)+DATE(1970,1,1)</f>
        <v>42512.815659722226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si="249"/>
        <v>35.166666666666664</v>
      </c>
      <c r="Q3971" t="s">
        <v>8316</v>
      </c>
      <c r="R3971" t="s">
        <v>8317</v>
      </c>
      <c r="S3971" s="12">
        <f t="shared" si="250"/>
        <v>42601.854699074072</v>
      </c>
      <c r="T3971" s="12">
        <f t="shared" si="251"/>
        <v>42611.163194444445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7">
        <f t="shared" ref="P4034:P4097" si="253">E4034/L4034</f>
        <v>59</v>
      </c>
      <c r="Q4034" t="s">
        <v>8316</v>
      </c>
      <c r="R4034" t="s">
        <v>8317</v>
      </c>
      <c r="S4034" s="12">
        <f t="shared" ref="S4034:S4097" si="254">(((J4034/60)/60)/24)+DATE(1970,1,1)</f>
        <v>42293.809212962966</v>
      </c>
      <c r="T4034" s="12">
        <f t="shared" ref="T4034:T4097" si="255">(((I4034/60)/60)/24)+DATE(1970,1,1)</f>
        <v>42353.85087962963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si="253"/>
        <v>65.340319148936175</v>
      </c>
      <c r="Q4035" t="s">
        <v>8316</v>
      </c>
      <c r="R4035" t="s">
        <v>8317</v>
      </c>
      <c r="S4035" s="12">
        <f t="shared" si="254"/>
        <v>42614.268796296295</v>
      </c>
      <c r="T4035" s="12">
        <f t="shared" si="255"/>
        <v>42645.375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7">
        <f t="shared" ref="P4098:P4115" si="257">E4098/L4098</f>
        <v>80</v>
      </c>
      <c r="Q4098" t="s">
        <v>8316</v>
      </c>
      <c r="R4098" t="s">
        <v>8317</v>
      </c>
      <c r="S4098" s="12">
        <f t="shared" ref="S4098:S4115" si="258">(((J4098/60)/60)/24)+DATE(1970,1,1)</f>
        <v>42750.530312499999</v>
      </c>
      <c r="T4098" s="12">
        <f t="shared" ref="T4098:T4115" si="259">(((I4098/60)/60)/24)+DATE(1970,1,1)</f>
        <v>42794.368749999994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si="257"/>
        <v>#DIV/0!</v>
      </c>
      <c r="Q4099" t="s">
        <v>8316</v>
      </c>
      <c r="R4099" t="s">
        <v>8317</v>
      </c>
      <c r="S4099" s="12">
        <f t="shared" si="258"/>
        <v>42344.824502314819</v>
      </c>
      <c r="T4099" s="12">
        <f t="shared" si="259"/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topLeftCell="A3" workbookViewId="0">
      <selection activeCell="G9" sqref="G9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.140625" style="5" bestFit="1" customWidth="1"/>
    <col min="8" max="8" width="8.42578125" style="5" bestFit="1" customWidth="1"/>
    <col min="9" max="9" width="11.140625" style="5" bestFit="1" customWidth="1"/>
    <col min="10" max="10" width="6.5703125" style="5" bestFit="1" customWidth="1"/>
    <col min="11" max="11" width="7.140625" bestFit="1" customWidth="1"/>
    <col min="12" max="12" width="11" bestFit="1" customWidth="1"/>
  </cols>
  <sheetData>
    <row r="1" spans="1:11" x14ac:dyDescent="0.25">
      <c r="A1" s="8" t="s">
        <v>8223</v>
      </c>
      <c r="B1" t="s">
        <v>8363</v>
      </c>
    </row>
    <row r="3" spans="1:11" x14ac:dyDescent="0.25">
      <c r="A3" s="8" t="s">
        <v>8362</v>
      </c>
      <c r="B3" s="8" t="s">
        <v>8364</v>
      </c>
    </row>
    <row r="4" spans="1:11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5" t="s">
        <v>8404</v>
      </c>
      <c r="H4" s="5" t="s">
        <v>8405</v>
      </c>
      <c r="I4" s="5" t="s">
        <v>8406</v>
      </c>
      <c r="J4" s="5" t="s">
        <v>8407</v>
      </c>
      <c r="K4" t="s">
        <v>8408</v>
      </c>
    </row>
    <row r="5" spans="1:11" x14ac:dyDescent="0.25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  <c r="G5" s="5">
        <f>E5/F5</f>
        <v>0.57692307692307687</v>
      </c>
      <c r="H5" s="5">
        <f>C5/F5</f>
        <v>0.34615384615384615</v>
      </c>
      <c r="I5" s="5">
        <f>B5/F5</f>
        <v>7.6923076923076927E-2</v>
      </c>
      <c r="J5" s="5">
        <f>D5/F5</f>
        <v>0</v>
      </c>
      <c r="K5" s="19">
        <f>SUM(G5:J5)</f>
        <v>1</v>
      </c>
    </row>
    <row r="6" spans="1:11" x14ac:dyDescent="0.2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5">
        <f t="shared" ref="G6:G14" si="0">E6/F6</f>
        <v>0.17</v>
      </c>
      <c r="H6" s="5">
        <f t="shared" ref="H6:H14" si="1">C6/F6</f>
        <v>0.7</v>
      </c>
      <c r="I6" s="5">
        <f t="shared" ref="I6:I14" si="2">B6/F6</f>
        <v>0.1</v>
      </c>
      <c r="J6" s="5">
        <f t="shared" ref="J6:J14" si="3">D6/F6</f>
        <v>0.03</v>
      </c>
      <c r="K6" s="19">
        <f t="shared" ref="K6:K14" si="4">SUM(G6:J6)</f>
        <v>1</v>
      </c>
    </row>
    <row r="7" spans="1:11" x14ac:dyDescent="0.25">
      <c r="A7" s="9" t="s">
        <v>8332</v>
      </c>
      <c r="B7" s="10"/>
      <c r="C7" s="10">
        <v>140</v>
      </c>
      <c r="D7" s="10"/>
      <c r="E7" s="10">
        <v>80</v>
      </c>
      <c r="F7" s="10">
        <v>220</v>
      </c>
      <c r="G7" s="5">
        <f t="shared" si="0"/>
        <v>0.36363636363636365</v>
      </c>
      <c r="H7" s="5">
        <f t="shared" si="1"/>
        <v>0.63636363636363635</v>
      </c>
      <c r="I7" s="5">
        <f t="shared" si="2"/>
        <v>0</v>
      </c>
      <c r="J7" s="5">
        <f t="shared" si="3"/>
        <v>0</v>
      </c>
      <c r="K7" s="19">
        <f t="shared" si="4"/>
        <v>1</v>
      </c>
    </row>
    <row r="8" spans="1:11" x14ac:dyDescent="0.25">
      <c r="A8" s="9" t="s">
        <v>8330</v>
      </c>
      <c r="B8" s="10">
        <v>24</v>
      </c>
      <c r="C8" s="10"/>
      <c r="D8" s="10"/>
      <c r="E8" s="10"/>
      <c r="F8" s="10">
        <v>24</v>
      </c>
      <c r="G8" s="5">
        <f t="shared" si="0"/>
        <v>0</v>
      </c>
      <c r="H8" s="5">
        <f t="shared" si="1"/>
        <v>0</v>
      </c>
      <c r="I8" s="5">
        <f t="shared" si="2"/>
        <v>1</v>
      </c>
      <c r="J8" s="5">
        <f t="shared" si="3"/>
        <v>0</v>
      </c>
      <c r="K8" s="19">
        <f t="shared" si="4"/>
        <v>1</v>
      </c>
    </row>
    <row r="9" spans="1:11" x14ac:dyDescent="0.2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5">
        <f t="shared" si="0"/>
        <v>0.77142857142857146</v>
      </c>
      <c r="H9" s="5">
        <f t="shared" si="1"/>
        <v>0.17142857142857143</v>
      </c>
      <c r="I9" s="5">
        <f t="shared" si="2"/>
        <v>2.8571428571428571E-2</v>
      </c>
      <c r="J9" s="5">
        <f t="shared" si="3"/>
        <v>2.8571428571428571E-2</v>
      </c>
      <c r="K9" s="19">
        <f t="shared" si="4"/>
        <v>1</v>
      </c>
    </row>
    <row r="10" spans="1:11" x14ac:dyDescent="0.25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  <c r="G10" s="5">
        <f t="shared" si="0"/>
        <v>0.4681818181818182</v>
      </c>
      <c r="H10" s="5">
        <f t="shared" si="1"/>
        <v>0.53181818181818186</v>
      </c>
      <c r="I10" s="5">
        <f t="shared" si="2"/>
        <v>0</v>
      </c>
      <c r="J10" s="5">
        <f t="shared" si="3"/>
        <v>0</v>
      </c>
      <c r="K10" s="19">
        <f t="shared" si="4"/>
        <v>1</v>
      </c>
    </row>
    <row r="11" spans="1:11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5">
        <f t="shared" si="0"/>
        <v>0.33755274261603374</v>
      </c>
      <c r="H11" s="5">
        <f t="shared" si="1"/>
        <v>0.53586497890295359</v>
      </c>
      <c r="I11" s="5">
        <f t="shared" si="2"/>
        <v>0.12658227848101267</v>
      </c>
      <c r="J11" s="5">
        <f t="shared" si="3"/>
        <v>0</v>
      </c>
      <c r="K11" s="19">
        <f t="shared" si="4"/>
        <v>1</v>
      </c>
    </row>
    <row r="12" spans="1:11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5">
        <f t="shared" si="0"/>
        <v>0.34833333333333333</v>
      </c>
      <c r="H12" s="5">
        <f t="shared" si="1"/>
        <v>0.35499999999999998</v>
      </c>
      <c r="I12" s="5">
        <f t="shared" si="2"/>
        <v>0.29666666666666669</v>
      </c>
      <c r="J12" s="5">
        <f t="shared" si="3"/>
        <v>0</v>
      </c>
      <c r="K12" s="19">
        <f t="shared" si="4"/>
        <v>1</v>
      </c>
    </row>
    <row r="13" spans="1:11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5">
        <f t="shared" si="0"/>
        <v>0.60229720028715006</v>
      </c>
      <c r="H13" s="5">
        <f t="shared" si="1"/>
        <v>0.35391241923905242</v>
      </c>
      <c r="I13" s="5">
        <f t="shared" si="2"/>
        <v>2.6561378320172292E-2</v>
      </c>
      <c r="J13" s="5">
        <f t="shared" si="3"/>
        <v>1.7229002153625269E-2</v>
      </c>
      <c r="K13" s="19">
        <f t="shared" si="4"/>
        <v>0.99999999999999989</v>
      </c>
    </row>
    <row r="14" spans="1:11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G14" s="5">
        <f t="shared" si="0"/>
        <v>0.53111327175498302</v>
      </c>
      <c r="H14" s="5">
        <f t="shared" si="1"/>
        <v>0.37190082644628097</v>
      </c>
      <c r="I14" s="5">
        <f t="shared" si="2"/>
        <v>8.4832280019445788E-2</v>
      </c>
      <c r="J14" s="5">
        <f t="shared" si="3"/>
        <v>1.2153621779290228E-2</v>
      </c>
      <c r="K14" s="19">
        <f t="shared" si="4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11" sqref="J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I53" sqref="I5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7" width="11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8383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5">
      <c r="A7" s="11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5">
      <c r="A8" s="11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5">
      <c r="A9" s="11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5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25">
      <c r="A11" s="11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25">
      <c r="A12" s="11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25">
      <c r="A13" s="11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25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25">
      <c r="A15" s="11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5">
      <c r="A16" s="11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5">
      <c r="A17" s="11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5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25">
      <c r="A19" s="11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25">
      <c r="A20" s="11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25">
      <c r="A21" s="11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25">
      <c r="A22" s="9" t="s">
        <v>8361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G41" sqref="G41"/>
    </sheetView>
  </sheetViews>
  <sheetFormatPr defaultRowHeight="15" x14ac:dyDescent="0.25"/>
  <cols>
    <col min="1" max="1" width="27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5" bestFit="1" customWidth="1"/>
    <col min="8" max="8" width="19.85546875" bestFit="1" customWidth="1"/>
  </cols>
  <sheetData>
    <row r="1" spans="1:8" s="15" customFormat="1" x14ac:dyDescent="0.25">
      <c r="A1" s="15" t="s">
        <v>8384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6" t="s">
        <v>8390</v>
      </c>
      <c r="H1" s="15" t="s">
        <v>8391</v>
      </c>
    </row>
    <row r="2" spans="1:8" x14ac:dyDescent="0.25">
      <c r="A2" t="s">
        <v>8392</v>
      </c>
      <c r="B2" s="13">
        <f>COUNTIFS('Main Data'!$F:$F,"successful",'Main Data'!$D:$D,"&lt;1000")</f>
        <v>322</v>
      </c>
      <c r="C2" s="13">
        <f>COUNTIFS('Main Data'!$F:$F,"failed",'Main Data'!$D:$D,"&lt;1000")</f>
        <v>113</v>
      </c>
      <c r="D2" s="13">
        <f>COUNTIFS('Main Data'!$F:$F,"canceled",'Main Data'!$D:$D,"&lt;1000")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8393</v>
      </c>
      <c r="B3" s="13">
        <f>COUNTIFS('Main Data'!$F:$F,"successful",'Main Data'!$D:$D,"&gt;=1000",'Main Data'!$D:$D,"&lt;5000")</f>
        <v>932</v>
      </c>
      <c r="C3" s="13">
        <f>COUNTIFS('Main Data'!$F:$F,"failed",'Main Data'!$D:$D,"&gt;=1000",'Main Data'!$D:$D,"&lt;5000")</f>
        <v>420</v>
      </c>
      <c r="D3" s="13">
        <f>COUNTIFS('Main Data'!$F:$F,"canceled",'Main Data'!$D:$D,"&gt;=1000",'Main Data'!$D:$D,"&lt;5000")</f>
        <v>60</v>
      </c>
      <c r="E3">
        <f t="shared" ref="E3:E13" si="0">SUM(B3:D3)</f>
        <v>1412</v>
      </c>
      <c r="F3" s="14">
        <f>B3/E3</f>
        <v>0.66005665722379603</v>
      </c>
      <c r="G3" s="14">
        <f t="shared" ref="G3:G13" si="1">C3/E3</f>
        <v>0.29745042492917845</v>
      </c>
      <c r="H3" s="14">
        <f t="shared" ref="H3:H13" si="2">D3/E3</f>
        <v>4.2492917847025496E-2</v>
      </c>
    </row>
    <row r="4" spans="1:8" x14ac:dyDescent="0.25">
      <c r="A4" t="s">
        <v>8394</v>
      </c>
      <c r="B4" s="13">
        <f>COUNTIFS('Main Data'!$F:$F,"successful",'Main Data'!$D:$D,"&gt;=5000",'Main Data'!$D:$D,"&lt;10000")</f>
        <v>381</v>
      </c>
      <c r="C4" s="13">
        <f>COUNTIFS('Main Data'!$F:$F,"failed",'Main Data'!$D:$D,"&gt;=5000",'Main Data'!$D:$D,"&lt;10000")</f>
        <v>283</v>
      </c>
      <c r="D4" s="13">
        <f>COUNTIFS('Main Data'!$F:$F,"canceled",'Main Data'!$D:$D,"&gt;=5000",'Main Data'!$D:$D,"&lt;10000")</f>
        <v>52</v>
      </c>
      <c r="E4">
        <f t="shared" si="0"/>
        <v>716</v>
      </c>
      <c r="F4" s="14">
        <f t="shared" ref="F4:F13" si="3">B4/E4</f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25">
      <c r="A5" t="s">
        <v>8395</v>
      </c>
      <c r="B5" s="13">
        <f>COUNTIFS('Main Data'!$F:$F,"successful",'Main Data'!$D:$D,"&gt;=10000",'Main Data'!$D:$D,"&lt;15000")</f>
        <v>168</v>
      </c>
      <c r="C5" s="13">
        <f>COUNTIFS('Main Data'!$F:$F,"failed",'Main Data'!$D:$D,"&gt;=10000",'Main Data'!$D:$D,"&lt;15000")</f>
        <v>144</v>
      </c>
      <c r="D5" s="13">
        <f>COUNTIFS('Main Data'!$F:$F,"canceled",'Main Data'!$D:$D,"&gt;=10000",'Main Data'!$D:$D,"&lt;15000")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25">
      <c r="A6" t="s">
        <v>8396</v>
      </c>
      <c r="B6" s="13">
        <f>COUNTIFS('Main Data'!$F:$F,"successful",'Main Data'!$D:$D,"&gt;=15000",'Main Data'!$D:$D,"&lt;20000")</f>
        <v>94</v>
      </c>
      <c r="C6" s="13">
        <f>COUNTIFS('Main Data'!$F:$F,"failed",'Main Data'!$D:$D,"&gt;=15000",'Main Data'!$D:$D,"&lt;20000")</f>
        <v>90</v>
      </c>
      <c r="D6" s="13">
        <f>COUNTIFS('Main Data'!$F:$F,"canceled",'Main Data'!$D:$D,"&gt;=15000",'Main Data'!$D:$D,"&lt;20000")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25">
      <c r="A7" t="s">
        <v>8397</v>
      </c>
      <c r="B7" s="13">
        <f>COUNTIFS('Main Data'!$F:$F,"successful",'Main Data'!$D:$D,"&gt;=20000",'Main Data'!$D:$D,"&lt;25000")</f>
        <v>62</v>
      </c>
      <c r="C7" s="13">
        <f>COUNTIFS('Main Data'!$F:$F,"failed",'Main Data'!$D:$D,"&gt;=20000",'Main Data'!$D:$D,"&lt;25000")</f>
        <v>72</v>
      </c>
      <c r="D7" s="13">
        <f>COUNTIFS('Main Data'!$F:$F,"canceled",'Main Data'!$D:$D,"&gt;=20000",'Main Data'!$D:$D,"&lt;25000")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25">
      <c r="A8" t="s">
        <v>8398</v>
      </c>
      <c r="B8" s="13">
        <f>COUNTIFS('Main Data'!$F:$F,"successful",'Main Data'!$D:$D,"&gt;=25000",'Main Data'!$D:$D,"&lt;30000")</f>
        <v>55</v>
      </c>
      <c r="C8" s="13">
        <f>COUNTIFS('Main Data'!$F:$F,"failed",'Main Data'!$D:$D,"&gt;=25000",'Main Data'!$D:$D,"&lt;30000")</f>
        <v>64</v>
      </c>
      <c r="D8" s="13">
        <f>COUNTIFS('Main Data'!$F:$F,"canceled",'Main Data'!$D:$D,"&gt;=25000",'Main Data'!$D:$D,"&lt;30000")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25">
      <c r="A9" t="s">
        <v>8399</v>
      </c>
      <c r="B9" s="13">
        <f>COUNTIFS('Main Data'!$F:$F,"successful",'Main Data'!$D:$D,"&gt;=30000",'Main Data'!$D:$D,"&lt;35000")</f>
        <v>32</v>
      </c>
      <c r="C9" s="13">
        <f>COUNTIFS('Main Data'!$F:$F,"failed",'Main Data'!$D:$D,"&gt;=30000",'Main Data'!$D:$D,"&lt;35000")</f>
        <v>37</v>
      </c>
      <c r="D9" s="13">
        <f>COUNTIFS('Main Data'!$F:$F,"canceled",'Main Data'!$D:$D,"&gt;=30000",'Main Data'!$D:$D,"&lt;35000")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25">
      <c r="A10" t="s">
        <v>8400</v>
      </c>
      <c r="B10" s="13">
        <f>COUNTIFS('Main Data'!$F:$F,"successful",'Main Data'!$D:$D,"&gt;=35000",'Main Data'!$D:$D,"&lt;40000")</f>
        <v>26</v>
      </c>
      <c r="C10" s="13">
        <f>COUNTIFS('Main Data'!$F:$F,"failed",'Main Data'!$D:$D,"&gt;=35000",'Main Data'!$D:$D,"&lt;40000")</f>
        <v>22</v>
      </c>
      <c r="D10" s="13">
        <f>COUNTIFS('Main Data'!$F:$F,"canceled",'Main Data'!$D:$D,"&gt;=35000",'Main Data'!$D:$D,"&lt;40000")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8401</v>
      </c>
      <c r="B11" s="13">
        <f>COUNTIFS('Main Data'!$F:$F,"successful",'Main Data'!$D:$D,"&gt;=40000",'Main Data'!$D:$D,"&lt;45000")</f>
        <v>21</v>
      </c>
      <c r="C11" s="13">
        <f>COUNTIFS('Main Data'!$F:$F,"failed",'Main Data'!$D:$D,"&gt;=40000",'Main Data'!$D:$D,"&lt;45000")</f>
        <v>16</v>
      </c>
      <c r="D11" s="13">
        <f>COUNTIFS('Main Data'!$F:$F,"canceled",'Main Data'!$D:$D,"&gt;=40000",'Main Data'!$D:$D,"&lt;45000")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25">
      <c r="A12" t="s">
        <v>8402</v>
      </c>
      <c r="B12" s="13">
        <f>COUNTIFS('Main Data'!$F:$F,"successful",'Main Data'!$D:$D,"&gt;=45000",'Main Data'!$D:$D,"&lt;50000")</f>
        <v>6</v>
      </c>
      <c r="C12" s="13">
        <f>COUNTIFS('Main Data'!$F:$F,"failed",'Main Data'!$D:$D,"&gt;=45000",'Main Data'!$D:$D,"&lt;50000")</f>
        <v>11</v>
      </c>
      <c r="D12" s="13">
        <f>COUNTIFS('Main Data'!$F:$F,"canceled",'Main Data'!$D:$D,"&gt;=45000",'Main Data'!$D:$D,"&lt;50000")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8403</v>
      </c>
      <c r="B13" s="17">
        <f>COUNTIFS('Main Data'!$F:$F,"successful",'Main Data'!$D:$D,"&gt;=50000")</f>
        <v>86</v>
      </c>
      <c r="C13" s="17">
        <f>COUNTIFS('Main Data'!$F:$F,"failed",'Main Data'!$D:$D,"&gt;=50000")</f>
        <v>258</v>
      </c>
      <c r="D13" s="17">
        <f>COUNTIFS('Main Data'!$F:$F,"canceled",'Main Data'!$D:$D,"&gt;=50000")</f>
        <v>100</v>
      </c>
      <c r="E13" s="18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  <row r="14" spans="1:8" x14ac:dyDescent="0.25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Category Stats</vt:lpstr>
      <vt:lpstr>Subcategory Stats</vt:lpstr>
      <vt:lpstr>Launch Data Outcomes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Findley</cp:lastModifiedBy>
  <dcterms:created xsi:type="dcterms:W3CDTF">2017-04-20T15:17:24Z</dcterms:created>
  <dcterms:modified xsi:type="dcterms:W3CDTF">2019-07-25T12:17:34Z</dcterms:modified>
</cp:coreProperties>
</file>