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8_{64F24518-C3E0-46D8-BA18-D761A0E84D10}" xr6:coauthVersionLast="47" xr6:coauthVersionMax="47" xr10:uidLastSave="{00000000-0000-0000-0000-000000000000}"/>
  <bookViews>
    <workbookView xWindow="-38490" yWindow="-12840" windowWidth="19380" windowHeight="20970" firstSheet="3" activeTab="3" xr2:uid="{00000000-000D-0000-FFFF-FFFF00000000}"/>
  </bookViews>
  <sheets>
    <sheet name="Notes" sheetId="7" r:id="rId1"/>
    <sheet name="Contents" sheetId="6" r:id="rId2"/>
    <sheet name="Definitions of Symbols" sheetId="5" r:id="rId3"/>
    <sheet name="a(55) Males Ult" sheetId="1" r:id="rId4"/>
    <sheet name="a(55) Females Ult" sheetId="3" r:id="rId5"/>
  </sheets>
  <definedNames>
    <definedName name="_Toc183640612" localSheetId="2">'Definitions of Symbols'!$A$1</definedName>
    <definedName name="_Toc183640621" localSheetId="3">'a(55) Males Ult'!#REF!</definedName>
    <definedName name="_Toc183640622" localSheetId="4">'a(55) Females Ult'!$A$1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" i="3"/>
  <c r="N47" i="3"/>
  <c r="L47" i="3"/>
  <c r="M47" i="3" s="1"/>
  <c r="N46" i="3"/>
  <c r="L46" i="3"/>
  <c r="M46" i="3" s="1"/>
  <c r="N45" i="3"/>
  <c r="L45" i="3"/>
  <c r="M45" i="3" s="1"/>
  <c r="N44" i="3"/>
  <c r="L44" i="3"/>
  <c r="M44" i="3" s="1"/>
  <c r="N43" i="3"/>
  <c r="L43" i="3"/>
  <c r="M43" i="3" s="1"/>
  <c r="N42" i="3"/>
  <c r="L42" i="3"/>
  <c r="M42" i="3" s="1"/>
  <c r="N41" i="3"/>
  <c r="L41" i="3"/>
  <c r="M41" i="3" s="1"/>
  <c r="N40" i="3"/>
  <c r="L40" i="3"/>
  <c r="M40" i="3" s="1"/>
  <c r="N39" i="3"/>
  <c r="L39" i="3"/>
  <c r="M39" i="3" s="1"/>
  <c r="N38" i="3"/>
  <c r="L38" i="3"/>
  <c r="M38" i="3" s="1"/>
  <c r="N37" i="3"/>
  <c r="L37" i="3"/>
  <c r="M37" i="3" s="1"/>
  <c r="N36" i="3"/>
  <c r="L36" i="3"/>
  <c r="M36" i="3" s="1"/>
  <c r="N35" i="3"/>
  <c r="L35" i="3"/>
  <c r="M35" i="3" s="1"/>
  <c r="N34" i="3"/>
  <c r="L34" i="3"/>
  <c r="M34" i="3" s="1"/>
  <c r="N33" i="3"/>
  <c r="L33" i="3"/>
  <c r="M33" i="3" s="1"/>
  <c r="N32" i="3"/>
  <c r="L32" i="3"/>
  <c r="M32" i="3" s="1"/>
  <c r="N31" i="3"/>
  <c r="L31" i="3"/>
  <c r="M31" i="3" s="1"/>
  <c r="N30" i="3"/>
  <c r="L30" i="3"/>
  <c r="M30" i="3" s="1"/>
  <c r="N29" i="3"/>
  <c r="L29" i="3"/>
  <c r="M29" i="3" s="1"/>
  <c r="N28" i="3"/>
  <c r="L28" i="3"/>
  <c r="M28" i="3" s="1"/>
  <c r="N27" i="3"/>
  <c r="L27" i="3"/>
  <c r="M27" i="3" s="1"/>
  <c r="N26" i="3"/>
  <c r="L26" i="3"/>
  <c r="M26" i="3" s="1"/>
  <c r="N25" i="3"/>
  <c r="L25" i="3"/>
  <c r="M25" i="3" s="1"/>
  <c r="N24" i="3"/>
  <c r="L24" i="3"/>
  <c r="M24" i="3" s="1"/>
  <c r="N23" i="3"/>
  <c r="L23" i="3"/>
  <c r="M23" i="3" s="1"/>
  <c r="N22" i="3"/>
  <c r="L22" i="3"/>
  <c r="M22" i="3" s="1"/>
  <c r="N21" i="3"/>
  <c r="L21" i="3"/>
  <c r="M21" i="3" s="1"/>
  <c r="N20" i="3"/>
  <c r="L20" i="3"/>
  <c r="M20" i="3" s="1"/>
  <c r="N19" i="3"/>
  <c r="L19" i="3"/>
  <c r="M19" i="3" s="1"/>
  <c r="N18" i="3"/>
  <c r="L18" i="3"/>
  <c r="M18" i="3" s="1"/>
  <c r="N17" i="3"/>
  <c r="L17" i="3"/>
  <c r="M17" i="3" s="1"/>
  <c r="N16" i="3"/>
  <c r="L16" i="3"/>
  <c r="M16" i="3" s="1"/>
  <c r="N15" i="3"/>
  <c r="L15" i="3"/>
  <c r="M15" i="3" s="1"/>
  <c r="N14" i="3"/>
  <c r="L14" i="3"/>
  <c r="M14" i="3" s="1"/>
  <c r="N13" i="3"/>
  <c r="L13" i="3"/>
  <c r="M13" i="3" s="1"/>
  <c r="N12" i="3"/>
  <c r="L12" i="3"/>
  <c r="M12" i="3" s="1"/>
  <c r="N11" i="3"/>
  <c r="L11" i="3"/>
  <c r="M11" i="3" s="1"/>
  <c r="N10" i="3"/>
  <c r="L10" i="3"/>
  <c r="M10" i="3" s="1"/>
  <c r="N9" i="3"/>
  <c r="L9" i="3"/>
  <c r="M9" i="3" s="1"/>
  <c r="N8" i="3"/>
  <c r="L8" i="3"/>
  <c r="M8" i="3" s="1"/>
  <c r="N7" i="3"/>
  <c r="L7" i="3"/>
  <c r="M7" i="3" s="1"/>
  <c r="N6" i="3"/>
  <c r="L6" i="3"/>
  <c r="M6" i="3" s="1"/>
  <c r="N5" i="3"/>
  <c r="L5" i="3"/>
  <c r="M5" i="3" s="1"/>
  <c r="N4" i="3"/>
  <c r="L4" i="3"/>
  <c r="M4" i="3" s="1"/>
  <c r="J3" i="3"/>
  <c r="K3" i="3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3" i="1"/>
  <c r="J4" i="1"/>
  <c r="J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" i="1"/>
  <c r="M6" i="1"/>
  <c r="M7" i="1"/>
  <c r="M19" i="1"/>
  <c r="M26" i="1"/>
  <c r="M37" i="1"/>
  <c r="M39" i="1"/>
  <c r="M40" i="1"/>
  <c r="L5" i="1"/>
  <c r="M5" i="1" s="1"/>
  <c r="L6" i="1"/>
  <c r="L7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L38" i="1"/>
  <c r="M38" i="1" s="1"/>
  <c r="L39" i="1"/>
  <c r="L40" i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" i="1"/>
  <c r="M4" i="1" s="1"/>
  <c r="J4" i="3" l="1"/>
  <c r="J5" i="1"/>
  <c r="K4" i="3" l="1"/>
  <c r="J5" i="3"/>
  <c r="J6" i="1"/>
  <c r="J6" i="3" l="1"/>
  <c r="K5" i="3"/>
  <c r="J7" i="1"/>
  <c r="K6" i="3" l="1"/>
  <c r="J7" i="3"/>
  <c r="J8" i="1"/>
  <c r="K7" i="3" l="1"/>
  <c r="J8" i="3"/>
  <c r="J9" i="1"/>
  <c r="K8" i="3" l="1"/>
  <c r="J9" i="3"/>
  <c r="J10" i="1"/>
  <c r="K9" i="3" l="1"/>
  <c r="J10" i="3"/>
  <c r="J11" i="1"/>
  <c r="J11" i="3" l="1"/>
  <c r="K10" i="3"/>
  <c r="J12" i="1"/>
  <c r="J12" i="3" l="1"/>
  <c r="K11" i="3"/>
  <c r="J13" i="1"/>
  <c r="K12" i="3" l="1"/>
  <c r="J13" i="3"/>
  <c r="J14" i="1"/>
  <c r="K13" i="3" l="1"/>
  <c r="J14" i="3"/>
  <c r="J15" i="1"/>
  <c r="J15" i="3" l="1"/>
  <c r="K14" i="3"/>
  <c r="J16" i="1"/>
  <c r="K15" i="3" l="1"/>
  <c r="J16" i="3"/>
  <c r="J17" i="1"/>
  <c r="J17" i="3" l="1"/>
  <c r="K16" i="3"/>
  <c r="J18" i="1"/>
  <c r="J18" i="3" l="1"/>
  <c r="K17" i="3"/>
  <c r="J19" i="1"/>
  <c r="J19" i="3" l="1"/>
  <c r="K18" i="3"/>
  <c r="J20" i="1"/>
  <c r="K19" i="3" l="1"/>
  <c r="J20" i="3"/>
  <c r="J21" i="1"/>
  <c r="J21" i="3" l="1"/>
  <c r="K20" i="3"/>
  <c r="J22" i="1"/>
  <c r="J22" i="3" l="1"/>
  <c r="K21" i="3"/>
  <c r="J23" i="1"/>
  <c r="K22" i="3" l="1"/>
  <c r="J23" i="3"/>
  <c r="J24" i="1"/>
  <c r="J24" i="3" l="1"/>
  <c r="K23" i="3"/>
  <c r="J25" i="1"/>
  <c r="J25" i="3" l="1"/>
  <c r="K24" i="3"/>
  <c r="J26" i="1"/>
  <c r="K25" i="3" l="1"/>
  <c r="J26" i="3"/>
  <c r="J27" i="1"/>
  <c r="K26" i="3" l="1"/>
  <c r="J27" i="3"/>
  <c r="J28" i="1"/>
  <c r="J28" i="3" l="1"/>
  <c r="K27" i="3"/>
  <c r="J29" i="1"/>
  <c r="K28" i="3" l="1"/>
  <c r="J29" i="3"/>
  <c r="J30" i="1"/>
  <c r="K29" i="3" l="1"/>
  <c r="J30" i="3"/>
  <c r="J31" i="1"/>
  <c r="J31" i="3" l="1"/>
  <c r="K30" i="3"/>
  <c r="J32" i="1"/>
  <c r="K31" i="3" l="1"/>
  <c r="J32" i="3"/>
  <c r="J33" i="1"/>
  <c r="J33" i="3" l="1"/>
  <c r="K32" i="3"/>
  <c r="J34" i="1"/>
  <c r="J34" i="3" l="1"/>
  <c r="K33" i="3"/>
  <c r="J35" i="1"/>
  <c r="J35" i="3" l="1"/>
  <c r="K34" i="3"/>
  <c r="J36" i="1"/>
  <c r="K35" i="3" l="1"/>
  <c r="J36" i="3"/>
  <c r="J37" i="1"/>
  <c r="J37" i="3" l="1"/>
  <c r="K36" i="3"/>
  <c r="J38" i="1"/>
  <c r="J38" i="3" l="1"/>
  <c r="K37" i="3"/>
  <c r="J39" i="1"/>
  <c r="K38" i="3" l="1"/>
  <c r="J39" i="3"/>
  <c r="J40" i="1"/>
  <c r="J40" i="3" l="1"/>
  <c r="K39" i="3"/>
  <c r="J41" i="1"/>
  <c r="J41" i="3" l="1"/>
  <c r="K40" i="3"/>
  <c r="J42" i="1"/>
  <c r="K41" i="3" l="1"/>
  <c r="J42" i="3"/>
  <c r="J43" i="1"/>
  <c r="J43" i="3" l="1"/>
  <c r="K42" i="3"/>
  <c r="J44" i="1"/>
  <c r="J44" i="3" l="1"/>
  <c r="K43" i="3"/>
  <c r="J45" i="1"/>
  <c r="K44" i="3" l="1"/>
  <c r="J45" i="3"/>
  <c r="J46" i="1"/>
  <c r="J46" i="3" l="1"/>
  <c r="K45" i="3"/>
  <c r="J47" i="1"/>
  <c r="J47" i="3" l="1"/>
  <c r="K47" i="3" s="1"/>
  <c r="K46" i="3"/>
</calcChain>
</file>

<file path=xl/sharedStrings.xml><?xml version="1.0" encoding="utf-8"?>
<sst xmlns="http://schemas.openxmlformats.org/spreadsheetml/2006/main" count="66" uniqueCount="43">
  <si>
    <t>Age</t>
  </si>
  <si>
    <t>Definitions of Symbols</t>
  </si>
  <si>
    <r>
      <t>Australian Life Tables 2020-22</t>
    </r>
    <r>
      <rPr>
        <sz val="10"/>
        <color rgb="FF000000"/>
        <rFont val="Arial"/>
        <family val="2"/>
      </rPr>
      <t xml:space="preserve"> sets out the following functions</t>
    </r>
    <r>
      <rPr>
        <i/>
        <sz val="10"/>
        <color rgb="FF000000"/>
        <rFont val="Arial"/>
        <family val="2"/>
      </rPr>
      <t>:</t>
    </r>
  </si>
  <si>
    <r>
      <t xml:space="preserve">the number of persons surviving to exact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out of 100,000 births</t>
    </r>
  </si>
  <si>
    <r>
      <t xml:space="preserve">the probability of a person aged exactly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surviving the year to age (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+ 1</t>
    </r>
    <r>
      <rPr>
        <sz val="10"/>
        <color rgb="FF000000"/>
        <rFont val="Arial"/>
        <family val="2"/>
      </rPr>
      <t xml:space="preserve">) </t>
    </r>
  </si>
  <si>
    <r>
      <t xml:space="preserve">the probability of a person aged exactly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dying before reaching age (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+ 1</t>
    </r>
    <r>
      <rPr>
        <sz val="10"/>
        <color rgb="FF000000"/>
        <rFont val="Arial"/>
        <family val="2"/>
      </rPr>
      <t xml:space="preserve">) </t>
    </r>
  </si>
  <si>
    <r>
      <t xml:space="preserve">the force (or instantaneous rate) of mortality at exact age </t>
    </r>
    <r>
      <rPr>
        <i/>
        <sz val="11"/>
        <color rgb="FF000000"/>
        <rFont val="Times New Roman"/>
        <family val="1"/>
      </rPr>
      <t>x</t>
    </r>
  </si>
  <si>
    <r>
      <t xml:space="preserve">the complete expectation of life (that is, the average number of years lived after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) of persons aged exactly 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</t>
    </r>
  </si>
  <si>
    <t>NOTE:</t>
  </si>
  <si>
    <t>Figures in the Tables are rounded and hence the usual identities between these functions may not be satisfied exactly.</t>
  </si>
  <si>
    <r>
      <t>p</t>
    </r>
    <r>
      <rPr>
        <i/>
        <vertAlign val="subscript"/>
        <sz val="11"/>
        <color theme="1"/>
        <rFont val="Times New Roman"/>
        <family val="1"/>
      </rPr>
      <t>x</t>
    </r>
  </si>
  <si>
    <r>
      <t>q</t>
    </r>
    <r>
      <rPr>
        <i/>
        <vertAlign val="subscript"/>
        <sz val="11"/>
        <color theme="1"/>
        <rFont val="Times New Roman"/>
        <family val="1"/>
      </rPr>
      <t>x</t>
    </r>
  </si>
  <si>
    <r>
      <t>µ</t>
    </r>
    <r>
      <rPr>
        <i/>
        <vertAlign val="subscript"/>
        <sz val="11"/>
        <color theme="1"/>
        <rFont val="Times New Roman"/>
        <family val="1"/>
      </rPr>
      <t>x</t>
    </r>
  </si>
  <si>
    <r>
      <t xml:space="preserve"> e̊</t>
    </r>
    <r>
      <rPr>
        <i/>
        <vertAlign val="subscript"/>
        <sz val="11"/>
        <color theme="1"/>
        <rFont val="Times New Roman"/>
        <family val="1"/>
      </rPr>
      <t>x</t>
    </r>
  </si>
  <si>
    <r>
      <t>L</t>
    </r>
    <r>
      <rPr>
        <i/>
        <vertAlign val="subscript"/>
        <sz val="11"/>
        <color theme="1"/>
        <rFont val="Times New Roman"/>
        <family val="1"/>
      </rPr>
      <t>x</t>
    </r>
  </si>
  <si>
    <r>
      <t>T</t>
    </r>
    <r>
      <rPr>
        <i/>
        <vertAlign val="subscript"/>
        <sz val="11"/>
        <color theme="1"/>
        <rFont val="Times New Roman"/>
        <family val="1"/>
      </rPr>
      <t>x</t>
    </r>
  </si>
  <si>
    <r>
      <t>l</t>
    </r>
    <r>
      <rPr>
        <i/>
        <vertAlign val="subscript"/>
        <sz val="11"/>
        <rFont val="Times New Roman"/>
        <family val="1"/>
      </rPr>
      <t>x</t>
    </r>
  </si>
  <si>
    <r>
      <t>d</t>
    </r>
    <r>
      <rPr>
        <i/>
        <vertAlign val="subscript"/>
        <sz val="11"/>
        <rFont val="Times New Roman"/>
        <family val="1"/>
      </rPr>
      <t>x</t>
    </r>
  </si>
  <si>
    <r>
      <t xml:space="preserve">the total number of years of life experienced after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by </t>
    </r>
    <r>
      <rPr>
        <i/>
        <sz val="11"/>
        <color rgb="FF000000"/>
        <rFont val="Times New Roman"/>
        <family val="1"/>
      </rPr>
      <t>l</t>
    </r>
    <r>
      <rPr>
        <i/>
        <vertAlign val="subscript"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persons aged exactly </t>
    </r>
    <r>
      <rPr>
        <i/>
        <sz val="11"/>
        <color rgb="FF000000"/>
        <rFont val="Times New Roman"/>
        <family val="1"/>
      </rPr>
      <t>x</t>
    </r>
  </si>
  <si>
    <r>
      <t xml:space="preserve">the number of deaths in the year of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to (</t>
    </r>
    <r>
      <rPr>
        <i/>
        <sz val="11"/>
        <color rgb="FF000000"/>
        <rFont val="Times New Roman"/>
        <family val="1"/>
      </rPr>
      <t>x</t>
    </r>
    <r>
      <rPr>
        <i/>
        <sz val="10"/>
        <color rgb="FF000000"/>
        <rFont val="Arial"/>
        <family val="2"/>
      </rPr>
      <t xml:space="preserve"> + 1</t>
    </r>
    <r>
      <rPr>
        <sz val="10"/>
        <color rgb="FF000000"/>
        <rFont val="Arial"/>
        <family val="2"/>
      </rPr>
      <t>) among the</t>
    </r>
    <r>
      <rPr>
        <i/>
        <sz val="10"/>
        <color rgb="FF000000"/>
        <rFont val="Arial"/>
        <family val="2"/>
      </rPr>
      <t xml:space="preserve"> </t>
    </r>
    <r>
      <rPr>
        <i/>
        <sz val="11"/>
        <color rgb="FF000000"/>
        <rFont val="Times New Roman"/>
        <family val="1"/>
      </rPr>
      <t>l</t>
    </r>
    <r>
      <rPr>
        <i/>
        <vertAlign val="subscript"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persons who are alive at the beginning of that year</t>
    </r>
  </si>
  <si>
    <r>
      <t xml:space="preserve">the total number of years of life experienced between age </t>
    </r>
    <r>
      <rPr>
        <i/>
        <sz val="11"/>
        <color rgb="FF000000"/>
        <rFont val="Times New Roman"/>
        <family val="1"/>
      </rPr>
      <t>x</t>
    </r>
    <r>
      <rPr>
        <sz val="10"/>
        <color rgb="FF000000"/>
        <rFont val="Arial"/>
        <family val="2"/>
      </rPr>
      <t xml:space="preserve"> and (x + 1) by  persons aged exactly </t>
    </r>
    <r>
      <rPr>
        <i/>
        <sz val="11"/>
        <color rgb="FF000000"/>
        <rFont val="Times New Roman"/>
        <family val="1"/>
      </rPr>
      <t>x</t>
    </r>
  </si>
  <si>
    <t>Contents</t>
  </si>
  <si>
    <t>Sheet name</t>
  </si>
  <si>
    <t>Description</t>
  </si>
  <si>
    <t>Description of the symbols used in the headings of the Australian Life Tables</t>
  </si>
  <si>
    <t>v</t>
  </si>
  <si>
    <t>Sourced from :</t>
  </si>
  <si>
    <t xml:space="preserve"> Life and other contingencies </t>
  </si>
  <si>
    <t xml:space="preserve">Alistair Neill </t>
  </si>
  <si>
    <t>1986 reprint page 434-438</t>
  </si>
  <si>
    <t>a(55) Males Ultimate</t>
  </si>
  <si>
    <t>UK pensioner mortality : males</t>
  </si>
  <si>
    <t>a(55) Females Ultimate</t>
  </si>
  <si>
    <t>UK pensioner mortality : females</t>
  </si>
  <si>
    <r>
      <t>a</t>
    </r>
    <r>
      <rPr>
        <i/>
        <vertAlign val="subscript"/>
        <sz val="11"/>
        <color theme="1"/>
        <rFont val="Times New Roman"/>
        <family val="1"/>
      </rPr>
      <t>x</t>
    </r>
  </si>
  <si>
    <t>a(55) Ult Males 4%</t>
  </si>
  <si>
    <t>Check</t>
  </si>
  <si>
    <t>qx contribution to earnings</t>
  </si>
  <si>
    <t>lx</t>
  </si>
  <si>
    <t>checksum</t>
  </si>
  <si>
    <t>checkSum</t>
  </si>
  <si>
    <t>a(55) Ult Females 4%</t>
  </si>
  <si>
    <t>Inc to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</si>
</sst>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00"/>
    <numFmt numFmtId="168" formatCode="_-* #,##0.00000_-;\-* #,##0.00000_-;_-* &quot;-&quot;??_-;_-@_-"/>
    <numFmt numFmtId="173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Arial"/>
      <family val="2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i/>
      <vertAlign val="subscript"/>
      <sz val="11"/>
      <color rgb="FF000000"/>
      <name val="Times New Roman"/>
      <family val="1"/>
    </font>
    <font>
      <b/>
      <sz val="14"/>
      <color rgb="FF2A845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rgb="FF0E3044"/>
      <name val="Arial"/>
      <family val="2"/>
    </font>
    <font>
      <sz val="10"/>
      <color rgb="FF0E3044"/>
      <name val="Arial"/>
      <family val="2"/>
    </font>
    <font>
      <b/>
      <sz val="36"/>
      <color rgb="FF2A8452"/>
      <name val="Arial"/>
      <family val="2"/>
    </font>
    <font>
      <b/>
      <sz val="12"/>
      <color rgb="FF2A845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5" fillId="0" borderId="7" xfId="0" applyFont="1" applyBorder="1"/>
    <xf numFmtId="164" fontId="5" fillId="0" borderId="0" xfId="1" applyNumberFormat="1" applyFont="1" applyBorder="1"/>
    <xf numFmtId="165" fontId="5" fillId="0" borderId="0" xfId="0" applyNumberFormat="1" applyFont="1"/>
    <xf numFmtId="2" fontId="5" fillId="0" borderId="0" xfId="0" applyNumberFormat="1" applyFont="1"/>
    <xf numFmtId="164" fontId="5" fillId="0" borderId="8" xfId="1" applyNumberFormat="1" applyFont="1" applyBorder="1"/>
    <xf numFmtId="0" fontId="9" fillId="0" borderId="4" xfId="2" applyFont="1" applyBorder="1" applyAlignment="1">
      <alignment horizontal="center"/>
    </xf>
    <xf numFmtId="0" fontId="11" fillId="0" borderId="0" xfId="0" applyFont="1"/>
    <xf numFmtId="0" fontId="10" fillId="0" borderId="0" xfId="0" applyFont="1"/>
    <xf numFmtId="0" fontId="7" fillId="0" borderId="0" xfId="0" applyFont="1"/>
    <xf numFmtId="0" fontId="15" fillId="0" borderId="0" xfId="0" applyFont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19" fillId="0" borderId="0" xfId="0" applyFont="1" applyAlignment="1">
      <alignment vertical="center"/>
    </xf>
    <xf numFmtId="0" fontId="10" fillId="0" borderId="2" xfId="0" applyFont="1" applyBorder="1" applyAlignment="1">
      <alignment horizontal="justify" vertical="center"/>
    </xf>
    <xf numFmtId="0" fontId="16" fillId="0" borderId="10" xfId="2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6" fillId="0" borderId="9" xfId="2" applyFont="1" applyBorder="1" applyAlignment="1">
      <alignment horizontal="center"/>
    </xf>
    <xf numFmtId="0" fontId="11" fillId="0" borderId="9" xfId="0" applyFont="1" applyBorder="1" applyAlignment="1">
      <alignment horizontal="justify" vertical="center"/>
    </xf>
    <xf numFmtId="0" fontId="11" fillId="0" borderId="10" xfId="0" applyFont="1" applyBorder="1" applyAlignment="1">
      <alignment horizontal="justify" vertical="center"/>
    </xf>
    <xf numFmtId="0" fontId="11" fillId="0" borderId="11" xfId="0" applyFont="1" applyBorder="1" applyAlignment="1">
      <alignment horizontal="justify" vertical="center"/>
    </xf>
    <xf numFmtId="0" fontId="0" fillId="0" borderId="12" xfId="0" applyBorder="1"/>
    <xf numFmtId="0" fontId="0" fillId="0" borderId="7" xfId="0" applyBorder="1"/>
    <xf numFmtId="0" fontId="19" fillId="0" borderId="3" xfId="0" applyFont="1" applyBorder="1" applyAlignment="1">
      <alignment vertical="center"/>
    </xf>
    <xf numFmtId="0" fontId="0" fillId="0" borderId="10" xfId="0" applyBorder="1"/>
    <xf numFmtId="0" fontId="20" fillId="0" borderId="0" xfId="0" applyFont="1" applyAlignment="1">
      <alignment horizontal="justify" vertical="center"/>
    </xf>
    <xf numFmtId="0" fontId="21" fillId="0" borderId="0" xfId="4"/>
    <xf numFmtId="0" fontId="22" fillId="2" borderId="0" xfId="6" applyFill="1" applyAlignment="1" applyProtection="1">
      <alignment vertical="justify" wrapText="1"/>
    </xf>
    <xf numFmtId="0" fontId="3" fillId="2" borderId="0" xfId="2" applyFont="1" applyFill="1" applyAlignment="1">
      <alignment vertical="justify" wrapText="1"/>
    </xf>
    <xf numFmtId="0" fontId="2" fillId="0" borderId="0" xfId="2"/>
    <xf numFmtId="0" fontId="3" fillId="2" borderId="0" xfId="2" applyFont="1" applyFill="1"/>
    <xf numFmtId="0" fontId="3" fillId="2" borderId="0" xfId="2" applyFont="1" applyFill="1" applyAlignment="1">
      <alignment horizontal="center" vertical="justify" wrapText="1"/>
    </xf>
    <xf numFmtId="0" fontId="3" fillId="2" borderId="0" xfId="2" applyFont="1" applyFill="1" applyAlignment="1">
      <alignment vertical="top"/>
    </xf>
    <xf numFmtId="0" fontId="8" fillId="2" borderId="0" xfId="2" applyFont="1" applyFill="1" applyAlignment="1">
      <alignment horizontal="justify" vertical="justify" wrapText="1"/>
    </xf>
    <xf numFmtId="0" fontId="3" fillId="2" borderId="0" xfId="2" applyFont="1" applyFill="1" applyAlignment="1">
      <alignment horizontal="justify" vertical="justify"/>
    </xf>
    <xf numFmtId="0" fontId="22" fillId="2" borderId="0" xfId="6" applyFill="1" applyAlignment="1" applyProtection="1"/>
    <xf numFmtId="0" fontId="20" fillId="2" borderId="0" xfId="2" applyFont="1" applyFill="1" applyAlignment="1">
      <alignment wrapText="1"/>
    </xf>
    <xf numFmtId="0" fontId="22" fillId="2" borderId="0" xfId="6" applyFill="1" applyAlignment="1" applyProtection="1">
      <alignment wrapText="1"/>
    </xf>
    <xf numFmtId="0" fontId="21" fillId="0" borderId="0" xfId="4" applyAlignment="1">
      <alignment vertical="center"/>
    </xf>
    <xf numFmtId="0" fontId="3" fillId="2" borderId="0" xfId="2" applyFont="1" applyFill="1" applyAlignment="1">
      <alignment vertical="justify"/>
    </xf>
    <xf numFmtId="0" fontId="22" fillId="2" borderId="0" xfId="6" applyFill="1" applyAlignment="1" applyProtection="1">
      <alignment vertical="justify"/>
    </xf>
    <xf numFmtId="0" fontId="23" fillId="2" borderId="0" xfId="2" applyFont="1" applyFill="1" applyAlignment="1">
      <alignment vertical="justify"/>
    </xf>
    <xf numFmtId="0" fontId="24" fillId="2" borderId="0" xfId="2" applyFont="1" applyFill="1" applyAlignment="1">
      <alignment vertical="justify"/>
    </xf>
    <xf numFmtId="0" fontId="6" fillId="2" borderId="0" xfId="2" applyFont="1" applyFill="1" applyAlignment="1">
      <alignment vertical="justify" wrapText="1"/>
    </xf>
    <xf numFmtId="0" fontId="20" fillId="2" borderId="0" xfId="2" applyFont="1" applyFill="1"/>
    <xf numFmtId="0" fontId="23" fillId="2" borderId="0" xfId="2" applyFont="1" applyFill="1" applyAlignment="1">
      <alignment vertical="justify" wrapText="1"/>
    </xf>
    <xf numFmtId="0" fontId="3" fillId="2" borderId="0" xfId="2" applyFont="1" applyFill="1" applyAlignment="1">
      <alignment wrapText="1"/>
    </xf>
    <xf numFmtId="0" fontId="21" fillId="0" borderId="0" xfId="4" applyAlignment="1"/>
    <xf numFmtId="0" fontId="25" fillId="0" borderId="0" xfId="0" applyFont="1" applyAlignment="1">
      <alignment vertical="center"/>
    </xf>
    <xf numFmtId="0" fontId="0" fillId="0" borderId="9" xfId="0" applyBorder="1"/>
    <xf numFmtId="0" fontId="26" fillId="0" borderId="13" xfId="0" applyFont="1" applyBorder="1" applyAlignment="1">
      <alignment vertical="center"/>
    </xf>
    <xf numFmtId="168" fontId="4" fillId="0" borderId="0" xfId="0" applyNumberFormat="1" applyFont="1"/>
    <xf numFmtId="0" fontId="19" fillId="0" borderId="1" xfId="0" applyFont="1" applyBorder="1" applyAlignment="1">
      <alignment horizontal="center" vertical="center"/>
    </xf>
    <xf numFmtId="0" fontId="2" fillId="2" borderId="0" xfId="2" applyFont="1" applyFill="1" applyAlignment="1">
      <alignment vertical="justify" wrapText="1"/>
    </xf>
    <xf numFmtId="9" fontId="4" fillId="0" borderId="0" xfId="0" applyNumberFormat="1" applyFont="1"/>
    <xf numFmtId="2" fontId="4" fillId="0" borderId="0" xfId="0" applyNumberFormat="1" applyFont="1"/>
    <xf numFmtId="173" fontId="4" fillId="0" borderId="0" xfId="7" applyNumberFormat="1" applyFont="1"/>
    <xf numFmtId="0" fontId="4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173" fontId="5" fillId="0" borderId="0" xfId="7" applyNumberFormat="1" applyFont="1" applyBorder="1"/>
  </cellXfs>
  <cellStyles count="8">
    <cellStyle name="Comma" xfId="1" builtinId="3"/>
    <cellStyle name="Comma 2" xfId="3" xr:uid="{F39DF6C6-60F0-4E31-8C74-1A4185E700D8}"/>
    <cellStyle name="Hyperlink" xfId="4" builtinId="8"/>
    <cellStyle name="Hyperlink 2" xfId="6" xr:uid="{D8FC587A-2AAF-4A52-A587-48A4BB683EF7}"/>
    <cellStyle name="Normal" xfId="0" builtinId="0"/>
    <cellStyle name="Normal 2" xfId="2" xr:uid="{355AE86D-63EC-40A5-9701-8041466ECFEC}"/>
    <cellStyle name="Normal 2 2" xfId="5" xr:uid="{0E0DEA2A-AE48-41F2-B60B-0DE848699434}"/>
    <cellStyle name="Percent" xfId="7" builtinId="5"/>
  </cellStyles>
  <dxfs count="0"/>
  <tableStyles count="0" defaultTableStyle="TableStyleMedium2" defaultPivotStyle="PivotStyleLight16"/>
  <colors>
    <mruColors>
      <color rgb="FF2A84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724B-C47E-421C-8999-977895B51DC1}">
  <dimension ref="A1:C58"/>
  <sheetViews>
    <sheetView showGridLines="0" workbookViewId="0">
      <selection activeCell="A17" sqref="A17"/>
    </sheetView>
  </sheetViews>
  <sheetFormatPr defaultRowHeight="15" x14ac:dyDescent="0.25"/>
  <cols>
    <col min="1" max="1" width="103.85546875" bestFit="1" customWidth="1"/>
    <col min="2" max="6" width="9.140625" customWidth="1"/>
  </cols>
  <sheetData>
    <row r="1" spans="1:3" ht="45" x14ac:dyDescent="0.25">
      <c r="A1" s="51" t="s">
        <v>26</v>
      </c>
    </row>
    <row r="2" spans="1:3" ht="45" x14ac:dyDescent="0.25">
      <c r="A2" s="51" t="s">
        <v>27</v>
      </c>
    </row>
    <row r="3" spans="1:3" ht="45" x14ac:dyDescent="0.25">
      <c r="A3" s="51" t="s">
        <v>28</v>
      </c>
    </row>
    <row r="4" spans="1:3" ht="45" x14ac:dyDescent="0.25">
      <c r="A4" s="51" t="s">
        <v>29</v>
      </c>
    </row>
    <row r="6" spans="1:3" x14ac:dyDescent="0.25">
      <c r="A6" s="44"/>
      <c r="B6" s="44"/>
      <c r="C6" s="45"/>
    </row>
    <row r="7" spans="1:3" x14ac:dyDescent="0.25">
      <c r="A7" s="47"/>
      <c r="B7" s="47"/>
      <c r="C7" s="47"/>
    </row>
    <row r="8" spans="1:3" x14ac:dyDescent="0.25">
      <c r="A8" s="47"/>
      <c r="B8" s="47"/>
      <c r="C8" s="47"/>
    </row>
    <row r="9" spans="1:3" x14ac:dyDescent="0.25">
      <c r="A9" s="28"/>
      <c r="B9" s="39"/>
      <c r="C9" s="39"/>
    </row>
    <row r="10" spans="1:3" x14ac:dyDescent="0.25">
      <c r="A10" s="40"/>
      <c r="B10" s="40"/>
      <c r="C10" s="40"/>
    </row>
    <row r="11" spans="1:3" x14ac:dyDescent="0.25">
      <c r="A11" s="31"/>
      <c r="B11" s="31"/>
      <c r="C11" s="31"/>
    </row>
    <row r="12" spans="1:3" x14ac:dyDescent="0.25">
      <c r="A12" s="31"/>
      <c r="B12" s="31"/>
      <c r="C12" s="31"/>
    </row>
    <row r="13" spans="1:3" x14ac:dyDescent="0.25">
      <c r="A13" s="56" t="s">
        <v>25</v>
      </c>
      <c r="B13" s="31"/>
      <c r="C13" s="31"/>
    </row>
    <row r="14" spans="1:3" x14ac:dyDescent="0.25">
      <c r="A14" s="46"/>
      <c r="B14" s="46"/>
      <c r="C14" s="46"/>
    </row>
    <row r="15" spans="1:3" x14ac:dyDescent="0.25">
      <c r="A15" s="31"/>
      <c r="B15" s="31"/>
      <c r="C15" s="31"/>
    </row>
    <row r="16" spans="1:3" x14ac:dyDescent="0.25">
      <c r="A16" s="31"/>
      <c r="B16" s="31"/>
      <c r="C16" s="31"/>
    </row>
    <row r="17" spans="1:3" x14ac:dyDescent="0.25">
      <c r="A17" s="31"/>
      <c r="B17" s="31"/>
      <c r="C17" s="31"/>
    </row>
    <row r="18" spans="1:3" x14ac:dyDescent="0.25">
      <c r="A18" s="46"/>
      <c r="B18" s="46"/>
      <c r="C18" s="46"/>
    </row>
    <row r="19" spans="1:3" x14ac:dyDescent="0.25">
      <c r="A19" s="46"/>
      <c r="B19" s="46"/>
      <c r="C19" s="46"/>
    </row>
    <row r="20" spans="1:3" x14ac:dyDescent="0.25">
      <c r="A20" s="31"/>
      <c r="B20" s="31"/>
      <c r="C20" s="31"/>
    </row>
    <row r="21" spans="1:3" x14ac:dyDescent="0.25">
      <c r="A21" s="46"/>
      <c r="B21" s="46"/>
      <c r="C21" s="46"/>
    </row>
    <row r="22" spans="1:3" x14ac:dyDescent="0.25">
      <c r="A22" s="46"/>
      <c r="B22" s="46"/>
      <c r="C22" s="46"/>
    </row>
    <row r="23" spans="1:3" x14ac:dyDescent="0.25">
      <c r="A23" s="46"/>
      <c r="B23" s="46"/>
      <c r="C23" s="46"/>
    </row>
    <row r="24" spans="1:3" x14ac:dyDescent="0.25">
      <c r="A24" s="48"/>
      <c r="B24" s="48"/>
      <c r="C24" s="48"/>
    </row>
    <row r="25" spans="1:3" x14ac:dyDescent="0.25">
      <c r="A25" s="31"/>
      <c r="B25" s="31"/>
      <c r="C25" s="31"/>
    </row>
    <row r="26" spans="1:3" x14ac:dyDescent="0.25">
      <c r="A26" s="41"/>
      <c r="B26" s="41"/>
      <c r="C26" s="41"/>
    </row>
    <row r="27" spans="1:3" x14ac:dyDescent="0.25">
      <c r="A27" s="29"/>
      <c r="B27" s="34"/>
      <c r="C27" s="34"/>
    </row>
    <row r="28" spans="1:3" x14ac:dyDescent="0.25">
      <c r="A28" s="44"/>
      <c r="B28" s="44"/>
      <c r="C28" s="45"/>
    </row>
    <row r="29" spans="1:3" x14ac:dyDescent="0.25">
      <c r="A29" s="49"/>
      <c r="B29" s="49"/>
      <c r="C29" s="33"/>
    </row>
    <row r="30" spans="1:3" x14ac:dyDescent="0.25">
      <c r="A30" s="31"/>
      <c r="B30" s="42"/>
      <c r="C30" s="42"/>
    </row>
    <row r="31" spans="1:3" x14ac:dyDescent="0.25">
      <c r="A31" s="48"/>
      <c r="B31" s="48"/>
      <c r="C31" s="45"/>
    </row>
    <row r="32" spans="1:3" x14ac:dyDescent="0.25">
      <c r="A32" s="49"/>
      <c r="B32" s="49"/>
      <c r="C32" s="33"/>
    </row>
    <row r="33" spans="1:3" x14ac:dyDescent="0.25">
      <c r="A33" s="31"/>
      <c r="B33" s="42"/>
      <c r="C33" s="42"/>
    </row>
    <row r="34" spans="1:3" x14ac:dyDescent="0.25">
      <c r="A34" s="48"/>
      <c r="B34" s="48"/>
      <c r="C34" s="45"/>
    </row>
    <row r="35" spans="1:3" x14ac:dyDescent="0.25">
      <c r="A35" s="31"/>
      <c r="B35" s="31"/>
      <c r="C35" s="42"/>
    </row>
    <row r="36" spans="1:3" x14ac:dyDescent="0.25">
      <c r="A36" s="35"/>
      <c r="B36" s="36"/>
      <c r="C36" s="37"/>
    </row>
    <row r="37" spans="1:3" x14ac:dyDescent="0.25">
      <c r="A37" s="31"/>
      <c r="B37" s="31"/>
      <c r="C37" s="42"/>
    </row>
    <row r="38" spans="1:3" x14ac:dyDescent="0.25">
      <c r="A38" s="31"/>
      <c r="B38" s="42"/>
      <c r="C38" s="42"/>
    </row>
    <row r="39" spans="1:3" x14ac:dyDescent="0.25">
      <c r="A39" s="44"/>
      <c r="B39" s="44"/>
      <c r="C39" s="45"/>
    </row>
    <row r="40" spans="1:3" x14ac:dyDescent="0.25">
      <c r="A40" s="49"/>
      <c r="B40" s="49"/>
      <c r="C40" s="33"/>
    </row>
    <row r="41" spans="1:3" x14ac:dyDescent="0.25">
      <c r="A41" s="31"/>
      <c r="B41" s="42"/>
      <c r="C41" s="42"/>
    </row>
    <row r="42" spans="1:3" x14ac:dyDescent="0.25">
      <c r="A42" s="44"/>
      <c r="B42" s="44"/>
      <c r="C42" s="45"/>
    </row>
    <row r="43" spans="1:3" x14ac:dyDescent="0.25">
      <c r="A43" s="8"/>
      <c r="B43" s="31"/>
      <c r="C43" s="42"/>
    </row>
    <row r="44" spans="1:3" x14ac:dyDescent="0.25">
      <c r="A44" s="8"/>
      <c r="B44" s="30"/>
      <c r="C44" s="43"/>
    </row>
    <row r="45" spans="1:3" x14ac:dyDescent="0.25">
      <c r="A45" s="8"/>
      <c r="B45" s="37"/>
      <c r="C45" s="37"/>
    </row>
    <row r="46" spans="1:3" x14ac:dyDescent="0.25">
      <c r="A46" s="8"/>
      <c r="B46" s="42"/>
      <c r="C46" s="42"/>
    </row>
    <row r="47" spans="1:3" x14ac:dyDescent="0.25">
      <c r="A47" s="8"/>
      <c r="B47" s="42"/>
      <c r="C47" s="42"/>
    </row>
    <row r="48" spans="1:3" x14ac:dyDescent="0.25">
      <c r="A48" s="8"/>
      <c r="B48" s="42"/>
      <c r="C48" s="42"/>
    </row>
    <row r="49" spans="1:3" x14ac:dyDescent="0.25">
      <c r="A49" s="50"/>
      <c r="B49" s="42"/>
      <c r="C49" s="42"/>
    </row>
    <row r="51" spans="1:3" x14ac:dyDescent="0.25">
      <c r="A51" s="33"/>
      <c r="B51" s="32"/>
      <c r="C51" s="32"/>
    </row>
    <row r="52" spans="1:3" x14ac:dyDescent="0.25">
      <c r="A52" s="38"/>
      <c r="B52" s="32"/>
      <c r="C52" s="32"/>
    </row>
    <row r="54" spans="1:3" x14ac:dyDescent="0.25">
      <c r="A54" s="33"/>
      <c r="B54" s="32"/>
      <c r="C54" s="32"/>
    </row>
    <row r="55" spans="1:3" x14ac:dyDescent="0.25">
      <c r="A55" s="33"/>
      <c r="B55" s="32"/>
      <c r="C55" s="32"/>
    </row>
    <row r="56" spans="1:3" x14ac:dyDescent="0.25">
      <c r="A56" s="31"/>
      <c r="B56" s="42"/>
      <c r="C56" s="42"/>
    </row>
    <row r="57" spans="1:3" x14ac:dyDescent="0.25">
      <c r="A57" s="42"/>
      <c r="B57" s="42"/>
      <c r="C57" s="42"/>
    </row>
    <row r="58" spans="1:3" x14ac:dyDescent="0.25">
      <c r="A58" s="42"/>
      <c r="B58" s="42"/>
      <c r="C58" s="42"/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6007-7095-4824-9A55-08AB09E5E9D7}">
  <dimension ref="A1:B5"/>
  <sheetViews>
    <sheetView showGridLines="0" workbookViewId="0">
      <selection activeCell="B6" sqref="B6"/>
    </sheetView>
  </sheetViews>
  <sheetFormatPr defaultRowHeight="15" x14ac:dyDescent="0.25"/>
  <cols>
    <col min="1" max="1" width="27.5703125" bestFit="1" customWidth="1"/>
    <col min="2" max="2" width="97" bestFit="1" customWidth="1"/>
  </cols>
  <sheetData>
    <row r="1" spans="1:2" ht="18" x14ac:dyDescent="0.25">
      <c r="A1" s="26" t="s">
        <v>21</v>
      </c>
    </row>
    <row r="2" spans="1:2" ht="15.75" x14ac:dyDescent="0.25">
      <c r="A2" s="53" t="s">
        <v>22</v>
      </c>
      <c r="B2" s="53" t="s">
        <v>23</v>
      </c>
    </row>
    <row r="3" spans="1:2" x14ac:dyDescent="0.25">
      <c r="A3" s="24" t="s">
        <v>1</v>
      </c>
      <c r="B3" s="52" t="s">
        <v>24</v>
      </c>
    </row>
    <row r="4" spans="1:2" x14ac:dyDescent="0.25">
      <c r="A4" s="25" t="s">
        <v>30</v>
      </c>
      <c r="B4" s="27" t="s">
        <v>31</v>
      </c>
    </row>
    <row r="5" spans="1:2" x14ac:dyDescent="0.25">
      <c r="A5" s="25" t="s">
        <v>32</v>
      </c>
      <c r="B5" s="27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844D-7899-4197-9804-A2A67142211C}">
  <dimension ref="A1:E11"/>
  <sheetViews>
    <sheetView showGridLines="0" workbookViewId="0">
      <selection activeCell="B35" sqref="B35"/>
    </sheetView>
  </sheetViews>
  <sheetFormatPr defaultColWidth="9.140625" defaultRowHeight="15" x14ac:dyDescent="0.25"/>
  <cols>
    <col min="2" max="2" width="101.140625" customWidth="1"/>
  </cols>
  <sheetData>
    <row r="1" spans="1:5" ht="18" x14ac:dyDescent="0.25">
      <c r="A1" s="15" t="s">
        <v>1</v>
      </c>
    </row>
    <row r="2" spans="1:5" x14ac:dyDescent="0.25">
      <c r="A2" s="9" t="s">
        <v>2</v>
      </c>
    </row>
    <row r="3" spans="1:5" ht="16.5" x14ac:dyDescent="0.3">
      <c r="A3" s="20" t="s">
        <v>16</v>
      </c>
      <c r="B3" s="21" t="s">
        <v>3</v>
      </c>
    </row>
    <row r="4" spans="1:5" ht="16.5" x14ac:dyDescent="0.3">
      <c r="A4" s="17" t="s">
        <v>17</v>
      </c>
      <c r="B4" s="22" t="s">
        <v>19</v>
      </c>
    </row>
    <row r="5" spans="1:5" ht="16.5" x14ac:dyDescent="0.3">
      <c r="A5" s="18" t="s">
        <v>10</v>
      </c>
      <c r="B5" s="22" t="s">
        <v>4</v>
      </c>
    </row>
    <row r="6" spans="1:5" ht="16.5" x14ac:dyDescent="0.3">
      <c r="A6" s="18" t="s">
        <v>11</v>
      </c>
      <c r="B6" s="22" t="s">
        <v>5</v>
      </c>
    </row>
    <row r="7" spans="1:5" ht="16.5" x14ac:dyDescent="0.3">
      <c r="A7" s="18" t="s">
        <v>12</v>
      </c>
      <c r="B7" s="22" t="s">
        <v>6</v>
      </c>
    </row>
    <row r="8" spans="1:5" ht="16.5" x14ac:dyDescent="0.3">
      <c r="A8" s="18" t="s">
        <v>13</v>
      </c>
      <c r="B8" s="22" t="s">
        <v>7</v>
      </c>
      <c r="D8" s="10"/>
      <c r="E8" s="11"/>
    </row>
    <row r="9" spans="1:5" ht="16.5" x14ac:dyDescent="0.3">
      <c r="A9" s="18" t="s">
        <v>14</v>
      </c>
      <c r="B9" s="22" t="s">
        <v>20</v>
      </c>
    </row>
    <row r="10" spans="1:5" ht="16.5" x14ac:dyDescent="0.3">
      <c r="A10" s="19" t="s">
        <v>15</v>
      </c>
      <c r="B10" s="23" t="s">
        <v>18</v>
      </c>
    </row>
    <row r="11" spans="1:5" ht="25.5" x14ac:dyDescent="0.25">
      <c r="A11" s="16" t="s">
        <v>8</v>
      </c>
      <c r="B11" s="16" t="s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showGridLines="0" tabSelected="1" zoomScaleNormal="100" workbookViewId="0">
      <selection activeCell="O2" sqref="O2:O47"/>
    </sheetView>
  </sheetViews>
  <sheetFormatPr defaultColWidth="9.140625" defaultRowHeight="14.25" x14ac:dyDescent="0.2"/>
  <cols>
    <col min="1" max="1" width="9.140625" style="1"/>
    <col min="2" max="2" width="11" style="1" bestFit="1" customWidth="1"/>
    <col min="3" max="3" width="9.140625" style="1"/>
    <col min="4" max="4" width="9.42578125" style="1" bestFit="1" customWidth="1"/>
    <col min="5" max="5" width="9.5703125" style="1" bestFit="1" customWidth="1"/>
    <col min="6" max="7" width="9.140625" style="1"/>
    <col min="8" max="8" width="10" style="1" bestFit="1" customWidth="1"/>
    <col min="9" max="9" width="12.42578125" style="1" bestFit="1" customWidth="1"/>
    <col min="10" max="10" width="13.7109375" style="1" bestFit="1" customWidth="1"/>
    <col min="11" max="11" width="9.140625" style="1"/>
    <col min="12" max="12" width="14" style="1" bestFit="1" customWidth="1"/>
    <col min="13" max="16" width="9.85546875" style="1" bestFit="1" customWidth="1"/>
    <col min="17" max="17" width="15.140625" style="1" bestFit="1" customWidth="1"/>
    <col min="18" max="18" width="16.28515625" style="1" bestFit="1" customWidth="1"/>
    <col min="19" max="19" width="9.85546875" style="1" bestFit="1" customWidth="1"/>
    <col min="20" max="16384" width="9.140625" style="1"/>
  </cols>
  <sheetData>
    <row r="1" spans="1:22" ht="18" x14ac:dyDescent="0.2">
      <c r="A1" s="55" t="s">
        <v>35</v>
      </c>
      <c r="B1" s="55"/>
      <c r="C1" s="55"/>
      <c r="D1" s="55"/>
      <c r="E1" s="55"/>
      <c r="F1" s="55"/>
      <c r="G1" s="55"/>
      <c r="H1" s="55"/>
      <c r="I1" s="55"/>
      <c r="J1" s="1" t="s">
        <v>36</v>
      </c>
    </row>
    <row r="2" spans="1:22" ht="57.75" thickBot="1" x14ac:dyDescent="0.35">
      <c r="A2" s="7" t="s">
        <v>0</v>
      </c>
      <c r="B2" s="14" t="s">
        <v>16</v>
      </c>
      <c r="C2" s="14" t="s">
        <v>17</v>
      </c>
      <c r="D2" s="12" t="s">
        <v>10</v>
      </c>
      <c r="E2" s="12" t="s">
        <v>11</v>
      </c>
      <c r="F2" s="12" t="s">
        <v>12</v>
      </c>
      <c r="G2" s="12" t="s">
        <v>34</v>
      </c>
      <c r="H2" s="12" t="s">
        <v>14</v>
      </c>
      <c r="I2" s="13" t="s">
        <v>15</v>
      </c>
      <c r="J2" s="61" t="s">
        <v>38</v>
      </c>
      <c r="K2" s="61" t="s">
        <v>39</v>
      </c>
      <c r="L2" s="57">
        <v>0.04</v>
      </c>
      <c r="M2" s="1" t="s">
        <v>40</v>
      </c>
      <c r="N2" s="60" t="s">
        <v>37</v>
      </c>
      <c r="O2" s="1" t="s">
        <v>42</v>
      </c>
    </row>
    <row r="3" spans="1:22" ht="15" thickTop="1" x14ac:dyDescent="0.2">
      <c r="A3" s="2">
        <v>60</v>
      </c>
      <c r="B3" s="3">
        <v>859916</v>
      </c>
      <c r="C3" s="3"/>
      <c r="D3" s="4"/>
      <c r="E3" s="4">
        <v>1.4019999999999999E-2</v>
      </c>
      <c r="F3" s="4"/>
      <c r="G3" s="5">
        <v>11.625</v>
      </c>
      <c r="H3" s="3"/>
      <c r="I3" s="6"/>
      <c r="J3" s="3">
        <f>B3</f>
        <v>859916</v>
      </c>
      <c r="K3" s="62">
        <f>(B3-J3)/B3</f>
        <v>0</v>
      </c>
      <c r="N3" s="54"/>
      <c r="O3" s="54"/>
      <c r="P3" s="54"/>
      <c r="Q3" s="54"/>
      <c r="R3" s="54"/>
      <c r="S3" s="54"/>
      <c r="T3" s="54"/>
      <c r="U3" s="54"/>
      <c r="V3" s="54"/>
    </row>
    <row r="4" spans="1:22" x14ac:dyDescent="0.2">
      <c r="A4" s="2">
        <v>61</v>
      </c>
      <c r="B4" s="3">
        <v>847860</v>
      </c>
      <c r="C4" s="3"/>
      <c r="D4" s="4"/>
      <c r="E4" s="4">
        <v>1.546E-2</v>
      </c>
      <c r="F4" s="4"/>
      <c r="G4" s="5">
        <v>11.262</v>
      </c>
      <c r="H4" s="3"/>
      <c r="I4" s="6"/>
      <c r="J4" s="3">
        <f>J3*(1-E3)</f>
        <v>847859.97768000001</v>
      </c>
      <c r="K4" s="62">
        <f t="shared" ref="K4:K47" si="0">(B4-J4)/B4</f>
        <v>2.6325100829290394E-8</v>
      </c>
      <c r="L4" s="58">
        <f>G3*(1+L$2)/(1-E3)-1</f>
        <v>11.261912006328728</v>
      </c>
      <c r="M4" s="58">
        <f>G4-L4</f>
        <v>8.7993671272101892E-5</v>
      </c>
      <c r="N4" s="59">
        <f>(G4+1)/G3-1</f>
        <v>5.4795698924731129E-2</v>
      </c>
      <c r="O4" s="59">
        <f>(G3*(1+L$2)-G4)/G4</f>
        <v>7.3521576984549752E-2</v>
      </c>
      <c r="P4" s="54"/>
      <c r="Q4" s="54"/>
      <c r="R4" s="54"/>
      <c r="S4" s="54"/>
      <c r="T4" s="54"/>
      <c r="U4" s="54"/>
      <c r="V4" s="54"/>
    </row>
    <row r="5" spans="1:22" x14ac:dyDescent="0.2">
      <c r="A5" s="2">
        <v>62</v>
      </c>
      <c r="B5" s="3">
        <v>834752</v>
      </c>
      <c r="C5" s="3"/>
      <c r="D5" s="4"/>
      <c r="E5" s="4">
        <v>1.7059999999999999E-2</v>
      </c>
      <c r="F5" s="4"/>
      <c r="G5" s="5">
        <v>10.896000000000001</v>
      </c>
      <c r="H5" s="3"/>
      <c r="I5" s="6"/>
      <c r="J5" s="3">
        <f t="shared" ref="J5:J47" si="1">J4*(1-E4)</f>
        <v>834752.06242506718</v>
      </c>
      <c r="K5" s="62">
        <f t="shared" si="0"/>
        <v>-7.4782770430775005E-8</v>
      </c>
      <c r="L5" s="58">
        <f>G4*(1+L$2)/(1-E4)-1</f>
        <v>10.896398317996223</v>
      </c>
      <c r="M5" s="58">
        <f>G5-L5</f>
        <v>-3.9831799622191966E-4</v>
      </c>
      <c r="N5" s="59">
        <f>(G5+1)/G4-1</f>
        <v>5.6295507014739954E-2</v>
      </c>
      <c r="O5" s="59">
        <f t="shared" ref="O5:O47" si="2">(G4*(1+L$2)-G5)/G5</f>
        <v>7.4933920704845836E-2</v>
      </c>
      <c r="P5" s="54"/>
      <c r="Q5" s="54"/>
      <c r="R5" s="54"/>
      <c r="S5" s="54"/>
      <c r="T5" s="54"/>
      <c r="U5" s="54"/>
      <c r="V5" s="54"/>
    </row>
    <row r="6" spans="1:22" x14ac:dyDescent="0.2">
      <c r="A6" s="2">
        <v>63</v>
      </c>
      <c r="B6" s="3">
        <v>820511</v>
      </c>
      <c r="C6" s="3"/>
      <c r="D6" s="4"/>
      <c r="E6" s="4">
        <v>1.883E-2</v>
      </c>
      <c r="F6" s="4"/>
      <c r="G6" s="5">
        <v>10.529</v>
      </c>
      <c r="H6" s="3"/>
      <c r="I6" s="6"/>
      <c r="J6" s="3">
        <f t="shared" si="1"/>
        <v>820511.19224009558</v>
      </c>
      <c r="K6" s="62">
        <f t="shared" si="0"/>
        <v>-2.3429313632715227E-7</v>
      </c>
      <c r="L6" s="58">
        <f>G5*(1+L$2)/(1-E5)-1</f>
        <v>10.5285164913423</v>
      </c>
      <c r="M6" s="58">
        <f>G6-L6</f>
        <v>4.8350865769997142E-4</v>
      </c>
      <c r="N6" s="59">
        <f>(G6+1)/G5-1</f>
        <v>5.8094713656387631E-2</v>
      </c>
      <c r="O6" s="59">
        <f t="shared" si="2"/>
        <v>7.6250356159179564E-2</v>
      </c>
      <c r="P6" s="54"/>
      <c r="Q6" s="54"/>
      <c r="R6" s="54"/>
      <c r="S6" s="54"/>
      <c r="T6" s="54"/>
      <c r="U6" s="54"/>
      <c r="V6" s="54"/>
    </row>
    <row r="7" spans="1:22" x14ac:dyDescent="0.2">
      <c r="A7" s="2">
        <v>64</v>
      </c>
      <c r="B7" s="3">
        <v>805061</v>
      </c>
      <c r="C7" s="3"/>
      <c r="D7" s="4"/>
      <c r="E7" s="4">
        <v>2.0799999999999999E-2</v>
      </c>
      <c r="F7" s="4"/>
      <c r="G7" s="5">
        <v>10.16</v>
      </c>
      <c r="H7" s="3"/>
      <c r="I7" s="6"/>
      <c r="J7" s="3">
        <f t="shared" si="1"/>
        <v>805060.96649021457</v>
      </c>
      <c r="K7" s="62">
        <f t="shared" si="0"/>
        <v>4.1623908530967539E-8</v>
      </c>
      <c r="L7" s="58">
        <f>G6*(1+L$2)/(1-E6)-1</f>
        <v>10.160308611147915</v>
      </c>
      <c r="M7" s="58">
        <f>G7-L7</f>
        <v>-3.0861114791491673E-4</v>
      </c>
      <c r="N7" s="59">
        <f>(G7+1)/G6-1</f>
        <v>5.9929717921930026E-2</v>
      </c>
      <c r="O7" s="59">
        <f t="shared" si="2"/>
        <v>7.7771653543307104E-2</v>
      </c>
      <c r="P7" s="54"/>
      <c r="Q7" s="54"/>
      <c r="R7" s="54"/>
      <c r="S7" s="54"/>
      <c r="T7" s="54"/>
      <c r="U7" s="54"/>
      <c r="V7" s="54"/>
    </row>
    <row r="8" spans="1:22" x14ac:dyDescent="0.2">
      <c r="A8" s="2">
        <v>65</v>
      </c>
      <c r="B8" s="3">
        <v>788316</v>
      </c>
      <c r="C8" s="3"/>
      <c r="D8" s="4"/>
      <c r="E8" s="4">
        <v>2.2970000000000001E-2</v>
      </c>
      <c r="F8" s="4"/>
      <c r="G8" s="5">
        <v>9.7910000000000004</v>
      </c>
      <c r="H8" s="3"/>
      <c r="I8" s="6"/>
      <c r="J8" s="3">
        <f t="shared" si="1"/>
        <v>788315.69838721806</v>
      </c>
      <c r="K8" s="62">
        <f t="shared" si="0"/>
        <v>3.8260390749752898E-7</v>
      </c>
      <c r="L8" s="58">
        <f>G7*(1+L$2)/(1-E7)-1</f>
        <v>9.7908496732026151</v>
      </c>
      <c r="M8" s="58">
        <f>G8-L8</f>
        <v>1.5032679738524735E-4</v>
      </c>
      <c r="N8" s="59">
        <f>(G8+1)/G7-1</f>
        <v>6.210629921259847E-2</v>
      </c>
      <c r="O8" s="59">
        <f t="shared" si="2"/>
        <v>7.9195179246246486E-2</v>
      </c>
      <c r="P8" s="54"/>
      <c r="Q8" s="54"/>
      <c r="R8" s="54"/>
      <c r="S8" s="54"/>
      <c r="T8" s="54"/>
      <c r="U8" s="54"/>
      <c r="V8" s="54"/>
    </row>
    <row r="9" spans="1:22" x14ac:dyDescent="0.2">
      <c r="A9" s="2">
        <v>66</v>
      </c>
      <c r="B9" s="3">
        <v>770208</v>
      </c>
      <c r="C9" s="3"/>
      <c r="D9" s="4"/>
      <c r="E9" s="4">
        <v>2.538E-2</v>
      </c>
      <c r="F9" s="4"/>
      <c r="G9" s="5">
        <v>9.4220000000000006</v>
      </c>
      <c r="H9" s="3"/>
      <c r="I9" s="6"/>
      <c r="J9" s="3">
        <f t="shared" si="1"/>
        <v>770208.08679526357</v>
      </c>
      <c r="K9" s="62">
        <f t="shared" si="0"/>
        <v>-1.1269068040640796E-7</v>
      </c>
      <c r="L9" s="58">
        <f>G8*(1+L$2)/(1-E8)-1</f>
        <v>9.4220341238242451</v>
      </c>
      <c r="M9" s="58">
        <f>G9-L9</f>
        <v>-3.4123824244502998E-5</v>
      </c>
      <c r="N9" s="59">
        <f>(G9+1)/G8-1</f>
        <v>6.4446941068328156E-2</v>
      </c>
      <c r="O9" s="59">
        <f t="shared" si="2"/>
        <v>8.0730205901082611E-2</v>
      </c>
      <c r="P9" s="54"/>
      <c r="Q9" s="54"/>
      <c r="R9" s="54"/>
      <c r="S9" s="54"/>
      <c r="T9" s="54"/>
      <c r="U9" s="54"/>
      <c r="V9" s="54"/>
    </row>
    <row r="10" spans="1:22" x14ac:dyDescent="0.2">
      <c r="A10" s="2">
        <v>67</v>
      </c>
      <c r="B10" s="3">
        <v>750660</v>
      </c>
      <c r="C10" s="3"/>
      <c r="D10" s="4"/>
      <c r="E10" s="4">
        <v>2.8029999999999999E-2</v>
      </c>
      <c r="F10" s="4"/>
      <c r="G10" s="5">
        <v>9.0540000000000003</v>
      </c>
      <c r="H10" s="3"/>
      <c r="I10" s="6"/>
      <c r="J10" s="3">
        <f t="shared" si="1"/>
        <v>750660.20555239986</v>
      </c>
      <c r="K10" s="62">
        <f t="shared" si="0"/>
        <v>-2.7382889704655863E-7</v>
      </c>
      <c r="L10" s="58">
        <f>G9*(1+L$2)/(1-E9)-1</f>
        <v>9.0540518355872024</v>
      </c>
      <c r="M10" s="58">
        <f>G10-L10</f>
        <v>-5.1835587202120337E-5</v>
      </c>
      <c r="N10" s="59">
        <f>(G10+1)/G9-1</f>
        <v>6.7077053704096778E-2</v>
      </c>
      <c r="O10" s="59">
        <f t="shared" si="2"/>
        <v>8.2270819527280784E-2</v>
      </c>
      <c r="P10" s="54"/>
      <c r="Q10" s="54"/>
      <c r="R10" s="54"/>
      <c r="S10" s="54"/>
      <c r="T10" s="54"/>
      <c r="U10" s="54"/>
      <c r="V10" s="54"/>
    </row>
    <row r="11" spans="1:22" x14ac:dyDescent="0.2">
      <c r="A11" s="2">
        <v>68</v>
      </c>
      <c r="B11" s="3">
        <v>729619</v>
      </c>
      <c r="C11" s="3"/>
      <c r="D11" s="4"/>
      <c r="E11" s="4">
        <v>3.0960000000000001E-2</v>
      </c>
      <c r="F11" s="4"/>
      <c r="G11" s="5">
        <v>8.6880000000000006</v>
      </c>
      <c r="H11" s="3"/>
      <c r="I11" s="6"/>
      <c r="J11" s="3">
        <f t="shared" si="1"/>
        <v>729619.19999076612</v>
      </c>
      <c r="K11" s="62">
        <f t="shared" si="0"/>
        <v>-2.7410301283675068E-7</v>
      </c>
      <c r="L11" s="58">
        <f>G10*(1+L$2)/(1-E10)-1</f>
        <v>8.687706410691689</v>
      </c>
      <c r="M11" s="58">
        <f>G11-L11</f>
        <v>2.9358930831158148E-4</v>
      </c>
      <c r="N11" s="59">
        <f>(G11+1)/G10-1</f>
        <v>7.0024298652529238E-2</v>
      </c>
      <c r="O11" s="59">
        <f t="shared" si="2"/>
        <v>8.3812154696132679E-2</v>
      </c>
      <c r="P11" s="54"/>
      <c r="Q11" s="54"/>
      <c r="R11" s="54"/>
      <c r="S11" s="54"/>
      <c r="T11" s="54"/>
      <c r="U11" s="54"/>
      <c r="V11" s="54"/>
    </row>
    <row r="12" spans="1:22" x14ac:dyDescent="0.2">
      <c r="A12" s="2">
        <v>69</v>
      </c>
      <c r="B12" s="3">
        <v>707030</v>
      </c>
      <c r="C12" s="3"/>
      <c r="D12" s="4"/>
      <c r="E12" s="4">
        <v>3.4200000000000001E-2</v>
      </c>
      <c r="F12" s="4"/>
      <c r="G12" s="5">
        <v>8.3239999999999998</v>
      </c>
      <c r="H12" s="3"/>
      <c r="I12" s="6"/>
      <c r="J12" s="3">
        <f t="shared" si="1"/>
        <v>707030.189559052</v>
      </c>
      <c r="K12" s="62">
        <f t="shared" si="0"/>
        <v>-2.68106094507761E-7</v>
      </c>
      <c r="L12" s="58">
        <f>G11*(1+L$2)/(1-E11)-1</f>
        <v>8.324197143564767</v>
      </c>
      <c r="M12" s="58">
        <f>G12-L12</f>
        <v>-1.971435647671882E-4</v>
      </c>
      <c r="N12" s="59">
        <f>(G12+1)/G11-1</f>
        <v>7.320441988950277E-2</v>
      </c>
      <c r="O12" s="59">
        <f t="shared" si="2"/>
        <v>8.5478135511773426E-2</v>
      </c>
      <c r="P12" s="54"/>
      <c r="Q12" s="54"/>
      <c r="R12" s="54"/>
      <c r="S12" s="54"/>
      <c r="T12" s="54"/>
      <c r="U12" s="54"/>
      <c r="V12" s="54"/>
    </row>
    <row r="13" spans="1:22" x14ac:dyDescent="0.2">
      <c r="A13" s="2">
        <v>70</v>
      </c>
      <c r="B13" s="3">
        <v>682850</v>
      </c>
      <c r="C13" s="3"/>
      <c r="D13" s="4"/>
      <c r="E13" s="4">
        <v>3.7760000000000002E-2</v>
      </c>
      <c r="F13" s="4"/>
      <c r="G13" s="5">
        <v>7.9630000000000001</v>
      </c>
      <c r="H13" s="3"/>
      <c r="I13" s="6"/>
      <c r="J13" s="3">
        <f t="shared" si="1"/>
        <v>682849.75707613246</v>
      </c>
      <c r="K13" s="62">
        <f t="shared" si="0"/>
        <v>3.5574997076884041E-7</v>
      </c>
      <c r="L13" s="58">
        <f>G12*(1+L$2)/(1-E12)-1</f>
        <v>7.9635121143093812</v>
      </c>
      <c r="M13" s="58">
        <f>G13-L13</f>
        <v>-5.1211430938113978E-4</v>
      </c>
      <c r="N13" s="59">
        <f>(G13+1)/G12-1</f>
        <v>7.6765977895242754E-2</v>
      </c>
      <c r="O13" s="59">
        <f t="shared" si="2"/>
        <v>8.7148059776466114E-2</v>
      </c>
      <c r="P13" s="54"/>
      <c r="Q13" s="54"/>
      <c r="R13" s="54"/>
      <c r="S13" s="54"/>
      <c r="T13" s="54"/>
      <c r="U13" s="54"/>
      <c r="V13" s="54"/>
    </row>
    <row r="14" spans="1:22" x14ac:dyDescent="0.2">
      <c r="A14" s="2">
        <v>71</v>
      </c>
      <c r="B14" s="3">
        <v>657066</v>
      </c>
      <c r="C14" s="3"/>
      <c r="D14" s="4"/>
      <c r="E14" s="4">
        <v>4.1700000000000001E-2</v>
      </c>
      <c r="F14" s="4"/>
      <c r="G14" s="5">
        <v>7.6070000000000002</v>
      </c>
      <c r="H14" s="3"/>
      <c r="I14" s="6"/>
      <c r="J14" s="3">
        <f t="shared" si="1"/>
        <v>657065.35024893773</v>
      </c>
      <c r="K14" s="62">
        <f t="shared" si="0"/>
        <v>9.8886727097752201E-7</v>
      </c>
      <c r="L14" s="58">
        <f>G13*(1+L$2)/(1-E13)-1</f>
        <v>7.6065014965081481</v>
      </c>
      <c r="M14" s="58">
        <f>G14-L14</f>
        <v>4.9850349185209808E-4</v>
      </c>
      <c r="N14" s="59">
        <f>(G14+1)/G13-1</f>
        <v>8.0874042446314132E-2</v>
      </c>
      <c r="O14" s="59">
        <f t="shared" si="2"/>
        <v>8.8670960957013309E-2</v>
      </c>
      <c r="P14" s="54"/>
      <c r="Q14" s="54"/>
      <c r="R14" s="54"/>
      <c r="S14" s="54"/>
      <c r="T14" s="54"/>
      <c r="U14" s="54"/>
      <c r="V14" s="54"/>
    </row>
    <row r="15" spans="1:22" x14ac:dyDescent="0.2">
      <c r="A15" s="2">
        <v>72</v>
      </c>
      <c r="B15" s="3">
        <v>629666</v>
      </c>
      <c r="C15" s="3"/>
      <c r="D15" s="4"/>
      <c r="E15" s="4">
        <v>4.6019999999999998E-2</v>
      </c>
      <c r="F15" s="4"/>
      <c r="G15" s="5">
        <v>7.2549999999999999</v>
      </c>
      <c r="H15" s="3"/>
      <c r="I15" s="6"/>
      <c r="J15" s="3">
        <f t="shared" si="1"/>
        <v>629665.72514355707</v>
      </c>
      <c r="K15" s="62">
        <f t="shared" si="0"/>
        <v>4.3651148852698645E-7</v>
      </c>
      <c r="L15" s="58">
        <f>G14*(1+L$2)/(1-E14)-1</f>
        <v>7.2555358447250349</v>
      </c>
      <c r="M15" s="58">
        <f>G15-L15</f>
        <v>-5.3584472503498404E-4</v>
      </c>
      <c r="N15" s="59">
        <f>(G15+1)/G14-1</f>
        <v>8.5184698304193285E-2</v>
      </c>
      <c r="O15" s="59">
        <f t="shared" si="2"/>
        <v>9.0458993797381204E-2</v>
      </c>
      <c r="P15" s="54"/>
      <c r="Q15" s="54"/>
      <c r="R15" s="54"/>
      <c r="S15" s="54"/>
      <c r="T15" s="54"/>
      <c r="U15" s="54"/>
      <c r="V15" s="54"/>
    </row>
    <row r="16" spans="1:22" x14ac:dyDescent="0.2">
      <c r="A16" s="2">
        <v>73</v>
      </c>
      <c r="B16" s="3">
        <v>600689</v>
      </c>
      <c r="C16" s="3"/>
      <c r="D16" s="4"/>
      <c r="E16" s="4">
        <v>5.0750000000000003E-2</v>
      </c>
      <c r="F16" s="4"/>
      <c r="G16" s="5">
        <v>6.91</v>
      </c>
      <c r="H16" s="3"/>
      <c r="I16" s="6"/>
      <c r="J16" s="3">
        <f t="shared" si="1"/>
        <v>600688.50847245054</v>
      </c>
      <c r="K16" s="62">
        <f t="shared" si="0"/>
        <v>8.1827293234403326E-7</v>
      </c>
      <c r="L16" s="58">
        <f>G15*(1+L$2)/(1-E15)-1</f>
        <v>6.9091804859640664</v>
      </c>
      <c r="M16" s="58">
        <f>G16-L16</f>
        <v>8.1951403593372163E-4</v>
      </c>
      <c r="N16" s="59">
        <f>(G16+1)/G15-1</f>
        <v>9.0282563749138456E-2</v>
      </c>
      <c r="O16" s="59">
        <f t="shared" si="2"/>
        <v>9.1924746743849525E-2</v>
      </c>
      <c r="P16" s="54"/>
      <c r="Q16" s="54"/>
      <c r="R16" s="54"/>
      <c r="S16" s="54"/>
      <c r="T16" s="54"/>
      <c r="U16" s="54"/>
      <c r="V16" s="54"/>
    </row>
    <row r="17" spans="1:22" x14ac:dyDescent="0.2">
      <c r="A17" s="2">
        <v>74</v>
      </c>
      <c r="B17" s="3">
        <v>570204</v>
      </c>
      <c r="C17" s="3"/>
      <c r="D17" s="4"/>
      <c r="E17" s="4">
        <v>5.595E-2</v>
      </c>
      <c r="F17" s="4"/>
      <c r="G17" s="5">
        <v>6.57</v>
      </c>
      <c r="H17" s="3"/>
      <c r="I17" s="6"/>
      <c r="J17" s="3">
        <f t="shared" si="1"/>
        <v>570203.56666747376</v>
      </c>
      <c r="K17" s="62">
        <f t="shared" si="0"/>
        <v>7.5996051630895109E-7</v>
      </c>
      <c r="L17" s="58">
        <f>G16*(1+L$2)/(1-E16)-1</f>
        <v>6.5706083750329212</v>
      </c>
      <c r="M17" s="58">
        <f>G17-L17</f>
        <v>-6.0837503292088257E-4</v>
      </c>
      <c r="N17" s="59">
        <f>(G17+1)/G16-1</f>
        <v>9.5513748191027537E-2</v>
      </c>
      <c r="O17" s="59">
        <f t="shared" si="2"/>
        <v>9.3820395738204027E-2</v>
      </c>
      <c r="P17" s="54"/>
      <c r="Q17" s="54"/>
      <c r="R17" s="54"/>
      <c r="S17" s="54"/>
      <c r="T17" s="54"/>
      <c r="U17" s="54"/>
      <c r="V17" s="54"/>
    </row>
    <row r="18" spans="1:22" x14ac:dyDescent="0.2">
      <c r="A18" s="2">
        <v>75</v>
      </c>
      <c r="B18" s="3">
        <v>538301</v>
      </c>
      <c r="C18" s="3"/>
      <c r="D18" s="4"/>
      <c r="E18" s="4">
        <v>6.164E-2</v>
      </c>
      <c r="F18" s="4"/>
      <c r="G18" s="5">
        <v>6.2380000000000004</v>
      </c>
      <c r="H18" s="3"/>
      <c r="I18" s="6"/>
      <c r="J18" s="3">
        <f t="shared" si="1"/>
        <v>538300.67711242859</v>
      </c>
      <c r="K18" s="62">
        <f t="shared" si="0"/>
        <v>5.9982718109782191E-7</v>
      </c>
      <c r="L18" s="58">
        <f>G17*(1+L$2)/(1-E17)-1</f>
        <v>6.2377522376992749</v>
      </c>
      <c r="M18" s="58">
        <f>G18-L18</f>
        <v>2.4776230072554029E-4</v>
      </c>
      <c r="N18" s="59">
        <f>(G18+1)/G17-1</f>
        <v>0.1016742770167427</v>
      </c>
      <c r="O18" s="59">
        <f t="shared" si="2"/>
        <v>9.5351074062199448E-2</v>
      </c>
      <c r="P18" s="54"/>
      <c r="Q18" s="54"/>
      <c r="R18" s="54"/>
      <c r="S18" s="54"/>
      <c r="T18" s="54"/>
      <c r="U18" s="54"/>
      <c r="V18" s="54"/>
    </row>
    <row r="19" spans="1:22" x14ac:dyDescent="0.2">
      <c r="A19" s="2">
        <v>76</v>
      </c>
      <c r="B19" s="3">
        <v>505120</v>
      </c>
      <c r="C19" s="3"/>
      <c r="D19" s="4"/>
      <c r="E19" s="4">
        <v>6.7860000000000004E-2</v>
      </c>
      <c r="F19" s="4"/>
      <c r="G19" s="5">
        <v>5.9139999999999997</v>
      </c>
      <c r="H19" s="3"/>
      <c r="I19" s="6"/>
      <c r="J19" s="3">
        <f t="shared" si="1"/>
        <v>505119.82337521849</v>
      </c>
      <c r="K19" s="62">
        <f t="shared" si="0"/>
        <v>3.4966895294252261E-7</v>
      </c>
      <c r="L19" s="58">
        <f>G18*(1+L$2)/(1-E18)-1</f>
        <v>5.9136791849609969</v>
      </c>
      <c r="M19" s="58">
        <f>G19-L19</f>
        <v>3.2081503900283082E-4</v>
      </c>
      <c r="N19" s="59">
        <f>(G19+1)/G18-1</f>
        <v>0.10836806668804089</v>
      </c>
      <c r="O19" s="59">
        <f t="shared" si="2"/>
        <v>9.6976665539398238E-2</v>
      </c>
      <c r="P19" s="54"/>
      <c r="Q19" s="54"/>
      <c r="R19" s="54"/>
      <c r="S19" s="54"/>
      <c r="T19" s="54"/>
      <c r="U19" s="54"/>
      <c r="V19" s="54"/>
    </row>
    <row r="20" spans="1:22" x14ac:dyDescent="0.2">
      <c r="A20" s="2">
        <v>77</v>
      </c>
      <c r="B20" s="3">
        <v>470843</v>
      </c>
      <c r="C20" s="3"/>
      <c r="D20" s="4"/>
      <c r="E20" s="4">
        <v>7.4630000000000002E-2</v>
      </c>
      <c r="F20" s="4"/>
      <c r="G20" s="5">
        <v>5.5979999999999999</v>
      </c>
      <c r="H20" s="3"/>
      <c r="I20" s="6"/>
      <c r="J20" s="3">
        <f t="shared" si="1"/>
        <v>470842.39216097613</v>
      </c>
      <c r="K20" s="62">
        <f t="shared" si="0"/>
        <v>1.2909590327752967E-6</v>
      </c>
      <c r="L20" s="58">
        <f>G19*(1+L$2)/(1-E19)-1</f>
        <v>5.5983221404510051</v>
      </c>
      <c r="M20" s="58">
        <f>G20-L20</f>
        <v>-3.2214045100520394E-4</v>
      </c>
      <c r="N20" s="59">
        <f>(G20+1)/G19-1</f>
        <v>0.11565776124450466</v>
      </c>
      <c r="O20" s="59">
        <f t="shared" si="2"/>
        <v>9.8706680957484763E-2</v>
      </c>
      <c r="P20" s="54"/>
      <c r="Q20" s="54"/>
      <c r="R20" s="54"/>
      <c r="S20" s="54"/>
      <c r="T20" s="54"/>
      <c r="U20" s="54"/>
      <c r="V20" s="54"/>
    </row>
    <row r="21" spans="1:22" x14ac:dyDescent="0.2">
      <c r="A21" s="2">
        <v>78</v>
      </c>
      <c r="B21" s="3">
        <v>435704</v>
      </c>
      <c r="C21" s="3"/>
      <c r="D21" s="4"/>
      <c r="E21" s="4">
        <v>8.1989999999999993E-2</v>
      </c>
      <c r="F21" s="4"/>
      <c r="G21" s="5">
        <v>5.2910000000000004</v>
      </c>
      <c r="H21" s="3"/>
      <c r="I21" s="6"/>
      <c r="J21" s="3">
        <f t="shared" si="1"/>
        <v>435703.42443400249</v>
      </c>
      <c r="K21" s="62">
        <f t="shared" si="0"/>
        <v>1.3210023261460726E-6</v>
      </c>
      <c r="L21" s="58">
        <f>G20*(1+L$2)/(1-E20)-1</f>
        <v>5.2914509871726985</v>
      </c>
      <c r="M21" s="58">
        <f>G21-L21</f>
        <v>-4.5098717269809185E-4</v>
      </c>
      <c r="N21" s="59">
        <f>(G21+1)/G20-1</f>
        <v>0.1237942122186495</v>
      </c>
      <c r="O21" s="59">
        <f t="shared" si="2"/>
        <v>0.10034398034398034</v>
      </c>
      <c r="P21" s="54"/>
      <c r="Q21" s="54"/>
      <c r="R21" s="54"/>
      <c r="S21" s="54"/>
      <c r="T21" s="54"/>
      <c r="U21" s="54"/>
      <c r="V21" s="54"/>
    </row>
    <row r="22" spans="1:22" x14ac:dyDescent="0.2">
      <c r="A22" s="2">
        <v>79</v>
      </c>
      <c r="B22" s="3">
        <v>399981</v>
      </c>
      <c r="C22" s="3"/>
      <c r="D22" s="4"/>
      <c r="E22" s="4">
        <v>8.9980000000000004E-2</v>
      </c>
      <c r="F22" s="4"/>
      <c r="G22" s="5">
        <v>4.9939999999999998</v>
      </c>
      <c r="H22" s="3"/>
      <c r="I22" s="6"/>
      <c r="J22" s="3">
        <f t="shared" si="1"/>
        <v>399980.10066465865</v>
      </c>
      <c r="K22" s="62">
        <f t="shared" si="0"/>
        <v>2.2484451545284279E-6</v>
      </c>
      <c r="L22" s="58">
        <f>G21*(1+L$2)/(1-E21)-1</f>
        <v>4.9940959248809929</v>
      </c>
      <c r="M22" s="58">
        <f>G22-L22</f>
        <v>-9.5924880993081274E-5</v>
      </c>
      <c r="N22" s="59">
        <f>(G22+1)/G21-1</f>
        <v>0.1328671328671327</v>
      </c>
      <c r="O22" s="59">
        <f t="shared" si="2"/>
        <v>0.10185022026431731</v>
      </c>
      <c r="P22" s="54"/>
      <c r="Q22" s="54"/>
      <c r="R22" s="54"/>
      <c r="S22" s="54"/>
      <c r="T22" s="54"/>
      <c r="U22" s="54"/>
      <c r="V22" s="54"/>
    </row>
    <row r="23" spans="1:22" x14ac:dyDescent="0.2">
      <c r="A23" s="2">
        <v>80</v>
      </c>
      <c r="B23" s="3">
        <v>363991</v>
      </c>
      <c r="C23" s="3"/>
      <c r="D23" s="4"/>
      <c r="E23" s="4">
        <v>9.8610000000000003E-2</v>
      </c>
      <c r="F23" s="4"/>
      <c r="G23" s="5">
        <v>4.7080000000000002</v>
      </c>
      <c r="H23" s="3"/>
      <c r="I23" s="6"/>
      <c r="J23" s="3">
        <f t="shared" si="1"/>
        <v>363989.89120685268</v>
      </c>
      <c r="K23" s="62">
        <f t="shared" si="0"/>
        <v>3.0462103384856681E-6</v>
      </c>
      <c r="L23" s="58">
        <f>G22*(1+L$2)/(1-E22)-1</f>
        <v>4.7073031361948088</v>
      </c>
      <c r="M23" s="58">
        <f>G23-L23</f>
        <v>6.9686380519140556E-4</v>
      </c>
      <c r="N23" s="59">
        <f>(G23+1)/G22-1</f>
        <v>0.14297156587905491</v>
      </c>
      <c r="O23" s="59">
        <f t="shared" si="2"/>
        <v>0.10317757009345793</v>
      </c>
      <c r="P23" s="54"/>
      <c r="Q23" s="54"/>
      <c r="R23" s="54"/>
      <c r="S23" s="54"/>
      <c r="T23" s="54"/>
      <c r="U23" s="54"/>
      <c r="V23" s="54"/>
    </row>
    <row r="24" spans="1:22" x14ac:dyDescent="0.2">
      <c r="A24" s="2">
        <v>81</v>
      </c>
      <c r="B24" s="3">
        <v>328098</v>
      </c>
      <c r="C24" s="3"/>
      <c r="D24" s="4"/>
      <c r="E24" s="4">
        <v>0.10795</v>
      </c>
      <c r="F24" s="4"/>
      <c r="G24" s="5">
        <v>4.4320000000000004</v>
      </c>
      <c r="H24" s="3"/>
      <c r="I24" s="6"/>
      <c r="J24" s="3">
        <f t="shared" si="1"/>
        <v>328096.84803494497</v>
      </c>
      <c r="K24" s="62">
        <f t="shared" si="0"/>
        <v>3.5110395523064246E-6</v>
      </c>
      <c r="L24" s="58">
        <f>G23*(1+L$2)/(1-E23)-1</f>
        <v>4.4319661855578607</v>
      </c>
      <c r="M24" s="58">
        <f>G24-L24</f>
        <v>3.3814442139679102E-5</v>
      </c>
      <c r="N24" s="59">
        <f>(G24+1)/G23-1</f>
        <v>0.15378079864061167</v>
      </c>
      <c r="O24" s="59">
        <f t="shared" si="2"/>
        <v>0.10476534296028876</v>
      </c>
      <c r="P24" s="54"/>
      <c r="Q24" s="54"/>
      <c r="R24" s="54"/>
      <c r="S24" s="54"/>
      <c r="T24" s="54"/>
      <c r="U24" s="54"/>
      <c r="V24" s="54"/>
    </row>
    <row r="25" spans="1:22" x14ac:dyDescent="0.2">
      <c r="A25" s="2">
        <v>82</v>
      </c>
      <c r="B25" s="3">
        <v>292680</v>
      </c>
      <c r="C25" s="3"/>
      <c r="D25" s="4"/>
      <c r="E25" s="4">
        <v>0.11798</v>
      </c>
      <c r="F25" s="4"/>
      <c r="G25" s="5">
        <v>4.1669999999999998</v>
      </c>
      <c r="H25" s="3"/>
      <c r="I25" s="6"/>
      <c r="J25" s="3">
        <f t="shared" si="1"/>
        <v>292678.79328957264</v>
      </c>
      <c r="K25" s="62">
        <f t="shared" si="0"/>
        <v>4.1229685231625401E-6</v>
      </c>
      <c r="L25" s="58">
        <f>G24*(1+L$2)/(1-E24)-1</f>
        <v>4.1670646264222864</v>
      </c>
      <c r="M25" s="58">
        <f>G25-L25</f>
        <v>-6.4626422286551133E-5</v>
      </c>
      <c r="N25" s="59">
        <f>(G25+1)/G24-1</f>
        <v>0.16583935018050533</v>
      </c>
      <c r="O25" s="59">
        <f t="shared" si="2"/>
        <v>0.10613870890328801</v>
      </c>
      <c r="P25" s="54"/>
      <c r="Q25" s="54"/>
      <c r="R25" s="54"/>
      <c r="S25" s="54"/>
      <c r="T25" s="54"/>
      <c r="U25" s="54"/>
      <c r="V25" s="54"/>
    </row>
    <row r="26" spans="1:22" x14ac:dyDescent="0.2">
      <c r="A26" s="2">
        <v>83</v>
      </c>
      <c r="B26" s="3">
        <v>258150</v>
      </c>
      <c r="C26" s="3"/>
      <c r="D26" s="4"/>
      <c r="E26" s="4">
        <v>0.12873999999999999</v>
      </c>
      <c r="F26" s="4"/>
      <c r="G26" s="5">
        <v>3.9129999999999998</v>
      </c>
      <c r="H26" s="3"/>
      <c r="I26" s="6"/>
      <c r="J26" s="3">
        <f t="shared" si="1"/>
        <v>258148.54925726887</v>
      </c>
      <c r="K26" s="62">
        <f t="shared" si="0"/>
        <v>5.6197665354746368E-6</v>
      </c>
      <c r="L26" s="58">
        <f>G25*(1+L$2)/(1-E25)-1</f>
        <v>3.9133579737420918</v>
      </c>
      <c r="M26" s="58">
        <f>G26-L26</f>
        <v>-3.5797374209201038E-4</v>
      </c>
      <c r="N26" s="59">
        <f>(G26+1)/G25-1</f>
        <v>0.17902567794576441</v>
      </c>
      <c r="O26" s="59">
        <f t="shared" si="2"/>
        <v>0.10750830564784064</v>
      </c>
      <c r="P26" s="54"/>
      <c r="Q26" s="54"/>
      <c r="R26" s="54"/>
      <c r="S26" s="54"/>
      <c r="T26" s="54"/>
      <c r="U26" s="54"/>
      <c r="V26" s="54"/>
    </row>
    <row r="27" spans="1:22" x14ac:dyDescent="0.2">
      <c r="A27" s="2">
        <v>84</v>
      </c>
      <c r="B27" s="3">
        <v>224916</v>
      </c>
      <c r="C27" s="3"/>
      <c r="D27" s="4"/>
      <c r="E27" s="4">
        <v>0.14022999999999999</v>
      </c>
      <c r="F27" s="4"/>
      <c r="G27" s="5">
        <v>3.6709999999999998</v>
      </c>
      <c r="H27" s="3"/>
      <c r="I27" s="6"/>
      <c r="J27" s="3">
        <f t="shared" si="1"/>
        <v>224914.50502588809</v>
      </c>
      <c r="K27" s="62">
        <f t="shared" si="0"/>
        <v>6.6468108623011323E-6</v>
      </c>
      <c r="L27" s="58">
        <f>G26*(1+L$2)/(1-E26)-1</f>
        <v>3.6708445240226792</v>
      </c>
      <c r="M27" s="58">
        <f>G27-L27</f>
        <v>1.5547597732057383E-4</v>
      </c>
      <c r="N27" s="59">
        <f>(G27+1)/G26-1</f>
        <v>0.19371326348070528</v>
      </c>
      <c r="O27" s="59">
        <f t="shared" si="2"/>
        <v>0.10855897575592481</v>
      </c>
      <c r="P27" s="54"/>
      <c r="Q27" s="54"/>
      <c r="R27" s="54"/>
      <c r="S27" s="54"/>
      <c r="T27" s="54"/>
      <c r="U27" s="54"/>
      <c r="V27" s="54"/>
    </row>
    <row r="28" spans="1:22" x14ac:dyDescent="0.2">
      <c r="A28" s="2">
        <v>85</v>
      </c>
      <c r="B28" s="3">
        <v>193376</v>
      </c>
      <c r="C28" s="3"/>
      <c r="D28" s="4"/>
      <c r="E28" s="4">
        <v>0.15246000000000001</v>
      </c>
      <c r="F28" s="4"/>
      <c r="G28" s="5">
        <v>3.44</v>
      </c>
      <c r="H28" s="3"/>
      <c r="I28" s="6"/>
      <c r="J28" s="3">
        <f t="shared" si="1"/>
        <v>193374.74398610782</v>
      </c>
      <c r="K28" s="62">
        <f t="shared" si="0"/>
        <v>6.4951901589832555E-6</v>
      </c>
      <c r="L28" s="58">
        <f>G27*(1+L$2)/(1-E27)-1</f>
        <v>3.4405364225316069</v>
      </c>
      <c r="M28" s="58">
        <f>G28-L28</f>
        <v>-5.3642253160690601E-4</v>
      </c>
      <c r="N28" s="59">
        <f>(G28+1)/G27-1</f>
        <v>0.20947970580223374</v>
      </c>
      <c r="O28" s="59">
        <f t="shared" si="2"/>
        <v>0.10983720930232557</v>
      </c>
      <c r="P28" s="54"/>
      <c r="Q28" s="54"/>
      <c r="R28" s="54"/>
      <c r="S28" s="54"/>
      <c r="T28" s="54"/>
      <c r="U28" s="54"/>
      <c r="V28" s="54"/>
    </row>
    <row r="29" spans="1:22" x14ac:dyDescent="0.2">
      <c r="A29" s="2">
        <v>86</v>
      </c>
      <c r="B29" s="3">
        <v>163894</v>
      </c>
      <c r="C29" s="3"/>
      <c r="D29" s="4"/>
      <c r="E29" s="4">
        <v>0.16541</v>
      </c>
      <c r="F29" s="4"/>
      <c r="G29" s="5">
        <v>3.222</v>
      </c>
      <c r="H29" s="3"/>
      <c r="I29" s="6"/>
      <c r="J29" s="3">
        <f t="shared" si="1"/>
        <v>163892.8305179858</v>
      </c>
      <c r="K29" s="62">
        <f t="shared" si="0"/>
        <v>7.1355999255627691E-6</v>
      </c>
      <c r="L29" s="58">
        <f>G28*(1+L$2)/(1-E28)-1</f>
        <v>3.2211577034712224</v>
      </c>
      <c r="M29" s="58">
        <f>G29-L29</f>
        <v>8.4229652877754191E-4</v>
      </c>
      <c r="N29" s="59">
        <f>(G29+1)/G28-1</f>
        <v>0.22732558139534875</v>
      </c>
      <c r="O29" s="59">
        <f t="shared" si="2"/>
        <v>0.11036623215394163</v>
      </c>
      <c r="P29" s="54"/>
      <c r="Q29" s="54"/>
      <c r="R29" s="54"/>
      <c r="S29" s="54"/>
      <c r="T29" s="54"/>
      <c r="U29" s="54"/>
      <c r="V29" s="54"/>
    </row>
    <row r="30" spans="1:22" x14ac:dyDescent="0.2">
      <c r="A30" s="2">
        <v>87</v>
      </c>
      <c r="B30" s="3">
        <v>136784</v>
      </c>
      <c r="C30" s="3"/>
      <c r="D30" s="4"/>
      <c r="E30" s="4">
        <v>0.17910000000000001</v>
      </c>
      <c r="F30" s="4"/>
      <c r="G30" s="5">
        <v>3.0150000000000001</v>
      </c>
      <c r="H30" s="3"/>
      <c r="I30" s="6"/>
      <c r="J30" s="3">
        <f t="shared" si="1"/>
        <v>136783.31742200576</v>
      </c>
      <c r="K30" s="62">
        <f t="shared" si="0"/>
        <v>4.9901888689074662E-6</v>
      </c>
      <c r="L30" s="58">
        <f>G29*(1+L$2)/(1-E29)-1</f>
        <v>3.0150013779220934</v>
      </c>
      <c r="M30" s="58">
        <f>G30-L30</f>
        <v>-1.3779220933152203E-6</v>
      </c>
      <c r="N30" s="59">
        <f>(G30+1)/G29-1</f>
        <v>0.24612042209807594</v>
      </c>
      <c r="O30" s="59">
        <f t="shared" si="2"/>
        <v>0.11140298507462684</v>
      </c>
      <c r="P30" s="54"/>
      <c r="Q30" s="54"/>
      <c r="R30" s="54"/>
      <c r="S30" s="54"/>
      <c r="T30" s="54"/>
      <c r="U30" s="54"/>
      <c r="V30" s="54"/>
    </row>
    <row r="31" spans="1:22" x14ac:dyDescent="0.2">
      <c r="A31" s="2">
        <v>88</v>
      </c>
      <c r="B31" s="3">
        <v>112286</v>
      </c>
      <c r="C31" s="3"/>
      <c r="D31" s="4"/>
      <c r="E31" s="4">
        <v>0.19345999999999999</v>
      </c>
      <c r="F31" s="4"/>
      <c r="G31" s="5">
        <v>2.819</v>
      </c>
      <c r="H31" s="3"/>
      <c r="I31" s="6"/>
      <c r="J31" s="3">
        <f t="shared" si="1"/>
        <v>112285.42527172453</v>
      </c>
      <c r="K31" s="62">
        <f t="shared" si="0"/>
        <v>5.1184321774275205E-6</v>
      </c>
      <c r="L31" s="58">
        <f>G30*(1+L$2)/(1-E30)-1</f>
        <v>2.819710074308686</v>
      </c>
      <c r="M31" s="58">
        <f>G31-L31</f>
        <v>-7.1007430868608168E-4</v>
      </c>
      <c r="N31" s="59">
        <f>(G31+1)/G30-1</f>
        <v>0.26666666666666661</v>
      </c>
      <c r="O31" s="59">
        <f t="shared" si="2"/>
        <v>0.11230932954948571</v>
      </c>
      <c r="P31" s="54"/>
      <c r="Q31" s="54"/>
      <c r="R31" s="54"/>
      <c r="S31" s="54"/>
      <c r="T31" s="54"/>
      <c r="U31" s="54"/>
      <c r="V31" s="54"/>
    </row>
    <row r="32" spans="1:22" x14ac:dyDescent="0.2">
      <c r="A32" s="2">
        <v>89</v>
      </c>
      <c r="B32" s="3">
        <v>90563</v>
      </c>
      <c r="C32" s="3"/>
      <c r="D32" s="4"/>
      <c r="E32" s="4">
        <v>0.20849000000000001</v>
      </c>
      <c r="F32" s="4"/>
      <c r="G32" s="5">
        <v>2.6349999999999998</v>
      </c>
      <c r="H32" s="3"/>
      <c r="I32" s="6"/>
      <c r="J32" s="3">
        <f t="shared" si="1"/>
        <v>90562.686898656699</v>
      </c>
      <c r="K32" s="62">
        <f t="shared" si="0"/>
        <v>3.4572766284381179E-6</v>
      </c>
      <c r="L32" s="58">
        <f>G31*(1+L$2)/(1-E31)-1</f>
        <v>2.6349840057529694</v>
      </c>
      <c r="M32" s="58">
        <f>G32-L32</f>
        <v>1.5994247030359787E-5</v>
      </c>
      <c r="N32" s="59">
        <f>(G32+1)/G31-1</f>
        <v>0.28946434905995022</v>
      </c>
      <c r="O32" s="59">
        <f t="shared" si="2"/>
        <v>0.11262239089184076</v>
      </c>
      <c r="P32" s="54"/>
      <c r="Q32" s="54"/>
      <c r="R32" s="54"/>
      <c r="S32" s="54"/>
      <c r="T32" s="54"/>
      <c r="U32" s="54"/>
      <c r="V32" s="54"/>
    </row>
    <row r="33" spans="1:22" x14ac:dyDescent="0.2">
      <c r="A33" s="2">
        <v>90</v>
      </c>
      <c r="B33" s="3">
        <v>71682</v>
      </c>
      <c r="C33" s="3"/>
      <c r="D33" s="4"/>
      <c r="E33" s="4">
        <v>0.22413</v>
      </c>
      <c r="F33" s="4"/>
      <c r="G33" s="5">
        <v>2.4630000000000001</v>
      </c>
      <c r="H33" s="3"/>
      <c r="I33" s="6"/>
      <c r="J33" s="3">
        <f t="shared" si="1"/>
        <v>71681.272307155756</v>
      </c>
      <c r="K33" s="62">
        <f t="shared" si="0"/>
        <v>1.0151681652915687E-5</v>
      </c>
      <c r="L33" s="58">
        <f>G32*(1+L$2)/(1-E32)-1</f>
        <v>2.4622430544149787</v>
      </c>
      <c r="M33" s="58">
        <f>G33-L33</f>
        <v>7.5694558502137355E-4</v>
      </c>
      <c r="N33" s="59">
        <f>(G33+1)/G32-1</f>
        <v>0.3142314990512336</v>
      </c>
      <c r="O33" s="59">
        <f t="shared" si="2"/>
        <v>0.11262687779131127</v>
      </c>
      <c r="P33" s="54"/>
      <c r="Q33" s="54"/>
      <c r="R33" s="54"/>
      <c r="S33" s="54"/>
      <c r="T33" s="54"/>
      <c r="U33" s="54"/>
      <c r="V33" s="54"/>
    </row>
    <row r="34" spans="1:22" x14ac:dyDescent="0.2">
      <c r="A34" s="2">
        <v>91</v>
      </c>
      <c r="B34" s="3">
        <v>55616</v>
      </c>
      <c r="C34" s="3"/>
      <c r="D34" s="4"/>
      <c r="E34" s="4">
        <v>0.24032000000000001</v>
      </c>
      <c r="F34" s="4"/>
      <c r="G34" s="5">
        <v>2.3010000000000002</v>
      </c>
      <c r="H34" s="3"/>
      <c r="I34" s="6"/>
      <c r="J34" s="3">
        <f t="shared" si="1"/>
        <v>55615.348744952942</v>
      </c>
      <c r="K34" s="62">
        <f t="shared" si="0"/>
        <v>1.1709850529666461E-5</v>
      </c>
      <c r="L34" s="58">
        <f>G33*(1+L$2)/(1-E33)-1</f>
        <v>2.3014809181950584</v>
      </c>
      <c r="M34" s="58">
        <f>G34-L34</f>
        <v>-4.8091819505824418E-4</v>
      </c>
      <c r="N34" s="59">
        <f>(G34+1)/G33-1</f>
        <v>0.34023548518067392</v>
      </c>
      <c r="O34" s="59">
        <f t="shared" si="2"/>
        <v>0.11322033898305088</v>
      </c>
      <c r="P34" s="54"/>
      <c r="Q34" s="54"/>
      <c r="R34" s="54"/>
      <c r="S34" s="54"/>
      <c r="T34" s="54"/>
      <c r="U34" s="54"/>
      <c r="V34" s="54"/>
    </row>
    <row r="35" spans="1:22" x14ac:dyDescent="0.2">
      <c r="A35" s="2">
        <v>92</v>
      </c>
      <c r="B35" s="3">
        <v>42250</v>
      </c>
      <c r="C35" s="3"/>
      <c r="D35" s="4"/>
      <c r="E35" s="4">
        <v>0.25699</v>
      </c>
      <c r="F35" s="4"/>
      <c r="G35" s="5">
        <v>2.15</v>
      </c>
      <c r="H35" s="3"/>
      <c r="I35" s="6"/>
      <c r="J35" s="3">
        <f t="shared" si="1"/>
        <v>42249.868134565855</v>
      </c>
      <c r="K35" s="62">
        <f t="shared" si="0"/>
        <v>3.1210753643752996E-6</v>
      </c>
      <c r="L35" s="58">
        <f>G34*(1+L$2)/(1-E34)-1</f>
        <v>2.1500631844987361</v>
      </c>
      <c r="M35" s="58">
        <f>G35-L35</f>
        <v>-6.3184498736212902E-5</v>
      </c>
      <c r="N35" s="59">
        <f>(G35+1)/G34-1</f>
        <v>0.36897001303780952</v>
      </c>
      <c r="O35" s="59">
        <f t="shared" si="2"/>
        <v>0.11304186046511636</v>
      </c>
      <c r="P35" s="54"/>
      <c r="Q35" s="54"/>
      <c r="R35" s="54"/>
      <c r="S35" s="54"/>
      <c r="T35" s="54"/>
      <c r="U35" s="54"/>
      <c r="V35" s="54"/>
    </row>
    <row r="36" spans="1:22" x14ac:dyDescent="0.2">
      <c r="A36" s="2">
        <v>93</v>
      </c>
      <c r="B36" s="3">
        <v>31392</v>
      </c>
      <c r="C36" s="3"/>
      <c r="D36" s="4"/>
      <c r="E36" s="4">
        <v>0.27405000000000002</v>
      </c>
      <c r="F36" s="4"/>
      <c r="G36" s="5">
        <v>2.0089999999999999</v>
      </c>
      <c r="H36" s="3"/>
      <c r="I36" s="6"/>
      <c r="J36" s="3">
        <f t="shared" si="1"/>
        <v>31392.074522663774</v>
      </c>
      <c r="K36" s="62">
        <f t="shared" si="0"/>
        <v>-2.3739380661849446E-6</v>
      </c>
      <c r="L36" s="58">
        <f>G35*(1+L$2)/(1-E35)-1</f>
        <v>2.0093807620355042</v>
      </c>
      <c r="M36" s="58">
        <f>G36-L36</f>
        <v>-3.8076203550430066E-4</v>
      </c>
      <c r="N36" s="59">
        <f>(G36+1)/G35-1</f>
        <v>0.39953488372093027</v>
      </c>
      <c r="O36" s="59">
        <f t="shared" si="2"/>
        <v>0.11299153807864604</v>
      </c>
      <c r="P36" s="54"/>
      <c r="Q36" s="54"/>
      <c r="R36" s="54"/>
      <c r="S36" s="54"/>
      <c r="T36" s="54"/>
      <c r="U36" s="54"/>
      <c r="V36" s="54"/>
    </row>
    <row r="37" spans="1:22" x14ac:dyDescent="0.2">
      <c r="A37" s="2">
        <v>94</v>
      </c>
      <c r="B37" s="3">
        <v>22789</v>
      </c>
      <c r="C37" s="3"/>
      <c r="D37" s="4"/>
      <c r="E37" s="4">
        <v>0.29143000000000002</v>
      </c>
      <c r="F37" s="4"/>
      <c r="G37" s="5">
        <v>1.879</v>
      </c>
      <c r="H37" s="3"/>
      <c r="I37" s="6"/>
      <c r="J37" s="3">
        <f t="shared" si="1"/>
        <v>22789.076499727766</v>
      </c>
      <c r="K37" s="62">
        <f t="shared" si="0"/>
        <v>-3.3568707607013071E-6</v>
      </c>
      <c r="L37" s="58">
        <f>G36*(1+L$2)/(1-E36)-1</f>
        <v>1.8781045526551416</v>
      </c>
      <c r="M37" s="58">
        <f>G37-L37</f>
        <v>8.9544734485835775E-4</v>
      </c>
      <c r="N37" s="59">
        <f>(G37+1)/G36-1</f>
        <v>0.43305126928820314</v>
      </c>
      <c r="O37" s="59">
        <f t="shared" si="2"/>
        <v>0.11195316657796706</v>
      </c>
      <c r="P37" s="54"/>
      <c r="Q37" s="54"/>
      <c r="R37" s="54"/>
      <c r="S37" s="54"/>
      <c r="T37" s="54"/>
      <c r="U37" s="54"/>
      <c r="V37" s="54"/>
    </row>
    <row r="38" spans="1:22" x14ac:dyDescent="0.2">
      <c r="A38" s="2">
        <v>95</v>
      </c>
      <c r="B38" s="3">
        <v>16148</v>
      </c>
      <c r="C38" s="3"/>
      <c r="D38" s="4"/>
      <c r="E38" s="4">
        <v>0.30903000000000003</v>
      </c>
      <c r="F38" s="4"/>
      <c r="G38" s="5">
        <v>1.7569999999999999</v>
      </c>
      <c r="H38" s="3"/>
      <c r="I38" s="6"/>
      <c r="J38" s="3">
        <f t="shared" si="1"/>
        <v>16147.655935412102</v>
      </c>
      <c r="K38" s="62">
        <f t="shared" si="0"/>
        <v>2.1306947479450958E-5</v>
      </c>
      <c r="L38" s="58">
        <f>G37*(1+L$2)/(1-E37)-1</f>
        <v>1.7578926570416478</v>
      </c>
      <c r="M38" s="58">
        <f>G38-L38</f>
        <v>-8.9265704164787074E-4</v>
      </c>
      <c r="N38" s="59">
        <f>(G38+1)/G37-1</f>
        <v>0.46726982437466713</v>
      </c>
      <c r="O38" s="59">
        <f t="shared" si="2"/>
        <v>0.11221400113830406</v>
      </c>
      <c r="P38" s="54"/>
      <c r="Q38" s="54"/>
      <c r="R38" s="54"/>
      <c r="S38" s="54"/>
      <c r="T38" s="54"/>
      <c r="U38" s="54"/>
      <c r="V38" s="54"/>
    </row>
    <row r="39" spans="1:22" x14ac:dyDescent="0.2">
      <c r="A39" s="2">
        <v>96</v>
      </c>
      <c r="B39" s="3">
        <v>11158</v>
      </c>
      <c r="C39" s="3"/>
      <c r="D39" s="4"/>
      <c r="E39" s="4">
        <v>0.32673000000000002</v>
      </c>
      <c r="F39" s="4"/>
      <c r="G39" s="5">
        <v>1.645</v>
      </c>
      <c r="H39" s="3"/>
      <c r="I39" s="6"/>
      <c r="J39" s="3">
        <f t="shared" si="1"/>
        <v>11157.5458216917</v>
      </c>
      <c r="K39" s="62">
        <f t="shared" si="0"/>
        <v>4.0704275703573241E-5</v>
      </c>
      <c r="L39" s="58">
        <f>G38*(1+L$2)/(1-E38)-1</f>
        <v>1.6445142336136156</v>
      </c>
      <c r="M39" s="58">
        <f>G39-L39</f>
        <v>4.8576638638442304E-4</v>
      </c>
      <c r="N39" s="59">
        <f>(G39+1)/G38-1</f>
        <v>0.50540694365395566</v>
      </c>
      <c r="O39" s="59">
        <f t="shared" si="2"/>
        <v>0.11080851063829787</v>
      </c>
      <c r="P39" s="54"/>
      <c r="Q39" s="54"/>
      <c r="R39" s="54"/>
      <c r="S39" s="54"/>
      <c r="T39" s="54"/>
      <c r="U39" s="54"/>
      <c r="V39" s="54"/>
    </row>
    <row r="40" spans="1:22" x14ac:dyDescent="0.2">
      <c r="A40" s="2">
        <v>97</v>
      </c>
      <c r="B40" s="3">
        <v>7512</v>
      </c>
      <c r="C40" s="3"/>
      <c r="D40" s="4"/>
      <c r="E40" s="4">
        <v>0.34444999999999998</v>
      </c>
      <c r="F40" s="4"/>
      <c r="G40" s="5">
        <v>1.5409999999999999</v>
      </c>
      <c r="H40" s="3"/>
      <c r="I40" s="6"/>
      <c r="J40" s="3">
        <f t="shared" si="1"/>
        <v>7512.0408753703705</v>
      </c>
      <c r="K40" s="62">
        <f t="shared" si="0"/>
        <v>-5.4413432335577809E-6</v>
      </c>
      <c r="L40" s="58">
        <f>G39*(1+L$2)/(1-E39)-1</f>
        <v>1.5410310870824482</v>
      </c>
      <c r="M40" s="58">
        <f>G40-L40</f>
        <v>-3.1087082448255643E-5</v>
      </c>
      <c r="N40" s="59">
        <f>(G40+1)/G39-1</f>
        <v>0.54468085106382969</v>
      </c>
      <c r="O40" s="59">
        <f t="shared" si="2"/>
        <v>0.110188189487346</v>
      </c>
      <c r="P40" s="54"/>
      <c r="Q40" s="54"/>
      <c r="R40" s="54"/>
      <c r="S40" s="54"/>
      <c r="T40" s="54"/>
      <c r="U40" s="54"/>
      <c r="V40" s="54"/>
    </row>
    <row r="41" spans="1:22" x14ac:dyDescent="0.2">
      <c r="A41" s="2">
        <v>98</v>
      </c>
      <c r="B41" s="3">
        <v>4924</v>
      </c>
      <c r="C41" s="3"/>
      <c r="D41" s="4"/>
      <c r="E41" s="4">
        <v>0.36209000000000002</v>
      </c>
      <c r="F41" s="4"/>
      <c r="G41" s="5">
        <v>1.444</v>
      </c>
      <c r="H41" s="3"/>
      <c r="I41" s="6"/>
      <c r="J41" s="3">
        <f t="shared" si="1"/>
        <v>4924.518395849047</v>
      </c>
      <c r="K41" s="62">
        <f t="shared" si="0"/>
        <v>-1.0527941694699643E-4</v>
      </c>
      <c r="L41" s="58">
        <f>G40*(1+L$2)/(1-E40)-1</f>
        <v>1.4447258027610403</v>
      </c>
      <c r="M41" s="58">
        <f>G41-L41</f>
        <v>-7.2580276104039498E-4</v>
      </c>
      <c r="N41" s="59">
        <f>(G41+1)/G40-1</f>
        <v>0.58598312783906548</v>
      </c>
      <c r="O41" s="59">
        <f t="shared" si="2"/>
        <v>0.10986149584487542</v>
      </c>
      <c r="P41" s="54"/>
      <c r="Q41" s="54"/>
      <c r="R41" s="54"/>
      <c r="S41" s="54"/>
      <c r="T41" s="54"/>
      <c r="U41" s="54"/>
      <c r="V41" s="54"/>
    </row>
    <row r="42" spans="1:22" x14ac:dyDescent="0.2">
      <c r="A42" s="2">
        <v>99</v>
      </c>
      <c r="B42" s="3">
        <v>3141</v>
      </c>
      <c r="C42" s="3"/>
      <c r="D42" s="4"/>
      <c r="E42" s="4">
        <v>0.37952000000000002</v>
      </c>
      <c r="F42" s="4"/>
      <c r="G42" s="5">
        <v>1.355</v>
      </c>
      <c r="H42" s="3"/>
      <c r="I42" s="6"/>
      <c r="J42" s="3">
        <f t="shared" si="1"/>
        <v>3141.3995298960654</v>
      </c>
      <c r="K42" s="62">
        <f t="shared" si="0"/>
        <v>-1.2719831138661571E-4</v>
      </c>
      <c r="L42" s="58">
        <f>G41*(1+L$2)/(1-E41)-1</f>
        <v>1.3541878948441002</v>
      </c>
      <c r="M42" s="58">
        <f>G42-L42</f>
        <v>8.1210515589980048E-4</v>
      </c>
      <c r="N42" s="59">
        <f>(G42+1)/G41-1</f>
        <v>0.63088642659279781</v>
      </c>
      <c r="O42" s="59">
        <f t="shared" si="2"/>
        <v>0.10830996309963099</v>
      </c>
      <c r="P42" s="54"/>
      <c r="Q42" s="54"/>
      <c r="R42" s="54"/>
      <c r="S42" s="54"/>
      <c r="T42" s="54"/>
      <c r="U42" s="54"/>
      <c r="V42" s="54"/>
    </row>
    <row r="43" spans="1:22" x14ac:dyDescent="0.2">
      <c r="A43" s="2">
        <v>100</v>
      </c>
      <c r="B43" s="3">
        <v>1949</v>
      </c>
      <c r="C43" s="3"/>
      <c r="D43" s="4"/>
      <c r="E43" s="4">
        <v>0.39667999999999998</v>
      </c>
      <c r="F43" s="4"/>
      <c r="G43" s="5">
        <v>1.2709999999999999</v>
      </c>
      <c r="H43" s="3"/>
      <c r="I43" s="6"/>
      <c r="J43" s="3">
        <f t="shared" si="1"/>
        <v>1949.1755803099104</v>
      </c>
      <c r="K43" s="62">
        <f t="shared" si="0"/>
        <v>-9.0087383227502012E-5</v>
      </c>
      <c r="L43" s="58">
        <f>G42*(1+L$2)/(1-E42)-1</f>
        <v>1.2711449200618881</v>
      </c>
      <c r="M43" s="58">
        <f>G43-L43</f>
        <v>-1.4492006188815409E-4</v>
      </c>
      <c r="N43" s="59">
        <f>(G43+1)/G42-1</f>
        <v>0.67601476014760142</v>
      </c>
      <c r="O43" s="59">
        <f t="shared" si="2"/>
        <v>0.10873328088119599</v>
      </c>
      <c r="P43" s="54"/>
      <c r="Q43" s="54"/>
      <c r="R43" s="54"/>
      <c r="S43" s="54"/>
      <c r="T43" s="54"/>
      <c r="U43" s="54"/>
      <c r="V43" s="54"/>
    </row>
    <row r="44" spans="1:22" x14ac:dyDescent="0.2">
      <c r="A44" s="2">
        <v>101</v>
      </c>
      <c r="B44" s="3">
        <v>1176</v>
      </c>
      <c r="C44" s="3"/>
      <c r="D44" s="4"/>
      <c r="E44" s="4">
        <v>0.41399999999999998</v>
      </c>
      <c r="F44" s="4"/>
      <c r="G44" s="5">
        <v>1.19</v>
      </c>
      <c r="H44" s="3"/>
      <c r="I44" s="6"/>
      <c r="J44" s="3">
        <f t="shared" si="1"/>
        <v>1175.9766111125753</v>
      </c>
      <c r="K44" s="62">
        <f t="shared" si="0"/>
        <v>1.9888509714918449E-5</v>
      </c>
      <c r="L44" s="58">
        <f>G43*(1+L$2)/(1-E43)-1</f>
        <v>1.1909434462640056</v>
      </c>
      <c r="M44" s="58">
        <f>G44-L44</f>
        <v>-9.4344626400566511E-4</v>
      </c>
      <c r="N44" s="59">
        <f>(G44+1)/G43-1</f>
        <v>0.72305271439811181</v>
      </c>
      <c r="O44" s="59">
        <f t="shared" si="2"/>
        <v>0.11078991596638653</v>
      </c>
      <c r="P44" s="54"/>
      <c r="Q44" s="54"/>
      <c r="R44" s="54"/>
      <c r="S44" s="54"/>
      <c r="T44" s="54"/>
      <c r="U44" s="54"/>
      <c r="V44" s="54"/>
    </row>
    <row r="45" spans="1:22" x14ac:dyDescent="0.2">
      <c r="A45" s="2">
        <v>102</v>
      </c>
      <c r="B45" s="3">
        <v>689</v>
      </c>
      <c r="C45" s="3"/>
      <c r="D45" s="4"/>
      <c r="E45" s="4">
        <v>0.432</v>
      </c>
      <c r="F45" s="4"/>
      <c r="G45" s="5">
        <v>1.113</v>
      </c>
      <c r="H45" s="3"/>
      <c r="I45" s="6"/>
      <c r="J45" s="3">
        <f t="shared" si="1"/>
        <v>689.12229411196915</v>
      </c>
      <c r="K45" s="62">
        <f t="shared" si="0"/>
        <v>-1.7749508268382304E-4</v>
      </c>
      <c r="L45" s="58">
        <f>G44*(1+L$2)/(1-E44)-1</f>
        <v>1.1119453924914673</v>
      </c>
      <c r="M45" s="58">
        <f>G45-L45</f>
        <v>1.0546075085327011E-3</v>
      </c>
      <c r="N45" s="59">
        <f>(G45+1)/G44-1</f>
        <v>0.77563025210084047</v>
      </c>
      <c r="O45" s="59">
        <f t="shared" si="2"/>
        <v>0.11194968553459124</v>
      </c>
      <c r="P45" s="54"/>
      <c r="Q45" s="54"/>
      <c r="R45" s="54"/>
      <c r="S45" s="54"/>
      <c r="T45" s="54"/>
      <c r="U45" s="54"/>
      <c r="V45" s="54"/>
    </row>
    <row r="46" spans="1:22" x14ac:dyDescent="0.2">
      <c r="A46" s="2">
        <v>103</v>
      </c>
      <c r="B46" s="3">
        <v>391</v>
      </c>
      <c r="C46" s="3"/>
      <c r="D46" s="4"/>
      <c r="E46" s="4">
        <v>0.45</v>
      </c>
      <c r="F46" s="4"/>
      <c r="G46" s="5">
        <v>1.0369999999999999</v>
      </c>
      <c r="H46" s="3"/>
      <c r="I46" s="6"/>
      <c r="J46" s="3">
        <f t="shared" si="1"/>
        <v>391.42146305559851</v>
      </c>
      <c r="K46" s="62">
        <f t="shared" si="0"/>
        <v>-1.077910628129177E-3</v>
      </c>
      <c r="L46" s="58">
        <f>G45*(1+L$2)/(1-E45)-1</f>
        <v>1.0378873239436621</v>
      </c>
      <c r="M46" s="58">
        <f>G46-L46</f>
        <v>-8.8732394366219935E-4</v>
      </c>
      <c r="N46" s="59">
        <f>(G46+1)/G45-1</f>
        <v>0.83018867924528306</v>
      </c>
      <c r="O46" s="59">
        <f t="shared" si="2"/>
        <v>0.11621986499517858</v>
      </c>
      <c r="P46" s="54"/>
      <c r="Q46" s="54"/>
      <c r="R46" s="54"/>
      <c r="S46" s="54"/>
      <c r="T46" s="54"/>
      <c r="U46" s="54"/>
      <c r="V46" s="54"/>
    </row>
    <row r="47" spans="1:22" x14ac:dyDescent="0.2">
      <c r="A47" s="2">
        <v>104</v>
      </c>
      <c r="B47" s="3">
        <v>215</v>
      </c>
      <c r="C47" s="3"/>
      <c r="D47" s="4"/>
      <c r="E47" s="4">
        <v>0.46899999999999997</v>
      </c>
      <c r="F47" s="4"/>
      <c r="G47" s="5">
        <v>0.96099999999999997</v>
      </c>
      <c r="H47" s="3"/>
      <c r="I47" s="6"/>
      <c r="J47" s="3">
        <f t="shared" si="1"/>
        <v>215.2818046805792</v>
      </c>
      <c r="K47" s="62">
        <f t="shared" si="0"/>
        <v>-1.3107194445544158E-3</v>
      </c>
      <c r="L47" s="58">
        <f>G46*(1+L$2)/(1-E46)-1</f>
        <v>0.96087272727272688</v>
      </c>
      <c r="M47" s="58">
        <f>G47-L47</f>
        <v>1.2727272727308669E-4</v>
      </c>
      <c r="N47" s="59">
        <f>(G47+1)/G46-1</f>
        <v>0.8910318225650915</v>
      </c>
      <c r="O47" s="59">
        <f t="shared" si="2"/>
        <v>0.12224765868886568</v>
      </c>
      <c r="P47" s="54"/>
      <c r="Q47" s="54"/>
      <c r="R47" s="54"/>
      <c r="S47" s="54"/>
      <c r="T47" s="54"/>
      <c r="U47" s="54"/>
      <c r="V47" s="54"/>
    </row>
    <row r="48" spans="1:22" x14ac:dyDescent="0.2">
      <c r="L48" s="54"/>
      <c r="M48" s="54"/>
      <c r="N48" s="54"/>
      <c r="O48" s="54"/>
      <c r="P48" s="54"/>
      <c r="Q48" s="54"/>
      <c r="R48" s="54"/>
      <c r="S48" s="54"/>
    </row>
    <row r="49" spans="12:19" x14ac:dyDescent="0.2">
      <c r="L49" s="54"/>
      <c r="M49" s="54"/>
      <c r="N49" s="54"/>
      <c r="O49" s="54"/>
      <c r="P49" s="54"/>
      <c r="Q49" s="54"/>
      <c r="R49" s="54"/>
      <c r="S49" s="54"/>
    </row>
    <row r="50" spans="12:19" x14ac:dyDescent="0.2">
      <c r="L50" s="54"/>
      <c r="M50" s="54"/>
      <c r="N50" s="54"/>
      <c r="O50" s="54"/>
      <c r="P50" s="54"/>
      <c r="Q50" s="54"/>
      <c r="R50" s="54"/>
      <c r="S50" s="54"/>
    </row>
    <row r="51" spans="12:19" x14ac:dyDescent="0.2">
      <c r="L51" s="54"/>
      <c r="M51" s="54"/>
      <c r="N51" s="54"/>
      <c r="O51" s="54"/>
      <c r="P51" s="54"/>
      <c r="Q51" s="54"/>
      <c r="R51" s="54"/>
      <c r="S51" s="54"/>
    </row>
    <row r="52" spans="12:19" x14ac:dyDescent="0.2">
      <c r="L52" s="54"/>
      <c r="M52" s="54"/>
      <c r="N52" s="54"/>
      <c r="O52" s="54"/>
      <c r="P52" s="54"/>
      <c r="Q52" s="54"/>
      <c r="R52" s="54"/>
      <c r="S52" s="54"/>
    </row>
    <row r="53" spans="12:19" x14ac:dyDescent="0.2">
      <c r="L53" s="54"/>
      <c r="M53" s="54"/>
      <c r="N53" s="54"/>
      <c r="O53" s="54"/>
      <c r="P53" s="54"/>
      <c r="Q53" s="54"/>
      <c r="R53" s="54"/>
      <c r="S53" s="54"/>
    </row>
    <row r="54" spans="12:19" x14ac:dyDescent="0.2">
      <c r="L54" s="54"/>
      <c r="M54" s="54"/>
      <c r="N54" s="54"/>
      <c r="O54" s="54"/>
      <c r="P54" s="54"/>
      <c r="Q54" s="54"/>
      <c r="R54" s="54"/>
      <c r="S54" s="54"/>
    </row>
    <row r="55" spans="12:19" x14ac:dyDescent="0.2">
      <c r="L55" s="54"/>
      <c r="M55" s="54"/>
      <c r="N55" s="54"/>
      <c r="O55" s="54"/>
      <c r="P55" s="54"/>
      <c r="Q55" s="54"/>
      <c r="R55" s="54"/>
      <c r="S55" s="54"/>
    </row>
  </sheetData>
  <mergeCells count="1">
    <mergeCell ref="A1:I1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AC52-40BA-4D5C-B2CB-0437A263062B}">
  <dimension ref="A1:T115"/>
  <sheetViews>
    <sheetView showGridLines="0" workbookViewId="0">
      <selection activeCell="O2" sqref="O2:O47"/>
    </sheetView>
  </sheetViews>
  <sheetFormatPr defaultColWidth="9.140625" defaultRowHeight="14.25" x14ac:dyDescent="0.2"/>
  <cols>
    <col min="1" max="1" width="9.140625" style="1"/>
    <col min="2" max="2" width="11" style="1" bestFit="1" customWidth="1"/>
    <col min="3" max="4" width="9.140625" style="1"/>
    <col min="5" max="5" width="9.5703125" style="1" bestFit="1" customWidth="1"/>
    <col min="6" max="7" width="9.140625" style="1"/>
    <col min="8" max="8" width="10" style="1" bestFit="1" customWidth="1"/>
    <col min="9" max="9" width="12.42578125" style="1" bestFit="1" customWidth="1"/>
    <col min="10" max="11" width="9.140625" style="1"/>
    <col min="12" max="13" width="9.85546875" style="1" bestFit="1" customWidth="1"/>
    <col min="14" max="14" width="9.28515625" style="1" bestFit="1" customWidth="1"/>
    <col min="15" max="19" width="9.85546875" style="1" bestFit="1" customWidth="1"/>
    <col min="20" max="20" width="9.28515625" style="1" bestFit="1" customWidth="1"/>
    <col min="21" max="16384" width="9.140625" style="1"/>
  </cols>
  <sheetData>
    <row r="1" spans="1:20" ht="18" x14ac:dyDescent="0.2">
      <c r="A1" s="55" t="s">
        <v>41</v>
      </c>
      <c r="B1" s="55"/>
      <c r="C1" s="55"/>
      <c r="D1" s="55"/>
      <c r="E1" s="55"/>
      <c r="F1" s="55"/>
      <c r="G1" s="55"/>
      <c r="H1" s="55"/>
      <c r="I1" s="55"/>
      <c r="J1" s="1" t="s">
        <v>36</v>
      </c>
    </row>
    <row r="2" spans="1:20" ht="57.75" thickBot="1" x14ac:dyDescent="0.35">
      <c r="A2" s="7" t="s">
        <v>0</v>
      </c>
      <c r="B2" s="14" t="s">
        <v>16</v>
      </c>
      <c r="C2" s="14" t="s">
        <v>17</v>
      </c>
      <c r="D2" s="12" t="s">
        <v>10</v>
      </c>
      <c r="E2" s="12" t="s">
        <v>11</v>
      </c>
      <c r="F2" s="12" t="s">
        <v>12</v>
      </c>
      <c r="G2" s="12" t="s">
        <v>34</v>
      </c>
      <c r="H2" s="12" t="s">
        <v>14</v>
      </c>
      <c r="I2" s="13" t="s">
        <v>15</v>
      </c>
      <c r="J2" s="61" t="s">
        <v>38</v>
      </c>
      <c r="K2" s="61" t="s">
        <v>39</v>
      </c>
      <c r="L2" s="57">
        <v>0.04</v>
      </c>
      <c r="M2" s="1" t="s">
        <v>40</v>
      </c>
      <c r="N2" s="60" t="s">
        <v>37</v>
      </c>
      <c r="O2" s="1" t="s">
        <v>42</v>
      </c>
    </row>
    <row r="3" spans="1:20" ht="15" thickTop="1" x14ac:dyDescent="0.2">
      <c r="A3" s="2">
        <v>60</v>
      </c>
      <c r="B3" s="3">
        <v>897001</v>
      </c>
      <c r="C3" s="3"/>
      <c r="D3" s="4"/>
      <c r="E3" s="4">
        <v>8.5500000000000003E-3</v>
      </c>
      <c r="F3" s="4"/>
      <c r="G3" s="5">
        <v>13.294</v>
      </c>
      <c r="H3" s="3"/>
      <c r="I3" s="6"/>
      <c r="J3" s="3">
        <f>B3</f>
        <v>897001</v>
      </c>
      <c r="K3" s="62">
        <f>(B3-J3)/B3</f>
        <v>0</v>
      </c>
      <c r="N3" s="54"/>
      <c r="O3" s="54"/>
      <c r="P3" s="54"/>
      <c r="Q3" s="54"/>
      <c r="R3" s="54"/>
      <c r="S3" s="54"/>
      <c r="T3" s="54"/>
    </row>
    <row r="4" spans="1:20" x14ac:dyDescent="0.2">
      <c r="A4" s="2">
        <v>61</v>
      </c>
      <c r="B4" s="3">
        <v>889332</v>
      </c>
      <c r="C4" s="3"/>
      <c r="D4" s="4"/>
      <c r="E4" s="4">
        <v>9.3900000000000008E-3</v>
      </c>
      <c r="F4" s="4"/>
      <c r="G4" s="5">
        <v>12.945</v>
      </c>
      <c r="H4" s="3"/>
      <c r="I4" s="6"/>
      <c r="J4" s="3">
        <f>J3*(1-E3)</f>
        <v>889331.64145</v>
      </c>
      <c r="K4" s="62">
        <f t="shared" ref="K4:K47" si="0">(B4-J4)/B4</f>
        <v>4.0316777087124982E-7</v>
      </c>
      <c r="L4" s="58">
        <f>G3*(1+L$2)/(1-E3)-1</f>
        <v>12.944989661606737</v>
      </c>
      <c r="M4" s="58">
        <f>G4-L4</f>
        <v>1.033839326325392E-5</v>
      </c>
      <c r="N4" s="59">
        <f>(G4+1)/G3-1</f>
        <v>4.8969459906724744E-2</v>
      </c>
      <c r="O4" s="59">
        <f>(G3*(1+L$2)-G4)/G4</f>
        <v>6.8038624951718848E-2</v>
      </c>
      <c r="P4" s="54"/>
      <c r="Q4" s="54"/>
      <c r="R4" s="54"/>
      <c r="S4" s="54"/>
      <c r="T4" s="54"/>
    </row>
    <row r="5" spans="1:20" x14ac:dyDescent="0.2">
      <c r="A5" s="2">
        <v>62</v>
      </c>
      <c r="B5" s="3">
        <v>880981</v>
      </c>
      <c r="C5" s="3"/>
      <c r="D5" s="4"/>
      <c r="E5" s="4">
        <v>1.0319999999999999E-2</v>
      </c>
      <c r="F5" s="4"/>
      <c r="G5" s="5">
        <v>12.59</v>
      </c>
      <c r="H5" s="3"/>
      <c r="I5" s="6"/>
      <c r="J5" s="3">
        <f t="shared" ref="J5:J47" si="1">J4*(1-E4)</f>
        <v>880980.81733678444</v>
      </c>
      <c r="K5" s="62">
        <f t="shared" si="0"/>
        <v>2.0734069810485502E-7</v>
      </c>
      <c r="L5" s="58">
        <f>G4*(1+L$2)/(1-E4)-1</f>
        <v>12.590413987341135</v>
      </c>
      <c r="M5" s="58">
        <f>G5-L5</f>
        <v>-4.1398734113506919E-4</v>
      </c>
      <c r="N5" s="59">
        <f>(G5+1)/G4-1</f>
        <v>4.9826187717265213E-2</v>
      </c>
      <c r="O5" s="59">
        <f t="shared" ref="O5:O47" si="2">(G4*(1+L$2)-G5)/G5</f>
        <v>6.9324861000794408E-2</v>
      </c>
      <c r="P5" s="54"/>
      <c r="Q5" s="54"/>
      <c r="R5" s="54"/>
      <c r="S5" s="54"/>
      <c r="T5" s="54"/>
    </row>
    <row r="6" spans="1:20" x14ac:dyDescent="0.2">
      <c r="A6" s="2">
        <v>63</v>
      </c>
      <c r="B6" s="3">
        <v>871889</v>
      </c>
      <c r="C6" s="3"/>
      <c r="D6" s="4"/>
      <c r="E6" s="4">
        <v>1.137E-2</v>
      </c>
      <c r="F6" s="4"/>
      <c r="G6" s="5">
        <v>12.23</v>
      </c>
      <c r="H6" s="3"/>
      <c r="I6" s="6"/>
      <c r="J6" s="3">
        <f t="shared" si="1"/>
        <v>871889.09530186886</v>
      </c>
      <c r="K6" s="62">
        <f t="shared" si="0"/>
        <v>-1.0930504784402431E-7</v>
      </c>
      <c r="L6" s="58">
        <f>G5*(1+L$2)/(1-E5)-1</f>
        <v>12.230134993129093</v>
      </c>
      <c r="M6" s="58">
        <f>G6-L6</f>
        <v>-1.3499312909281969E-4</v>
      </c>
      <c r="N6" s="59">
        <f>(G6+1)/G5-1</f>
        <v>5.083399523431309E-2</v>
      </c>
      <c r="O6" s="59">
        <f t="shared" si="2"/>
        <v>7.0613246116107919E-2</v>
      </c>
      <c r="P6" s="54"/>
      <c r="Q6" s="54"/>
      <c r="R6" s="54"/>
      <c r="S6" s="54"/>
      <c r="T6" s="54"/>
    </row>
    <row r="7" spans="1:20" x14ac:dyDescent="0.2">
      <c r="A7" s="2">
        <v>64</v>
      </c>
      <c r="B7" s="3">
        <v>861976</v>
      </c>
      <c r="C7" s="3"/>
      <c r="D7" s="4"/>
      <c r="E7" s="4">
        <v>1.2540000000000001E-2</v>
      </c>
      <c r="F7" s="4"/>
      <c r="G7" s="5">
        <v>11.866</v>
      </c>
      <c r="H7" s="3"/>
      <c r="I7" s="6"/>
      <c r="J7" s="3">
        <f t="shared" si="1"/>
        <v>861975.71628828661</v>
      </c>
      <c r="K7" s="62">
        <f t="shared" si="0"/>
        <v>3.2914108210610681E-7</v>
      </c>
      <c r="L7" s="58">
        <f>G6*(1+L$2)/(1-E6)-1</f>
        <v>11.865480513437788</v>
      </c>
      <c r="M7" s="58">
        <f>G7-L7</f>
        <v>5.1948656221156853E-4</v>
      </c>
      <c r="N7" s="59">
        <f>(G7+1)/G6-1</f>
        <v>5.200327064595256E-2</v>
      </c>
      <c r="O7" s="59">
        <f t="shared" si="2"/>
        <v>7.1902915894151445E-2</v>
      </c>
      <c r="P7" s="54"/>
      <c r="Q7" s="54"/>
      <c r="R7" s="54"/>
      <c r="S7" s="54"/>
      <c r="T7" s="54"/>
    </row>
    <row r="8" spans="1:20" x14ac:dyDescent="0.2">
      <c r="A8" s="2">
        <v>65</v>
      </c>
      <c r="B8" s="3">
        <v>851167</v>
      </c>
      <c r="C8" s="3"/>
      <c r="D8" s="4"/>
      <c r="E8" s="4">
        <v>1.3849999999999999E-2</v>
      </c>
      <c r="F8" s="4"/>
      <c r="G8" s="5">
        <v>11.497</v>
      </c>
      <c r="H8" s="3"/>
      <c r="I8" s="6"/>
      <c r="J8" s="3">
        <f t="shared" si="1"/>
        <v>851166.54080603155</v>
      </c>
      <c r="K8" s="62">
        <f t="shared" si="0"/>
        <v>5.3948751355130696E-7</v>
      </c>
      <c r="L8" s="58">
        <f>G7*(1+L$2)/(1-E7)-1</f>
        <v>11.497356854961215</v>
      </c>
      <c r="M8" s="58">
        <f>G8-L8</f>
        <v>-3.5685496121473648E-4</v>
      </c>
      <c r="N8" s="59">
        <f>(G8+1)/G7-1</f>
        <v>5.3177144783414843E-2</v>
      </c>
      <c r="O8" s="59">
        <f t="shared" si="2"/>
        <v>7.337914238497005E-2</v>
      </c>
      <c r="P8" s="54"/>
      <c r="Q8" s="54"/>
      <c r="R8" s="54"/>
      <c r="S8" s="54"/>
      <c r="T8" s="54"/>
    </row>
    <row r="9" spans="1:20" x14ac:dyDescent="0.2">
      <c r="A9" s="2">
        <v>66</v>
      </c>
      <c r="B9" s="3">
        <v>839378</v>
      </c>
      <c r="C9" s="3"/>
      <c r="D9" s="4"/>
      <c r="E9" s="4">
        <v>1.5310000000000001E-2</v>
      </c>
      <c r="F9" s="4"/>
      <c r="G9" s="5">
        <v>11.125</v>
      </c>
      <c r="H9" s="3"/>
      <c r="I9" s="6"/>
      <c r="J9" s="3">
        <f t="shared" si="1"/>
        <v>839377.88421586796</v>
      </c>
      <c r="K9" s="62">
        <f t="shared" si="0"/>
        <v>1.3794039400394471E-7</v>
      </c>
      <c r="L9" s="58">
        <f>G8*(1+L$2)/(1-E8)-1</f>
        <v>11.1248085990975</v>
      </c>
      <c r="M9" s="58">
        <f>G9-L9</f>
        <v>1.9140090249969433E-4</v>
      </c>
      <c r="N9" s="59">
        <f>(G9+1)/G8-1</f>
        <v>5.4622945116117316E-2</v>
      </c>
      <c r="O9" s="59">
        <f t="shared" si="2"/>
        <v>7.4775730337078641E-2</v>
      </c>
      <c r="P9" s="54"/>
      <c r="Q9" s="54"/>
      <c r="R9" s="54"/>
      <c r="S9" s="54"/>
      <c r="T9" s="54"/>
    </row>
    <row r="10" spans="1:20" x14ac:dyDescent="0.2">
      <c r="A10" s="2">
        <v>67</v>
      </c>
      <c r="B10" s="3">
        <v>826527</v>
      </c>
      <c r="C10" s="3"/>
      <c r="D10" s="4"/>
      <c r="E10" s="4">
        <v>1.695E-2</v>
      </c>
      <c r="F10" s="4"/>
      <c r="G10" s="5">
        <v>10.75</v>
      </c>
      <c r="H10" s="3"/>
      <c r="I10" s="6"/>
      <c r="J10" s="3">
        <f t="shared" si="1"/>
        <v>826527.00880852295</v>
      </c>
      <c r="K10" s="62">
        <f t="shared" si="0"/>
        <v>-1.0657271874794021E-8</v>
      </c>
      <c r="L10" s="58">
        <f>G9*(1+L$2)/(1-E9)-1</f>
        <v>10.749890828585647</v>
      </c>
      <c r="M10" s="58">
        <f>G10-L10</f>
        <v>1.0917141435307087E-4</v>
      </c>
      <c r="N10" s="59">
        <f>(G10+1)/G9-1</f>
        <v>5.6179775280898792E-2</v>
      </c>
      <c r="O10" s="59">
        <f t="shared" si="2"/>
        <v>7.6279069767441893E-2</v>
      </c>
      <c r="P10" s="54"/>
      <c r="Q10" s="54"/>
      <c r="R10" s="54"/>
      <c r="S10" s="54"/>
      <c r="T10" s="54"/>
    </row>
    <row r="11" spans="1:20" x14ac:dyDescent="0.2">
      <c r="A11" s="2">
        <v>68</v>
      </c>
      <c r="B11" s="3">
        <v>812517</v>
      </c>
      <c r="C11" s="3"/>
      <c r="D11" s="4"/>
      <c r="E11" s="4">
        <v>1.8769999999999998E-2</v>
      </c>
      <c r="F11" s="4"/>
      <c r="G11" s="5">
        <v>10.372</v>
      </c>
      <c r="H11" s="3"/>
      <c r="I11" s="6"/>
      <c r="J11" s="3">
        <f t="shared" si="1"/>
        <v>812517.37600921851</v>
      </c>
      <c r="K11" s="62">
        <f t="shared" si="0"/>
        <v>-4.6277089403812058E-7</v>
      </c>
      <c r="L11" s="58">
        <f>G10*(1+L$2)/(1-E10)-1</f>
        <v>10.372768424800366</v>
      </c>
      <c r="M11" s="58">
        <f>G11-L11</f>
        <v>-7.6842480036631855E-4</v>
      </c>
      <c r="N11" s="59">
        <f>(G11+1)/G10-1</f>
        <v>5.786046511627907E-2</v>
      </c>
      <c r="O11" s="59">
        <f t="shared" si="2"/>
        <v>7.7902043964519843E-2</v>
      </c>
      <c r="P11" s="54"/>
      <c r="Q11" s="54"/>
      <c r="R11" s="54"/>
      <c r="S11" s="54"/>
      <c r="T11" s="54"/>
    </row>
    <row r="12" spans="1:20" x14ac:dyDescent="0.2">
      <c r="A12" s="2">
        <v>69</v>
      </c>
      <c r="B12" s="3">
        <v>797266</v>
      </c>
      <c r="C12" s="3"/>
      <c r="D12" s="4"/>
      <c r="E12" s="4">
        <v>2.0799999999999999E-2</v>
      </c>
      <c r="F12" s="4"/>
      <c r="G12" s="5">
        <v>9.9939999999999998</v>
      </c>
      <c r="H12" s="3"/>
      <c r="I12" s="6"/>
      <c r="J12" s="3">
        <f t="shared" si="1"/>
        <v>797266.42486152553</v>
      </c>
      <c r="K12" s="62">
        <f t="shared" si="0"/>
        <v>-5.328980861276565E-7</v>
      </c>
      <c r="L12" s="58">
        <f>G11*(1+L$2)/(1-E11)-1</f>
        <v>9.9932227918021255</v>
      </c>
      <c r="M12" s="58">
        <f>G12-L12</f>
        <v>7.7720819787430173E-4</v>
      </c>
      <c r="N12" s="59">
        <f>(G12+1)/G11-1</f>
        <v>5.9969147705360548E-2</v>
      </c>
      <c r="O12" s="59">
        <f t="shared" si="2"/>
        <v>7.9335601360816521E-2</v>
      </c>
      <c r="P12" s="54"/>
      <c r="Q12" s="54"/>
      <c r="R12" s="54"/>
      <c r="S12" s="54"/>
      <c r="T12" s="54"/>
    </row>
    <row r="13" spans="1:20" x14ac:dyDescent="0.2">
      <c r="A13" s="2">
        <v>70</v>
      </c>
      <c r="B13" s="3">
        <v>780683</v>
      </c>
      <c r="C13" s="3"/>
      <c r="D13" s="4"/>
      <c r="E13" s="4">
        <v>2.307E-2</v>
      </c>
      <c r="F13" s="4"/>
      <c r="G13" s="5">
        <v>9.6140000000000008</v>
      </c>
      <c r="H13" s="3"/>
      <c r="I13" s="6"/>
      <c r="J13" s="3">
        <f t="shared" si="1"/>
        <v>780683.28322440572</v>
      </c>
      <c r="K13" s="62">
        <f t="shared" si="0"/>
        <v>-3.6279053818365451E-7</v>
      </c>
      <c r="L13" s="58">
        <f>G12*(1+L$2)/(1-E12)-1</f>
        <v>9.6145424836601308</v>
      </c>
      <c r="M13" s="58">
        <f>G13-L13</f>
        <v>-5.4248366012998872E-4</v>
      </c>
      <c r="N13" s="59">
        <f>(G13+1)/G12-1</f>
        <v>6.2037222333400033E-2</v>
      </c>
      <c r="O13" s="59">
        <f t="shared" si="2"/>
        <v>8.1106719367588884E-2</v>
      </c>
      <c r="P13" s="54"/>
      <c r="Q13" s="54"/>
      <c r="R13" s="54"/>
      <c r="S13" s="54"/>
      <c r="T13" s="54"/>
    </row>
    <row r="14" spans="1:20" x14ac:dyDescent="0.2">
      <c r="A14" s="2">
        <v>71</v>
      </c>
      <c r="B14" s="3">
        <v>762673</v>
      </c>
      <c r="C14" s="3"/>
      <c r="D14" s="4"/>
      <c r="E14" s="4">
        <v>2.5590000000000002E-2</v>
      </c>
      <c r="F14" s="4"/>
      <c r="G14" s="5">
        <v>9.2349999999999994</v>
      </c>
      <c r="H14" s="3"/>
      <c r="I14" s="6"/>
      <c r="J14" s="3">
        <f t="shared" si="1"/>
        <v>762672.91988041869</v>
      </c>
      <c r="K14" s="62">
        <f t="shared" si="0"/>
        <v>1.0505102620783721E-7</v>
      </c>
      <c r="L14" s="58">
        <f>G13*(1+L$2)/(1-E13)-1</f>
        <v>9.2346739275076022</v>
      </c>
      <c r="M14" s="58">
        <f>G14-L14</f>
        <v>3.2607249239724467E-4</v>
      </c>
      <c r="N14" s="59">
        <f>(G14+1)/G13-1</f>
        <v>6.4593301435406536E-2</v>
      </c>
      <c r="O14" s="59">
        <f t="shared" si="2"/>
        <v>8.2681104493773888E-2</v>
      </c>
      <c r="P14" s="54"/>
      <c r="Q14" s="54"/>
      <c r="R14" s="54"/>
      <c r="S14" s="54"/>
      <c r="T14" s="54"/>
    </row>
    <row r="15" spans="1:20" x14ac:dyDescent="0.2">
      <c r="A15" s="2">
        <v>72</v>
      </c>
      <c r="B15" s="3">
        <v>743156</v>
      </c>
      <c r="C15" s="3"/>
      <c r="D15" s="4"/>
      <c r="E15" s="4">
        <v>2.8389999999999999E-2</v>
      </c>
      <c r="F15" s="4"/>
      <c r="G15" s="5">
        <v>8.8569999999999993</v>
      </c>
      <c r="H15" s="3"/>
      <c r="I15" s="6"/>
      <c r="J15" s="3">
        <f t="shared" si="1"/>
        <v>743156.11986067879</v>
      </c>
      <c r="K15" s="62">
        <f t="shared" si="0"/>
        <v>-1.6128602715283706E-7</v>
      </c>
      <c r="L15" s="58">
        <f>G14*(1+L$2)/(1-E14)-1</f>
        <v>8.8566311922086189</v>
      </c>
      <c r="M15" s="58">
        <f>G15-L15</f>
        <v>3.6880779138037667E-4</v>
      </c>
      <c r="N15" s="59">
        <f>(G15+1)/G14-1</f>
        <v>6.7352463454250167E-2</v>
      </c>
      <c r="O15" s="59">
        <f t="shared" si="2"/>
        <v>8.4385232019871373E-2</v>
      </c>
      <c r="P15" s="54"/>
      <c r="Q15" s="54"/>
      <c r="R15" s="54"/>
      <c r="S15" s="54"/>
      <c r="T15" s="54"/>
    </row>
    <row r="16" spans="1:20" x14ac:dyDescent="0.2">
      <c r="A16" s="2">
        <v>73</v>
      </c>
      <c r="B16" s="3">
        <v>722058</v>
      </c>
      <c r="C16" s="3"/>
      <c r="D16" s="4"/>
      <c r="E16" s="4">
        <v>3.1510000000000003E-2</v>
      </c>
      <c r="F16" s="4"/>
      <c r="G16" s="5">
        <v>8.48</v>
      </c>
      <c r="H16" s="3"/>
      <c r="I16" s="6"/>
      <c r="J16" s="3">
        <f t="shared" si="1"/>
        <v>722057.91761783406</v>
      </c>
      <c r="K16" s="62">
        <f t="shared" si="0"/>
        <v>1.1409355750268317E-7</v>
      </c>
      <c r="L16" s="58">
        <f>G15*(1+L$2)/(1-E15)-1</f>
        <v>8.4804293903932653</v>
      </c>
      <c r="M16" s="58">
        <f>G16-L16</f>
        <v>-4.2939039326483908E-4</v>
      </c>
      <c r="N16" s="59">
        <f>(G16+1)/G15-1</f>
        <v>7.033984419103545E-2</v>
      </c>
      <c r="O16" s="59">
        <f t="shared" si="2"/>
        <v>8.6235849056603767E-2</v>
      </c>
      <c r="P16" s="54"/>
      <c r="Q16" s="54"/>
      <c r="R16" s="54"/>
      <c r="S16" s="54"/>
      <c r="T16" s="54"/>
    </row>
    <row r="17" spans="1:20" x14ac:dyDescent="0.2">
      <c r="A17" s="2">
        <v>74</v>
      </c>
      <c r="B17" s="3">
        <v>699306</v>
      </c>
      <c r="C17" s="3"/>
      <c r="D17" s="4"/>
      <c r="E17" s="4">
        <v>3.4979999999999997E-2</v>
      </c>
      <c r="F17" s="4"/>
      <c r="G17" s="5">
        <v>8.1059999999999999</v>
      </c>
      <c r="H17" s="3"/>
      <c r="I17" s="6"/>
      <c r="J17" s="3">
        <f t="shared" si="1"/>
        <v>699305.87263369607</v>
      </c>
      <c r="K17" s="62">
        <f t="shared" si="0"/>
        <v>1.821324340587979E-7</v>
      </c>
      <c r="L17" s="58">
        <f>G16*(1+L$2)/(1-E16)-1</f>
        <v>8.1061342915259846</v>
      </c>
      <c r="M17" s="58">
        <f>G17-L17</f>
        <v>-1.3429152598476435E-4</v>
      </c>
      <c r="N17" s="59">
        <f>(G17+1)/G16-1</f>
        <v>7.382075471698113E-2</v>
      </c>
      <c r="O17" s="59">
        <f t="shared" si="2"/>
        <v>8.7984209227732604E-2</v>
      </c>
      <c r="P17" s="54"/>
      <c r="Q17" s="54"/>
      <c r="R17" s="54"/>
      <c r="S17" s="54"/>
      <c r="T17" s="54"/>
    </row>
    <row r="18" spans="1:20" x14ac:dyDescent="0.2">
      <c r="A18" s="2">
        <v>75</v>
      </c>
      <c r="B18" s="3">
        <v>674844</v>
      </c>
      <c r="C18" s="3"/>
      <c r="D18" s="4"/>
      <c r="E18" s="4">
        <v>3.8809999999999997E-2</v>
      </c>
      <c r="F18" s="4"/>
      <c r="G18" s="5">
        <v>7.7359999999999998</v>
      </c>
      <c r="H18" s="3"/>
      <c r="I18" s="6"/>
      <c r="J18" s="3">
        <f t="shared" si="1"/>
        <v>674844.15320896939</v>
      </c>
      <c r="K18" s="62">
        <f t="shared" si="0"/>
        <v>-2.270287198133866E-7</v>
      </c>
      <c r="L18" s="58">
        <f>G17*(1+L$2)/(1-E17)-1</f>
        <v>7.7358189467575791</v>
      </c>
      <c r="M18" s="58">
        <f>G18-L18</f>
        <v>1.8105324242068122E-4</v>
      </c>
      <c r="N18" s="59">
        <f>(G18+1)/G17-1</f>
        <v>7.7720207253886064E-2</v>
      </c>
      <c r="O18" s="59">
        <f t="shared" si="2"/>
        <v>8.9741468459151985E-2</v>
      </c>
      <c r="P18" s="54"/>
      <c r="Q18" s="54"/>
      <c r="R18" s="54"/>
      <c r="S18" s="54"/>
      <c r="T18" s="54"/>
    </row>
    <row r="19" spans="1:20" x14ac:dyDescent="0.2">
      <c r="A19" s="2">
        <v>76</v>
      </c>
      <c r="B19" s="3">
        <v>648653</v>
      </c>
      <c r="C19" s="3"/>
      <c r="D19" s="4"/>
      <c r="E19" s="4">
        <v>4.3060000000000001E-2</v>
      </c>
      <c r="F19" s="4"/>
      <c r="G19" s="5">
        <v>7.37</v>
      </c>
      <c r="H19" s="3"/>
      <c r="I19" s="6"/>
      <c r="J19" s="3">
        <f t="shared" si="1"/>
        <v>648653.45162292931</v>
      </c>
      <c r="K19" s="62">
        <f t="shared" si="0"/>
        <v>-6.9624734535665784E-7</v>
      </c>
      <c r="L19" s="58">
        <f>G18*(1+L$2)/(1-E18)-1</f>
        <v>7.3702909934560275</v>
      </c>
      <c r="M19" s="58">
        <f>G19-L19</f>
        <v>-2.9099345602734417E-4</v>
      </c>
      <c r="N19" s="59">
        <f>(G19+1)/G18-1</f>
        <v>8.1954498448810975E-2</v>
      </c>
      <c r="O19" s="59">
        <f t="shared" si="2"/>
        <v>9.1647218453188489E-2</v>
      </c>
      <c r="P19" s="54"/>
      <c r="Q19" s="54"/>
      <c r="R19" s="54"/>
      <c r="S19" s="54"/>
      <c r="T19" s="54"/>
    </row>
    <row r="20" spans="1:20" x14ac:dyDescent="0.2">
      <c r="A20" s="2">
        <v>77</v>
      </c>
      <c r="B20" s="3">
        <v>620722</v>
      </c>
      <c r="C20" s="3"/>
      <c r="D20" s="4"/>
      <c r="E20" s="4">
        <v>4.7759999999999997E-2</v>
      </c>
      <c r="F20" s="4"/>
      <c r="G20" s="5">
        <v>7.01</v>
      </c>
      <c r="H20" s="3"/>
      <c r="I20" s="6"/>
      <c r="J20" s="3">
        <f t="shared" si="1"/>
        <v>620722.43399604596</v>
      </c>
      <c r="K20" s="62">
        <f t="shared" si="0"/>
        <v>-6.9917941681135199E-7</v>
      </c>
      <c r="L20" s="58">
        <f>G19*(1+L$2)/(1-E19)-1</f>
        <v>7.0096975776955723</v>
      </c>
      <c r="M20" s="58">
        <f>G20-L20</f>
        <v>3.024223044274521E-4</v>
      </c>
      <c r="N20" s="59">
        <f>(G20+1)/G19-1</f>
        <v>8.6838534599728678E-2</v>
      </c>
      <c r="O20" s="59">
        <f t="shared" si="2"/>
        <v>9.340941512125546E-2</v>
      </c>
      <c r="P20" s="54"/>
      <c r="Q20" s="54"/>
      <c r="R20" s="54"/>
      <c r="S20" s="54"/>
      <c r="T20" s="54"/>
    </row>
    <row r="21" spans="1:20" x14ac:dyDescent="0.2">
      <c r="A21" s="2">
        <v>78</v>
      </c>
      <c r="B21" s="3">
        <v>591076</v>
      </c>
      <c r="C21" s="3"/>
      <c r="D21" s="4"/>
      <c r="E21" s="4">
        <v>5.2949999999999997E-2</v>
      </c>
      <c r="F21" s="4"/>
      <c r="G21" s="5">
        <v>6.6559999999999997</v>
      </c>
      <c r="H21" s="3"/>
      <c r="I21" s="6"/>
      <c r="J21" s="3">
        <f t="shared" si="1"/>
        <v>591076.73054839484</v>
      </c>
      <c r="K21" s="62">
        <f t="shared" si="0"/>
        <v>-1.2359635560299115E-6</v>
      </c>
      <c r="L21" s="58">
        <f>G20*(1+L$2)/(1-E20)-1</f>
        <v>6.6560530958581872</v>
      </c>
      <c r="M21" s="58">
        <f>G21-L21</f>
        <v>-5.3095858187468536E-5</v>
      </c>
      <c r="N21" s="59">
        <f>(G21+1)/G20-1</f>
        <v>9.215406562054218E-2</v>
      </c>
      <c r="O21" s="59">
        <f t="shared" si="2"/>
        <v>9.531250000000005E-2</v>
      </c>
      <c r="P21" s="54"/>
      <c r="Q21" s="54"/>
      <c r="R21" s="54"/>
      <c r="S21" s="54"/>
      <c r="T21" s="54"/>
    </row>
    <row r="22" spans="1:20" x14ac:dyDescent="0.2">
      <c r="A22" s="2">
        <v>79</v>
      </c>
      <c r="B22" s="3">
        <v>559779</v>
      </c>
      <c r="C22" s="3"/>
      <c r="D22" s="4"/>
      <c r="E22" s="4">
        <v>5.8659999999999997E-2</v>
      </c>
      <c r="F22" s="4"/>
      <c r="G22" s="5">
        <v>6.3090000000000002</v>
      </c>
      <c r="H22" s="3"/>
      <c r="I22" s="6"/>
      <c r="J22" s="3">
        <f t="shared" si="1"/>
        <v>559779.21766585729</v>
      </c>
      <c r="K22" s="62">
        <f t="shared" si="0"/>
        <v>-3.8884248477737194E-7</v>
      </c>
      <c r="L22" s="58">
        <f>G21*(1+L$2)/(1-E21)-1</f>
        <v>6.3092656142759092</v>
      </c>
      <c r="M22" s="58">
        <f>G22-L22</f>
        <v>-2.6561427590898745E-4</v>
      </c>
      <c r="N22" s="59">
        <f>(G22+1)/G21-1</f>
        <v>9.8106971153846256E-2</v>
      </c>
      <c r="O22" s="59">
        <f t="shared" si="2"/>
        <v>9.7200824219369042E-2</v>
      </c>
      <c r="P22" s="54"/>
      <c r="Q22" s="54"/>
      <c r="R22" s="54"/>
      <c r="S22" s="54"/>
      <c r="T22" s="54"/>
    </row>
    <row r="23" spans="1:20" x14ac:dyDescent="0.2">
      <c r="A23" s="2">
        <v>80</v>
      </c>
      <c r="B23" s="3">
        <v>526942</v>
      </c>
      <c r="C23" s="3"/>
      <c r="D23" s="4"/>
      <c r="E23" s="4">
        <v>6.4949999999999994E-2</v>
      </c>
      <c r="F23" s="4"/>
      <c r="G23" s="5">
        <v>5.9710000000000001</v>
      </c>
      <c r="H23" s="3"/>
      <c r="I23" s="6"/>
      <c r="J23" s="3">
        <f t="shared" si="1"/>
        <v>526942.56875757803</v>
      </c>
      <c r="K23" s="62">
        <f t="shared" si="0"/>
        <v>-1.079355181466065E-6</v>
      </c>
      <c r="L23" s="58">
        <f>G22*(1+L$2)/(1-E22)-1</f>
        <v>5.970233921856078</v>
      </c>
      <c r="M23" s="58">
        <f>G23-L23</f>
        <v>7.6607814392204432E-4</v>
      </c>
      <c r="N23" s="59">
        <f>(G23+1)/G22-1</f>
        <v>0.10492946584244733</v>
      </c>
      <c r="O23" s="59">
        <f t="shared" si="2"/>
        <v>9.8871210852453595E-2</v>
      </c>
      <c r="P23" s="54"/>
      <c r="Q23" s="54"/>
      <c r="R23" s="54"/>
      <c r="S23" s="54"/>
      <c r="T23" s="54"/>
    </row>
    <row r="24" spans="1:20" x14ac:dyDescent="0.2">
      <c r="A24" s="2">
        <v>81</v>
      </c>
      <c r="B24" s="3">
        <v>492717</v>
      </c>
      <c r="C24" s="3"/>
      <c r="D24" s="4"/>
      <c r="E24" s="4">
        <v>7.1840000000000001E-2</v>
      </c>
      <c r="F24" s="4"/>
      <c r="G24" s="5">
        <v>5.641</v>
      </c>
      <c r="H24" s="3"/>
      <c r="I24" s="6"/>
      <c r="J24" s="3">
        <f t="shared" si="1"/>
        <v>492717.64891677338</v>
      </c>
      <c r="K24" s="62">
        <f t="shared" si="0"/>
        <v>-1.3170172195837429E-6</v>
      </c>
      <c r="L24" s="58">
        <f>G23*(1+L$2)/(1-E23)-1</f>
        <v>5.641184963370943</v>
      </c>
      <c r="M24" s="58">
        <f>G24-L24</f>
        <v>-1.8496337094298099E-4</v>
      </c>
      <c r="N24" s="59">
        <f>(G24+1)/G23-1</f>
        <v>0.11220901021604424</v>
      </c>
      <c r="O24" s="59">
        <f t="shared" si="2"/>
        <v>0.1008402765467117</v>
      </c>
      <c r="P24" s="54"/>
      <c r="Q24" s="54"/>
      <c r="R24" s="54"/>
      <c r="S24" s="54"/>
      <c r="T24" s="54"/>
    </row>
    <row r="25" spans="1:20" x14ac:dyDescent="0.2">
      <c r="A25" s="2">
        <v>82</v>
      </c>
      <c r="B25" s="3">
        <v>457320</v>
      </c>
      <c r="C25" s="3"/>
      <c r="D25" s="4"/>
      <c r="E25" s="4">
        <v>7.9380000000000006E-2</v>
      </c>
      <c r="F25" s="4"/>
      <c r="G25" s="5">
        <v>5.32</v>
      </c>
      <c r="H25" s="3"/>
      <c r="I25" s="6"/>
      <c r="J25" s="3">
        <f t="shared" si="1"/>
        <v>457320.81301859237</v>
      </c>
      <c r="K25" s="62">
        <f t="shared" si="0"/>
        <v>-1.7777892774546309E-6</v>
      </c>
      <c r="L25" s="58">
        <f>G24*(1+L$2)/(1-E24)-1</f>
        <v>5.320720565419756</v>
      </c>
      <c r="M25" s="58">
        <f>G25-L25</f>
        <v>-7.2056541975573651E-4</v>
      </c>
      <c r="N25" s="59">
        <f>(G25+1)/G24-1</f>
        <v>0.12036872894876804</v>
      </c>
      <c r="O25" s="59">
        <f t="shared" si="2"/>
        <v>0.10275187969924812</v>
      </c>
      <c r="P25" s="54"/>
      <c r="Q25" s="54"/>
      <c r="R25" s="54"/>
      <c r="S25" s="54"/>
      <c r="T25" s="54"/>
    </row>
    <row r="26" spans="1:20" x14ac:dyDescent="0.2">
      <c r="A26" s="2">
        <v>83</v>
      </c>
      <c r="B26" s="3">
        <v>421018</v>
      </c>
      <c r="C26" s="3"/>
      <c r="D26" s="4"/>
      <c r="E26" s="4">
        <v>8.7599999999999997E-2</v>
      </c>
      <c r="F26" s="4"/>
      <c r="G26" s="5">
        <v>5.01</v>
      </c>
      <c r="H26" s="3"/>
      <c r="I26" s="6"/>
      <c r="J26" s="3">
        <f t="shared" si="1"/>
        <v>421018.68688117649</v>
      </c>
      <c r="K26" s="62">
        <f t="shared" si="0"/>
        <v>-1.6314769831386712E-6</v>
      </c>
      <c r="L26" s="58">
        <f>G25*(1+L$2)/(1-E25)-1</f>
        <v>5.0098629184679897</v>
      </c>
      <c r="M26" s="58">
        <f>G26-L26</f>
        <v>1.3708153201008599E-4</v>
      </c>
      <c r="N26" s="59">
        <f>(G26+1)/G25-1</f>
        <v>0.12969924812030076</v>
      </c>
      <c r="O26" s="59">
        <f t="shared" si="2"/>
        <v>0.10435129740518984</v>
      </c>
      <c r="P26" s="54"/>
      <c r="Q26" s="54"/>
      <c r="R26" s="54"/>
      <c r="S26" s="54"/>
      <c r="T26" s="54"/>
    </row>
    <row r="27" spans="1:20" x14ac:dyDescent="0.2">
      <c r="A27" s="2">
        <v>84</v>
      </c>
      <c r="B27" s="3">
        <v>384137</v>
      </c>
      <c r="C27" s="3"/>
      <c r="D27" s="4"/>
      <c r="E27" s="4">
        <v>9.6560000000000007E-2</v>
      </c>
      <c r="F27" s="4"/>
      <c r="G27" s="5">
        <v>4.7110000000000003</v>
      </c>
      <c r="H27" s="3"/>
      <c r="I27" s="6"/>
      <c r="J27" s="3">
        <f t="shared" si="1"/>
        <v>384137.44991038542</v>
      </c>
      <c r="K27" s="62">
        <f t="shared" si="0"/>
        <v>-1.1712237702115443E-6</v>
      </c>
      <c r="L27" s="58">
        <f>G26*(1+L$2)/(1-E26)-1</f>
        <v>4.7106532222709339</v>
      </c>
      <c r="M27" s="58">
        <f>G27-L27</f>
        <v>3.4677772906643867E-4</v>
      </c>
      <c r="N27" s="59">
        <f>(G27+1)/G26-1</f>
        <v>0.13992015968063876</v>
      </c>
      <c r="O27" s="59">
        <f t="shared" si="2"/>
        <v>0.10600721715134782</v>
      </c>
      <c r="P27" s="54"/>
      <c r="Q27" s="54"/>
      <c r="R27" s="54"/>
      <c r="S27" s="54"/>
      <c r="T27" s="54"/>
    </row>
    <row r="28" spans="1:20" x14ac:dyDescent="0.2">
      <c r="A28" s="2">
        <v>85</v>
      </c>
      <c r="B28" s="3">
        <v>347045</v>
      </c>
      <c r="C28" s="3"/>
      <c r="D28" s="4"/>
      <c r="E28" s="4">
        <v>0.10628</v>
      </c>
      <c r="F28" s="4"/>
      <c r="G28" s="5">
        <v>4.423</v>
      </c>
      <c r="H28" s="3"/>
      <c r="I28" s="6"/>
      <c r="J28" s="3">
        <f t="shared" si="1"/>
        <v>347045.13774703862</v>
      </c>
      <c r="K28" s="62">
        <f t="shared" si="0"/>
        <v>-3.9691405616405776E-7</v>
      </c>
      <c r="L28" s="58">
        <f>G27*(1+L$2)/(1-E27)-1</f>
        <v>4.4230939520056678</v>
      </c>
      <c r="M28" s="58">
        <f>G28-L28</f>
        <v>-9.3952005667752303E-5</v>
      </c>
      <c r="N28" s="59">
        <f>(G28+1)/G27-1</f>
        <v>0.15113563999150914</v>
      </c>
      <c r="O28" s="59">
        <f t="shared" si="2"/>
        <v>0.10771874293465977</v>
      </c>
      <c r="P28" s="54"/>
      <c r="Q28" s="54"/>
      <c r="R28" s="54"/>
      <c r="S28" s="54"/>
      <c r="T28" s="54"/>
    </row>
    <row r="29" spans="1:20" x14ac:dyDescent="0.2">
      <c r="A29" s="2">
        <v>86</v>
      </c>
      <c r="B29" s="3">
        <v>310161</v>
      </c>
      <c r="C29" s="3"/>
      <c r="D29" s="4"/>
      <c r="E29" s="4">
        <v>0.11677999999999999</v>
      </c>
      <c r="F29" s="4"/>
      <c r="G29" s="5">
        <v>4.1470000000000002</v>
      </c>
      <c r="H29" s="3"/>
      <c r="I29" s="6"/>
      <c r="J29" s="3">
        <f t="shared" si="1"/>
        <v>310161.18050728337</v>
      </c>
      <c r="K29" s="62">
        <f t="shared" si="0"/>
        <v>-5.8197930547925409E-7</v>
      </c>
      <c r="L29" s="58">
        <f>G28*(1+L$2)/(1-E28)-1</f>
        <v>4.1469364006624003</v>
      </c>
      <c r="M29" s="58">
        <f>G29-L29</f>
        <v>6.359933759991776E-5</v>
      </c>
      <c r="N29" s="59">
        <f>(G29+1)/G28-1</f>
        <v>0.16368980330092708</v>
      </c>
      <c r="O29" s="59">
        <f t="shared" si="2"/>
        <v>0.10921630094043881</v>
      </c>
      <c r="P29" s="54"/>
      <c r="Q29" s="54"/>
      <c r="R29" s="54"/>
      <c r="S29" s="54"/>
      <c r="T29" s="54"/>
    </row>
    <row r="30" spans="1:20" x14ac:dyDescent="0.2">
      <c r="A30" s="2">
        <v>87</v>
      </c>
      <c r="B30" s="3">
        <v>273940</v>
      </c>
      <c r="C30" s="3"/>
      <c r="D30" s="4"/>
      <c r="E30" s="4">
        <v>0.12808</v>
      </c>
      <c r="F30" s="4"/>
      <c r="G30" s="5">
        <v>3.883</v>
      </c>
      <c r="H30" s="3"/>
      <c r="I30" s="6"/>
      <c r="J30" s="3">
        <f t="shared" si="1"/>
        <v>273940.55784764281</v>
      </c>
      <c r="K30" s="62">
        <f t="shared" si="0"/>
        <v>-2.0363862262007277E-6</v>
      </c>
      <c r="L30" s="58">
        <f>G29*(1+L$2)/(1-E29)-1</f>
        <v>3.8831321754489263</v>
      </c>
      <c r="M30" s="58">
        <f>G30-L30</f>
        <v>-1.3217544892629718E-4</v>
      </c>
      <c r="N30" s="59">
        <f>(G30+1)/G29-1</f>
        <v>0.17747769471907393</v>
      </c>
      <c r="O30" s="59">
        <f t="shared" si="2"/>
        <v>0.1107082152974506</v>
      </c>
      <c r="P30" s="54"/>
      <c r="Q30" s="54"/>
      <c r="R30" s="54"/>
      <c r="S30" s="54"/>
      <c r="T30" s="54"/>
    </row>
    <row r="31" spans="1:20" x14ac:dyDescent="0.2">
      <c r="A31" s="2">
        <v>88</v>
      </c>
      <c r="B31" s="3">
        <v>238854</v>
      </c>
      <c r="C31" s="3"/>
      <c r="D31" s="4"/>
      <c r="E31" s="4">
        <v>0.14021</v>
      </c>
      <c r="F31" s="4"/>
      <c r="G31" s="5">
        <v>3.6320000000000001</v>
      </c>
      <c r="H31" s="3"/>
      <c r="I31" s="6"/>
      <c r="J31" s="3">
        <f t="shared" si="1"/>
        <v>238854.25119851672</v>
      </c>
      <c r="K31" s="62">
        <f t="shared" si="0"/>
        <v>-1.0516822691772802E-6</v>
      </c>
      <c r="L31" s="58">
        <f>G30*(1+L$2)/(1-E30)-1</f>
        <v>3.6315258280576206</v>
      </c>
      <c r="M31" s="58">
        <f>G31-L31</f>
        <v>4.7417194237953098E-4</v>
      </c>
      <c r="N31" s="59">
        <f>(G31+1)/G30-1</f>
        <v>0.19289209374195204</v>
      </c>
      <c r="O31" s="59">
        <f t="shared" si="2"/>
        <v>0.11187224669603536</v>
      </c>
      <c r="P31" s="54"/>
      <c r="Q31" s="54"/>
      <c r="R31" s="54"/>
      <c r="S31" s="54"/>
      <c r="T31" s="54"/>
    </row>
    <row r="32" spans="1:20" x14ac:dyDescent="0.2">
      <c r="A32" s="2">
        <v>89</v>
      </c>
      <c r="B32" s="3">
        <v>205364</v>
      </c>
      <c r="C32" s="3"/>
      <c r="D32" s="4"/>
      <c r="E32" s="4">
        <v>0.15315999999999999</v>
      </c>
      <c r="F32" s="4"/>
      <c r="G32" s="5">
        <v>3.3929999999999998</v>
      </c>
      <c r="H32" s="3"/>
      <c r="I32" s="6"/>
      <c r="J32" s="3">
        <f t="shared" si="1"/>
        <v>205364.49663797271</v>
      </c>
      <c r="K32" s="62">
        <f t="shared" si="0"/>
        <v>-2.4183302463530662E-6</v>
      </c>
      <c r="L32" s="58">
        <f>G31*(1+L$2)/(1-E31)-1</f>
        <v>3.393258819013945</v>
      </c>
      <c r="M32" s="58">
        <f>G32-L32</f>
        <v>-2.5881901394519957E-4</v>
      </c>
      <c r="N32" s="59">
        <f>(G32+1)/G31-1</f>
        <v>0.20952643171806162</v>
      </c>
      <c r="O32" s="59">
        <f t="shared" si="2"/>
        <v>0.11325670498084303</v>
      </c>
      <c r="P32" s="54"/>
      <c r="Q32" s="54"/>
      <c r="R32" s="54"/>
      <c r="S32" s="54"/>
      <c r="T32" s="54"/>
    </row>
    <row r="33" spans="1:20" x14ac:dyDescent="0.2">
      <c r="A33" s="2">
        <v>90</v>
      </c>
      <c r="B33" s="3">
        <v>173910</v>
      </c>
      <c r="C33" s="3"/>
      <c r="D33" s="4"/>
      <c r="E33" s="4">
        <v>0.16694000000000001</v>
      </c>
      <c r="F33" s="4"/>
      <c r="G33" s="5">
        <v>3.1669999999999998</v>
      </c>
      <c r="H33" s="3"/>
      <c r="I33" s="6"/>
      <c r="J33" s="3">
        <f t="shared" si="1"/>
        <v>173910.87033290081</v>
      </c>
      <c r="K33" s="62">
        <f t="shared" si="0"/>
        <v>-5.0045017584559959E-6</v>
      </c>
      <c r="L33" s="58">
        <f>G32*(1+L$2)/(1-E32)-1</f>
        <v>3.166926456001133</v>
      </c>
      <c r="M33" s="58">
        <f>G33-L33</f>
        <v>7.3543998866831828E-5</v>
      </c>
      <c r="N33" s="59">
        <f>(G33+1)/G32-1</f>
        <v>0.22811671087533147</v>
      </c>
      <c r="O33" s="59">
        <f t="shared" si="2"/>
        <v>0.11421534575307864</v>
      </c>
      <c r="P33" s="54"/>
      <c r="Q33" s="54"/>
      <c r="R33" s="54"/>
      <c r="S33" s="54"/>
      <c r="T33" s="54"/>
    </row>
    <row r="34" spans="1:20" x14ac:dyDescent="0.2">
      <c r="A34" s="2">
        <v>91</v>
      </c>
      <c r="B34" s="3">
        <v>144877</v>
      </c>
      <c r="C34" s="3"/>
      <c r="D34" s="4"/>
      <c r="E34" s="4">
        <v>0.18151</v>
      </c>
      <c r="F34" s="4"/>
      <c r="G34" s="5">
        <v>2.9529999999999998</v>
      </c>
      <c r="H34" s="3"/>
      <c r="I34" s="6"/>
      <c r="J34" s="3">
        <f t="shared" si="1"/>
        <v>144878.18963952636</v>
      </c>
      <c r="K34" s="62">
        <f t="shared" si="0"/>
        <v>-8.2113760387165242E-6</v>
      </c>
      <c r="L34" s="58">
        <f>G33*(1+L$2)/(1-E33)-1</f>
        <v>2.9537128178042393</v>
      </c>
      <c r="M34" s="58">
        <f>G34-L34</f>
        <v>-7.1281780423948504E-4</v>
      </c>
      <c r="N34" s="59">
        <f>(G34+1)/G33-1</f>
        <v>0.24818440164193256</v>
      </c>
      <c r="O34" s="59">
        <f t="shared" si="2"/>
        <v>0.11536742295970195</v>
      </c>
      <c r="P34" s="54"/>
      <c r="Q34" s="54"/>
      <c r="R34" s="54"/>
      <c r="S34" s="54"/>
      <c r="T34" s="54"/>
    </row>
    <row r="35" spans="1:20" x14ac:dyDescent="0.2">
      <c r="A35" s="2">
        <v>92</v>
      </c>
      <c r="B35" s="3">
        <v>118580</v>
      </c>
      <c r="C35" s="3"/>
      <c r="D35" s="4"/>
      <c r="E35" s="4">
        <v>0.19683999999999999</v>
      </c>
      <c r="F35" s="4"/>
      <c r="G35" s="5">
        <v>2.7530000000000001</v>
      </c>
      <c r="H35" s="3"/>
      <c r="I35" s="6"/>
      <c r="J35" s="3">
        <f t="shared" si="1"/>
        <v>118581.34943805593</v>
      </c>
      <c r="K35" s="62">
        <f t="shared" si="0"/>
        <v>-1.1379980232144956E-5</v>
      </c>
      <c r="L35" s="58">
        <f>G34*(1+L$2)/(1-E34)-1</f>
        <v>2.7521777908099065</v>
      </c>
      <c r="M35" s="58">
        <f>G35-L35</f>
        <v>8.2220919009357019E-4</v>
      </c>
      <c r="N35" s="59">
        <f>(G35+1)/G34-1</f>
        <v>0.27091093802912303</v>
      </c>
      <c r="O35" s="59">
        <f t="shared" si="2"/>
        <v>0.11555394115510351</v>
      </c>
      <c r="P35" s="54"/>
      <c r="Q35" s="54"/>
      <c r="R35" s="54"/>
      <c r="S35" s="54"/>
      <c r="T35" s="54"/>
    </row>
    <row r="36" spans="1:20" x14ac:dyDescent="0.2">
      <c r="A36" s="2">
        <v>93</v>
      </c>
      <c r="B36" s="3">
        <v>92239</v>
      </c>
      <c r="C36" s="3"/>
      <c r="D36" s="4"/>
      <c r="E36" s="4">
        <v>0.21289</v>
      </c>
      <c r="F36" s="4"/>
      <c r="G36" s="5">
        <v>2.5640000000000001</v>
      </c>
      <c r="H36" s="3"/>
      <c r="I36" s="6"/>
      <c r="J36" s="3">
        <f t="shared" si="1"/>
        <v>95239.796614669001</v>
      </c>
      <c r="K36" s="62">
        <f t="shared" si="0"/>
        <v>-3.2532839847233833E-2</v>
      </c>
      <c r="L36" s="58">
        <f>G35*(1+L$2)/(1-E35)-1</f>
        <v>2.5648189650879032</v>
      </c>
      <c r="M36" s="58">
        <f>G36-L36</f>
        <v>-8.1896508790313405E-4</v>
      </c>
      <c r="N36" s="59">
        <f>(G36+1)/G35-1</f>
        <v>0.29458772248456233</v>
      </c>
      <c r="O36" s="59">
        <f t="shared" si="2"/>
        <v>0.11666146645865845</v>
      </c>
      <c r="P36" s="54"/>
      <c r="Q36" s="54"/>
      <c r="R36" s="54"/>
      <c r="S36" s="54"/>
      <c r="T36" s="54"/>
    </row>
    <row r="37" spans="1:20" x14ac:dyDescent="0.2">
      <c r="A37" s="2">
        <v>94</v>
      </c>
      <c r="B37" s="3">
        <v>74964</v>
      </c>
      <c r="C37" s="3"/>
      <c r="D37" s="4"/>
      <c r="E37" s="4">
        <v>0.2296</v>
      </c>
      <c r="F37" s="4"/>
      <c r="G37" s="5">
        <v>2.3879999999999999</v>
      </c>
      <c r="H37" s="3"/>
      <c r="I37" s="6"/>
      <c r="J37" s="3">
        <f t="shared" si="1"/>
        <v>74964.196313372115</v>
      </c>
      <c r="K37" s="62">
        <f t="shared" si="0"/>
        <v>-2.6187686371414713E-6</v>
      </c>
      <c r="L37" s="58">
        <f>G36*(1+L$2)/(1-E36)-1</f>
        <v>2.3877856970436153</v>
      </c>
      <c r="M37" s="58">
        <f>G37-L37</f>
        <v>2.1430295638458219E-4</v>
      </c>
      <c r="N37" s="59">
        <f>(G37+1)/G36-1</f>
        <v>0.32137285491419654</v>
      </c>
      <c r="O37" s="59">
        <f t="shared" si="2"/>
        <v>0.11664991624790626</v>
      </c>
      <c r="P37" s="54"/>
      <c r="Q37" s="54"/>
      <c r="R37" s="54"/>
      <c r="S37" s="54"/>
      <c r="T37" s="54"/>
    </row>
    <row r="38" spans="1:20" x14ac:dyDescent="0.2">
      <c r="A38" s="2">
        <v>95</v>
      </c>
      <c r="B38" s="3">
        <v>57752</v>
      </c>
      <c r="C38" s="3"/>
      <c r="D38" s="4"/>
      <c r="E38" s="4">
        <v>0.24687999999999999</v>
      </c>
      <c r="F38" s="4"/>
      <c r="G38" s="5">
        <v>2.2240000000000002</v>
      </c>
      <c r="H38" s="3"/>
      <c r="I38" s="6"/>
      <c r="J38" s="3">
        <f t="shared" si="1"/>
        <v>57752.416839821875</v>
      </c>
      <c r="K38" s="62">
        <f t="shared" si="0"/>
        <v>-7.2177556080365737E-6</v>
      </c>
      <c r="L38" s="58">
        <f>G37*(1+L$2)/(1-E37)-1</f>
        <v>2.2236760124610591</v>
      </c>
      <c r="M38" s="58">
        <f>G38-L38</f>
        <v>3.2398753894113952E-4</v>
      </c>
      <c r="N38" s="59">
        <f>(G38+1)/G37-1</f>
        <v>0.35008375209380249</v>
      </c>
      <c r="O38" s="59">
        <f t="shared" si="2"/>
        <v>0.11669064748201427</v>
      </c>
      <c r="P38" s="54"/>
      <c r="Q38" s="54"/>
      <c r="R38" s="54"/>
      <c r="S38" s="54"/>
      <c r="T38" s="54"/>
    </row>
    <row r="39" spans="1:20" x14ac:dyDescent="0.2">
      <c r="A39" s="2">
        <v>96</v>
      </c>
      <c r="B39" s="3">
        <v>43494</v>
      </c>
      <c r="C39" s="3"/>
      <c r="D39" s="4"/>
      <c r="E39" s="4">
        <v>0.26465</v>
      </c>
      <c r="F39" s="4"/>
      <c r="G39" s="5">
        <v>2.0710000000000002</v>
      </c>
      <c r="H39" s="3"/>
      <c r="I39" s="6"/>
      <c r="J39" s="3">
        <f t="shared" si="1"/>
        <v>43494.500170406653</v>
      </c>
      <c r="K39" s="62">
        <f t="shared" si="0"/>
        <v>-1.1499756441178426E-5</v>
      </c>
      <c r="L39" s="58">
        <f>G38*(1+L$2)/(1-E38)-1</f>
        <v>2.071170596983217</v>
      </c>
      <c r="M39" s="58">
        <f>G39-L39</f>
        <v>-1.7059698321686412E-4</v>
      </c>
      <c r="N39" s="59">
        <f>(G39+1)/G38-1</f>
        <v>0.38084532374100721</v>
      </c>
      <c r="O39" s="59">
        <f t="shared" si="2"/>
        <v>0.11683244809270892</v>
      </c>
      <c r="P39" s="54"/>
      <c r="Q39" s="54"/>
      <c r="R39" s="54"/>
      <c r="S39" s="54"/>
      <c r="T39" s="54"/>
    </row>
    <row r="40" spans="1:20" x14ac:dyDescent="0.2">
      <c r="A40" s="2">
        <v>97</v>
      </c>
      <c r="B40" s="3">
        <v>31983</v>
      </c>
      <c r="C40" s="3"/>
      <c r="D40" s="4"/>
      <c r="E40" s="4">
        <v>0.2828</v>
      </c>
      <c r="F40" s="4"/>
      <c r="G40" s="5">
        <v>1.929</v>
      </c>
      <c r="H40" s="3"/>
      <c r="I40" s="6"/>
      <c r="J40" s="3">
        <f t="shared" si="1"/>
        <v>31983.680700308531</v>
      </c>
      <c r="K40" s="62">
        <f t="shared" si="0"/>
        <v>-2.1283191336976021E-5</v>
      </c>
      <c r="L40" s="58">
        <f>G39*(1+L$2)/(1-E39)-1</f>
        <v>1.9289997960155034</v>
      </c>
      <c r="M40" s="58">
        <f>G40-L40</f>
        <v>2.0398449662728524E-7</v>
      </c>
      <c r="N40" s="59">
        <f>(G40+1)/G39-1</f>
        <v>0.41429261226460645</v>
      </c>
      <c r="O40" s="59">
        <f t="shared" si="2"/>
        <v>0.11655780196993268</v>
      </c>
      <c r="P40" s="54"/>
      <c r="Q40" s="54"/>
      <c r="R40" s="54"/>
      <c r="S40" s="54"/>
      <c r="T40" s="54"/>
    </row>
    <row r="41" spans="1:20" x14ac:dyDescent="0.2">
      <c r="A41" s="2">
        <v>98</v>
      </c>
      <c r="B41" s="3">
        <v>22938</v>
      </c>
      <c r="C41" s="3"/>
      <c r="D41" s="4"/>
      <c r="E41" s="4">
        <v>0.30124000000000001</v>
      </c>
      <c r="F41" s="4"/>
      <c r="G41" s="5">
        <v>1.7969999999999999</v>
      </c>
      <c r="H41" s="3"/>
      <c r="I41" s="6"/>
      <c r="J41" s="3">
        <f t="shared" si="1"/>
        <v>22938.69579826128</v>
      </c>
      <c r="K41" s="62">
        <f t="shared" si="0"/>
        <v>-3.0333867873410411E-5</v>
      </c>
      <c r="L41" s="58">
        <f>G40*(1+L$2)/(1-E40)-1</f>
        <v>1.7972113775794756</v>
      </c>
      <c r="M41" s="58">
        <f>G41-L41</f>
        <v>-2.1137757947564673E-4</v>
      </c>
      <c r="N41" s="59">
        <f>(G41+1)/G40-1</f>
        <v>0.44997407983411075</v>
      </c>
      <c r="O41" s="59">
        <f t="shared" si="2"/>
        <v>0.11639398998330552</v>
      </c>
      <c r="P41" s="54"/>
      <c r="Q41" s="54"/>
      <c r="R41" s="54"/>
      <c r="S41" s="54"/>
      <c r="T41" s="54"/>
    </row>
    <row r="42" spans="1:20" x14ac:dyDescent="0.2">
      <c r="A42" s="2">
        <v>99</v>
      </c>
      <c r="B42" s="3">
        <v>16028</v>
      </c>
      <c r="C42" s="3"/>
      <c r="D42" s="4"/>
      <c r="E42" s="4">
        <v>0.31983</v>
      </c>
      <c r="F42" s="4"/>
      <c r="G42" s="5">
        <v>1.6739999999999999</v>
      </c>
      <c r="H42" s="3"/>
      <c r="I42" s="6"/>
      <c r="J42" s="3">
        <f t="shared" si="1"/>
        <v>16028.643075993054</v>
      </c>
      <c r="K42" s="62">
        <f t="shared" si="0"/>
        <v>-4.0122036002843237E-5</v>
      </c>
      <c r="L42" s="58">
        <f>G41*(1+L$2)/(1-E41)-1</f>
        <v>1.6745663747209343</v>
      </c>
      <c r="M42" s="58">
        <f>G42-L42</f>
        <v>-5.6637472093434837E-4</v>
      </c>
      <c r="N42" s="59">
        <f>(G42+1)/G41-1</f>
        <v>0.48803561491374525</v>
      </c>
      <c r="O42" s="59">
        <f t="shared" si="2"/>
        <v>0.1164157706093191</v>
      </c>
      <c r="P42" s="54"/>
      <c r="Q42" s="54"/>
      <c r="R42" s="54"/>
      <c r="S42" s="54"/>
      <c r="T42" s="54"/>
    </row>
    <row r="43" spans="1:20" x14ac:dyDescent="0.2">
      <c r="A43" s="2">
        <v>100</v>
      </c>
      <c r="B43" s="3">
        <v>10902</v>
      </c>
      <c r="C43" s="3"/>
      <c r="D43" s="4"/>
      <c r="E43" s="4">
        <v>0.33845999999999998</v>
      </c>
      <c r="F43" s="4"/>
      <c r="G43" s="5">
        <v>1.56</v>
      </c>
      <c r="H43" s="3"/>
      <c r="I43" s="6"/>
      <c r="J43" s="3">
        <f t="shared" si="1"/>
        <v>10902.202160998195</v>
      </c>
      <c r="K43" s="62">
        <f t="shared" si="0"/>
        <v>-1.8543478095286476E-5</v>
      </c>
      <c r="L43" s="58">
        <f>G42*(1+L$2)/(1-E42)-1</f>
        <v>1.55959539526883</v>
      </c>
      <c r="M43" s="58">
        <f>G43-L43</f>
        <v>4.0460473117009954E-4</v>
      </c>
      <c r="N43" s="59">
        <f>(G43+1)/G42-1</f>
        <v>0.5292712066905616</v>
      </c>
      <c r="O43" s="59">
        <f t="shared" si="2"/>
        <v>0.11600000000000001</v>
      </c>
      <c r="P43" s="54"/>
      <c r="Q43" s="54"/>
      <c r="R43" s="54"/>
      <c r="S43" s="54"/>
      <c r="T43" s="54"/>
    </row>
    <row r="44" spans="1:20" x14ac:dyDescent="0.2">
      <c r="A44" s="2">
        <v>101</v>
      </c>
      <c r="B44" s="3">
        <v>7212</v>
      </c>
      <c r="C44" s="3"/>
      <c r="D44" s="4"/>
      <c r="E44" s="4">
        <v>0.35699999999999998</v>
      </c>
      <c r="F44" s="4"/>
      <c r="G44" s="5">
        <v>1.4530000000000001</v>
      </c>
      <c r="H44" s="3"/>
      <c r="I44" s="6"/>
      <c r="J44" s="3">
        <f t="shared" si="1"/>
        <v>7212.2428175867462</v>
      </c>
      <c r="K44" s="62">
        <f t="shared" si="0"/>
        <v>-3.3668550574908686E-5</v>
      </c>
      <c r="L44" s="58">
        <f>G43*(1+L$2)/(1-E43)-1</f>
        <v>1.4524594128850863</v>
      </c>
      <c r="M44" s="58">
        <f>G44-L44</f>
        <v>5.4058711491378197E-4</v>
      </c>
      <c r="N44" s="59">
        <f>(G44+1)/G43-1</f>
        <v>0.57243589743589762</v>
      </c>
      <c r="O44" s="59">
        <f t="shared" si="2"/>
        <v>0.11658637302133516</v>
      </c>
      <c r="P44" s="54"/>
      <c r="Q44" s="54"/>
      <c r="R44" s="54"/>
      <c r="S44" s="54"/>
      <c r="T44" s="54"/>
    </row>
    <row r="45" spans="1:20" x14ac:dyDescent="0.2">
      <c r="A45" s="2">
        <v>102</v>
      </c>
      <c r="B45" s="3">
        <v>4637</v>
      </c>
      <c r="C45" s="3"/>
      <c r="D45" s="4"/>
      <c r="E45" s="4">
        <v>0.376</v>
      </c>
      <c r="F45" s="4"/>
      <c r="G45" s="5">
        <v>1.35</v>
      </c>
      <c r="H45" s="3"/>
      <c r="I45" s="6"/>
      <c r="J45" s="3">
        <f t="shared" si="1"/>
        <v>4637.4721317082776</v>
      </c>
      <c r="K45" s="62">
        <f t="shared" si="0"/>
        <v>-1.0181835416813231E-4</v>
      </c>
      <c r="L45" s="58">
        <f>G44*(1+L$2)/(1-E44)-1</f>
        <v>1.3501088646967339</v>
      </c>
      <c r="M45" s="58">
        <f>G45-L45</f>
        <v>-1.0886469673376808E-4</v>
      </c>
      <c r="N45" s="59">
        <f>(G45+1)/G44-1</f>
        <v>0.61734342739160364</v>
      </c>
      <c r="O45" s="59">
        <f t="shared" si="2"/>
        <v>0.11934814814814809</v>
      </c>
      <c r="P45" s="54"/>
      <c r="Q45" s="54"/>
      <c r="R45" s="54"/>
      <c r="S45" s="54"/>
      <c r="T45" s="54"/>
    </row>
    <row r="46" spans="1:20" x14ac:dyDescent="0.2">
      <c r="A46" s="2">
        <v>103</v>
      </c>
      <c r="B46" s="3">
        <v>2893</v>
      </c>
      <c r="C46" s="3"/>
      <c r="D46" s="4"/>
      <c r="E46" s="4">
        <v>0.39600000000000002</v>
      </c>
      <c r="F46" s="4"/>
      <c r="G46" s="5">
        <v>1.2490000000000001</v>
      </c>
      <c r="H46" s="3"/>
      <c r="I46" s="6"/>
      <c r="J46" s="3">
        <f t="shared" si="1"/>
        <v>2893.782610185965</v>
      </c>
      <c r="K46" s="62">
        <f t="shared" si="0"/>
        <v>-2.7051855719496744E-4</v>
      </c>
      <c r="L46" s="58">
        <f>G45*(1+L$2)/(1-E45)-1</f>
        <v>1.2500000000000004</v>
      </c>
      <c r="M46" s="58">
        <f>G46-L46</f>
        <v>-1.000000000000334E-3</v>
      </c>
      <c r="N46" s="59">
        <f>(G46+1)/G45-1</f>
        <v>0.66592592592592581</v>
      </c>
      <c r="O46" s="59">
        <f t="shared" si="2"/>
        <v>0.12409927942353884</v>
      </c>
      <c r="P46" s="54"/>
      <c r="Q46" s="54"/>
      <c r="R46" s="54"/>
      <c r="S46" s="54"/>
      <c r="T46" s="54"/>
    </row>
    <row r="47" spans="1:20" x14ac:dyDescent="0.2">
      <c r="A47" s="2">
        <v>104</v>
      </c>
      <c r="B47" s="3">
        <v>1747</v>
      </c>
      <c r="C47" s="3"/>
      <c r="D47" s="4"/>
      <c r="E47" s="4">
        <v>0.41699999999999998</v>
      </c>
      <c r="F47" s="4"/>
      <c r="G47" s="5">
        <v>1.151</v>
      </c>
      <c r="H47" s="3"/>
      <c r="I47" s="6"/>
      <c r="J47" s="3">
        <f t="shared" si="1"/>
        <v>1747.8446965523228</v>
      </c>
      <c r="K47" s="62">
        <f t="shared" si="0"/>
        <v>-4.8351262296670292E-4</v>
      </c>
      <c r="L47" s="58">
        <f>G46*(1+L$2)/(1-E46)-1</f>
        <v>1.1505960264900663</v>
      </c>
      <c r="M47" s="58">
        <f>G47-L47</f>
        <v>4.0397350993370829E-4</v>
      </c>
      <c r="N47" s="59">
        <f>(G47+1)/G46-1</f>
        <v>0.72217774219375475</v>
      </c>
      <c r="O47" s="59">
        <f t="shared" si="2"/>
        <v>0.12854908774978288</v>
      </c>
      <c r="P47" s="54"/>
      <c r="Q47" s="54"/>
      <c r="R47" s="54"/>
      <c r="S47" s="54"/>
      <c r="T47" s="54"/>
    </row>
    <row r="48" spans="1:20" x14ac:dyDescent="0.2">
      <c r="L48" s="54"/>
      <c r="M48" s="54"/>
      <c r="N48" s="54"/>
      <c r="O48" s="54"/>
      <c r="P48" s="54"/>
      <c r="Q48" s="54"/>
      <c r="R48" s="54"/>
      <c r="S48" s="54"/>
      <c r="T48" s="54"/>
    </row>
    <row r="49" spans="12:20" x14ac:dyDescent="0.2">
      <c r="L49" s="54"/>
      <c r="M49" s="54"/>
      <c r="N49" s="54"/>
      <c r="O49" s="54"/>
      <c r="P49" s="54"/>
      <c r="Q49" s="54"/>
      <c r="R49" s="54"/>
      <c r="S49" s="54"/>
      <c r="T49" s="54"/>
    </row>
    <row r="50" spans="12:20" x14ac:dyDescent="0.2">
      <c r="L50" s="54"/>
      <c r="M50" s="54"/>
      <c r="N50" s="54"/>
      <c r="O50" s="54"/>
      <c r="P50" s="54"/>
      <c r="Q50" s="54"/>
      <c r="R50" s="54"/>
      <c r="S50" s="54"/>
      <c r="T50" s="54"/>
    </row>
    <row r="51" spans="12:20" x14ac:dyDescent="0.2">
      <c r="L51" s="54"/>
      <c r="M51" s="54"/>
      <c r="N51" s="54"/>
      <c r="O51" s="54"/>
      <c r="P51" s="54"/>
      <c r="Q51" s="54"/>
      <c r="R51" s="54"/>
      <c r="S51" s="54"/>
      <c r="T51" s="54"/>
    </row>
    <row r="52" spans="12:20" x14ac:dyDescent="0.2">
      <c r="L52" s="54"/>
      <c r="M52" s="54"/>
      <c r="N52" s="54"/>
      <c r="O52" s="54"/>
      <c r="P52" s="54"/>
      <c r="Q52" s="54"/>
      <c r="R52" s="54"/>
      <c r="S52" s="54"/>
      <c r="T52" s="54"/>
    </row>
    <row r="53" spans="12:20" x14ac:dyDescent="0.2">
      <c r="L53" s="54"/>
      <c r="M53" s="54"/>
      <c r="N53" s="54"/>
      <c r="O53" s="54"/>
      <c r="P53" s="54"/>
      <c r="Q53" s="54"/>
      <c r="R53" s="54"/>
      <c r="S53" s="54"/>
      <c r="T53" s="54"/>
    </row>
    <row r="54" spans="12:20" x14ac:dyDescent="0.2">
      <c r="L54" s="54"/>
      <c r="M54" s="54"/>
      <c r="N54" s="54"/>
      <c r="O54" s="54"/>
      <c r="P54" s="54"/>
      <c r="Q54" s="54"/>
      <c r="R54" s="54"/>
      <c r="S54" s="54"/>
      <c r="T54" s="54"/>
    </row>
    <row r="55" spans="12:20" x14ac:dyDescent="0.2">
      <c r="L55" s="54"/>
      <c r="M55" s="54"/>
      <c r="N55" s="54"/>
      <c r="O55" s="54"/>
      <c r="P55" s="54"/>
      <c r="Q55" s="54"/>
      <c r="R55" s="54"/>
      <c r="S55" s="54"/>
      <c r="T55" s="54"/>
    </row>
    <row r="56" spans="12:20" x14ac:dyDescent="0.2">
      <c r="L56" s="54"/>
      <c r="M56" s="54"/>
      <c r="N56" s="54"/>
      <c r="O56" s="54"/>
      <c r="P56" s="54"/>
      <c r="Q56" s="54"/>
      <c r="R56" s="54"/>
      <c r="S56" s="54"/>
      <c r="T56" s="54"/>
    </row>
    <row r="57" spans="12:20" x14ac:dyDescent="0.2">
      <c r="L57" s="54"/>
      <c r="M57" s="54"/>
      <c r="N57" s="54"/>
      <c r="O57" s="54"/>
      <c r="P57" s="54"/>
      <c r="Q57" s="54"/>
      <c r="R57" s="54"/>
      <c r="S57" s="54"/>
      <c r="T57" s="54"/>
    </row>
    <row r="58" spans="12:20" x14ac:dyDescent="0.2">
      <c r="L58" s="54"/>
      <c r="M58" s="54"/>
      <c r="N58" s="54"/>
      <c r="O58" s="54"/>
      <c r="P58" s="54"/>
      <c r="Q58" s="54"/>
      <c r="R58" s="54"/>
      <c r="S58" s="54"/>
      <c r="T58" s="54"/>
    </row>
    <row r="59" spans="12:20" x14ac:dyDescent="0.2">
      <c r="L59" s="54"/>
      <c r="M59" s="54"/>
      <c r="N59" s="54"/>
      <c r="O59" s="54"/>
      <c r="P59" s="54"/>
      <c r="Q59" s="54"/>
      <c r="R59" s="54"/>
      <c r="S59" s="54"/>
      <c r="T59" s="54"/>
    </row>
    <row r="60" spans="12:20" x14ac:dyDescent="0.2">
      <c r="L60" s="54"/>
      <c r="M60" s="54"/>
      <c r="N60" s="54"/>
      <c r="O60" s="54"/>
      <c r="P60" s="54"/>
      <c r="Q60" s="54"/>
      <c r="R60" s="54"/>
      <c r="S60" s="54"/>
      <c r="T60" s="54"/>
    </row>
    <row r="61" spans="12:20" x14ac:dyDescent="0.2">
      <c r="L61" s="54"/>
      <c r="M61" s="54"/>
      <c r="N61" s="54"/>
      <c r="O61" s="54"/>
      <c r="P61" s="54"/>
      <c r="Q61" s="54"/>
      <c r="R61" s="54"/>
      <c r="S61" s="54"/>
      <c r="T61" s="54"/>
    </row>
    <row r="62" spans="12:20" x14ac:dyDescent="0.2">
      <c r="L62" s="54"/>
      <c r="M62" s="54"/>
      <c r="N62" s="54"/>
      <c r="O62" s="54"/>
      <c r="P62" s="54"/>
      <c r="Q62" s="54"/>
      <c r="R62" s="54"/>
      <c r="S62" s="54"/>
      <c r="T62" s="54"/>
    </row>
    <row r="63" spans="12:20" x14ac:dyDescent="0.2">
      <c r="L63" s="54"/>
      <c r="M63" s="54"/>
      <c r="N63" s="54"/>
      <c r="O63" s="54"/>
      <c r="P63" s="54"/>
      <c r="Q63" s="54"/>
      <c r="R63" s="54"/>
      <c r="S63" s="54"/>
      <c r="T63" s="54"/>
    </row>
    <row r="64" spans="12:20" x14ac:dyDescent="0.2">
      <c r="L64" s="54"/>
      <c r="M64" s="54"/>
      <c r="N64" s="54"/>
      <c r="O64" s="54"/>
      <c r="P64" s="54"/>
      <c r="Q64" s="54"/>
      <c r="R64" s="54"/>
      <c r="S64" s="54"/>
      <c r="T64" s="54"/>
    </row>
    <row r="65" spans="12:20" x14ac:dyDescent="0.2">
      <c r="L65" s="54"/>
      <c r="M65" s="54"/>
      <c r="N65" s="54"/>
      <c r="O65" s="54"/>
      <c r="P65" s="54"/>
      <c r="Q65" s="54"/>
      <c r="R65" s="54"/>
      <c r="S65" s="54"/>
      <c r="T65" s="54"/>
    </row>
    <row r="66" spans="12:20" x14ac:dyDescent="0.2">
      <c r="L66" s="54"/>
      <c r="M66" s="54"/>
      <c r="N66" s="54"/>
      <c r="O66" s="54"/>
      <c r="P66" s="54"/>
      <c r="Q66" s="54"/>
      <c r="R66" s="54"/>
      <c r="S66" s="54"/>
      <c r="T66" s="54"/>
    </row>
    <row r="67" spans="12:20" x14ac:dyDescent="0.2">
      <c r="L67" s="54"/>
      <c r="M67" s="54"/>
      <c r="N67" s="54"/>
      <c r="O67" s="54"/>
      <c r="P67" s="54"/>
      <c r="Q67" s="54"/>
      <c r="R67" s="54"/>
      <c r="S67" s="54"/>
      <c r="T67" s="54"/>
    </row>
    <row r="68" spans="12:20" x14ac:dyDescent="0.2">
      <c r="L68" s="54"/>
      <c r="M68" s="54"/>
      <c r="N68" s="54"/>
      <c r="O68" s="54"/>
      <c r="P68" s="54"/>
      <c r="Q68" s="54"/>
      <c r="R68" s="54"/>
      <c r="S68" s="54"/>
      <c r="T68" s="54"/>
    </row>
    <row r="69" spans="12:20" x14ac:dyDescent="0.2">
      <c r="L69" s="54"/>
      <c r="M69" s="54"/>
      <c r="N69" s="54"/>
      <c r="O69" s="54"/>
      <c r="P69" s="54"/>
      <c r="Q69" s="54"/>
      <c r="R69" s="54"/>
      <c r="S69" s="54"/>
      <c r="T69" s="54"/>
    </row>
    <row r="70" spans="12:20" x14ac:dyDescent="0.2">
      <c r="L70" s="54"/>
      <c r="M70" s="54"/>
      <c r="N70" s="54"/>
      <c r="O70" s="54"/>
      <c r="P70" s="54"/>
      <c r="Q70" s="54"/>
      <c r="R70" s="54"/>
      <c r="S70" s="54"/>
      <c r="T70" s="54"/>
    </row>
    <row r="71" spans="12:20" x14ac:dyDescent="0.2">
      <c r="L71" s="54"/>
      <c r="M71" s="54"/>
      <c r="N71" s="54"/>
      <c r="O71" s="54"/>
      <c r="P71" s="54"/>
      <c r="Q71" s="54"/>
      <c r="R71" s="54"/>
      <c r="S71" s="54"/>
      <c r="T71" s="54"/>
    </row>
    <row r="72" spans="12:20" x14ac:dyDescent="0.2">
      <c r="L72" s="54"/>
      <c r="M72" s="54"/>
      <c r="N72" s="54"/>
      <c r="O72" s="54"/>
      <c r="P72" s="54"/>
      <c r="Q72" s="54"/>
      <c r="R72" s="54"/>
      <c r="S72" s="54"/>
      <c r="T72" s="54"/>
    </row>
    <row r="73" spans="12:20" x14ac:dyDescent="0.2">
      <c r="L73" s="54"/>
      <c r="M73" s="54"/>
      <c r="N73" s="54"/>
      <c r="O73" s="54"/>
      <c r="P73" s="54"/>
      <c r="Q73" s="54"/>
      <c r="R73" s="54"/>
      <c r="S73" s="54"/>
      <c r="T73" s="54"/>
    </row>
    <row r="74" spans="12:20" x14ac:dyDescent="0.2">
      <c r="L74" s="54"/>
      <c r="M74" s="54"/>
      <c r="N74" s="54"/>
      <c r="O74" s="54"/>
      <c r="P74" s="54"/>
      <c r="Q74" s="54"/>
      <c r="R74" s="54"/>
      <c r="S74" s="54"/>
      <c r="T74" s="54"/>
    </row>
    <row r="75" spans="12:20" x14ac:dyDescent="0.2">
      <c r="L75" s="54"/>
      <c r="M75" s="54"/>
      <c r="N75" s="54"/>
      <c r="O75" s="54"/>
      <c r="P75" s="54"/>
      <c r="Q75" s="54"/>
      <c r="R75" s="54"/>
      <c r="S75" s="54"/>
      <c r="T75" s="54"/>
    </row>
    <row r="76" spans="12:20" x14ac:dyDescent="0.2">
      <c r="L76" s="54"/>
      <c r="M76" s="54"/>
      <c r="N76" s="54"/>
      <c r="O76" s="54"/>
      <c r="P76" s="54"/>
      <c r="Q76" s="54"/>
      <c r="R76" s="54"/>
      <c r="S76" s="54"/>
      <c r="T76" s="54"/>
    </row>
    <row r="77" spans="12:20" x14ac:dyDescent="0.2">
      <c r="L77" s="54"/>
      <c r="M77" s="54"/>
      <c r="N77" s="54"/>
      <c r="O77" s="54"/>
      <c r="P77" s="54"/>
      <c r="Q77" s="54"/>
      <c r="R77" s="54"/>
      <c r="S77" s="54"/>
      <c r="T77" s="54"/>
    </row>
    <row r="78" spans="12:20" x14ac:dyDescent="0.2">
      <c r="L78" s="54"/>
      <c r="M78" s="54"/>
      <c r="N78" s="54"/>
      <c r="O78" s="54"/>
      <c r="P78" s="54"/>
      <c r="Q78" s="54"/>
      <c r="R78" s="54"/>
      <c r="S78" s="54"/>
      <c r="T78" s="54"/>
    </row>
    <row r="79" spans="12:20" x14ac:dyDescent="0.2">
      <c r="L79" s="54"/>
      <c r="M79" s="54"/>
      <c r="N79" s="54"/>
      <c r="O79" s="54"/>
      <c r="P79" s="54"/>
      <c r="Q79" s="54"/>
      <c r="R79" s="54"/>
      <c r="S79" s="54"/>
      <c r="T79" s="54"/>
    </row>
    <row r="80" spans="12:20" x14ac:dyDescent="0.2">
      <c r="L80" s="54"/>
      <c r="M80" s="54"/>
      <c r="N80" s="54"/>
      <c r="O80" s="54"/>
      <c r="P80" s="54"/>
      <c r="Q80" s="54"/>
      <c r="R80" s="54"/>
      <c r="S80" s="54"/>
      <c r="T80" s="54"/>
    </row>
    <row r="81" spans="12:20" x14ac:dyDescent="0.2">
      <c r="L81" s="54"/>
      <c r="M81" s="54"/>
      <c r="N81" s="54"/>
      <c r="O81" s="54"/>
      <c r="P81" s="54"/>
      <c r="Q81" s="54"/>
      <c r="R81" s="54"/>
      <c r="S81" s="54"/>
      <c r="T81" s="54"/>
    </row>
    <row r="82" spans="12:20" x14ac:dyDescent="0.2">
      <c r="L82" s="54"/>
      <c r="M82" s="54"/>
      <c r="N82" s="54"/>
      <c r="O82" s="54"/>
      <c r="P82" s="54"/>
      <c r="Q82" s="54"/>
      <c r="R82" s="54"/>
      <c r="S82" s="54"/>
      <c r="T82" s="54"/>
    </row>
    <row r="83" spans="12:20" x14ac:dyDescent="0.2">
      <c r="L83" s="54"/>
      <c r="M83" s="54"/>
      <c r="N83" s="54"/>
      <c r="O83" s="54"/>
      <c r="P83" s="54"/>
      <c r="Q83" s="54"/>
      <c r="R83" s="54"/>
      <c r="S83" s="54"/>
      <c r="T83" s="54"/>
    </row>
    <row r="84" spans="12:20" x14ac:dyDescent="0.2">
      <c r="L84" s="54"/>
      <c r="M84" s="54"/>
      <c r="N84" s="54"/>
      <c r="O84" s="54"/>
      <c r="P84" s="54"/>
      <c r="Q84" s="54"/>
      <c r="R84" s="54"/>
      <c r="S84" s="54"/>
      <c r="T84" s="54"/>
    </row>
    <row r="85" spans="12:20" x14ac:dyDescent="0.2">
      <c r="L85" s="54"/>
      <c r="M85" s="54"/>
      <c r="N85" s="54"/>
      <c r="O85" s="54"/>
      <c r="P85" s="54"/>
      <c r="Q85" s="54"/>
      <c r="R85" s="54"/>
      <c r="S85" s="54"/>
      <c r="T85" s="54"/>
    </row>
    <row r="86" spans="12:20" x14ac:dyDescent="0.2">
      <c r="L86" s="54"/>
      <c r="M86" s="54"/>
      <c r="N86" s="54"/>
      <c r="O86" s="54"/>
      <c r="P86" s="54"/>
      <c r="Q86" s="54"/>
      <c r="R86" s="54"/>
      <c r="S86" s="54"/>
      <c r="T86" s="54"/>
    </row>
    <row r="87" spans="12:20" x14ac:dyDescent="0.2">
      <c r="L87" s="54"/>
      <c r="M87" s="54"/>
      <c r="N87" s="54"/>
      <c r="O87" s="54"/>
      <c r="P87" s="54"/>
      <c r="Q87" s="54"/>
      <c r="R87" s="54"/>
      <c r="S87" s="54"/>
      <c r="T87" s="54"/>
    </row>
    <row r="88" spans="12:20" x14ac:dyDescent="0.2">
      <c r="L88" s="54"/>
      <c r="M88" s="54"/>
      <c r="N88" s="54"/>
      <c r="O88" s="54"/>
      <c r="P88" s="54"/>
      <c r="Q88" s="54"/>
      <c r="R88" s="54"/>
      <c r="S88" s="54"/>
      <c r="T88" s="54"/>
    </row>
    <row r="89" spans="12:20" x14ac:dyDescent="0.2">
      <c r="L89" s="54"/>
      <c r="M89" s="54"/>
      <c r="N89" s="54"/>
      <c r="O89" s="54"/>
      <c r="P89" s="54"/>
      <c r="Q89" s="54"/>
      <c r="R89" s="54"/>
      <c r="S89" s="54"/>
      <c r="T89" s="54"/>
    </row>
    <row r="90" spans="12:20" x14ac:dyDescent="0.2">
      <c r="L90" s="54"/>
      <c r="M90" s="54"/>
      <c r="N90" s="54"/>
      <c r="O90" s="54"/>
      <c r="P90" s="54"/>
      <c r="Q90" s="54"/>
      <c r="R90" s="54"/>
      <c r="S90" s="54"/>
      <c r="T90" s="54"/>
    </row>
    <row r="91" spans="12:20" x14ac:dyDescent="0.2">
      <c r="L91" s="54"/>
      <c r="M91" s="54"/>
      <c r="N91" s="54"/>
      <c r="O91" s="54"/>
      <c r="P91" s="54"/>
      <c r="Q91" s="54"/>
      <c r="R91" s="54"/>
      <c r="S91" s="54"/>
      <c r="T91" s="54"/>
    </row>
    <row r="92" spans="12:20" x14ac:dyDescent="0.2">
      <c r="L92" s="54"/>
      <c r="M92" s="54"/>
      <c r="N92" s="54"/>
      <c r="O92" s="54"/>
      <c r="P92" s="54"/>
      <c r="Q92" s="54"/>
      <c r="R92" s="54"/>
      <c r="S92" s="54"/>
      <c r="T92" s="54"/>
    </row>
    <row r="93" spans="12:20" x14ac:dyDescent="0.2">
      <c r="L93" s="54"/>
      <c r="M93" s="54"/>
      <c r="N93" s="54"/>
      <c r="O93" s="54"/>
      <c r="P93" s="54"/>
      <c r="Q93" s="54"/>
      <c r="R93" s="54"/>
      <c r="S93" s="54"/>
      <c r="T93" s="54"/>
    </row>
    <row r="94" spans="12:20" x14ac:dyDescent="0.2">
      <c r="L94" s="54"/>
      <c r="M94" s="54"/>
      <c r="N94" s="54"/>
      <c r="O94" s="54"/>
      <c r="P94" s="54"/>
      <c r="Q94" s="54"/>
      <c r="R94" s="54"/>
      <c r="S94" s="54"/>
      <c r="T94" s="54"/>
    </row>
    <row r="95" spans="12:20" x14ac:dyDescent="0.2">
      <c r="L95" s="54"/>
      <c r="M95" s="54"/>
      <c r="N95" s="54"/>
      <c r="O95" s="54"/>
      <c r="P95" s="54"/>
      <c r="Q95" s="54"/>
      <c r="R95" s="54"/>
      <c r="S95" s="54"/>
      <c r="T95" s="54"/>
    </row>
    <row r="96" spans="12:20" x14ac:dyDescent="0.2">
      <c r="L96" s="54"/>
      <c r="M96" s="54"/>
      <c r="N96" s="54"/>
      <c r="O96" s="54"/>
      <c r="P96" s="54"/>
      <c r="Q96" s="54"/>
      <c r="R96" s="54"/>
      <c r="S96" s="54"/>
      <c r="T96" s="54"/>
    </row>
    <row r="97" spans="12:20" x14ac:dyDescent="0.2">
      <c r="L97" s="54"/>
      <c r="M97" s="54"/>
      <c r="N97" s="54"/>
      <c r="O97" s="54"/>
      <c r="P97" s="54"/>
      <c r="Q97" s="54"/>
      <c r="R97" s="54"/>
      <c r="S97" s="54"/>
      <c r="T97" s="54"/>
    </row>
    <row r="98" spans="12:20" x14ac:dyDescent="0.2">
      <c r="L98" s="54"/>
      <c r="M98" s="54"/>
      <c r="N98" s="54"/>
      <c r="O98" s="54"/>
      <c r="P98" s="54"/>
      <c r="Q98" s="54"/>
      <c r="R98" s="54"/>
      <c r="S98" s="54"/>
      <c r="T98" s="54"/>
    </row>
    <row r="99" spans="12:20" x14ac:dyDescent="0.2">
      <c r="L99" s="54"/>
      <c r="M99" s="54"/>
      <c r="N99" s="54"/>
      <c r="O99" s="54"/>
      <c r="P99" s="54"/>
      <c r="Q99" s="54"/>
      <c r="R99" s="54"/>
      <c r="S99" s="54"/>
      <c r="T99" s="54"/>
    </row>
    <row r="100" spans="12:20" x14ac:dyDescent="0.2"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2:20" x14ac:dyDescent="0.2"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2:20" x14ac:dyDescent="0.2"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2:20" x14ac:dyDescent="0.2"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2:20" x14ac:dyDescent="0.2"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2:20" x14ac:dyDescent="0.2"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2:20" x14ac:dyDescent="0.2"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2:20" x14ac:dyDescent="0.2"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2:20" x14ac:dyDescent="0.2"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2:20" x14ac:dyDescent="0.2"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2:20" x14ac:dyDescent="0.2"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2:20" x14ac:dyDescent="0.2"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2:20" x14ac:dyDescent="0.2"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2:20" x14ac:dyDescent="0.2"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2:20" x14ac:dyDescent="0.2"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2:20" x14ac:dyDescent="0.2">
      <c r="L115" s="54"/>
      <c r="M115" s="54"/>
      <c r="N115" s="54"/>
      <c r="O115" s="54"/>
      <c r="P115" s="54"/>
      <c r="Q115" s="54"/>
      <c r="R115" s="54"/>
      <c r="S115" s="54"/>
      <c r="T115" s="54"/>
    </row>
  </sheetData>
  <mergeCells count="1">
    <mergeCell ref="A1:I1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Notes</vt:lpstr>
      <vt:lpstr>Contents</vt:lpstr>
      <vt:lpstr>Definitions of Symbols</vt:lpstr>
      <vt:lpstr>a(55) Males Ult</vt:lpstr>
      <vt:lpstr>a(55) Females Ult</vt:lpstr>
      <vt:lpstr>'Definitions of Symbols'!_Toc183640612</vt:lpstr>
      <vt:lpstr>'a(55) Females Ult'!_Toc183640622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Life Tables 2020-22 - All Tables</dc:title>
  <dc:creator/>
  <cp:lastModifiedBy/>
  <dcterms:created xsi:type="dcterms:W3CDTF">2024-12-23T05:29:20Z</dcterms:created>
  <dcterms:modified xsi:type="dcterms:W3CDTF">2025-06-25T09:36:14Z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932d64-9ab1-4d9b-81d2-a3a8b82dd47d_Enabled">
    <vt:lpwstr>true</vt:lpwstr>
  </property>
  <property fmtid="{D5CDD505-2E9C-101B-9397-08002B2CF9AE}" pid="3" name="MSIP_Label_4f932d64-9ab1-4d9b-81d2-a3a8b82dd47d_SetDate">
    <vt:lpwstr>2024-12-23T05:29:47Z</vt:lpwstr>
  </property>
  <property fmtid="{D5CDD505-2E9C-101B-9397-08002B2CF9AE}" pid="4" name="MSIP_Label_4f932d64-9ab1-4d9b-81d2-a3a8b82dd47d_Method">
    <vt:lpwstr>Privileged</vt:lpwstr>
  </property>
  <property fmtid="{D5CDD505-2E9C-101B-9397-08002B2CF9AE}" pid="5" name="MSIP_Label_4f932d64-9ab1-4d9b-81d2-a3a8b82dd47d_Name">
    <vt:lpwstr>OFFICIAL No Visual Marking</vt:lpwstr>
  </property>
  <property fmtid="{D5CDD505-2E9C-101B-9397-08002B2CF9AE}" pid="6" name="MSIP_Label_4f932d64-9ab1-4d9b-81d2-a3a8b82dd47d_SiteId">
    <vt:lpwstr>214f1646-2021-47cc-8397-e3d3a7ba7d9d</vt:lpwstr>
  </property>
  <property fmtid="{D5CDD505-2E9C-101B-9397-08002B2CF9AE}" pid="7" name="MSIP_Label_4f932d64-9ab1-4d9b-81d2-a3a8b82dd47d_ActionId">
    <vt:lpwstr>c799b682-aba7-46bd-b932-19e56be44538</vt:lpwstr>
  </property>
  <property fmtid="{D5CDD505-2E9C-101B-9397-08002B2CF9AE}" pid="8" name="MSIP_Label_4f932d64-9ab1-4d9b-81d2-a3a8b82dd47d_ContentBits">
    <vt:lpwstr>0</vt:lpwstr>
  </property>
</Properties>
</file>