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70397102-skuld\var\"/>
    </mc:Choice>
  </mc:AlternateContent>
  <xr:revisionPtr revIDLastSave="0" documentId="13_ncr:1_{67033E88-B7F8-4D6A-984A-21D033E943EA}" xr6:coauthVersionLast="44" xr6:coauthVersionMax="44" xr10:uidLastSave="{00000000-0000-0000-0000-000000000000}"/>
  <bookViews>
    <workbookView xWindow="450" yWindow="2580" windowWidth="23730" windowHeight="10395" xr2:uid="{00000000-000D-0000-FFFF-FFFF00000000}"/>
  </bookViews>
  <sheets>
    <sheet name="tasks" sheetId="1" r:id="rId1"/>
    <sheet name="dates" sheetId="2" r:id="rId2"/>
    <sheet name="Sheet3" sheetId="4" r:id="rId3"/>
    <sheet name="Day of Week" sheetId="3" r:id="rId4"/>
    <sheet name="Which Week" sheetId="5" r:id="rId5"/>
  </sheets>
  <definedNames>
    <definedName name="_xlnm._FilterDatabase" localSheetId="0" hidden="1">tasks!$A$1:$L$48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F44" i="1"/>
  <c r="F40" i="1" l="1"/>
  <c r="I24" i="1"/>
  <c r="B9" i="5" l="1"/>
  <c r="B10" i="5" s="1"/>
  <c r="B11" i="5" s="1"/>
  <c r="B12" i="5" s="1"/>
  <c r="B2" i="2"/>
  <c r="B3" i="2" s="1"/>
  <c r="G44" i="1" s="1"/>
  <c r="I29" i="1"/>
  <c r="I44" i="1"/>
  <c r="I3" i="1"/>
  <c r="I4" i="1"/>
  <c r="I5" i="1"/>
  <c r="I6" i="1"/>
  <c r="I8" i="1"/>
  <c r="I9" i="1"/>
  <c r="I11" i="1"/>
  <c r="I12" i="1"/>
  <c r="I13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30" i="1"/>
  <c r="I31" i="1"/>
  <c r="I32" i="1"/>
  <c r="I36" i="1"/>
  <c r="I37" i="1"/>
  <c r="I38" i="1"/>
  <c r="I39" i="1"/>
  <c r="I40" i="1"/>
  <c r="I41" i="1"/>
  <c r="I42" i="1"/>
  <c r="I43" i="1"/>
  <c r="I7" i="1"/>
  <c r="I10" i="1"/>
  <c r="I14" i="1"/>
  <c r="I33" i="1"/>
  <c r="I34" i="1"/>
  <c r="I35" i="1"/>
  <c r="I2" i="1"/>
  <c r="E40" i="1" l="1"/>
  <c r="G40" i="1" s="1"/>
  <c r="G29" i="1"/>
  <c r="G5" i="1"/>
  <c r="G16" i="1"/>
  <c r="G32" i="1"/>
  <c r="G36" i="1"/>
  <c r="G27" i="1"/>
  <c r="G34" i="1"/>
  <c r="G35" i="1"/>
  <c r="G8" i="1"/>
  <c r="G18" i="1"/>
  <c r="G25" i="1"/>
  <c r="G37" i="1"/>
  <c r="G39" i="1"/>
  <c r="G30" i="1"/>
  <c r="G19" i="1"/>
  <c r="G33" i="1"/>
  <c r="G15" i="1"/>
  <c r="G31" i="1"/>
  <c r="G42" i="1"/>
  <c r="G4" i="1"/>
  <c r="G2" i="1"/>
  <c r="E24" i="1"/>
  <c r="E2" i="1"/>
  <c r="E29" i="1"/>
  <c r="E11" i="1"/>
  <c r="E27" i="1"/>
  <c r="E14" i="1"/>
  <c r="E12" i="1"/>
  <c r="E28" i="1"/>
  <c r="E39" i="1"/>
  <c r="E33" i="1"/>
  <c r="E13" i="1"/>
  <c r="E21" i="1"/>
  <c r="E15" i="1"/>
  <c r="E5" i="1"/>
  <c r="E23" i="1"/>
  <c r="E42" i="1"/>
  <c r="E17" i="1"/>
  <c r="E32" i="1"/>
  <c r="E43" i="1"/>
  <c r="E8" i="1"/>
  <c r="E18" i="1"/>
  <c r="E25" i="1"/>
  <c r="E36" i="1"/>
  <c r="E19" i="1"/>
  <c r="E26" i="1"/>
  <c r="E37" i="1"/>
  <c r="E44" i="1"/>
  <c r="E20" i="1"/>
  <c r="E3" i="1"/>
  <c r="E34" i="1"/>
  <c r="E30" i="1"/>
  <c r="E35" i="1"/>
  <c r="E16" i="1"/>
  <c r="E31" i="1"/>
  <c r="E6" i="1"/>
  <c r="E7" i="1"/>
  <c r="E4" i="1"/>
  <c r="E9" i="1"/>
  <c r="B7" i="2"/>
  <c r="B10" i="2"/>
  <c r="B9" i="2"/>
  <c r="B8" i="2"/>
  <c r="B4" i="2"/>
  <c r="G41" i="1" l="1"/>
  <c r="D41" i="1"/>
  <c r="D10" i="1"/>
  <c r="D22" i="1"/>
  <c r="D38" i="1"/>
  <c r="E41" i="1"/>
  <c r="E10" i="1"/>
  <c r="E38" i="1"/>
  <c r="G38" i="1" s="1"/>
  <c r="E22" i="1"/>
  <c r="G22" i="1" s="1"/>
  <c r="B6" i="2"/>
  <c r="B11" i="2"/>
  <c r="B5" i="2"/>
  <c r="G7" i="1" l="1"/>
  <c r="G26" i="1"/>
  <c r="G43" i="1"/>
  <c r="G3" i="1"/>
  <c r="G24" i="1"/>
  <c r="G9" i="1"/>
  <c r="G23" i="1"/>
  <c r="G20" i="1"/>
  <c r="G13" i="1"/>
  <c r="G28" i="1"/>
  <c r="G11" i="1"/>
  <c r="G14" i="1"/>
  <c r="G10" i="1"/>
  <c r="G17" i="1"/>
  <c r="G21" i="1"/>
  <c r="G12" i="1"/>
  <c r="G6" i="1"/>
</calcChain>
</file>

<file path=xl/sharedStrings.xml><?xml version="1.0" encoding="utf-8"?>
<sst xmlns="http://schemas.openxmlformats.org/spreadsheetml/2006/main" count="257" uniqueCount="104">
  <si>
    <t>Task Name</t>
  </si>
  <si>
    <t>Type</t>
  </si>
  <si>
    <t>Start Date</t>
  </si>
  <si>
    <t>Due Date</t>
  </si>
  <si>
    <t>Status</t>
  </si>
  <si>
    <t>Context</t>
  </si>
  <si>
    <t>Creation Date</t>
  </si>
  <si>
    <t>Academy</t>
  </si>
  <si>
    <t>Credit Card</t>
  </si>
  <si>
    <t>Created</t>
  </si>
  <si>
    <t>Monthly</t>
  </si>
  <si>
    <t>Insurance</t>
  </si>
  <si>
    <t>Amazon Chase CC</t>
  </si>
  <si>
    <t>(none)</t>
  </si>
  <si>
    <t>AmEx Delta</t>
  </si>
  <si>
    <t>Audible</t>
  </si>
  <si>
    <t>Barclays AA Points MasterCharge</t>
  </si>
  <si>
    <t>Cigna Marian</t>
  </si>
  <si>
    <t>Cigna Mark</t>
  </si>
  <si>
    <t>Coastal Visa</t>
  </si>
  <si>
    <t>Costco Citi Visa</t>
  </si>
  <si>
    <t>Discover Card</t>
  </si>
  <si>
    <t>Fidelity IBM Pension Marian</t>
  </si>
  <si>
    <t>Pension</t>
  </si>
  <si>
    <t>Fidelity IBM Pension Mark</t>
  </si>
  <si>
    <t>Good Sam</t>
  </si>
  <si>
    <t>Google Fi</t>
  </si>
  <si>
    <t>Google Pandora</t>
  </si>
  <si>
    <t>Lowes Home Improvement</t>
  </si>
  <si>
    <t>Lynda</t>
  </si>
  <si>
    <t>Marine Federal Statement</t>
  </si>
  <si>
    <t>Bank</t>
  </si>
  <si>
    <t>MetLife Dental Mark</t>
  </si>
  <si>
    <t>Quarterly</t>
  </si>
  <si>
    <t>Prudential Life Insurance/Mark</t>
  </si>
  <si>
    <t>Roku Epix</t>
  </si>
  <si>
    <t>Save Green Self Storage</t>
  </si>
  <si>
    <t>Sears MasterCard</t>
  </si>
  <si>
    <t>Social Security Marian</t>
  </si>
  <si>
    <t>Social Security</t>
  </si>
  <si>
    <t>Sociality Security Mark</t>
  </si>
  <si>
    <t>Spectrum</t>
  </si>
  <si>
    <t>TD Americatrade Marian</t>
  </si>
  <si>
    <t>401(k) Distribution</t>
  </si>
  <si>
    <t>TD Americatrade Mark</t>
  </si>
  <si>
    <t>Texans Statement</t>
  </si>
  <si>
    <t>USAA Insurance</t>
  </si>
  <si>
    <t>USAA Statement, Checking</t>
  </si>
  <si>
    <t>USAA Statement, Savings</t>
  </si>
  <si>
    <t>VSP Mark</t>
  </si>
  <si>
    <t>Wayfair</t>
  </si>
  <si>
    <t>BoA MasterCharge</t>
  </si>
  <si>
    <t>Coastal Statement</t>
  </si>
  <si>
    <t>Duke Energy</t>
  </si>
  <si>
    <t>State Farm Insurance</t>
  </si>
  <si>
    <t>Stephens Point Appartments Rent</t>
  </si>
  <si>
    <t>Stephens Point Appartments Utilitites</t>
  </si>
  <si>
    <t>Wellcare Rx Mark</t>
  </si>
  <si>
    <t>Silverscript Rx Marian</t>
  </si>
  <si>
    <t>Start Day</t>
  </si>
  <si>
    <t>Utility</t>
  </si>
  <si>
    <t>Subscription</t>
  </si>
  <si>
    <t>Rent</t>
  </si>
  <si>
    <t>Due Day</t>
  </si>
  <si>
    <t>Today</t>
  </si>
  <si>
    <t>FOM</t>
  </si>
  <si>
    <t>EOM</t>
  </si>
  <si>
    <t>Day</t>
  </si>
  <si>
    <t>Date</t>
  </si>
  <si>
    <t>MOM</t>
  </si>
  <si>
    <t>Code</t>
  </si>
  <si>
    <t>Monday</t>
  </si>
  <si>
    <t>Sunday</t>
  </si>
  <si>
    <t>Tuesday</t>
  </si>
  <si>
    <t>Wednesday</t>
  </si>
  <si>
    <t>Thursday</t>
  </si>
  <si>
    <t>Friday</t>
  </si>
  <si>
    <t>Saturday</t>
  </si>
  <si>
    <t>Day of Week</t>
  </si>
  <si>
    <t>Numeric Code</t>
  </si>
  <si>
    <t>Which Week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</si>
  <si>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</si>
  <si>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</si>
  <si>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Week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</si>
  <si>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</si>
  <si>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</si>
  <si>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Wed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</si>
  <si>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Wed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</si>
  <si>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</si>
  <si>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</si>
  <si>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</si>
  <si>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t>FNM</t>
  </si>
  <si>
    <t>MetLife Dental Marian</t>
  </si>
  <si>
    <t>Note</t>
  </si>
  <si>
    <t>MFCU</t>
  </si>
  <si>
    <t>SSA</t>
  </si>
  <si>
    <t>BoA MC 0766</t>
  </si>
  <si>
    <t>Source/Sink</t>
  </si>
  <si>
    <t>USAA</t>
  </si>
  <si>
    <t>Coastal</t>
  </si>
  <si>
    <t>TXCU</t>
  </si>
  <si>
    <t>Paypal</t>
  </si>
  <si>
    <t>Costco Visa 4995</t>
  </si>
  <si>
    <t>Month in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</si>
</sst>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2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defaultRowHeight="15.75" x14ac:dyDescent="0.25"/>
  <cols>
    <col min="1" max="1" width="55.125" style="2" customWidth="1"/>
    <col min="2" max="2" width="9.875" customWidth="1"/>
    <col min="4" max="4" width="10.125" bestFit="1" customWidth="1"/>
    <col min="5" max="5" width="15.75" customWidth="1"/>
    <col min="6" max="6" width="15.75" style="16" customWidth="1"/>
    <col min="7" max="7" width="16.75" customWidth="1"/>
    <col min="9" max="10" width="15.375" style="1" customWidth="1"/>
  </cols>
  <sheetData>
    <row r="1" spans="1:12" s="2" customFormat="1" x14ac:dyDescent="0.25">
      <c r="A1" s="2" t="s">
        <v>0</v>
      </c>
      <c r="B1" s="2" t="s">
        <v>1</v>
      </c>
      <c r="C1" s="2" t="s">
        <v>5</v>
      </c>
      <c r="D1" s="2" t="s">
        <v>59</v>
      </c>
      <c r="E1" s="2" t="s">
        <v>2</v>
      </c>
      <c r="F1" s="15" t="s">
        <v>63</v>
      </c>
      <c r="G1" s="2" t="s">
        <v>3</v>
      </c>
      <c r="H1" s="2" t="s">
        <v>4</v>
      </c>
      <c r="I1" s="3" t="s">
        <v>6</v>
      </c>
      <c r="J1" s="3" t="s">
        <v>97</v>
      </c>
      <c r="K1" s="2" t="s">
        <v>93</v>
      </c>
      <c r="L1" s="2" t="s">
        <v>103</v>
      </c>
    </row>
    <row r="2" spans="1:12" x14ac:dyDescent="0.25">
      <c r="A2" s="2" t="s">
        <v>7</v>
      </c>
      <c r="B2" t="s">
        <v>8</v>
      </c>
      <c r="C2" t="s">
        <v>10</v>
      </c>
      <c r="D2">
        <v>1</v>
      </c>
      <c r="E2" s="1">
        <f ca="1">dates!$B$3+D2-1</f>
        <v>43891</v>
      </c>
      <c r="F2" s="16">
        <v>21</v>
      </c>
      <c r="G2" s="1">
        <f ca="1">IF(F2&gt;=D2,dates!$B$3+F2-1,dates!$B$6+F2-1)</f>
        <v>43911</v>
      </c>
      <c r="H2" t="s">
        <v>9</v>
      </c>
      <c r="I2" s="1">
        <f ca="1">NOW()</f>
        <v>43879.431868634259</v>
      </c>
      <c r="J2" s="1" t="s">
        <v>94</v>
      </c>
      <c r="K2" s="1" t="str">
        <f>"S/S: "&amp;J2</f>
        <v>S/S: MFCU</v>
      </c>
    </row>
    <row r="3" spans="1:12" x14ac:dyDescent="0.25">
      <c r="A3" s="2" t="s">
        <v>12</v>
      </c>
      <c r="B3" t="s">
        <v>8</v>
      </c>
      <c r="C3" t="s">
        <v>10</v>
      </c>
      <c r="D3">
        <v>20</v>
      </c>
      <c r="E3" s="1">
        <f ca="1">dates!$B$3+D3-1</f>
        <v>43910</v>
      </c>
      <c r="F3" s="16">
        <v>17</v>
      </c>
      <c r="G3" s="1">
        <f ca="1">IF(F3&gt;=D3,dates!$B$3+F3-1,dates!$B$6+F3-1)</f>
        <v>43938</v>
      </c>
      <c r="H3" t="s">
        <v>9</v>
      </c>
      <c r="I3" s="1">
        <f ca="1">NOW()</f>
        <v>43879.431868634259</v>
      </c>
      <c r="J3" s="1" t="s">
        <v>94</v>
      </c>
      <c r="K3" s="1" t="str">
        <f t="shared" ref="K3:K44" si="0">"S/S: "&amp;J3</f>
        <v>S/S: MFCU</v>
      </c>
    </row>
    <row r="4" spans="1:12" x14ac:dyDescent="0.25">
      <c r="A4" s="2" t="s">
        <v>14</v>
      </c>
      <c r="B4" t="s">
        <v>8</v>
      </c>
      <c r="C4" t="s">
        <v>10</v>
      </c>
      <c r="D4">
        <v>14</v>
      </c>
      <c r="E4" s="1">
        <f ca="1">dates!$B$3+D4-1</f>
        <v>43904</v>
      </c>
      <c r="F4" s="16">
        <v>28</v>
      </c>
      <c r="G4" s="1">
        <f ca="1">IF(F4&gt;=D4,dates!$B$3+F4-1,dates!$B$6+F4-1)</f>
        <v>43918</v>
      </c>
      <c r="H4" t="s">
        <v>9</v>
      </c>
      <c r="I4" s="1">
        <f ca="1">NOW()</f>
        <v>43879.431868634259</v>
      </c>
      <c r="J4" s="1" t="s">
        <v>94</v>
      </c>
      <c r="K4" s="1" t="str">
        <f t="shared" si="0"/>
        <v>S/S: MFCU</v>
      </c>
    </row>
    <row r="5" spans="1:12" x14ac:dyDescent="0.25">
      <c r="A5" s="2" t="s">
        <v>15</v>
      </c>
      <c r="B5" t="s">
        <v>13</v>
      </c>
      <c r="C5" t="s">
        <v>10</v>
      </c>
      <c r="D5">
        <v>21</v>
      </c>
      <c r="E5" s="1">
        <f ca="1">dates!$B$3+D5-1</f>
        <v>43911</v>
      </c>
      <c r="F5" s="16">
        <v>25</v>
      </c>
      <c r="G5" s="1">
        <f ca="1">IF(F5&gt;=D5,dates!$B$3+F5-1,dates!$B$6+F5-1)</f>
        <v>43915</v>
      </c>
      <c r="H5" t="s">
        <v>9</v>
      </c>
      <c r="I5" s="1">
        <f ca="1">NOW()</f>
        <v>43879.431868634259</v>
      </c>
      <c r="J5" s="1" t="s">
        <v>96</v>
      </c>
      <c r="K5" s="1" t="str">
        <f t="shared" si="0"/>
        <v>S/S: BoA MC 0766</v>
      </c>
    </row>
    <row r="6" spans="1:12" x14ac:dyDescent="0.25">
      <c r="A6" s="2" t="s">
        <v>16</v>
      </c>
      <c r="B6" t="s">
        <v>8</v>
      </c>
      <c r="C6" t="s">
        <v>10</v>
      </c>
      <c r="D6">
        <v>20</v>
      </c>
      <c r="E6" s="1">
        <f ca="1">dates!$B$3+D6-1</f>
        <v>43910</v>
      </c>
      <c r="F6" s="16">
        <v>16</v>
      </c>
      <c r="G6" s="1">
        <f ca="1">IF(F6&gt;=D6,dates!$B$3+F6-1,dates!$B$6+F6-1)</f>
        <v>43937</v>
      </c>
      <c r="H6" t="s">
        <v>9</v>
      </c>
      <c r="I6" s="1">
        <f ca="1">NOW()</f>
        <v>43879.431868634259</v>
      </c>
      <c r="J6" s="1" t="s">
        <v>94</v>
      </c>
      <c r="K6" s="1" t="str">
        <f t="shared" si="0"/>
        <v>S/S: MFCU</v>
      </c>
    </row>
    <row r="7" spans="1:12" x14ac:dyDescent="0.25">
      <c r="A7" s="2" t="s">
        <v>51</v>
      </c>
      <c r="B7" t="s">
        <v>8</v>
      </c>
      <c r="C7" t="s">
        <v>10</v>
      </c>
      <c r="D7">
        <v>23</v>
      </c>
      <c r="E7" s="1">
        <f ca="1">dates!$B$3+D7-1</f>
        <v>43913</v>
      </c>
      <c r="F7" s="16">
        <v>20</v>
      </c>
      <c r="G7" s="1">
        <f ca="1">IF(F7&gt;=D7,dates!$B$3+F7-1,dates!$B$6+F7-1)</f>
        <v>43941</v>
      </c>
      <c r="H7" t="s">
        <v>9</v>
      </c>
      <c r="I7" s="1">
        <f ca="1">NOW()</f>
        <v>43879.431868634259</v>
      </c>
      <c r="J7" s="1" t="s">
        <v>94</v>
      </c>
      <c r="K7" s="1" t="str">
        <f t="shared" si="0"/>
        <v>S/S: MFCU</v>
      </c>
    </row>
    <row r="8" spans="1:12" x14ac:dyDescent="0.25">
      <c r="A8" s="2" t="s">
        <v>17</v>
      </c>
      <c r="B8" t="s">
        <v>11</v>
      </c>
      <c r="C8" t="s">
        <v>10</v>
      </c>
      <c r="D8">
        <v>7</v>
      </c>
      <c r="E8" s="1">
        <f ca="1">dates!$B$3+D8-1</f>
        <v>43897</v>
      </c>
      <c r="F8" s="16">
        <v>9</v>
      </c>
      <c r="G8" s="1">
        <f ca="1">IF(F8&gt;=D8,dates!$B$3+F8-1,dates!$B$6+F8-1)</f>
        <v>43899</v>
      </c>
      <c r="H8" t="s">
        <v>9</v>
      </c>
      <c r="I8" s="1">
        <f ca="1">NOW()</f>
        <v>43879.431868634259</v>
      </c>
      <c r="J8" s="1" t="s">
        <v>95</v>
      </c>
      <c r="K8" s="1" t="str">
        <f t="shared" si="0"/>
        <v>S/S: SSA</v>
      </c>
    </row>
    <row r="9" spans="1:12" x14ac:dyDescent="0.25">
      <c r="A9" s="2" t="s">
        <v>18</v>
      </c>
      <c r="B9" t="s">
        <v>11</v>
      </c>
      <c r="C9" t="s">
        <v>10</v>
      </c>
      <c r="D9">
        <v>7</v>
      </c>
      <c r="E9" s="1">
        <f ca="1">dates!$B$3+D9-1</f>
        <v>43897</v>
      </c>
      <c r="F9" s="16">
        <v>2</v>
      </c>
      <c r="G9" s="1">
        <f ca="1">IF(F9&gt;=D9,dates!$B$3+F9-1,dates!$B$6+F9-1)</f>
        <v>43923</v>
      </c>
      <c r="H9" t="s">
        <v>9</v>
      </c>
      <c r="I9" s="1">
        <f ca="1">NOW()</f>
        <v>43879.431868634259</v>
      </c>
      <c r="J9" s="1" t="s">
        <v>95</v>
      </c>
      <c r="K9" s="1" t="str">
        <f t="shared" si="0"/>
        <v>S/S: SSA</v>
      </c>
    </row>
    <row r="10" spans="1:12" x14ac:dyDescent="0.25">
      <c r="A10" s="2" t="s">
        <v>52</v>
      </c>
      <c r="B10" t="s">
        <v>31</v>
      </c>
      <c r="C10" t="s">
        <v>10</v>
      </c>
      <c r="D10">
        <f ca="1">DAY(dates!$B$4)</f>
        <v>31</v>
      </c>
      <c r="E10" s="1">
        <f ca="1">dates!$B$4</f>
        <v>43921</v>
      </c>
      <c r="F10" s="16">
        <v>7</v>
      </c>
      <c r="G10" s="1">
        <f ca="1">IF(F10&gt;=D10,dates!$B$3+F10-1,dates!$B$6+F10-1)</f>
        <v>43928</v>
      </c>
      <c r="H10" t="s">
        <v>9</v>
      </c>
      <c r="I10" s="1">
        <f ca="1">NOW()</f>
        <v>43879.431868634259</v>
      </c>
      <c r="J10" s="1" t="s">
        <v>99</v>
      </c>
      <c r="K10" s="1" t="str">
        <f t="shared" si="0"/>
        <v>S/S: Coastal</v>
      </c>
    </row>
    <row r="11" spans="1:12" x14ac:dyDescent="0.25">
      <c r="A11" s="2" t="s">
        <v>19</v>
      </c>
      <c r="B11" t="s">
        <v>8</v>
      </c>
      <c r="C11" t="s">
        <v>10</v>
      </c>
      <c r="D11">
        <v>28</v>
      </c>
      <c r="E11" s="1">
        <f ca="1">dates!$B$3+D11-1</f>
        <v>43918</v>
      </c>
      <c r="F11" s="16">
        <v>23</v>
      </c>
      <c r="G11" s="1">
        <f ca="1">IF(F11&gt;=D11,dates!$B$3+F11-1,dates!$B$6+F11-1)</f>
        <v>43944</v>
      </c>
      <c r="H11" t="s">
        <v>9</v>
      </c>
      <c r="I11" s="1">
        <f ca="1">NOW()</f>
        <v>43879.431868634259</v>
      </c>
      <c r="J11" s="1" t="s">
        <v>94</v>
      </c>
      <c r="K11" s="1" t="str">
        <f t="shared" si="0"/>
        <v>S/S: MFCU</v>
      </c>
    </row>
    <row r="12" spans="1:12" x14ac:dyDescent="0.25">
      <c r="A12" s="2" t="s">
        <v>20</v>
      </c>
      <c r="B12" t="s">
        <v>8</v>
      </c>
      <c r="C12" t="s">
        <v>10</v>
      </c>
      <c r="D12">
        <v>16</v>
      </c>
      <c r="E12" s="1">
        <f ca="1">dates!$B$3+D12-1</f>
        <v>43906</v>
      </c>
      <c r="F12" s="16">
        <v>13</v>
      </c>
      <c r="G12" s="1">
        <f ca="1">IF(F12&gt;=D12,dates!$B$3+F12-1,dates!$B$6+F12-1)</f>
        <v>43934</v>
      </c>
      <c r="H12" t="s">
        <v>9</v>
      </c>
      <c r="I12" s="1">
        <f ca="1">NOW()</f>
        <v>43879.431868634259</v>
      </c>
      <c r="J12" s="1" t="s">
        <v>94</v>
      </c>
      <c r="K12" s="1" t="str">
        <f t="shared" si="0"/>
        <v>S/S: MFCU</v>
      </c>
    </row>
    <row r="13" spans="1:12" x14ac:dyDescent="0.25">
      <c r="A13" s="2" t="s">
        <v>21</v>
      </c>
      <c r="B13" t="s">
        <v>8</v>
      </c>
      <c r="C13" t="s">
        <v>10</v>
      </c>
      <c r="D13">
        <v>14</v>
      </c>
      <c r="E13" s="1">
        <f ca="1">dates!$B$3+D13-1</f>
        <v>43904</v>
      </c>
      <c r="F13" s="16">
        <v>7</v>
      </c>
      <c r="G13" s="1">
        <f ca="1">IF(F13&gt;=D13,dates!$B$3+F13-1,dates!$B$6+F13-1)</f>
        <v>43928</v>
      </c>
      <c r="H13" t="s">
        <v>9</v>
      </c>
      <c r="I13" s="1">
        <f ca="1">NOW()</f>
        <v>43879.431868634259</v>
      </c>
      <c r="J13" s="1" t="s">
        <v>94</v>
      </c>
      <c r="K13" s="1" t="str">
        <f t="shared" si="0"/>
        <v>S/S: MFCU</v>
      </c>
    </row>
    <row r="14" spans="1:12" x14ac:dyDescent="0.25">
      <c r="A14" s="2" t="s">
        <v>53</v>
      </c>
      <c r="B14" t="s">
        <v>60</v>
      </c>
      <c r="C14" t="s">
        <v>10</v>
      </c>
      <c r="D14">
        <v>17</v>
      </c>
      <c r="E14" s="1">
        <f ca="1">dates!$B$3+D14-1</f>
        <v>43907</v>
      </c>
      <c r="F14" s="16">
        <v>10</v>
      </c>
      <c r="G14" s="1">
        <f ca="1">IF(F14&gt;=D14,dates!$B$3+F14-1,dates!$B$6+F14-1)</f>
        <v>43931</v>
      </c>
      <c r="H14" t="s">
        <v>9</v>
      </c>
      <c r="I14" s="1">
        <f ca="1">NOW()</f>
        <v>43879.431868634259</v>
      </c>
      <c r="J14" s="1" t="s">
        <v>94</v>
      </c>
      <c r="K14" s="1" t="str">
        <f t="shared" si="0"/>
        <v>S/S: MFCU</v>
      </c>
    </row>
    <row r="15" spans="1:12" x14ac:dyDescent="0.25">
      <c r="A15" s="2" t="s">
        <v>22</v>
      </c>
      <c r="B15" t="s">
        <v>23</v>
      </c>
      <c r="C15" t="s">
        <v>10</v>
      </c>
      <c r="D15">
        <v>28</v>
      </c>
      <c r="E15" s="1">
        <f ca="1">dates!$B$3+D15-1</f>
        <v>43918</v>
      </c>
      <c r="F15" s="16">
        <v>28</v>
      </c>
      <c r="G15" s="1">
        <f ca="1">IF(F15&gt;=D15,dates!$B$3+F15-1,dates!$B$6+F15-1)</f>
        <v>43918</v>
      </c>
      <c r="H15" t="s">
        <v>9</v>
      </c>
      <c r="I15" s="1">
        <f ca="1">NOW()</f>
        <v>43879.431868634259</v>
      </c>
      <c r="J15" s="1" t="s">
        <v>94</v>
      </c>
      <c r="K15" s="1" t="str">
        <f t="shared" si="0"/>
        <v>S/S: MFCU</v>
      </c>
    </row>
    <row r="16" spans="1:12" x14ac:dyDescent="0.25">
      <c r="A16" s="2" t="s">
        <v>24</v>
      </c>
      <c r="B16" t="s">
        <v>23</v>
      </c>
      <c r="C16" t="s">
        <v>10</v>
      </c>
      <c r="D16">
        <v>28</v>
      </c>
      <c r="E16" s="1">
        <f ca="1">dates!$B$3+D16-1</f>
        <v>43918</v>
      </c>
      <c r="F16" s="16">
        <v>28</v>
      </c>
      <c r="G16" s="1">
        <f ca="1">IF(F16&gt;=D16,dates!$B$3+F16-1,dates!$B$6+F16-1)</f>
        <v>43918</v>
      </c>
      <c r="H16" t="s">
        <v>9</v>
      </c>
      <c r="I16" s="1">
        <f ca="1">NOW()</f>
        <v>43879.431868634259</v>
      </c>
      <c r="J16" s="1" t="s">
        <v>94</v>
      </c>
      <c r="K16" s="1" t="str">
        <f t="shared" si="0"/>
        <v>S/S: MFCU</v>
      </c>
    </row>
    <row r="17" spans="1:12" x14ac:dyDescent="0.25">
      <c r="A17" s="2" t="s">
        <v>25</v>
      </c>
      <c r="B17" t="s">
        <v>8</v>
      </c>
      <c r="C17" t="s">
        <v>10</v>
      </c>
      <c r="D17">
        <v>26</v>
      </c>
      <c r="E17" s="1">
        <f ca="1">dates!$B$3+D17-1</f>
        <v>43916</v>
      </c>
      <c r="F17" s="16">
        <v>21</v>
      </c>
      <c r="G17" s="1">
        <f ca="1">IF(F17&gt;=D17,dates!$B$3+F17-1,dates!$B$6+F17-1)</f>
        <v>43942</v>
      </c>
      <c r="H17" t="s">
        <v>9</v>
      </c>
      <c r="I17" s="1">
        <f ca="1">NOW()</f>
        <v>43879.431868634259</v>
      </c>
      <c r="J17" s="1" t="s">
        <v>94</v>
      </c>
      <c r="K17" s="1" t="str">
        <f t="shared" si="0"/>
        <v>S/S: MFCU</v>
      </c>
    </row>
    <row r="18" spans="1:12" x14ac:dyDescent="0.25">
      <c r="A18" s="2" t="s">
        <v>26</v>
      </c>
      <c r="B18" t="s">
        <v>60</v>
      </c>
      <c r="C18" t="s">
        <v>10</v>
      </c>
      <c r="D18">
        <v>8</v>
      </c>
      <c r="E18" s="1">
        <f ca="1">dates!$B$3+D18-1</f>
        <v>43898</v>
      </c>
      <c r="F18" s="16">
        <v>19</v>
      </c>
      <c r="G18" s="1">
        <f ca="1">IF(F18&gt;=D18,dates!$B$3+F18-1,dates!$B$6+F18-1)</f>
        <v>43909</v>
      </c>
      <c r="H18" t="s">
        <v>9</v>
      </c>
      <c r="I18" s="1">
        <f ca="1">NOW()</f>
        <v>43879.431868634259</v>
      </c>
      <c r="J18" s="1" t="s">
        <v>96</v>
      </c>
      <c r="K18" s="1" t="str">
        <f t="shared" si="0"/>
        <v>S/S: BoA MC 0766</v>
      </c>
    </row>
    <row r="19" spans="1:12" x14ac:dyDescent="0.25">
      <c r="A19" s="2" t="s">
        <v>27</v>
      </c>
      <c r="B19" t="s">
        <v>61</v>
      </c>
      <c r="C19" t="s">
        <v>10</v>
      </c>
      <c r="D19">
        <v>8</v>
      </c>
      <c r="E19" s="1">
        <f ca="1">dates!$B$3+D19-1</f>
        <v>43898</v>
      </c>
      <c r="F19" s="16">
        <v>8</v>
      </c>
      <c r="G19" s="1">
        <f ca="1">IF(F19&gt;=D19,dates!$B$3+F19-1,dates!$B$6+F19-1)</f>
        <v>43898</v>
      </c>
      <c r="H19" t="s">
        <v>9</v>
      </c>
      <c r="I19" s="1">
        <f ca="1">NOW()</f>
        <v>43879.431868634259</v>
      </c>
      <c r="J19" s="1" t="s">
        <v>96</v>
      </c>
      <c r="K19" s="1" t="str">
        <f t="shared" si="0"/>
        <v>S/S: BoA MC 0766</v>
      </c>
    </row>
    <row r="20" spans="1:12" x14ac:dyDescent="0.25">
      <c r="A20" s="2" t="s">
        <v>28</v>
      </c>
      <c r="B20" t="s">
        <v>8</v>
      </c>
      <c r="C20" t="s">
        <v>10</v>
      </c>
      <c r="D20">
        <v>17</v>
      </c>
      <c r="E20" s="1">
        <f ca="1">dates!$B$3+D20-1</f>
        <v>43907</v>
      </c>
      <c r="F20" s="16">
        <v>13</v>
      </c>
      <c r="G20" s="1">
        <f ca="1">IF(F20&gt;=D20,dates!$B$3+F20-1,dates!$B$6+F20-1)</f>
        <v>43934</v>
      </c>
      <c r="H20" t="s">
        <v>9</v>
      </c>
      <c r="I20" s="1">
        <f ca="1">NOW()</f>
        <v>43879.431868634259</v>
      </c>
      <c r="J20" s="1" t="s">
        <v>94</v>
      </c>
      <c r="K20" s="1" t="str">
        <f t="shared" si="0"/>
        <v>S/S: MFCU</v>
      </c>
    </row>
    <row r="21" spans="1:12" x14ac:dyDescent="0.25">
      <c r="A21" s="2" t="s">
        <v>29</v>
      </c>
      <c r="B21" t="s">
        <v>61</v>
      </c>
      <c r="C21" t="s">
        <v>10</v>
      </c>
      <c r="D21">
        <v>11</v>
      </c>
      <c r="E21" s="1">
        <f ca="1">dates!$B$3+D21-1</f>
        <v>43901</v>
      </c>
      <c r="F21" s="16">
        <v>10</v>
      </c>
      <c r="G21" s="1">
        <f ca="1">IF(F21&gt;=D21,dates!$B$3+F21-1,dates!$B$6+F21-1)</f>
        <v>43931</v>
      </c>
      <c r="H21" t="s">
        <v>9</v>
      </c>
      <c r="I21" s="1">
        <f ca="1">NOW()</f>
        <v>43879.431868634259</v>
      </c>
      <c r="J21" s="1" t="s">
        <v>101</v>
      </c>
      <c r="K21" s="1" t="str">
        <f t="shared" si="0"/>
        <v>S/S: Paypal</v>
      </c>
    </row>
    <row r="22" spans="1:12" s="19" customFormat="1" x14ac:dyDescent="0.25">
      <c r="A22" s="18" t="s">
        <v>30</v>
      </c>
      <c r="B22" s="19" t="s">
        <v>31</v>
      </c>
      <c r="C22" s="19" t="s">
        <v>10</v>
      </c>
      <c r="D22" s="19">
        <f ca="1">DAY(dates!$B$4)</f>
        <v>31</v>
      </c>
      <c r="E22" s="20">
        <f ca="1">dates!$B$4</f>
        <v>43921</v>
      </c>
      <c r="F22" s="21">
        <v>7</v>
      </c>
      <c r="G22" s="20">
        <f ca="1">E22+7</f>
        <v>43928</v>
      </c>
      <c r="H22" s="19" t="s">
        <v>9</v>
      </c>
      <c r="I22" s="20">
        <f ca="1">NOW()</f>
        <v>43879.431868634259</v>
      </c>
      <c r="J22" s="20" t="s">
        <v>94</v>
      </c>
      <c r="K22" s="20" t="str">
        <f t="shared" si="0"/>
        <v>S/S: MFCU</v>
      </c>
    </row>
    <row r="23" spans="1:12" s="19" customFormat="1" x14ac:dyDescent="0.25">
      <c r="A23" s="18" t="s">
        <v>92</v>
      </c>
      <c r="B23" s="19" t="s">
        <v>11</v>
      </c>
      <c r="C23" s="19" t="s">
        <v>33</v>
      </c>
      <c r="D23" s="19">
        <v>1</v>
      </c>
      <c r="E23" s="20">
        <f ca="1">dates!$B$3+D23-1</f>
        <v>43891</v>
      </c>
      <c r="F23" s="21">
        <v>20</v>
      </c>
      <c r="G23" s="20">
        <f ca="1">IF(F23&gt;=D23,dates!$B$3+F23-1,dates!$B$6+F23-1)</f>
        <v>43910</v>
      </c>
      <c r="H23" s="19" t="s">
        <v>9</v>
      </c>
      <c r="I23" s="20">
        <f ca="1">NOW()</f>
        <v>43879.431868634259</v>
      </c>
      <c r="J23" s="20" t="s">
        <v>95</v>
      </c>
      <c r="K23" s="20" t="str">
        <f t="shared" si="0"/>
        <v>S/S: SSA</v>
      </c>
      <c r="L23" s="19">
        <v>1</v>
      </c>
    </row>
    <row r="24" spans="1:12" s="19" customFormat="1" x14ac:dyDescent="0.25">
      <c r="A24" s="18" t="s">
        <v>32</v>
      </c>
      <c r="B24" s="19" t="s">
        <v>11</v>
      </c>
      <c r="C24" s="19" t="s">
        <v>33</v>
      </c>
      <c r="D24" s="19">
        <v>1</v>
      </c>
      <c r="E24" s="20">
        <f ca="1">dates!$B$3+D24-1</f>
        <v>43891</v>
      </c>
      <c r="F24" s="21">
        <v>20</v>
      </c>
      <c r="G24" s="20">
        <f ca="1">IF(F24&gt;=D24,dates!$B$3+F24-1,dates!$B$6+F24-1)</f>
        <v>43910</v>
      </c>
      <c r="H24" s="19" t="s">
        <v>9</v>
      </c>
      <c r="I24" s="20">
        <f ca="1">NOW()</f>
        <v>43879.431868634259</v>
      </c>
      <c r="J24" s="20" t="s">
        <v>95</v>
      </c>
      <c r="K24" s="20" t="str">
        <f t="shared" si="0"/>
        <v>S/S: SSA</v>
      </c>
      <c r="L24" s="19">
        <v>1</v>
      </c>
    </row>
    <row r="25" spans="1:12" s="19" customFormat="1" x14ac:dyDescent="0.25">
      <c r="A25" s="18" t="s">
        <v>34</v>
      </c>
      <c r="B25" s="19" t="s">
        <v>11</v>
      </c>
      <c r="C25" s="19" t="s">
        <v>10</v>
      </c>
      <c r="D25" s="19">
        <v>1</v>
      </c>
      <c r="E25" s="20">
        <f ca="1">dates!$B$3+D25-1</f>
        <v>43891</v>
      </c>
      <c r="F25" s="21">
        <v>20</v>
      </c>
      <c r="G25" s="20">
        <f ca="1">IF(F25&gt;=D25,dates!$B$3+F25-1,dates!$B$6+F25-1)</f>
        <v>43910</v>
      </c>
      <c r="H25" s="19" t="s">
        <v>9</v>
      </c>
      <c r="I25" s="20">
        <f ca="1">NOW()</f>
        <v>43879.431868634259</v>
      </c>
      <c r="J25" s="20" t="s">
        <v>94</v>
      </c>
      <c r="K25" s="20" t="str">
        <f t="shared" si="0"/>
        <v>S/S: MFCU</v>
      </c>
    </row>
    <row r="26" spans="1:12" x14ac:dyDescent="0.25">
      <c r="A26" s="2" t="s">
        <v>35</v>
      </c>
      <c r="B26" t="s">
        <v>61</v>
      </c>
      <c r="C26" t="s">
        <v>10</v>
      </c>
      <c r="D26">
        <v>17</v>
      </c>
      <c r="E26" s="1">
        <f ca="1">dates!$B$3+D26-1</f>
        <v>43907</v>
      </c>
      <c r="F26" s="16">
        <v>17</v>
      </c>
      <c r="G26" s="1">
        <f ca="1">IF(F26&gt;=D26,dates!$B$3+F26-1,dates!$B$6+F26-1)</f>
        <v>43907</v>
      </c>
      <c r="H26" t="s">
        <v>9</v>
      </c>
      <c r="I26" s="1">
        <f ca="1">NOW()</f>
        <v>43879.431868634259</v>
      </c>
      <c r="J26" s="1" t="s">
        <v>102</v>
      </c>
      <c r="K26" s="1" t="str">
        <f t="shared" si="0"/>
        <v>S/S: Costco Visa 4995</v>
      </c>
    </row>
    <row r="27" spans="1:12" x14ac:dyDescent="0.25">
      <c r="A27" s="2" t="s">
        <v>36</v>
      </c>
      <c r="B27" t="s">
        <v>62</v>
      </c>
      <c r="C27" t="s">
        <v>10</v>
      </c>
      <c r="D27">
        <v>1</v>
      </c>
      <c r="E27" s="1">
        <f ca="1">dates!$B$3+D27-1</f>
        <v>43891</v>
      </c>
      <c r="F27" s="16">
        <v>1</v>
      </c>
      <c r="G27" s="1">
        <f ca="1">IF(F27&gt;=D27,dates!$B$3+F27-1,dates!$B$6+F27-1)</f>
        <v>43891</v>
      </c>
      <c r="H27" t="s">
        <v>9</v>
      </c>
      <c r="I27" s="1">
        <f ca="1">NOW()</f>
        <v>43879.431868634259</v>
      </c>
      <c r="J27" s="1" t="s">
        <v>96</v>
      </c>
      <c r="K27" s="1" t="str">
        <f t="shared" si="0"/>
        <v>S/S: BoA MC 0766</v>
      </c>
    </row>
    <row r="28" spans="1:12" x14ac:dyDescent="0.25">
      <c r="A28" s="2" t="s">
        <v>37</v>
      </c>
      <c r="B28" t="s">
        <v>8</v>
      </c>
      <c r="C28" t="s">
        <v>10</v>
      </c>
      <c r="D28">
        <v>20</v>
      </c>
      <c r="E28" s="1">
        <f ca="1">dates!$B$3+D28-1</f>
        <v>43910</v>
      </c>
      <c r="F28" s="16">
        <v>17</v>
      </c>
      <c r="G28" s="1">
        <f ca="1">IF(F28&gt;=D28,dates!$B$3+F28-1,dates!$B$6+F28-1)</f>
        <v>43938</v>
      </c>
      <c r="H28" t="s">
        <v>9</v>
      </c>
      <c r="I28" s="1">
        <f ca="1">NOW()</f>
        <v>43879.431868634259</v>
      </c>
      <c r="J28" s="1" t="s">
        <v>94</v>
      </c>
      <c r="K28" s="1" t="str">
        <f t="shared" si="0"/>
        <v>S/S: MFCU</v>
      </c>
    </row>
    <row r="29" spans="1:12" x14ac:dyDescent="0.25">
      <c r="A29" s="2" t="s">
        <v>58</v>
      </c>
      <c r="B29" t="s">
        <v>11</v>
      </c>
      <c r="C29" t="s">
        <v>10</v>
      </c>
      <c r="D29">
        <v>11</v>
      </c>
      <c r="E29" s="1">
        <f ca="1">dates!$B$3+D29-1</f>
        <v>43901</v>
      </c>
      <c r="F29" s="16">
        <v>11</v>
      </c>
      <c r="G29" s="1">
        <f ca="1">IF(F29&gt;=D29,dates!$B$3+F29-1,dates!$B$6+F29-1)</f>
        <v>43901</v>
      </c>
      <c r="H29" t="s">
        <v>9</v>
      </c>
      <c r="I29" s="1">
        <f ca="1">NOW()</f>
        <v>43879.431868634259</v>
      </c>
      <c r="J29" s="1" t="s">
        <v>95</v>
      </c>
      <c r="K29" s="1" t="str">
        <f t="shared" si="0"/>
        <v>S/S: SSA</v>
      </c>
    </row>
    <row r="30" spans="1:12" x14ac:dyDescent="0.25">
      <c r="A30" s="2" t="s">
        <v>38</v>
      </c>
      <c r="B30" t="s">
        <v>39</v>
      </c>
      <c r="C30" t="s">
        <v>10</v>
      </c>
      <c r="D30">
        <v>15</v>
      </c>
      <c r="E30" s="1">
        <f ca="1">dates!$B$3+D30-1</f>
        <v>43905</v>
      </c>
      <c r="F30" s="16">
        <v>18</v>
      </c>
      <c r="G30" s="1">
        <f ca="1">IF(F30&gt;=D30,dates!$B$3+F30-1,dates!$B$6+F30-1)</f>
        <v>43908</v>
      </c>
      <c r="H30" t="s">
        <v>9</v>
      </c>
      <c r="I30" s="1">
        <f ca="1">NOW()</f>
        <v>43879.431868634259</v>
      </c>
      <c r="J30" s="1" t="s">
        <v>95</v>
      </c>
      <c r="K30" s="1" t="str">
        <f t="shared" si="0"/>
        <v>S/S: SSA</v>
      </c>
    </row>
    <row r="31" spans="1:12" x14ac:dyDescent="0.25">
      <c r="A31" s="2" t="s">
        <v>40</v>
      </c>
      <c r="B31" t="s">
        <v>39</v>
      </c>
      <c r="C31" t="s">
        <v>10</v>
      </c>
      <c r="D31">
        <v>15</v>
      </c>
      <c r="E31" s="1">
        <f ca="1">dates!$B$3+D31-1</f>
        <v>43905</v>
      </c>
      <c r="F31" s="16">
        <v>18</v>
      </c>
      <c r="G31" s="1">
        <f ca="1">IF(F31&gt;=D31,dates!$B$3+F31-1,dates!$B$6+F31-1)</f>
        <v>43908</v>
      </c>
      <c r="H31" t="s">
        <v>9</v>
      </c>
      <c r="I31" s="1">
        <f ca="1">NOW()</f>
        <v>43879.431868634259</v>
      </c>
      <c r="J31" s="1" t="s">
        <v>95</v>
      </c>
      <c r="K31" s="1" t="str">
        <f t="shared" si="0"/>
        <v>S/S: SSA</v>
      </c>
    </row>
    <row r="32" spans="1:12" x14ac:dyDescent="0.25">
      <c r="A32" s="2" t="s">
        <v>41</v>
      </c>
      <c r="B32" t="s">
        <v>60</v>
      </c>
      <c r="C32" t="s">
        <v>10</v>
      </c>
      <c r="D32">
        <v>19</v>
      </c>
      <c r="E32" s="1">
        <f ca="1">dates!$B$3+D32-1</f>
        <v>43909</v>
      </c>
      <c r="F32" s="16">
        <v>19</v>
      </c>
      <c r="G32" s="1">
        <f ca="1">IF(F32&gt;=D32,dates!$B$3+F32-1,dates!$B$6+F32-1)</f>
        <v>43909</v>
      </c>
      <c r="H32" t="s">
        <v>9</v>
      </c>
      <c r="I32" s="1">
        <f ca="1">NOW()</f>
        <v>43879.431868634259</v>
      </c>
      <c r="J32" s="1" t="s">
        <v>96</v>
      </c>
      <c r="K32" s="1" t="str">
        <f t="shared" si="0"/>
        <v>S/S: BoA MC 0766</v>
      </c>
    </row>
    <row r="33" spans="1:11" x14ac:dyDescent="0.25">
      <c r="A33" s="2" t="s">
        <v>54</v>
      </c>
      <c r="B33" t="s">
        <v>11</v>
      </c>
      <c r="C33" t="s">
        <v>10</v>
      </c>
      <c r="D33">
        <v>5</v>
      </c>
      <c r="E33" s="1">
        <f ca="1">dates!$B$3+D33-1</f>
        <v>43895</v>
      </c>
      <c r="F33" s="16">
        <v>5</v>
      </c>
      <c r="G33" s="1">
        <f ca="1">IF(F33&gt;=D33,dates!$B$3+F33-1,dates!$B$6+F33-1)</f>
        <v>43895</v>
      </c>
      <c r="H33" t="s">
        <v>9</v>
      </c>
      <c r="I33" s="1">
        <f ca="1">NOW()</f>
        <v>43879.431868634259</v>
      </c>
      <c r="J33" s="1" t="s">
        <v>94</v>
      </c>
      <c r="K33" s="1" t="str">
        <f t="shared" si="0"/>
        <v>S/S: MFCU</v>
      </c>
    </row>
    <row r="34" spans="1:11" x14ac:dyDescent="0.25">
      <c r="A34" s="2" t="s">
        <v>55</v>
      </c>
      <c r="B34" t="s">
        <v>62</v>
      </c>
      <c r="C34" t="s">
        <v>10</v>
      </c>
      <c r="D34">
        <v>1</v>
      </c>
      <c r="E34" s="1">
        <f ca="1">dates!$B$3+D34-1</f>
        <v>43891</v>
      </c>
      <c r="F34" s="16">
        <v>1</v>
      </c>
      <c r="G34" s="1">
        <f ca="1">IF(F34&gt;=D34,dates!$B$3+F34-1,dates!$B$6+F34-1)</f>
        <v>43891</v>
      </c>
      <c r="H34" t="s">
        <v>9</v>
      </c>
      <c r="I34" s="1">
        <f ca="1">NOW()</f>
        <v>43879.431868634259</v>
      </c>
      <c r="J34" s="1" t="s">
        <v>94</v>
      </c>
      <c r="K34" s="1" t="str">
        <f t="shared" si="0"/>
        <v>S/S: MFCU</v>
      </c>
    </row>
    <row r="35" spans="1:11" x14ac:dyDescent="0.25">
      <c r="A35" s="2" t="s">
        <v>56</v>
      </c>
      <c r="B35" t="s">
        <v>60</v>
      </c>
      <c r="C35" t="s">
        <v>10</v>
      </c>
      <c r="D35">
        <v>1</v>
      </c>
      <c r="E35" s="1">
        <f ca="1">dates!$B$3+D35-1</f>
        <v>43891</v>
      </c>
      <c r="F35" s="16">
        <v>6</v>
      </c>
      <c r="G35" s="1">
        <f ca="1">IF(F35&gt;=D35,dates!$B$3+F35-1,dates!$B$6+F35-1)</f>
        <v>43896</v>
      </c>
      <c r="H35" t="s">
        <v>9</v>
      </c>
      <c r="I35" s="1">
        <f ca="1">NOW()</f>
        <v>43879.431868634259</v>
      </c>
      <c r="J35" s="1" t="s">
        <v>94</v>
      </c>
      <c r="K35" s="1" t="str">
        <f t="shared" si="0"/>
        <v>S/S: MFCU</v>
      </c>
    </row>
    <row r="36" spans="1:11" x14ac:dyDescent="0.25">
      <c r="A36" s="2" t="s">
        <v>42</v>
      </c>
      <c r="B36" t="s">
        <v>43</v>
      </c>
      <c r="C36" t="s">
        <v>10</v>
      </c>
      <c r="D36">
        <v>15</v>
      </c>
      <c r="E36" s="1">
        <f ca="1">dates!$B$3+D36-1</f>
        <v>43905</v>
      </c>
      <c r="F36" s="16">
        <v>15</v>
      </c>
      <c r="G36" s="1">
        <f ca="1">IF(F36&gt;=D36,dates!$B$3+F36-1,dates!$B$6+F36-1)</f>
        <v>43905</v>
      </c>
      <c r="H36" t="s">
        <v>9</v>
      </c>
      <c r="I36" s="1">
        <f ca="1">NOW()</f>
        <v>43879.431868634259</v>
      </c>
      <c r="J36" s="1" t="s">
        <v>94</v>
      </c>
      <c r="K36" s="1" t="str">
        <f t="shared" si="0"/>
        <v>S/S: MFCU</v>
      </c>
    </row>
    <row r="37" spans="1:11" x14ac:dyDescent="0.25">
      <c r="A37" s="2" t="s">
        <v>44</v>
      </c>
      <c r="B37" t="s">
        <v>43</v>
      </c>
      <c r="C37" t="s">
        <v>10</v>
      </c>
      <c r="D37">
        <v>15</v>
      </c>
      <c r="E37" s="1">
        <f ca="1">dates!$B$3+D37-1</f>
        <v>43905</v>
      </c>
      <c r="F37" s="16">
        <v>15</v>
      </c>
      <c r="G37" s="1">
        <f ca="1">IF(F37&gt;=D37,dates!$B$3+F37-1,dates!$B$6+F37-1)</f>
        <v>43905</v>
      </c>
      <c r="H37" t="s">
        <v>9</v>
      </c>
      <c r="I37" s="1">
        <f ca="1">NOW()</f>
        <v>43879.431868634259</v>
      </c>
      <c r="J37" s="1" t="s">
        <v>94</v>
      </c>
      <c r="K37" s="1" t="str">
        <f t="shared" si="0"/>
        <v>S/S: MFCU</v>
      </c>
    </row>
    <row r="38" spans="1:11" x14ac:dyDescent="0.25">
      <c r="A38" s="2" t="s">
        <v>45</v>
      </c>
      <c r="B38" t="s">
        <v>31</v>
      </c>
      <c r="C38" t="s">
        <v>10</v>
      </c>
      <c r="D38">
        <f ca="1">DAY(dates!$B$4)</f>
        <v>31</v>
      </c>
      <c r="E38" s="1">
        <f ca="1">dates!$B$4</f>
        <v>43921</v>
      </c>
      <c r="F38" s="16">
        <v>7</v>
      </c>
      <c r="G38" s="20">
        <f ca="1">E38+7</f>
        <v>43928</v>
      </c>
      <c r="H38" t="s">
        <v>9</v>
      </c>
      <c r="I38" s="1">
        <f ca="1">NOW()</f>
        <v>43879.431868634259</v>
      </c>
      <c r="J38" s="1" t="s">
        <v>100</v>
      </c>
      <c r="K38" s="1" t="str">
        <f t="shared" si="0"/>
        <v>S/S: TXCU</v>
      </c>
    </row>
    <row r="39" spans="1:11" x14ac:dyDescent="0.25">
      <c r="A39" s="2" t="s">
        <v>46</v>
      </c>
      <c r="B39" t="s">
        <v>11</v>
      </c>
      <c r="C39" t="s">
        <v>10</v>
      </c>
      <c r="D39">
        <v>8</v>
      </c>
      <c r="E39" s="1">
        <f ca="1">dates!$B$3+D39-1</f>
        <v>43898</v>
      </c>
      <c r="F39" s="16">
        <v>8</v>
      </c>
      <c r="G39" s="1">
        <f ca="1">IF(F39&gt;=D39,dates!$B$3+F39-1,dates!$B$6+F39-1)</f>
        <v>43898</v>
      </c>
      <c r="H39" t="s">
        <v>9</v>
      </c>
      <c r="I39" s="1">
        <f ca="1">NOW()</f>
        <v>43879.431868634259</v>
      </c>
      <c r="J39" s="1" t="s">
        <v>96</v>
      </c>
      <c r="K39" s="1" t="str">
        <f t="shared" si="0"/>
        <v>S/S: BoA MC 0766</v>
      </c>
    </row>
    <row r="40" spans="1:11" x14ac:dyDescent="0.25">
      <c r="A40" s="2" t="s">
        <v>47</v>
      </c>
      <c r="B40" t="s">
        <v>31</v>
      </c>
      <c r="C40" t="s">
        <v>10</v>
      </c>
      <c r="D40">
        <v>16</v>
      </c>
      <c r="E40" s="1">
        <f ca="1">dates!$B$3+D40-1</f>
        <v>43906</v>
      </c>
      <c r="F40" s="16">
        <f>D40+7</f>
        <v>23</v>
      </c>
      <c r="G40" s="20">
        <f ca="1">E40+7</f>
        <v>43913</v>
      </c>
      <c r="H40" t="s">
        <v>9</v>
      </c>
      <c r="I40" s="1">
        <f ca="1">NOW()</f>
        <v>43879.431868634259</v>
      </c>
      <c r="J40" s="1" t="s">
        <v>98</v>
      </c>
      <c r="K40" s="1" t="str">
        <f t="shared" si="0"/>
        <v>S/S: USAA</v>
      </c>
    </row>
    <row r="41" spans="1:11" x14ac:dyDescent="0.25">
      <c r="A41" s="2" t="s">
        <v>48</v>
      </c>
      <c r="B41" t="s">
        <v>31</v>
      </c>
      <c r="C41" t="s">
        <v>10</v>
      </c>
      <c r="D41">
        <f ca="1">DAY(dates!$B$4)</f>
        <v>31</v>
      </c>
      <c r="E41" s="1">
        <f ca="1">dates!$B$4</f>
        <v>43921</v>
      </c>
      <c r="F41" s="16">
        <v>7</v>
      </c>
      <c r="G41" s="20">
        <f ca="1">dates!$B$4+7</f>
        <v>43928</v>
      </c>
      <c r="H41" t="s">
        <v>9</v>
      </c>
      <c r="I41" s="1">
        <f ca="1">NOW()</f>
        <v>43879.431868634259</v>
      </c>
      <c r="J41" s="1" t="s">
        <v>98</v>
      </c>
      <c r="K41" s="1" t="str">
        <f t="shared" si="0"/>
        <v>S/S: USAA</v>
      </c>
    </row>
    <row r="42" spans="1:11" x14ac:dyDescent="0.25">
      <c r="A42" s="2" t="s">
        <v>49</v>
      </c>
      <c r="B42" t="s">
        <v>11</v>
      </c>
      <c r="C42" t="s">
        <v>10</v>
      </c>
      <c r="D42">
        <v>28</v>
      </c>
      <c r="E42" s="1">
        <f ca="1">dates!$B$3+D42-1</f>
        <v>43918</v>
      </c>
      <c r="F42" s="16">
        <v>28</v>
      </c>
      <c r="G42" s="1">
        <f ca="1">IF(F42&gt;=D42,dates!$B$3+F42-1,dates!$B$6+F42-1)</f>
        <v>43918</v>
      </c>
      <c r="H42" t="s">
        <v>9</v>
      </c>
      <c r="I42" s="1">
        <f ca="1">NOW()</f>
        <v>43879.431868634259</v>
      </c>
      <c r="J42" s="1" t="s">
        <v>95</v>
      </c>
      <c r="K42" s="1" t="str">
        <f t="shared" si="0"/>
        <v>S/S: SSA</v>
      </c>
    </row>
    <row r="43" spans="1:11" x14ac:dyDescent="0.25">
      <c r="A43" s="2" t="s">
        <v>50</v>
      </c>
      <c r="B43" t="s">
        <v>8</v>
      </c>
      <c r="C43" t="s">
        <v>10</v>
      </c>
      <c r="D43">
        <v>15</v>
      </c>
      <c r="E43" s="1">
        <f ca="1">dates!$B$3+D43-1</f>
        <v>43905</v>
      </c>
      <c r="F43" s="16">
        <v>11</v>
      </c>
      <c r="G43" s="1">
        <f ca="1">IF(F43&gt;=D43,dates!$B$3+F43-1,dates!$B$6+F43-1)</f>
        <v>43932</v>
      </c>
      <c r="H43" t="s">
        <v>9</v>
      </c>
      <c r="I43" s="1">
        <f ca="1">NOW()</f>
        <v>43879.431868634259</v>
      </c>
      <c r="J43" s="1" t="s">
        <v>94</v>
      </c>
      <c r="K43" s="1" t="str">
        <f t="shared" si="0"/>
        <v>S/S: MFCU</v>
      </c>
    </row>
    <row r="44" spans="1:11" x14ac:dyDescent="0.25">
      <c r="A44" s="2" t="s">
        <v>57</v>
      </c>
      <c r="B44" t="s">
        <v>11</v>
      </c>
      <c r="C44" t="s">
        <v>10</v>
      </c>
      <c r="D44">
        <v>19</v>
      </c>
      <c r="E44" s="1">
        <f ca="1">dates!$B$3+D44-1</f>
        <v>43909</v>
      </c>
      <c r="F44" s="16">
        <f>D44</f>
        <v>19</v>
      </c>
      <c r="G44" s="1">
        <f ca="1">IF(F44&gt;=D44,dates!$B$3+F44-1,dates!$B$6+F44-1)</f>
        <v>43909</v>
      </c>
      <c r="H44" t="s">
        <v>9</v>
      </c>
      <c r="I44" s="1">
        <f ca="1">NOW()</f>
        <v>43879.431868634259</v>
      </c>
      <c r="J44" s="1" t="s">
        <v>95</v>
      </c>
      <c r="K44" s="1" t="str">
        <f t="shared" si="0"/>
        <v>S/S: SSA</v>
      </c>
    </row>
    <row r="45" spans="1:11" x14ac:dyDescent="0.25">
      <c r="E45" s="1"/>
    </row>
    <row r="46" spans="1:11" x14ac:dyDescent="0.25">
      <c r="E46" s="1"/>
    </row>
    <row r="47" spans="1:11" x14ac:dyDescent="0.25">
      <c r="E47" s="1"/>
    </row>
    <row r="48" spans="1:11" x14ac:dyDescent="0.25">
      <c r="E48" s="1"/>
    </row>
  </sheetData>
  <autoFilter ref="A1:L48" xr:uid="{88344675-4FC4-4D7C-8A53-75F0696BC5D6}"/>
  <sortState xmlns:xlrd2="http://schemas.microsoft.com/office/spreadsheetml/2017/richdata2" ref="A2:K49">
    <sortCondition ref="A2:A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4" sqref="B4"/>
    </sheetView>
  </sheetViews>
  <sheetFormatPr defaultRowHeight="15.75" x14ac:dyDescent="0.25"/>
  <cols>
    <col min="1" max="1" width="9" style="2"/>
    <col min="2" max="2" width="15.25" bestFit="1" customWidth="1"/>
  </cols>
  <sheetData>
    <row r="1" spans="1:2" s="2" customFormat="1" x14ac:dyDescent="0.25">
      <c r="A1" s="2" t="s">
        <v>67</v>
      </c>
      <c r="B1" s="2" t="s">
        <v>68</v>
      </c>
    </row>
    <row r="2" spans="1:2" x14ac:dyDescent="0.25">
      <c r="A2" s="2" t="s">
        <v>64</v>
      </c>
      <c r="B2" s="1">
        <f ca="1">NOW()</f>
        <v>43879.431868634259</v>
      </c>
    </row>
    <row r="3" spans="1:2" x14ac:dyDescent="0.25">
      <c r="A3" s="2" t="s">
        <v>65</v>
      </c>
      <c r="B3" s="1">
        <f ca="1">EOMONTH(B2,0)+1</f>
        <v>43891</v>
      </c>
    </row>
    <row r="4" spans="1:2" x14ac:dyDescent="0.25">
      <c r="A4" s="2" t="s">
        <v>66</v>
      </c>
      <c r="B4" s="1">
        <f ca="1">EOMONTH(B2,1)</f>
        <v>43921</v>
      </c>
    </row>
    <row r="5" spans="1:2" x14ac:dyDescent="0.25">
      <c r="A5" s="2" t="s">
        <v>69</v>
      </c>
      <c r="B5" s="1">
        <f ca="1">_xlfn.CEILING.MATH((B3+B4)/2,1)</f>
        <v>43906</v>
      </c>
    </row>
    <row r="6" spans="1:2" x14ac:dyDescent="0.25">
      <c r="A6" s="2" t="s">
        <v>91</v>
      </c>
      <c r="B6" s="1">
        <f ca="1">B4+1</f>
        <v>43922</v>
      </c>
    </row>
    <row r="7" spans="1:2" ht="18" x14ac:dyDescent="0.25">
      <c r="A7" s="2" t="s">
        <v>86</v>
      </c>
      <c r="B7" s="1">
        <f ca="1">DATE(YEAR($B$3),MONTH($B$3),'Which Week'!B8)-WEEKDAY(DATE(YEAR($B$3),MONTH($B$3),'Day of Week'!$B$11))</f>
        <v>43894</v>
      </c>
    </row>
    <row r="8" spans="1:2" ht="18" x14ac:dyDescent="0.25">
      <c r="A8" s="2" t="s">
        <v>87</v>
      </c>
      <c r="B8" s="1">
        <f ca="1">DATE(YEAR($B$3),MONTH($B$3),'Which Week'!B9)-WEEKDAY(DATE(YEAR($B$3),MONTH($B$3),'Day of Week'!$B$11))</f>
        <v>43901</v>
      </c>
    </row>
    <row r="9" spans="1:2" ht="18" x14ac:dyDescent="0.25">
      <c r="A9" s="2" t="s">
        <v>88</v>
      </c>
      <c r="B9" s="1">
        <f ca="1">DATE(YEAR($B$3),MONTH($B$3),'Which Week'!B10)-WEEKDAY(DATE(YEAR($B$3),MONTH($B$3),'Day of Week'!$B$11))</f>
        <v>43908</v>
      </c>
    </row>
    <row r="10" spans="1:2" ht="18" x14ac:dyDescent="0.25">
      <c r="A10" s="2" t="s">
        <v>89</v>
      </c>
      <c r="B10" s="1">
        <f ca="1">DATE(YEAR($B$3),MONTH($B$3),'Which Week'!B11)-WEEKDAY(DATE(YEAR($B$3),MONTH($B$3),'Day of Week'!$B$11))</f>
        <v>43915</v>
      </c>
    </row>
    <row r="11" spans="1:2" ht="18" x14ac:dyDescent="0.25">
      <c r="A11" s="2" t="s">
        <v>90</v>
      </c>
      <c r="B11" s="1" t="e">
        <f ca="1">IF(MONTH(DATE(YEAR($B$3),MONTH($B$3),'Which Week'!B12)-WEEKDAY(DATE(YEAR($B$3),MONTH($B$3),'Day of Week'!$B$11)))=MONTH(B10),DATE(YEAR($B$3),MONTH($B$3),'Which Week'!B12)-WEEKDAY(DATE(YEAR($B$3),MONTH($B$3),'Day of Week'!$B$11)),NA())</f>
        <v>#N/A</v>
      </c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ht="5.0999999999999996" customHeight="1" x14ac:dyDescent="0.25">
      <c r="A16"/>
    </row>
    <row r="17" spans="1:4" ht="5.0999999999999996" customHeight="1" x14ac:dyDescent="0.25">
      <c r="A17"/>
    </row>
    <row r="18" spans="1:4" ht="5.0999999999999996" customHeight="1" x14ac:dyDescent="0.25">
      <c r="A18"/>
    </row>
    <row r="19" spans="1:4" s="2" customFormat="1" ht="19.5" customHeight="1" x14ac:dyDescent="0.25">
      <c r="B19"/>
      <c r="D19"/>
    </row>
    <row r="20" spans="1:4" s="2" customFormat="1" ht="5.0999999999999996" customHeight="1" x14ac:dyDescent="0.25">
      <c r="B20"/>
      <c r="D20"/>
    </row>
    <row r="21" spans="1:4" s="2" customFormat="1" ht="5.0999999999999996" customHeight="1" x14ac:dyDescent="0.25">
      <c r="B21"/>
      <c r="D21"/>
    </row>
    <row r="22" spans="1:4" x14ac:dyDescent="0.25">
      <c r="A22"/>
    </row>
    <row r="23" spans="1:4" x14ac:dyDescent="0.25">
      <c r="A23"/>
    </row>
    <row r="24" spans="1:4" x14ac:dyDescent="0.25">
      <c r="A24"/>
    </row>
    <row r="25" spans="1:4" x14ac:dyDescent="0.25">
      <c r="A25"/>
    </row>
    <row r="26" spans="1:4" x14ac:dyDescent="0.25">
      <c r="A26"/>
    </row>
    <row r="27" spans="1:4" ht="5.0999999999999996" customHeight="1" x14ac:dyDescent="0.25">
      <c r="A27"/>
    </row>
    <row r="28" spans="1:4" ht="5.0999999999999996" customHeight="1" x14ac:dyDescent="0.25">
      <c r="A28"/>
    </row>
    <row r="29" spans="1:4" ht="5.0999999999999996" customHeight="1" x14ac:dyDescent="0.25">
      <c r="A29"/>
    </row>
    <row r="30" spans="1:4" x14ac:dyDescent="0.25">
      <c r="A30"/>
    </row>
    <row r="31" spans="1:4" x14ac:dyDescent="0.25">
      <c r="A31"/>
    </row>
    <row r="32" spans="1:4" x14ac:dyDescent="0.25">
      <c r="A32"/>
    </row>
    <row r="33" spans="1:4" x14ac:dyDescent="0.25">
      <c r="A33"/>
    </row>
    <row r="34" spans="1:4" x14ac:dyDescent="0.25">
      <c r="A34"/>
    </row>
    <row r="35" spans="1:4" x14ac:dyDescent="0.25">
      <c r="A35"/>
    </row>
    <row r="36" spans="1:4" x14ac:dyDescent="0.25">
      <c r="A36"/>
    </row>
    <row r="37" spans="1:4" ht="5.0999999999999996" customHeight="1" x14ac:dyDescent="0.25">
      <c r="A37"/>
    </row>
    <row r="38" spans="1:4" ht="5.0999999999999996" customHeight="1" x14ac:dyDescent="0.25">
      <c r="A38"/>
    </row>
    <row r="39" spans="1:4" ht="5.0999999999999996" customHeight="1" x14ac:dyDescent="0.25">
      <c r="A39"/>
    </row>
    <row r="40" spans="1:4" x14ac:dyDescent="0.25">
      <c r="A40"/>
    </row>
    <row r="41" spans="1:4" s="2" customFormat="1" ht="5.0999999999999996" customHeight="1" x14ac:dyDescent="0.25">
      <c r="B41"/>
      <c r="D41"/>
    </row>
    <row r="42" spans="1:4" s="2" customFormat="1" ht="5.0999999999999996" customHeight="1" x14ac:dyDescent="0.25">
      <c r="B42"/>
      <c r="D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ht="5.0999999999999996" customHeight="1" x14ac:dyDescent="0.25">
      <c r="A50"/>
    </row>
    <row r="51" spans="1:1" ht="5.0999999999999996" customHeight="1" x14ac:dyDescent="0.25">
      <c r="A51"/>
    </row>
    <row r="52" spans="1:1" ht="5.0999999999999996" customHeight="1" x14ac:dyDescent="0.25">
      <c r="A52"/>
    </row>
    <row r="53" spans="1:1" x14ac:dyDescent="0.25">
      <c r="A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F13" sqref="F13"/>
    </sheetView>
  </sheetViews>
  <sheetFormatPr defaultRowHeight="15.75" x14ac:dyDescent="0.25"/>
  <cols>
    <col min="1" max="1" width="10.875" bestFit="1" customWidth="1"/>
    <col min="2" max="2" width="15.25" bestFit="1" customWidth="1"/>
  </cols>
  <sheetData>
    <row r="1" spans="1:2" ht="23.25" x14ac:dyDescent="0.35">
      <c r="A1" s="17" t="s">
        <v>78</v>
      </c>
      <c r="B1" s="17"/>
    </row>
    <row r="2" spans="1:2" ht="5.0999999999999996" customHeight="1" thickBot="1" x14ac:dyDescent="0.3">
      <c r="A2" s="5"/>
      <c r="B2" s="7"/>
    </row>
    <row r="3" spans="1:2" ht="5.0999999999999996" customHeight="1" thickBot="1" x14ac:dyDescent="0.3">
      <c r="A3" s="8"/>
      <c r="B3" s="9"/>
    </row>
    <row r="4" spans="1:2" ht="5.0999999999999996" customHeight="1" x14ac:dyDescent="0.25">
      <c r="A4" s="6"/>
      <c r="B4" s="10"/>
    </row>
    <row r="5" spans="1:2" ht="18.75" x14ac:dyDescent="0.3">
      <c r="A5" s="12" t="s">
        <v>67</v>
      </c>
      <c r="B5" s="13" t="s">
        <v>79</v>
      </c>
    </row>
    <row r="6" spans="1:2" ht="5.0999999999999996" customHeight="1" thickBot="1" x14ac:dyDescent="0.3">
      <c r="A6" s="5"/>
      <c r="B6" s="5"/>
    </row>
    <row r="7" spans="1:2" ht="5.0999999999999996" customHeight="1" x14ac:dyDescent="0.25">
      <c r="A7" s="6"/>
      <c r="B7" s="6"/>
    </row>
    <row r="8" spans="1:2" x14ac:dyDescent="0.25">
      <c r="A8" s="2" t="s">
        <v>72</v>
      </c>
      <c r="B8">
        <v>1</v>
      </c>
    </row>
    <row r="9" spans="1:2" x14ac:dyDescent="0.25">
      <c r="A9" s="2" t="s">
        <v>71</v>
      </c>
      <c r="B9">
        <v>2</v>
      </c>
    </row>
    <row r="10" spans="1:2" x14ac:dyDescent="0.25">
      <c r="A10" s="2" t="s">
        <v>73</v>
      </c>
      <c r="B10">
        <v>3</v>
      </c>
    </row>
    <row r="11" spans="1:2" x14ac:dyDescent="0.25">
      <c r="A11" s="2" t="s">
        <v>74</v>
      </c>
      <c r="B11">
        <v>4</v>
      </c>
    </row>
    <row r="12" spans="1:2" x14ac:dyDescent="0.25">
      <c r="A12" s="2" t="s">
        <v>75</v>
      </c>
      <c r="B12">
        <v>5</v>
      </c>
    </row>
    <row r="13" spans="1:2" x14ac:dyDescent="0.25">
      <c r="A13" s="2" t="s">
        <v>76</v>
      </c>
      <c r="B13">
        <v>6</v>
      </c>
    </row>
    <row r="14" spans="1:2" x14ac:dyDescent="0.25">
      <c r="A14" s="2" t="s">
        <v>77</v>
      </c>
      <c r="B14">
        <v>7</v>
      </c>
    </row>
    <row r="15" spans="1:2" ht="5.0999999999999996" customHeight="1" thickBot="1" x14ac:dyDescent="0.3">
      <c r="A15" s="5"/>
      <c r="B15" s="7"/>
    </row>
    <row r="16" spans="1:2" ht="5.0999999999999996" customHeight="1" thickBot="1" x14ac:dyDescent="0.3">
      <c r="A16" s="8"/>
      <c r="B16" s="9"/>
    </row>
    <row r="17" ht="5.0999999999999996" customHeigh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5" sqref="B5"/>
    </sheetView>
  </sheetViews>
  <sheetFormatPr defaultRowHeight="15.75" x14ac:dyDescent="0.25"/>
  <cols>
    <col min="1" max="1" width="9" style="2"/>
    <col min="2" max="2" width="15.25" bestFit="1" customWidth="1"/>
  </cols>
  <sheetData>
    <row r="1" spans="1:6" ht="23.25" x14ac:dyDescent="0.35">
      <c r="A1" s="4" t="s">
        <v>80</v>
      </c>
      <c r="B1" s="11"/>
    </row>
    <row r="2" spans="1:6" ht="5.0999999999999996" customHeight="1" thickBot="1" x14ac:dyDescent="0.3">
      <c r="A2" s="5"/>
      <c r="B2" s="7"/>
    </row>
    <row r="3" spans="1:6" ht="5.0999999999999996" customHeight="1" thickBot="1" x14ac:dyDescent="0.3">
      <c r="A3" s="8"/>
      <c r="B3" s="9"/>
    </row>
    <row r="4" spans="1:6" ht="5.0999999999999996" customHeight="1" x14ac:dyDescent="0.25">
      <c r="A4" s="6"/>
      <c r="B4" s="10"/>
    </row>
    <row r="5" spans="1:6" s="2" customFormat="1" ht="19.5" customHeight="1" x14ac:dyDescent="0.3">
      <c r="A5" s="14" t="s">
        <v>70</v>
      </c>
      <c r="B5" s="13" t="s">
        <v>79</v>
      </c>
      <c r="D5"/>
      <c r="F5"/>
    </row>
    <row r="6" spans="1:6" s="2" customFormat="1" ht="5.0999999999999996" customHeight="1" thickBot="1" x14ac:dyDescent="0.3">
      <c r="A6" s="5"/>
      <c r="B6" s="5"/>
      <c r="D6"/>
      <c r="F6"/>
    </row>
    <row r="7" spans="1:6" s="2" customFormat="1" ht="5.0999999999999996" customHeight="1" x14ac:dyDescent="0.25">
      <c r="A7" s="6"/>
      <c r="B7" s="6"/>
      <c r="D7"/>
      <c r="F7"/>
    </row>
    <row r="8" spans="1:6" ht="18" x14ac:dyDescent="0.25">
      <c r="A8" s="2" t="s">
        <v>81</v>
      </c>
      <c r="B8">
        <v>8</v>
      </c>
    </row>
    <row r="9" spans="1:6" ht="18" x14ac:dyDescent="0.25">
      <c r="A9" s="2" t="s">
        <v>82</v>
      </c>
      <c r="B9">
        <f>B8+7</f>
        <v>15</v>
      </c>
    </row>
    <row r="10" spans="1:6" ht="18" x14ac:dyDescent="0.25">
      <c r="A10" s="2" t="s">
        <v>83</v>
      </c>
      <c r="B10">
        <f t="shared" ref="B10:B12" si="0">B9+7</f>
        <v>22</v>
      </c>
    </row>
    <row r="11" spans="1:6" ht="18" x14ac:dyDescent="0.25">
      <c r="A11" s="2" t="s">
        <v>84</v>
      </c>
      <c r="B11">
        <f t="shared" si="0"/>
        <v>29</v>
      </c>
    </row>
    <row r="12" spans="1:6" ht="18" x14ac:dyDescent="0.25">
      <c r="A12" s="2" t="s">
        <v>85</v>
      </c>
      <c r="B12">
        <f t="shared" si="0"/>
        <v>36</v>
      </c>
    </row>
    <row r="13" spans="1:6" ht="5.0999999999999996" customHeight="1" thickBot="1" x14ac:dyDescent="0.3">
      <c r="A13" s="5"/>
      <c r="B13" s="7"/>
    </row>
    <row r="14" spans="1:6" ht="5.0999999999999996" customHeight="1" thickBot="1" x14ac:dyDescent="0.3">
      <c r="A14" s="8"/>
      <c r="B14" s="9"/>
    </row>
    <row r="15" spans="1:6" ht="5.0999999999999996" customHeight="1" x14ac:dyDescent="0.25">
      <c r="A15" s="6"/>
      <c r="B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dates</vt:lpstr>
      <vt:lpstr>Sheet3</vt:lpstr>
      <vt:lpstr>Day of Week</vt:lpstr>
      <vt:lpstr>Which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Task Items</dc:title>
  <dc:creator>Mark Jensen</dc:creator>
  <cp:keywords>J70397102-skuld</cp:keywords>
  <cp:lastModifiedBy>Mark Jensen</cp:lastModifiedBy>
  <dcterms:created xsi:type="dcterms:W3CDTF">2020-02-15T21:25:03Z</dcterms:created>
  <dcterms:modified xsi:type="dcterms:W3CDTF">2020-02-18T15:28:31Z</dcterms:modified>
</cp:coreProperties>
</file>