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lsq-J71953071\var\"/>
    </mc:Choice>
  </mc:AlternateContent>
  <xr:revisionPtr revIDLastSave="0" documentId="13_ncr:1_{EE0962BA-DD32-4E3D-93E0-F0CB4E11077F}" xr6:coauthVersionLast="47" xr6:coauthVersionMax="47" xr10:uidLastSave="{00000000-0000-0000-0000-000000000000}"/>
  <bookViews>
    <workbookView xWindow="-25260" yWindow="1170" windowWidth="23550" windowHeight="12630" firstSheet="3" activeTab="5" xr2:uid="{00000000-000D-0000-FFFF-FFFF00000000}"/>
  </bookViews>
  <sheets>
    <sheet name="polynomial coefficients" sheetId="1" r:id="rId1"/>
    <sheet name="sample data" sheetId="5" r:id="rId2"/>
    <sheet name="calculated-data" sheetId="12" r:id="rId3"/>
    <sheet name="sample data chart" sheetId="3" r:id="rId4"/>
    <sheet name="sample data chart (2)" sheetId="11" r:id="rId5"/>
    <sheet name="dependent independent values" sheetId="4" r:id="rId6"/>
    <sheet name="linest fit" sheetId="7" r:id="rId7"/>
    <sheet name="fitted coefficients" sheetId="6" r:id="rId8"/>
    <sheet name="residuals chart" sheetId="9" r:id="rId9"/>
  </sheets>
  <definedNames>
    <definedName name="c_0">'fitted coefficients'!#REF!</definedName>
    <definedName name="c_1">'fitted coefficients'!#REF!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C13" i="5"/>
  <c r="D13" i="5" s="1"/>
  <c r="C12" i="5"/>
  <c r="B13" i="5"/>
  <c r="B12" i="5"/>
  <c r="E12" i="4" s="1"/>
  <c r="A12" i="4"/>
  <c r="A13" i="5"/>
  <c r="E13" i="5" l="1"/>
  <c r="B13" i="4" s="1"/>
  <c r="C13" i="4" s="1"/>
  <c r="D13" i="4" s="1"/>
  <c r="D12" i="5"/>
  <c r="E12" i="5" s="1"/>
  <c r="B12" i="4" s="1"/>
  <c r="C12" i="4" s="1"/>
  <c r="D12" i="4" s="1"/>
  <c r="G13" i="5" l="1"/>
  <c r="F12" i="5"/>
  <c r="H12" i="5" s="1"/>
  <c r="F13" i="5"/>
  <c r="H13" i="5" s="1"/>
  <c r="E13" i="4"/>
  <c r="A14" i="5"/>
  <c r="A14" i="4" l="1"/>
  <c r="B14" i="5"/>
  <c r="C14" i="5" s="1"/>
  <c r="G12" i="5"/>
  <c r="A15" i="5"/>
  <c r="E14" i="4"/>
  <c r="A15" i="4" l="1"/>
  <c r="B15" i="5"/>
  <c r="C15" i="5" s="1"/>
  <c r="D14" i="5"/>
  <c r="E14" i="5" s="1"/>
  <c r="B14" i="4" s="1"/>
  <c r="C14" i="4" s="1"/>
  <c r="D14" i="4" s="1"/>
  <c r="A16" i="5"/>
  <c r="E15" i="4"/>
  <c r="G14" i="5" l="1"/>
  <c r="F14" i="5"/>
  <c r="H14" i="5" s="1"/>
  <c r="A16" i="4"/>
  <c r="B16" i="5"/>
  <c r="C16" i="5" s="1"/>
  <c r="D15" i="5"/>
  <c r="E15" i="5"/>
  <c r="B15" i="4" s="1"/>
  <c r="C15" i="4" s="1"/>
  <c r="D15" i="4" s="1"/>
  <c r="A17" i="5"/>
  <c r="D16" i="5" l="1"/>
  <c r="E16" i="5"/>
  <c r="B16" i="4" s="1"/>
  <c r="C16" i="4" s="1"/>
  <c r="D16" i="4" s="1"/>
  <c r="E16" i="4"/>
  <c r="F15" i="5"/>
  <c r="H15" i="5" s="1"/>
  <c r="G15" i="5"/>
  <c r="A17" i="4"/>
  <c r="B17" i="5"/>
  <c r="C17" i="5" s="1"/>
  <c r="A18" i="5"/>
  <c r="E17" i="4" l="1"/>
  <c r="D17" i="5"/>
  <c r="E17" i="5" s="1"/>
  <c r="B17" i="4" s="1"/>
  <c r="C17" i="4" s="1"/>
  <c r="D17" i="4" s="1"/>
  <c r="B18" i="5"/>
  <c r="C18" i="5" s="1"/>
  <c r="A18" i="4"/>
  <c r="G16" i="5"/>
  <c r="F16" i="5"/>
  <c r="H16" i="5" s="1"/>
  <c r="A19" i="5"/>
  <c r="F17" i="5" l="1"/>
  <c r="H17" i="5" s="1"/>
  <c r="G17" i="5"/>
  <c r="B19" i="5"/>
  <c r="C19" i="5" s="1"/>
  <c r="A19" i="4"/>
  <c r="D18" i="5"/>
  <c r="E18" i="5"/>
  <c r="B18" i="4" s="1"/>
  <c r="C18" i="4" s="1"/>
  <c r="D18" i="4" s="1"/>
  <c r="E18" i="4"/>
  <c r="A20" i="5"/>
  <c r="E19" i="4"/>
  <c r="B20" i="5" l="1"/>
  <c r="C20" i="5" s="1"/>
  <c r="A20" i="4"/>
  <c r="D19" i="5"/>
  <c r="E19" i="5"/>
  <c r="B19" i="4" s="1"/>
  <c r="C19" i="4" s="1"/>
  <c r="D19" i="4" s="1"/>
  <c r="F18" i="5"/>
  <c r="H18" i="5" s="1"/>
  <c r="G18" i="5"/>
  <c r="A21" i="5"/>
  <c r="E20" i="4"/>
  <c r="F19" i="5" l="1"/>
  <c r="H19" i="5" s="1"/>
  <c r="G19" i="5"/>
  <c r="A21" i="4"/>
  <c r="B21" i="5"/>
  <c r="C21" i="5" s="1"/>
  <c r="D20" i="5"/>
  <c r="E20" i="5"/>
  <c r="B20" i="4" s="1"/>
  <c r="C20" i="4" s="1"/>
  <c r="D20" i="4" s="1"/>
  <c r="A22" i="5"/>
  <c r="A23" i="5" l="1"/>
  <c r="A22" i="4"/>
  <c r="B22" i="5"/>
  <c r="C22" i="5" s="1"/>
  <c r="F20" i="5"/>
  <c r="H20" i="5" s="1"/>
  <c r="G20" i="5"/>
  <c r="D21" i="5"/>
  <c r="E21" i="5"/>
  <c r="B21" i="4" s="1"/>
  <c r="C21" i="4" s="1"/>
  <c r="D21" i="4" s="1"/>
  <c r="E21" i="4"/>
  <c r="C9" i="7" s="1" a="1"/>
  <c r="D9" i="7" s="1"/>
  <c r="F21" i="5" l="1"/>
  <c r="H21" i="5" s="1"/>
  <c r="G21" i="5"/>
  <c r="D11" i="7"/>
  <c r="C11" i="7"/>
  <c r="D10" i="7"/>
  <c r="E9" i="6" s="1"/>
  <c r="C12" i="7"/>
  <c r="D13" i="7"/>
  <c r="D12" i="7"/>
  <c r="C10" i="7"/>
  <c r="C9" i="7"/>
  <c r="G14" i="4" s="1"/>
  <c r="I14" i="4" s="1"/>
  <c r="J14" i="4" s="1"/>
  <c r="D22" i="5"/>
  <c r="E22" i="5" s="1"/>
  <c r="B22" i="4" s="1"/>
  <c r="C22" i="4" s="1"/>
  <c r="D22" i="4" s="1"/>
  <c r="C13" i="7"/>
  <c r="A24" i="5"/>
  <c r="A23" i="4"/>
  <c r="B23" i="5"/>
  <c r="C23" i="5" s="1"/>
  <c r="G12" i="4"/>
  <c r="I12" i="4" s="1"/>
  <c r="J12" i="4" s="1"/>
  <c r="G20" i="4"/>
  <c r="I20" i="4" s="1"/>
  <c r="J20" i="4" s="1"/>
  <c r="G17" i="4"/>
  <c r="I17" i="4" s="1"/>
  <c r="J17" i="4" s="1"/>
  <c r="G21" i="4"/>
  <c r="I21" i="4" s="1"/>
  <c r="J21" i="4" s="1"/>
  <c r="G13" i="4"/>
  <c r="I13" i="4" s="1"/>
  <c r="J13" i="4" s="1"/>
  <c r="G15" i="4"/>
  <c r="I15" i="4" s="1"/>
  <c r="J15" i="4" s="1"/>
  <c r="G18" i="4"/>
  <c r="I18" i="4" s="1"/>
  <c r="J18" i="4" s="1"/>
  <c r="G19" i="4"/>
  <c r="I19" i="4" s="1"/>
  <c r="J19" i="4" s="1"/>
  <c r="G16" i="4"/>
  <c r="I16" i="4" s="1"/>
  <c r="J16" i="4" s="1"/>
  <c r="E10" i="6"/>
  <c r="D9" i="6"/>
  <c r="D10" i="6"/>
  <c r="F22" i="5" l="1"/>
  <c r="H22" i="5" s="1"/>
  <c r="G22" i="5"/>
  <c r="D23" i="5"/>
  <c r="E23" i="5"/>
  <c r="B23" i="4" s="1"/>
  <c r="C23" i="4" s="1"/>
  <c r="D23" i="4" s="1"/>
  <c r="A25" i="5"/>
  <c r="A24" i="4"/>
  <c r="B24" i="5"/>
  <c r="C24" i="5" s="1"/>
  <c r="F10" i="6"/>
  <c r="F9" i="6"/>
  <c r="D24" i="5" l="1"/>
  <c r="E24" i="5" s="1"/>
  <c r="B24" i="4" s="1"/>
  <c r="C24" i="4" s="1"/>
  <c r="D24" i="4" s="1"/>
  <c r="F23" i="5"/>
  <c r="H23" i="5" s="1"/>
  <c r="G23" i="5"/>
  <c r="A26" i="5"/>
  <c r="A25" i="4"/>
  <c r="B25" i="5"/>
  <c r="C25" i="5" s="1"/>
  <c r="F24" i="5" l="1"/>
  <c r="H24" i="5" s="1"/>
  <c r="G24" i="5"/>
  <c r="A27" i="5"/>
  <c r="A26" i="4"/>
  <c r="B26" i="5"/>
  <c r="C26" i="5" s="1"/>
  <c r="D25" i="5"/>
  <c r="E25" i="5"/>
  <c r="B25" i="4" s="1"/>
  <c r="C25" i="4" s="1"/>
  <c r="D25" i="4" s="1"/>
  <c r="D26" i="5" l="1"/>
  <c r="E26" i="5" s="1"/>
  <c r="B26" i="4" s="1"/>
  <c r="C26" i="4" s="1"/>
  <c r="D26" i="4" s="1"/>
  <c r="A28" i="5"/>
  <c r="A27" i="4"/>
  <c r="B27" i="5"/>
  <c r="C27" i="5" s="1"/>
  <c r="F25" i="5"/>
  <c r="H25" i="5" s="1"/>
  <c r="G25" i="5"/>
  <c r="F26" i="5" l="1"/>
  <c r="H26" i="5" s="1"/>
  <c r="G26" i="5"/>
  <c r="D27" i="5"/>
  <c r="E27" i="5"/>
  <c r="B27" i="4" s="1"/>
  <c r="C27" i="4" s="1"/>
  <c r="D27" i="4" s="1"/>
  <c r="A29" i="5"/>
  <c r="A28" i="4"/>
  <c r="B28" i="5"/>
  <c r="C28" i="5" s="1"/>
  <c r="D28" i="5" l="1"/>
  <c r="E28" i="5" s="1"/>
  <c r="B28" i="4" s="1"/>
  <c r="C28" i="4" s="1"/>
  <c r="D28" i="4" s="1"/>
  <c r="A30" i="5"/>
  <c r="A29" i="4"/>
  <c r="B29" i="5"/>
  <c r="C29" i="5" s="1"/>
  <c r="F27" i="5"/>
  <c r="H27" i="5" s="1"/>
  <c r="G27" i="5"/>
  <c r="F28" i="5" l="1"/>
  <c r="H28" i="5" s="1"/>
  <c r="G28" i="5"/>
  <c r="D29" i="5"/>
  <c r="E29" i="5"/>
  <c r="B29" i="4" s="1"/>
  <c r="C29" i="4" s="1"/>
  <c r="D29" i="4" s="1"/>
  <c r="A31" i="5"/>
  <c r="A30" i="4"/>
  <c r="B30" i="5"/>
  <c r="C30" i="5" s="1"/>
  <c r="D30" i="5" l="1"/>
  <c r="E30" i="5" s="1"/>
  <c r="B30" i="4" s="1"/>
  <c r="C30" i="4" s="1"/>
  <c r="D30" i="4" s="1"/>
  <c r="A32" i="5"/>
  <c r="A31" i="4"/>
  <c r="B31" i="5"/>
  <c r="C31" i="5" s="1"/>
  <c r="F29" i="5"/>
  <c r="H29" i="5" s="1"/>
  <c r="G29" i="5"/>
  <c r="F30" i="5" l="1"/>
  <c r="H30" i="5" s="1"/>
  <c r="G30" i="5"/>
  <c r="D31" i="5"/>
  <c r="E31" i="5"/>
  <c r="B31" i="4" s="1"/>
  <c r="C31" i="4" s="1"/>
  <c r="D31" i="4" s="1"/>
  <c r="A33" i="5"/>
  <c r="A32" i="4"/>
  <c r="B32" i="5"/>
  <c r="C32" i="5" s="1"/>
  <c r="D32" i="5" l="1"/>
  <c r="E32" i="5"/>
  <c r="B32" i="4" s="1"/>
  <c r="C32" i="4" s="1"/>
  <c r="D32" i="4" s="1"/>
  <c r="A34" i="5"/>
  <c r="A33" i="4"/>
  <c r="B33" i="5"/>
  <c r="C33" i="5" s="1"/>
  <c r="F31" i="5"/>
  <c r="H31" i="5" s="1"/>
  <c r="G31" i="5"/>
  <c r="A35" i="5" l="1"/>
  <c r="B34" i="5"/>
  <c r="C34" i="5" s="1"/>
  <c r="A34" i="4"/>
  <c r="D33" i="5"/>
  <c r="E33" i="5"/>
  <c r="B33" i="4" s="1"/>
  <c r="C33" i="4" s="1"/>
  <c r="D33" i="4" s="1"/>
  <c r="F32" i="5"/>
  <c r="H32" i="5" s="1"/>
  <c r="G32" i="5"/>
  <c r="G33" i="5" l="1"/>
  <c r="F33" i="5"/>
  <c r="H33" i="5" s="1"/>
  <c r="D34" i="5"/>
  <c r="E34" i="5" s="1"/>
  <c r="B34" i="4" s="1"/>
  <c r="C34" i="4" s="1"/>
  <c r="D34" i="4" s="1"/>
  <c r="A36" i="5"/>
  <c r="B35" i="5"/>
  <c r="C35" i="5" s="1"/>
  <c r="A35" i="4"/>
  <c r="F34" i="5" l="1"/>
  <c r="H34" i="5" s="1"/>
  <c r="G34" i="5"/>
  <c r="D35" i="5"/>
  <c r="E35" i="5"/>
  <c r="B35" i="4" s="1"/>
  <c r="C35" i="4" s="1"/>
  <c r="D35" i="4" s="1"/>
  <c r="A37" i="5"/>
  <c r="A36" i="4"/>
  <c r="B36" i="5"/>
  <c r="C36" i="5" s="1"/>
  <c r="D36" i="5" l="1"/>
  <c r="E36" i="5" s="1"/>
  <c r="B36" i="4" s="1"/>
  <c r="C36" i="4" s="1"/>
  <c r="D36" i="4" s="1"/>
  <c r="A38" i="5"/>
  <c r="A37" i="4"/>
  <c r="B37" i="5"/>
  <c r="C37" i="5" s="1"/>
  <c r="F35" i="5"/>
  <c r="H35" i="5" s="1"/>
  <c r="G35" i="5"/>
  <c r="F36" i="5" l="1"/>
  <c r="H36" i="5" s="1"/>
  <c r="G36" i="5"/>
  <c r="D37" i="5"/>
  <c r="E37" i="5"/>
  <c r="B37" i="4" s="1"/>
  <c r="C37" i="4" s="1"/>
  <c r="D37" i="4" s="1"/>
  <c r="A39" i="5"/>
  <c r="A38" i="4"/>
  <c r="B38" i="5"/>
  <c r="C38" i="5" s="1"/>
  <c r="D38" i="5" l="1"/>
  <c r="E38" i="5"/>
  <c r="B38" i="4" s="1"/>
  <c r="C38" i="4" s="1"/>
  <c r="D38" i="4" s="1"/>
  <c r="F37" i="5"/>
  <c r="H37" i="5" s="1"/>
  <c r="G37" i="5"/>
  <c r="A40" i="5"/>
  <c r="A39" i="4"/>
  <c r="B39" i="5"/>
  <c r="C39" i="5" s="1"/>
  <c r="A41" i="5" l="1"/>
  <c r="A40" i="4"/>
  <c r="B40" i="5"/>
  <c r="C40" i="5" s="1"/>
  <c r="D39" i="5"/>
  <c r="E39" i="5" s="1"/>
  <c r="B39" i="4" s="1"/>
  <c r="C39" i="4" s="1"/>
  <c r="D39" i="4" s="1"/>
  <c r="F38" i="5"/>
  <c r="H38" i="5" s="1"/>
  <c r="G38" i="5"/>
  <c r="F39" i="5" l="1"/>
  <c r="H39" i="5" s="1"/>
  <c r="G39" i="5"/>
  <c r="D40" i="5"/>
  <c r="E40" i="5"/>
  <c r="B40" i="4" s="1"/>
  <c r="C40" i="4" s="1"/>
  <c r="D40" i="4" s="1"/>
  <c r="A42" i="5"/>
  <c r="A41" i="4"/>
  <c r="B41" i="5"/>
  <c r="C41" i="5" s="1"/>
  <c r="F40" i="5" l="1"/>
  <c r="H40" i="5" s="1"/>
  <c r="G40" i="5"/>
  <c r="D41" i="5"/>
  <c r="E41" i="5"/>
  <c r="B41" i="4" s="1"/>
  <c r="C41" i="4" s="1"/>
  <c r="D41" i="4" s="1"/>
  <c r="A43" i="5"/>
  <c r="A42" i="4"/>
  <c r="B42" i="5"/>
  <c r="C42" i="5" s="1"/>
  <c r="D42" i="5" l="1"/>
  <c r="E42" i="5"/>
  <c r="B42" i="4" s="1"/>
  <c r="C42" i="4" s="1"/>
  <c r="D42" i="4" s="1"/>
  <c r="A44" i="5"/>
  <c r="A43" i="4"/>
  <c r="B43" i="5"/>
  <c r="C43" i="5" s="1"/>
  <c r="F41" i="5"/>
  <c r="H41" i="5" s="1"/>
  <c r="G41" i="5"/>
  <c r="F42" i="5" l="1"/>
  <c r="H42" i="5" s="1"/>
  <c r="G42" i="5"/>
  <c r="D43" i="5"/>
  <c r="E43" i="5"/>
  <c r="B43" i="4" s="1"/>
  <c r="C43" i="4" s="1"/>
  <c r="D43" i="4" s="1"/>
  <c r="A45" i="5"/>
  <c r="B44" i="5"/>
  <c r="C44" i="5" s="1"/>
  <c r="A44" i="4"/>
  <c r="F43" i="5" l="1"/>
  <c r="H43" i="5" s="1"/>
  <c r="G43" i="5"/>
  <c r="D44" i="5"/>
  <c r="E44" i="5"/>
  <c r="B44" i="4" s="1"/>
  <c r="C44" i="4" s="1"/>
  <c r="D44" i="4" s="1"/>
  <c r="A46" i="5"/>
  <c r="B45" i="5"/>
  <c r="C45" i="5" s="1"/>
  <c r="A45" i="4"/>
  <c r="D45" i="5" l="1"/>
  <c r="E45" i="5" s="1"/>
  <c r="B45" i="4" s="1"/>
  <c r="C45" i="4" s="1"/>
  <c r="D45" i="4" s="1"/>
  <c r="A47" i="5"/>
  <c r="A46" i="4"/>
  <c r="B46" i="5"/>
  <c r="C46" i="5" s="1"/>
  <c r="F44" i="5"/>
  <c r="H44" i="5" s="1"/>
  <c r="G44" i="5"/>
  <c r="F45" i="5" l="1"/>
  <c r="H45" i="5" s="1"/>
  <c r="G45" i="5"/>
  <c r="D46" i="5"/>
  <c r="E46" i="5"/>
  <c r="B46" i="4" s="1"/>
  <c r="C46" i="4" s="1"/>
  <c r="D46" i="4" s="1"/>
  <c r="A48" i="5"/>
  <c r="A47" i="4"/>
  <c r="B47" i="5"/>
  <c r="C47" i="5" s="1"/>
  <c r="D47" i="5" l="1"/>
  <c r="E47" i="5" s="1"/>
  <c r="B47" i="4" s="1"/>
  <c r="C47" i="4" s="1"/>
  <c r="D47" i="4" s="1"/>
  <c r="A49" i="5"/>
  <c r="A48" i="4"/>
  <c r="B48" i="5"/>
  <c r="C48" i="5" s="1"/>
  <c r="F46" i="5"/>
  <c r="H46" i="5" s="1"/>
  <c r="G46" i="5"/>
  <c r="F47" i="5" l="1"/>
  <c r="H47" i="5" s="1"/>
  <c r="G47" i="5"/>
  <c r="D48" i="5"/>
  <c r="E48" i="5"/>
  <c r="B48" i="4" s="1"/>
  <c r="C48" i="4" s="1"/>
  <c r="D48" i="4" s="1"/>
  <c r="A50" i="5"/>
  <c r="A49" i="4"/>
  <c r="B49" i="5"/>
  <c r="C49" i="5" s="1"/>
  <c r="D49" i="5" l="1"/>
  <c r="E49" i="5" s="1"/>
  <c r="B49" i="4" s="1"/>
  <c r="C49" i="4" s="1"/>
  <c r="D49" i="4" s="1"/>
  <c r="A51" i="5"/>
  <c r="B50" i="5"/>
  <c r="C50" i="5" s="1"/>
  <c r="A50" i="4"/>
  <c r="F48" i="5"/>
  <c r="H48" i="5" s="1"/>
  <c r="G48" i="5"/>
  <c r="G49" i="5" l="1"/>
  <c r="F49" i="5"/>
  <c r="H49" i="5" s="1"/>
  <c r="D50" i="5"/>
  <c r="E50" i="5" s="1"/>
  <c r="B50" i="4" s="1"/>
  <c r="C50" i="4" s="1"/>
  <c r="D50" i="4" s="1"/>
  <c r="A52" i="5"/>
  <c r="B51" i="5"/>
  <c r="C51" i="5" s="1"/>
  <c r="A51" i="4"/>
  <c r="F50" i="5" l="1"/>
  <c r="H50" i="5" s="1"/>
  <c r="G50" i="5"/>
  <c r="A53" i="5"/>
  <c r="A52" i="4"/>
  <c r="B52" i="5"/>
  <c r="C52" i="5" s="1"/>
  <c r="D51" i="5"/>
  <c r="E51" i="5"/>
  <c r="B51" i="4" s="1"/>
  <c r="C51" i="4" s="1"/>
  <c r="D51" i="4" s="1"/>
  <c r="F51" i="5" l="1"/>
  <c r="H51" i="5" s="1"/>
  <c r="G51" i="5"/>
  <c r="D52" i="5"/>
  <c r="E52" i="5" s="1"/>
  <c r="B52" i="4" s="1"/>
  <c r="C52" i="4" s="1"/>
  <c r="D52" i="4" s="1"/>
  <c r="A54" i="5"/>
  <c r="B53" i="5"/>
  <c r="C53" i="5" s="1"/>
  <c r="A53" i="4"/>
  <c r="F52" i="5" l="1"/>
  <c r="H52" i="5" s="1"/>
  <c r="G52" i="5"/>
  <c r="D53" i="5"/>
  <c r="E53" i="5" s="1"/>
  <c r="B53" i="4" s="1"/>
  <c r="C53" i="4" s="1"/>
  <c r="D53" i="4" s="1"/>
  <c r="A55" i="5"/>
  <c r="A54" i="4"/>
  <c r="B54" i="5"/>
  <c r="C54" i="5" s="1"/>
  <c r="F53" i="5" l="1"/>
  <c r="H53" i="5" s="1"/>
  <c r="G53" i="5"/>
  <c r="D54" i="5"/>
  <c r="E54" i="5" s="1"/>
  <c r="B54" i="4" s="1"/>
  <c r="C54" i="4" s="1"/>
  <c r="D54" i="4" s="1"/>
  <c r="A56" i="5"/>
  <c r="A55" i="4"/>
  <c r="B55" i="5"/>
  <c r="C55" i="5" s="1"/>
  <c r="F54" i="5" l="1"/>
  <c r="H54" i="5" s="1"/>
  <c r="G54" i="5"/>
  <c r="D55" i="5"/>
  <c r="E55" i="5" s="1"/>
  <c r="B55" i="4" s="1"/>
  <c r="C55" i="4" s="1"/>
  <c r="D55" i="4" s="1"/>
  <c r="A57" i="5"/>
  <c r="A56" i="4"/>
  <c r="B56" i="5"/>
  <c r="C56" i="5" s="1"/>
  <c r="G55" i="5" l="1"/>
  <c r="F55" i="5"/>
  <c r="H55" i="5" s="1"/>
  <c r="A58" i="5"/>
  <c r="A57" i="4"/>
  <c r="B57" i="5"/>
  <c r="C57" i="5" s="1"/>
  <c r="D56" i="5"/>
  <c r="E56" i="5"/>
  <c r="B56" i="4" s="1"/>
  <c r="C56" i="4" s="1"/>
  <c r="D56" i="4" s="1"/>
  <c r="G56" i="5" l="1"/>
  <c r="F56" i="5"/>
  <c r="H56" i="5" s="1"/>
  <c r="D57" i="5"/>
  <c r="E57" i="5" s="1"/>
  <c r="B57" i="4" s="1"/>
  <c r="C57" i="4" s="1"/>
  <c r="D57" i="4" s="1"/>
  <c r="A58" i="4"/>
  <c r="A59" i="5"/>
  <c r="B58" i="5"/>
  <c r="C58" i="5" s="1"/>
  <c r="F57" i="5" l="1"/>
  <c r="H57" i="5" s="1"/>
  <c r="G57" i="5"/>
  <c r="D58" i="5"/>
  <c r="E58" i="5" s="1"/>
  <c r="B58" i="4" s="1"/>
  <c r="C58" i="4" s="1"/>
  <c r="D58" i="4" s="1"/>
  <c r="A59" i="4"/>
  <c r="A60" i="5"/>
  <c r="B59" i="5"/>
  <c r="C59" i="5" s="1"/>
  <c r="G58" i="5" l="1"/>
  <c r="F58" i="5"/>
  <c r="H58" i="5" s="1"/>
  <c r="D59" i="5"/>
  <c r="E59" i="5"/>
  <c r="B59" i="4" s="1"/>
  <c r="C59" i="4" s="1"/>
  <c r="D59" i="4" s="1"/>
  <c r="A61" i="5"/>
  <c r="B60" i="5"/>
  <c r="C60" i="5" s="1"/>
  <c r="A60" i="4"/>
  <c r="F59" i="5" l="1"/>
  <c r="H59" i="5" s="1"/>
  <c r="G59" i="5"/>
  <c r="D60" i="5"/>
  <c r="E60" i="5"/>
  <c r="B60" i="4" s="1"/>
  <c r="C60" i="4" s="1"/>
  <c r="D60" i="4" s="1"/>
  <c r="A61" i="4"/>
  <c r="B61" i="5"/>
  <c r="C61" i="5" s="1"/>
  <c r="A62" i="5"/>
  <c r="A62" i="4" l="1"/>
  <c r="B62" i="5"/>
  <c r="C62" i="5" s="1"/>
  <c r="F60" i="5"/>
  <c r="H60" i="5" s="1"/>
  <c r="G60" i="5"/>
  <c r="E61" i="5"/>
  <c r="B61" i="4" s="1"/>
  <c r="C61" i="4" s="1"/>
  <c r="D61" i="4" s="1"/>
  <c r="D61" i="5"/>
  <c r="F61" i="5" l="1"/>
  <c r="H61" i="5" s="1"/>
  <c r="G61" i="5"/>
  <c r="D62" i="5"/>
  <c r="E62" i="5" s="1"/>
  <c r="B62" i="4" s="1"/>
  <c r="C62" i="4" s="1"/>
  <c r="D62" i="4" s="1"/>
  <c r="F62" i="5" l="1"/>
  <c r="H62" i="5" s="1"/>
  <c r="G62" i="5"/>
</calcChain>
</file>

<file path=xl/sharedStrings.xml><?xml version="1.0" encoding="utf-8"?>
<sst xmlns="http://schemas.openxmlformats.org/spreadsheetml/2006/main" count="46" uniqueCount="37">
  <si>
    <t>Coefficient</t>
  </si>
  <si>
    <t>Value</t>
  </si>
  <si>
    <t>Index</t>
  </si>
  <si>
    <r>
      <t>x</t>
    </r>
    <r>
      <rPr>
        <b/>
        <vertAlign val="subscript"/>
        <sz val="14"/>
        <color theme="1"/>
        <rFont val="Lucida Sans Unicode"/>
        <family val="2"/>
      </rPr>
      <t>i</t>
    </r>
  </si>
  <si>
    <r>
      <t>y</t>
    </r>
    <r>
      <rPr>
        <b/>
        <vertAlign val="subscript"/>
        <sz val="14"/>
        <color theme="1"/>
        <rFont val="Lucida Sans Unicode"/>
        <family val="2"/>
      </rPr>
      <t>i</t>
    </r>
  </si>
  <si>
    <r>
      <t>c</t>
    </r>
    <r>
      <rPr>
        <vertAlign val="subscript"/>
        <sz val="12"/>
        <color theme="1"/>
        <rFont val="Lucida Sans Unicode"/>
        <family val="2"/>
      </rPr>
      <t>0</t>
    </r>
  </si>
  <si>
    <r>
      <t>c</t>
    </r>
    <r>
      <rPr>
        <vertAlign val="subscript"/>
        <sz val="12"/>
        <color theme="1"/>
        <rFont val="Lucida Sans Unicode"/>
        <family val="2"/>
      </rPr>
      <t>1</t>
    </r>
  </si>
  <si>
    <t>Uncertainty</t>
  </si>
  <si>
    <t>Polynomial Coefficients</t>
  </si>
  <si>
    <t>Fitted Polynomial Coefficients</t>
  </si>
  <si>
    <t>F stat</t>
  </si>
  <si>
    <t>Degrees of Feedom</t>
  </si>
  <si>
    <r>
      <t>SS</t>
    </r>
    <r>
      <rPr>
        <b/>
        <vertAlign val="subscript"/>
        <sz val="12"/>
        <color theme="1"/>
        <rFont val="Lucida Sans Unicode"/>
        <family val="2"/>
      </rPr>
      <t>resid</t>
    </r>
  </si>
  <si>
    <r>
      <t>c</t>
    </r>
    <r>
      <rPr>
        <b/>
        <vertAlign val="subscript"/>
        <sz val="12"/>
        <color theme="1"/>
        <rFont val="Lucida Sans Unicode"/>
        <family val="2"/>
      </rPr>
      <t>i</t>
    </r>
  </si>
  <si>
    <r>
      <t>se(c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)</t>
    </r>
  </si>
  <si>
    <r>
      <t>SS</t>
    </r>
    <r>
      <rPr>
        <b/>
        <vertAlign val="subscript"/>
        <sz val="12"/>
        <color theme="1"/>
        <rFont val="Lucida Sans Unicode"/>
        <family val="2"/>
      </rPr>
      <t>reg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</si>
  <si>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</si>
  <si>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Std Error y</t>
  </si>
  <si>
    <r>
      <t>f(x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>)</t>
    </r>
  </si>
  <si>
    <t>a</t>
  </si>
  <si>
    <t>b</t>
  </si>
  <si>
    <t>t1/2</t>
  </si>
  <si>
    <t>A0</t>
  </si>
  <si>
    <t>dt</t>
  </si>
  <si>
    <t>Sample Data</t>
  </si>
  <si>
    <t>A(t)</t>
  </si>
  <si>
    <t>s(t)</t>
  </si>
  <si>
    <t>(min)</t>
  </si>
  <si>
    <t>(counts/min)</t>
  </si>
  <si>
    <t>ln A(t)</t>
  </si>
  <si>
    <t>s(t)/A(t)</t>
  </si>
  <si>
    <t>Calculated Data</t>
  </si>
  <si>
    <r>
      <t>A</t>
    </r>
    <r>
      <rPr>
        <b/>
        <i/>
        <vertAlign val="subscript"/>
        <sz val="14"/>
        <color theme="1"/>
        <rFont val="Lucida Sans Unicode"/>
        <family val="2"/>
      </rPr>
      <t>e</t>
    </r>
    <r>
      <rPr>
        <b/>
        <i/>
        <sz val="14"/>
        <color theme="1"/>
        <rFont val="Lucida Sans Unicode"/>
        <family val="2"/>
      </rPr>
      <t>(t)</t>
    </r>
  </si>
  <si>
    <r>
      <t>t</t>
    </r>
    <r>
      <rPr>
        <b/>
        <i/>
        <vertAlign val="subscript"/>
        <sz val="14"/>
        <color theme="1"/>
        <rFont val="Lucida Sans Unicode"/>
        <family val="2"/>
      </rPr>
      <t>i</t>
    </r>
  </si>
  <si>
    <r>
      <rPr>
        <b/>
        <sz val="14"/>
        <color theme="1"/>
        <rFont val="Lucida Sans Unicode"/>
        <family val="2"/>
      </rPr>
      <t>σ</t>
    </r>
    <r>
      <rPr>
        <b/>
        <i/>
        <vertAlign val="subscript"/>
        <sz val="14"/>
        <color theme="1"/>
        <rFont val="Lucida Sans Unicode"/>
        <family val="2"/>
      </rPr>
      <t>e</t>
    </r>
    <r>
      <rPr>
        <b/>
        <i/>
        <sz val="14"/>
        <color theme="1"/>
        <rFont val="Lucida Sans Unicode"/>
        <family val="2"/>
      </rPr>
      <t>(A,t)</t>
    </r>
  </si>
  <si>
    <r>
      <t>s(y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>)</t>
    </r>
  </si>
  <si>
    <r>
      <t>w</t>
    </r>
    <r>
      <rPr>
        <b/>
        <vertAlign val="subscript"/>
        <sz val="14"/>
        <color theme="1"/>
        <rFont val="Lucida Sans Unicode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</si>
</sst>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0"/>
    <numFmt numFmtId="167" formatCode="0.0000000000"/>
    <numFmt numFmtId="168" formatCode="0.?"/>
    <numFmt numFmtId="169" formatCode="0.0"/>
  </numFmts>
  <fonts count="17" x14ac:knownFonts="1">
    <font>
      <sz val="11"/>
      <color theme="1"/>
      <name val="Calibri"/>
      <family val="2"/>
      <scheme val="minor"/>
    </font>
    <font>
      <sz val="18"/>
      <color theme="1"/>
      <name val="Lucida Sans Unicode"/>
      <family val="2"/>
    </font>
    <font>
      <sz val="11"/>
      <color theme="1"/>
      <name val="Lucida Sans Unicode"/>
      <family val="2"/>
    </font>
    <font>
      <sz val="14"/>
      <color theme="1"/>
      <name val="Lucida Sans Unicode"/>
      <family val="2"/>
    </font>
    <font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vertAlign val="subscript"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b/>
      <i/>
      <sz val="12"/>
      <color theme="1"/>
      <name val="Lucida Sans Unicode"/>
      <family val="2"/>
    </font>
    <font>
      <b/>
      <sz val="11"/>
      <color theme="1"/>
      <name val="Lucida Sans Unicode"/>
      <family val="2"/>
    </font>
    <font>
      <sz val="18"/>
      <name val="Lucida Sans Unicode"/>
      <family val="2"/>
    </font>
    <font>
      <b/>
      <i/>
      <sz val="14"/>
      <color theme="1"/>
      <name val="Lucida Sans Unicode"/>
      <family val="2"/>
    </font>
    <font>
      <b/>
      <i/>
      <vertAlign val="subscript"/>
      <sz val="14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0" xfId="0" applyFont="1"/>
    <xf numFmtId="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2" fontId="4" fillId="0" borderId="0" xfId="0" applyNumberFormat="1" applyFont="1"/>
    <xf numFmtId="0" fontId="8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166" fontId="4" fillId="0" borderId="0" xfId="0" applyNumberFormat="1" applyFont="1"/>
    <xf numFmtId="165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 applyAlignment="1">
      <alignment horizontal="right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/>
    <xf numFmtId="0" fontId="15" fillId="0" borderId="0" xfId="0" applyFon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169" fontId="4" fillId="0" borderId="0" xfId="0" applyNumberFormat="1" applyFont="1"/>
    <xf numFmtId="0" fontId="3" fillId="0" borderId="0" xfId="0" applyFont="1"/>
    <xf numFmtId="1" fontId="0" fillId="0" borderId="1" xfId="0" applyNumberFormat="1" applyBorder="1"/>
    <xf numFmtId="1" fontId="0" fillId="0" borderId="3" xfId="0" applyNumberFormat="1" applyBorder="1"/>
    <xf numFmtId="1" fontId="0" fillId="0" borderId="2" xfId="0" applyNumberFormat="1" applyBorder="1"/>
    <xf numFmtId="1" fontId="6" fillId="0" borderId="0" xfId="0" applyNumberFormat="1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Calculated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Data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8486155935951"/>
          <c:y val="9.7060746903321088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Measured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'sample data'!$D$12:$D$62</c:f>
                <c:numCache>
                  <c:formatCode>General</c:formatCode>
                  <c:ptCount val="51"/>
                  <c:pt idx="0">
                    <c:v>9.4868329805051381</c:v>
                  </c:pt>
                  <c:pt idx="1">
                    <c:v>9.2167612609502054</c:v>
                  </c:pt>
                  <c:pt idx="2">
                    <c:v>8.9543779590003094</c:v>
                  </c:pt>
                  <c:pt idx="3">
                    <c:v>8.6994642003306328</c:v>
                  </c:pt>
                  <c:pt idx="4">
                    <c:v>8.4518073415435229</c:v>
                  </c:pt>
                  <c:pt idx="5">
                    <c:v>8.2112007927860748</c:v>
                  </c:pt>
                  <c:pt idx="6">
                    <c:v>7.9774438454174827</c:v>
                  </c:pt>
                  <c:pt idx="7">
                    <c:v>7.750341504582333</c:v>
                  </c:pt>
                  <c:pt idx="8">
                    <c:v>7.5297043265502328</c:v>
                  </c:pt>
                  <c:pt idx="9">
                    <c:v>7.3153482606860525</c:v>
                  </c:pt>
                  <c:pt idx="10">
                    <c:v>7.1070944959189744</c:v>
                  </c:pt>
                  <c:pt idx="11">
                    <c:v>6.9047693115822693</c:v>
                  </c:pt>
                  <c:pt idx="12">
                    <c:v>6.7082039324993694</c:v>
                  </c:pt>
                  <c:pt idx="13">
                    <c:v>6.5172343881953649</c:v>
                  </c:pt>
                  <c:pt idx="14">
                    <c:v>6.3317013761164755</c:v>
                  </c:pt>
                  <c:pt idx="15">
                    <c:v>6.1514501287433969</c:v>
                  </c:pt>
                  <c:pt idx="16">
                    <c:v>5.9763302844876716</c:v>
                  </c:pt>
                  <c:pt idx="17">
                    <c:v>5.8061957622633891</c:v>
                  </c:pt>
                  <c:pt idx="18">
                    <c:v>5.6409046396295901</c:v>
                  </c:pt>
                  <c:pt idx="19">
                    <c:v>5.4803190344017185</c:v>
                  </c:pt>
                  <c:pt idx="20">
                    <c:v>5.3243049896333554</c:v>
                  </c:pt>
                  <c:pt idx="21">
                    <c:v>5.172732361872324</c:v>
                  </c:pt>
                  <c:pt idx="22">
                    <c:v>5.0254747125978954</c:v>
                  </c:pt>
                  <c:pt idx="23">
                    <c:v>4.8824092027485921</c:v>
                  </c:pt>
                  <c:pt idx="24">
                    <c:v>4.7434164902525691</c:v>
                  </c:pt>
                  <c:pt idx="25">
                    <c:v>4.6083806304751027</c:v>
                  </c:pt>
                  <c:pt idx="26">
                    <c:v>4.4771889795001547</c:v>
                  </c:pt>
                  <c:pt idx="27">
                    <c:v>4.3497321001653164</c:v>
                  </c:pt>
                  <c:pt idx="28">
                    <c:v>4.2259036707717605</c:v>
                  </c:pt>
                  <c:pt idx="29">
                    <c:v>4.1056003963930374</c:v>
                  </c:pt>
                  <c:pt idx="30">
                    <c:v>3.9887219227087414</c:v>
                  </c:pt>
                  <c:pt idx="31">
                    <c:v>3.8751707522911665</c:v>
                  </c:pt>
                  <c:pt idx="32">
                    <c:v>3.7648521632751168</c:v>
                  </c:pt>
                  <c:pt idx="33">
                    <c:v>3.6576741303430262</c:v>
                  </c:pt>
                  <c:pt idx="34">
                    <c:v>3.5535472479594872</c:v>
                  </c:pt>
                  <c:pt idx="35">
                    <c:v>3.4523846557911351</c:v>
                  </c:pt>
                  <c:pt idx="36">
                    <c:v>3.3541019662496847</c:v>
                  </c:pt>
                  <c:pt idx="37">
                    <c:v>3.2586171940976825</c:v>
                  </c:pt>
                  <c:pt idx="38">
                    <c:v>3.1658506880582382</c:v>
                  </c:pt>
                  <c:pt idx="39">
                    <c:v>3.0757250643716989</c:v>
                  </c:pt>
                  <c:pt idx="40">
                    <c:v>2.9881651422438358</c:v>
                  </c:pt>
                  <c:pt idx="41">
                    <c:v>2.903097881131695</c:v>
                  </c:pt>
                  <c:pt idx="42">
                    <c:v>2.8204523198147951</c:v>
                  </c:pt>
                  <c:pt idx="43">
                    <c:v>2.7401595172008588</c:v>
                  </c:pt>
                  <c:pt idx="44">
                    <c:v>2.6621524948166781</c:v>
                  </c:pt>
                  <c:pt idx="45">
                    <c:v>2.586366180936162</c:v>
                  </c:pt>
                  <c:pt idx="46">
                    <c:v>2.5127373562989472</c:v>
                  </c:pt>
                  <c:pt idx="47">
                    <c:v>2.4412046013742965</c:v>
                  </c:pt>
                  <c:pt idx="48">
                    <c:v>2.3717082451262845</c:v>
                  </c:pt>
                  <c:pt idx="49">
                    <c:v>2.3041903152375518</c:v>
                  </c:pt>
                  <c:pt idx="50">
                    <c:v>2.2385944897500769</c:v>
                  </c:pt>
                </c:numCache>
              </c:numRef>
            </c:plus>
            <c:minus>
              <c:numRef>
                <c:f>'sample data'!$D$12:$D$62</c:f>
                <c:numCache>
                  <c:formatCode>General</c:formatCode>
                  <c:ptCount val="51"/>
                  <c:pt idx="0">
                    <c:v>9.4868329805051381</c:v>
                  </c:pt>
                  <c:pt idx="1">
                    <c:v>9.2167612609502054</c:v>
                  </c:pt>
                  <c:pt idx="2">
                    <c:v>8.9543779590003094</c:v>
                  </c:pt>
                  <c:pt idx="3">
                    <c:v>8.6994642003306328</c:v>
                  </c:pt>
                  <c:pt idx="4">
                    <c:v>8.4518073415435229</c:v>
                  </c:pt>
                  <c:pt idx="5">
                    <c:v>8.2112007927860748</c:v>
                  </c:pt>
                  <c:pt idx="6">
                    <c:v>7.9774438454174827</c:v>
                  </c:pt>
                  <c:pt idx="7">
                    <c:v>7.750341504582333</c:v>
                  </c:pt>
                  <c:pt idx="8">
                    <c:v>7.5297043265502328</c:v>
                  </c:pt>
                  <c:pt idx="9">
                    <c:v>7.3153482606860525</c:v>
                  </c:pt>
                  <c:pt idx="10">
                    <c:v>7.1070944959189744</c:v>
                  </c:pt>
                  <c:pt idx="11">
                    <c:v>6.9047693115822693</c:v>
                  </c:pt>
                  <c:pt idx="12">
                    <c:v>6.7082039324993694</c:v>
                  </c:pt>
                  <c:pt idx="13">
                    <c:v>6.5172343881953649</c:v>
                  </c:pt>
                  <c:pt idx="14">
                    <c:v>6.3317013761164755</c:v>
                  </c:pt>
                  <c:pt idx="15">
                    <c:v>6.1514501287433969</c:v>
                  </c:pt>
                  <c:pt idx="16">
                    <c:v>5.9763302844876716</c:v>
                  </c:pt>
                  <c:pt idx="17">
                    <c:v>5.8061957622633891</c:v>
                  </c:pt>
                  <c:pt idx="18">
                    <c:v>5.6409046396295901</c:v>
                  </c:pt>
                  <c:pt idx="19">
                    <c:v>5.4803190344017185</c:v>
                  </c:pt>
                  <c:pt idx="20">
                    <c:v>5.3243049896333554</c:v>
                  </c:pt>
                  <c:pt idx="21">
                    <c:v>5.172732361872324</c:v>
                  </c:pt>
                  <c:pt idx="22">
                    <c:v>5.0254747125978954</c:v>
                  </c:pt>
                  <c:pt idx="23">
                    <c:v>4.8824092027485921</c:v>
                  </c:pt>
                  <c:pt idx="24">
                    <c:v>4.7434164902525691</c:v>
                  </c:pt>
                  <c:pt idx="25">
                    <c:v>4.6083806304751027</c:v>
                  </c:pt>
                  <c:pt idx="26">
                    <c:v>4.4771889795001547</c:v>
                  </c:pt>
                  <c:pt idx="27">
                    <c:v>4.3497321001653164</c:v>
                  </c:pt>
                  <c:pt idx="28">
                    <c:v>4.2259036707717605</c:v>
                  </c:pt>
                  <c:pt idx="29">
                    <c:v>4.1056003963930374</c:v>
                  </c:pt>
                  <c:pt idx="30">
                    <c:v>3.9887219227087414</c:v>
                  </c:pt>
                  <c:pt idx="31">
                    <c:v>3.8751707522911665</c:v>
                  </c:pt>
                  <c:pt idx="32">
                    <c:v>3.7648521632751168</c:v>
                  </c:pt>
                  <c:pt idx="33">
                    <c:v>3.6576741303430262</c:v>
                  </c:pt>
                  <c:pt idx="34">
                    <c:v>3.5535472479594872</c:v>
                  </c:pt>
                  <c:pt idx="35">
                    <c:v>3.4523846557911351</c:v>
                  </c:pt>
                  <c:pt idx="36">
                    <c:v>3.3541019662496847</c:v>
                  </c:pt>
                  <c:pt idx="37">
                    <c:v>3.2586171940976825</c:v>
                  </c:pt>
                  <c:pt idx="38">
                    <c:v>3.1658506880582382</c:v>
                  </c:pt>
                  <c:pt idx="39">
                    <c:v>3.0757250643716989</c:v>
                  </c:pt>
                  <c:pt idx="40">
                    <c:v>2.9881651422438358</c:v>
                  </c:pt>
                  <c:pt idx="41">
                    <c:v>2.903097881131695</c:v>
                  </c:pt>
                  <c:pt idx="42">
                    <c:v>2.8204523198147951</c:v>
                  </c:pt>
                  <c:pt idx="43">
                    <c:v>2.7401595172008588</c:v>
                  </c:pt>
                  <c:pt idx="44">
                    <c:v>2.6621524948166781</c:v>
                  </c:pt>
                  <c:pt idx="45">
                    <c:v>2.586366180936162</c:v>
                  </c:pt>
                  <c:pt idx="46">
                    <c:v>2.5127373562989472</c:v>
                  </c:pt>
                  <c:pt idx="47">
                    <c:v>2.4412046013742965</c:v>
                  </c:pt>
                  <c:pt idx="48">
                    <c:v>2.3717082451262845</c:v>
                  </c:pt>
                  <c:pt idx="49">
                    <c:v>2.3041903152375518</c:v>
                  </c:pt>
                  <c:pt idx="50">
                    <c:v>2.2385944897500769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data'!$B$12:$B$62</c:f>
              <c:numCache>
                <c:formatCode>0</c:formatCode>
                <c:ptCount val="5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</c:numCache>
            </c:numRef>
          </c:xVal>
          <c:yVal>
            <c:numRef>
              <c:f>'sample data'!$C$12:$C$62</c:f>
              <c:numCache>
                <c:formatCode>0.00</c:formatCode>
                <c:ptCount val="51"/>
                <c:pt idx="0">
                  <c:v>90</c:v>
                </c:pt>
                <c:pt idx="1">
                  <c:v>84.94868814135242</c:v>
                </c:pt>
                <c:pt idx="2">
                  <c:v>80.180884632630537</c:v>
                </c:pt>
                <c:pt idx="3">
                  <c:v>75.68067737283431</c:v>
                </c:pt>
                <c:pt idx="4">
                  <c:v>71.433047338568983</c:v>
                </c:pt>
                <c:pt idx="5">
                  <c:v>67.423818459450672</c:v>
                </c:pt>
                <c:pt idx="6">
                  <c:v>63.63961030678928</c:v>
                </c:pt>
                <c:pt idx="7">
                  <c:v>60.067793437651545</c:v>
                </c:pt>
                <c:pt idx="8">
                  <c:v>56.69644724526929</c:v>
                </c:pt>
                <c:pt idx="9">
                  <c:v>53.51432017512245</c:v>
                </c:pt>
                <c:pt idx="10">
                  <c:v>50.510792173921786</c:v>
                </c:pt>
                <c:pt idx="11">
                  <c:v>47.675839246168287</c:v>
                </c:pt>
                <c:pt idx="12">
                  <c:v>45</c:v>
                </c:pt>
                <c:pt idx="13">
                  <c:v>42.47434407067621</c:v>
                </c:pt>
                <c:pt idx="14">
                  <c:v>40.090442316315269</c:v>
                </c:pt>
                <c:pt idx="15">
                  <c:v>37.840338686417155</c:v>
                </c:pt>
                <c:pt idx="16">
                  <c:v>35.716523669284491</c:v>
                </c:pt>
                <c:pt idx="17">
                  <c:v>33.711909229725336</c:v>
                </c:pt>
                <c:pt idx="18">
                  <c:v>31.81980515339464</c:v>
                </c:pt>
                <c:pt idx="19">
                  <c:v>30.03389671882578</c:v>
                </c:pt>
                <c:pt idx="20">
                  <c:v>28.348223622634645</c:v>
                </c:pt>
                <c:pt idx="21">
                  <c:v>26.757160087561228</c:v>
                </c:pt>
                <c:pt idx="22">
                  <c:v>25.255396086960896</c:v>
                </c:pt>
                <c:pt idx="23">
                  <c:v>23.837919623084144</c:v>
                </c:pt>
                <c:pt idx="24">
                  <c:v>22.5</c:v>
                </c:pt>
                <c:pt idx="25">
                  <c:v>21.237172035338101</c:v>
                </c:pt>
                <c:pt idx="26">
                  <c:v>20.045221158157638</c:v>
                </c:pt>
                <c:pt idx="27">
                  <c:v>18.920169343208578</c:v>
                </c:pt>
                <c:pt idx="28">
                  <c:v>17.858261834642242</c:v>
                </c:pt>
                <c:pt idx="29">
                  <c:v>16.855954614862668</c:v>
                </c:pt>
                <c:pt idx="30">
                  <c:v>15.90990257669732</c:v>
                </c:pt>
                <c:pt idx="31">
                  <c:v>15.016948359412885</c:v>
                </c:pt>
                <c:pt idx="32">
                  <c:v>14.174111811317326</c:v>
                </c:pt>
                <c:pt idx="33">
                  <c:v>13.378580043780612</c:v>
                </c:pt>
                <c:pt idx="34">
                  <c:v>12.627698043480446</c:v>
                </c:pt>
                <c:pt idx="35">
                  <c:v>11.918959811542075</c:v>
                </c:pt>
                <c:pt idx="36">
                  <c:v>11.25</c:v>
                </c:pt>
                <c:pt idx="37">
                  <c:v>10.618586017669053</c:v>
                </c:pt>
                <c:pt idx="38">
                  <c:v>10.022610579078821</c:v>
                </c:pt>
                <c:pt idx="39">
                  <c:v>9.4600846716042906</c:v>
                </c:pt>
                <c:pt idx="40">
                  <c:v>8.9291309173211229</c:v>
                </c:pt>
                <c:pt idx="41">
                  <c:v>8.4279773074313358</c:v>
                </c:pt>
                <c:pt idx="42">
                  <c:v>7.9549512883486599</c:v>
                </c:pt>
                <c:pt idx="43">
                  <c:v>7.5084741797064432</c:v>
                </c:pt>
                <c:pt idx="44">
                  <c:v>7.0870559056586631</c:v>
                </c:pt>
                <c:pt idx="45">
                  <c:v>6.6892900218903071</c:v>
                </c:pt>
                <c:pt idx="46">
                  <c:v>6.3138490217402232</c:v>
                </c:pt>
                <c:pt idx="47">
                  <c:v>5.9594799057710377</c:v>
                </c:pt>
                <c:pt idx="48">
                  <c:v>5.625</c:v>
                </c:pt>
                <c:pt idx="49">
                  <c:v>5.309293008834528</c:v>
                </c:pt>
                <c:pt idx="50">
                  <c:v>5.0113052895394077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C-4829-B879-937C86221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(min)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500"/>
      </c:valAx>
      <c:valAx>
        <c:axId val="9948511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A(t) (Counts/min)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25"/>
        <c:minorUnit val="2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Sample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Data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8486155935951"/>
          <c:y val="9.7060746903321088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Sample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'sample data'!$F$12:$F$62</c:f>
                <c:numCache>
                  <c:formatCode>General</c:formatCode>
                  <c:ptCount val="51"/>
                  <c:pt idx="0">
                    <c:v>9.2736184954957039</c:v>
                  </c:pt>
                  <c:pt idx="1">
                    <c:v>8.7749643873921226</c:v>
                  </c:pt>
                  <c:pt idx="2">
                    <c:v>8.2462112512353212</c:v>
                  </c:pt>
                  <c:pt idx="3">
                    <c:v>9.4868329805051381</c:v>
                  </c:pt>
                  <c:pt idx="4">
                    <c:v>8.6602540378443873</c:v>
                  </c:pt>
                  <c:pt idx="5">
                    <c:v>8.3066238629180749</c:v>
                  </c:pt>
                  <c:pt idx="6">
                    <c:v>9.0553851381374173</c:v>
                  </c:pt>
                  <c:pt idx="7">
                    <c:v>7.2111025509279782</c:v>
                  </c:pt>
                  <c:pt idx="8">
                    <c:v>7.745966692414834</c:v>
                  </c:pt>
                  <c:pt idx="9">
                    <c:v>6.6332495807107996</c:v>
                  </c:pt>
                  <c:pt idx="10">
                    <c:v>6.9282032302755088</c:v>
                  </c:pt>
                  <c:pt idx="11">
                    <c:v>6.6332495807107996</c:v>
                  </c:pt>
                  <c:pt idx="12">
                    <c:v>7.0710678118654755</c:v>
                  </c:pt>
                  <c:pt idx="13">
                    <c:v>6.2449979983983983</c:v>
                  </c:pt>
                  <c:pt idx="14">
                    <c:v>6.5574385243020004</c:v>
                  </c:pt>
                  <c:pt idx="15">
                    <c:v>6.324555320336759</c:v>
                  </c:pt>
                  <c:pt idx="16">
                    <c:v>5.9160797830996161</c:v>
                  </c:pt>
                  <c:pt idx="17">
                    <c:v>5.7445626465380286</c:v>
                  </c:pt>
                  <c:pt idx="18">
                    <c:v>5</c:v>
                  </c:pt>
                  <c:pt idx="19">
                    <c:v>5.6568542494923806</c:v>
                  </c:pt>
                  <c:pt idx="20">
                    <c:v>5.3851648071345037</c:v>
                  </c:pt>
                  <c:pt idx="21">
                    <c:v>5.9160797830996161</c:v>
                  </c:pt>
                  <c:pt idx="22">
                    <c:v>5.3851648071345037</c:v>
                  </c:pt>
                  <c:pt idx="23">
                    <c:v>5.5677643628300215</c:v>
                  </c:pt>
                  <c:pt idx="24">
                    <c:v>4.5825756949558398</c:v>
                  </c:pt>
                  <c:pt idx="25">
                    <c:v>4.1231056256176606</c:v>
                  </c:pt>
                  <c:pt idx="26">
                    <c:v>4.5825756949558398</c:v>
                  </c:pt>
                  <c:pt idx="27">
                    <c:v>4.5825756949558398</c:v>
                  </c:pt>
                  <c:pt idx="28">
                    <c:v>4.7958315233127191</c:v>
                  </c:pt>
                  <c:pt idx="29">
                    <c:v>4.4721359549995796</c:v>
                  </c:pt>
                  <c:pt idx="30">
                    <c:v>3.6055512754639891</c:v>
                  </c:pt>
                  <c:pt idx="31">
                    <c:v>3.3166247903553998</c:v>
                  </c:pt>
                  <c:pt idx="32">
                    <c:v>2.8284271247461903</c:v>
                  </c:pt>
                  <c:pt idx="33">
                    <c:v>3.6055512754639891</c:v>
                  </c:pt>
                  <c:pt idx="34">
                    <c:v>4.4721359549995796</c:v>
                  </c:pt>
                  <c:pt idx="35">
                    <c:v>4.1231056256176606</c:v>
                  </c:pt>
                  <c:pt idx="36">
                    <c:v>3.3166247903553998</c:v>
                  </c:pt>
                  <c:pt idx="37">
                    <c:v>4</c:v>
                  </c:pt>
                  <c:pt idx="38">
                    <c:v>3</c:v>
                  </c:pt>
                  <c:pt idx="39">
                    <c:v>3.1622776601683795</c:v>
                  </c:pt>
                  <c:pt idx="40">
                    <c:v>3.3166247903553998</c:v>
                  </c:pt>
                  <c:pt idx="41">
                    <c:v>2.8284271247461903</c:v>
                  </c:pt>
                  <c:pt idx="42">
                    <c:v>3.1622776601683795</c:v>
                  </c:pt>
                  <c:pt idx="43">
                    <c:v>3.1622776601683795</c:v>
                  </c:pt>
                  <c:pt idx="44">
                    <c:v>2.8284271247461903</c:v>
                  </c:pt>
                  <c:pt idx="45">
                    <c:v>2.8284271247461903</c:v>
                  </c:pt>
                  <c:pt idx="46">
                    <c:v>3</c:v>
                  </c:pt>
                  <c:pt idx="47">
                    <c:v>2.6457513110645907</c:v>
                  </c:pt>
                  <c:pt idx="48">
                    <c:v>2.6457513110645907</c:v>
                  </c:pt>
                  <c:pt idx="49">
                    <c:v>1.4142135623730951</c:v>
                  </c:pt>
                  <c:pt idx="50">
                    <c:v>2.8284271247461903</c:v>
                  </c:pt>
                </c:numCache>
              </c:numRef>
            </c:plus>
            <c:minus>
              <c:numRef>
                <c:f>'sample data'!$F$12:$F$62</c:f>
                <c:numCache>
                  <c:formatCode>General</c:formatCode>
                  <c:ptCount val="51"/>
                  <c:pt idx="0">
                    <c:v>9.2736184954957039</c:v>
                  </c:pt>
                  <c:pt idx="1">
                    <c:v>8.7749643873921226</c:v>
                  </c:pt>
                  <c:pt idx="2">
                    <c:v>8.2462112512353212</c:v>
                  </c:pt>
                  <c:pt idx="3">
                    <c:v>9.4868329805051381</c:v>
                  </c:pt>
                  <c:pt idx="4">
                    <c:v>8.6602540378443873</c:v>
                  </c:pt>
                  <c:pt idx="5">
                    <c:v>8.3066238629180749</c:v>
                  </c:pt>
                  <c:pt idx="6">
                    <c:v>9.0553851381374173</c:v>
                  </c:pt>
                  <c:pt idx="7">
                    <c:v>7.2111025509279782</c:v>
                  </c:pt>
                  <c:pt idx="8">
                    <c:v>7.745966692414834</c:v>
                  </c:pt>
                  <c:pt idx="9">
                    <c:v>6.6332495807107996</c:v>
                  </c:pt>
                  <c:pt idx="10">
                    <c:v>6.9282032302755088</c:v>
                  </c:pt>
                  <c:pt idx="11">
                    <c:v>6.6332495807107996</c:v>
                  </c:pt>
                  <c:pt idx="12">
                    <c:v>7.0710678118654755</c:v>
                  </c:pt>
                  <c:pt idx="13">
                    <c:v>6.2449979983983983</c:v>
                  </c:pt>
                  <c:pt idx="14">
                    <c:v>6.5574385243020004</c:v>
                  </c:pt>
                  <c:pt idx="15">
                    <c:v>6.324555320336759</c:v>
                  </c:pt>
                  <c:pt idx="16">
                    <c:v>5.9160797830996161</c:v>
                  </c:pt>
                  <c:pt idx="17">
                    <c:v>5.7445626465380286</c:v>
                  </c:pt>
                  <c:pt idx="18">
                    <c:v>5</c:v>
                  </c:pt>
                  <c:pt idx="19">
                    <c:v>5.6568542494923806</c:v>
                  </c:pt>
                  <c:pt idx="20">
                    <c:v>5.3851648071345037</c:v>
                  </c:pt>
                  <c:pt idx="21">
                    <c:v>5.9160797830996161</c:v>
                  </c:pt>
                  <c:pt idx="22">
                    <c:v>5.3851648071345037</c:v>
                  </c:pt>
                  <c:pt idx="23">
                    <c:v>5.5677643628300215</c:v>
                  </c:pt>
                  <c:pt idx="24">
                    <c:v>4.5825756949558398</c:v>
                  </c:pt>
                  <c:pt idx="25">
                    <c:v>4.1231056256176606</c:v>
                  </c:pt>
                  <c:pt idx="26">
                    <c:v>4.5825756949558398</c:v>
                  </c:pt>
                  <c:pt idx="27">
                    <c:v>4.5825756949558398</c:v>
                  </c:pt>
                  <c:pt idx="28">
                    <c:v>4.7958315233127191</c:v>
                  </c:pt>
                  <c:pt idx="29">
                    <c:v>4.4721359549995796</c:v>
                  </c:pt>
                  <c:pt idx="30">
                    <c:v>3.6055512754639891</c:v>
                  </c:pt>
                  <c:pt idx="31">
                    <c:v>3.3166247903553998</c:v>
                  </c:pt>
                  <c:pt idx="32">
                    <c:v>2.8284271247461903</c:v>
                  </c:pt>
                  <c:pt idx="33">
                    <c:v>3.6055512754639891</c:v>
                  </c:pt>
                  <c:pt idx="34">
                    <c:v>4.4721359549995796</c:v>
                  </c:pt>
                  <c:pt idx="35">
                    <c:v>4.1231056256176606</c:v>
                  </c:pt>
                  <c:pt idx="36">
                    <c:v>3.3166247903553998</c:v>
                  </c:pt>
                  <c:pt idx="37">
                    <c:v>4</c:v>
                  </c:pt>
                  <c:pt idx="38">
                    <c:v>3</c:v>
                  </c:pt>
                  <c:pt idx="39">
                    <c:v>3.1622776601683795</c:v>
                  </c:pt>
                  <c:pt idx="40">
                    <c:v>3.3166247903553998</c:v>
                  </c:pt>
                  <c:pt idx="41">
                    <c:v>2.8284271247461903</c:v>
                  </c:pt>
                  <c:pt idx="42">
                    <c:v>3.1622776601683795</c:v>
                  </c:pt>
                  <c:pt idx="43">
                    <c:v>3.1622776601683795</c:v>
                  </c:pt>
                  <c:pt idx="44">
                    <c:v>2.8284271247461903</c:v>
                  </c:pt>
                  <c:pt idx="45">
                    <c:v>2.8284271247461903</c:v>
                  </c:pt>
                  <c:pt idx="46">
                    <c:v>3</c:v>
                  </c:pt>
                  <c:pt idx="47">
                    <c:v>2.6457513110645907</c:v>
                  </c:pt>
                  <c:pt idx="48">
                    <c:v>2.6457513110645907</c:v>
                  </c:pt>
                  <c:pt idx="49">
                    <c:v>1.4142135623730951</c:v>
                  </c:pt>
                  <c:pt idx="50">
                    <c:v>2.8284271247461903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data'!$B$12:$B$62</c:f>
              <c:numCache>
                <c:formatCode>0</c:formatCode>
                <c:ptCount val="5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</c:numCache>
            </c:numRef>
          </c:xVal>
          <c:yVal>
            <c:numRef>
              <c:f>'sample data'!$E$12:$E$62</c:f>
              <c:numCache>
                <c:formatCode>General</c:formatCode>
                <c:ptCount val="51"/>
                <c:pt idx="0">
                  <c:v>86</c:v>
                </c:pt>
                <c:pt idx="1">
                  <c:v>77</c:v>
                </c:pt>
                <c:pt idx="2">
                  <c:v>68</c:v>
                </c:pt>
                <c:pt idx="3">
                  <c:v>90</c:v>
                </c:pt>
                <c:pt idx="4">
                  <c:v>75</c:v>
                </c:pt>
                <c:pt idx="5">
                  <c:v>69</c:v>
                </c:pt>
                <c:pt idx="6">
                  <c:v>82</c:v>
                </c:pt>
                <c:pt idx="7">
                  <c:v>52</c:v>
                </c:pt>
                <c:pt idx="8">
                  <c:v>60</c:v>
                </c:pt>
                <c:pt idx="9">
                  <c:v>44</c:v>
                </c:pt>
                <c:pt idx="10">
                  <c:v>48</c:v>
                </c:pt>
                <c:pt idx="11">
                  <c:v>44</c:v>
                </c:pt>
                <c:pt idx="12">
                  <c:v>50</c:v>
                </c:pt>
                <c:pt idx="13">
                  <c:v>39</c:v>
                </c:pt>
                <c:pt idx="14">
                  <c:v>43</c:v>
                </c:pt>
                <c:pt idx="15">
                  <c:v>40</c:v>
                </c:pt>
                <c:pt idx="16">
                  <c:v>35</c:v>
                </c:pt>
                <c:pt idx="17">
                  <c:v>33</c:v>
                </c:pt>
                <c:pt idx="18">
                  <c:v>25</c:v>
                </c:pt>
                <c:pt idx="19">
                  <c:v>32</c:v>
                </c:pt>
                <c:pt idx="20">
                  <c:v>29</c:v>
                </c:pt>
                <c:pt idx="21">
                  <c:v>35</c:v>
                </c:pt>
                <c:pt idx="22">
                  <c:v>29</c:v>
                </c:pt>
                <c:pt idx="23">
                  <c:v>31</c:v>
                </c:pt>
                <c:pt idx="24">
                  <c:v>21</c:v>
                </c:pt>
                <c:pt idx="25">
                  <c:v>17</c:v>
                </c:pt>
                <c:pt idx="26">
                  <c:v>21</c:v>
                </c:pt>
                <c:pt idx="27">
                  <c:v>21</c:v>
                </c:pt>
                <c:pt idx="28">
                  <c:v>23</c:v>
                </c:pt>
                <c:pt idx="29">
                  <c:v>20</c:v>
                </c:pt>
                <c:pt idx="30">
                  <c:v>13</c:v>
                </c:pt>
                <c:pt idx="31">
                  <c:v>11</c:v>
                </c:pt>
                <c:pt idx="32">
                  <c:v>8</c:v>
                </c:pt>
                <c:pt idx="33">
                  <c:v>13</c:v>
                </c:pt>
                <c:pt idx="34">
                  <c:v>20</c:v>
                </c:pt>
                <c:pt idx="35">
                  <c:v>17</c:v>
                </c:pt>
                <c:pt idx="36">
                  <c:v>11</c:v>
                </c:pt>
                <c:pt idx="37">
                  <c:v>16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8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7</c:v>
                </c:pt>
                <c:pt idx="49">
                  <c:v>2</c:v>
                </c:pt>
                <c:pt idx="5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52-4941-89E6-00906FC5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(min)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500"/>
      </c:valAx>
      <c:valAx>
        <c:axId val="9948511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A(t) (Counts/min)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25"/>
        <c:minorUnit val="2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Sample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2184634206612"/>
          <c:y val="9.7060813609545382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Measured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'sample data'!$H$12:$H$62</c:f>
                <c:numCache>
                  <c:formatCode>General</c:formatCode>
                  <c:ptCount val="51"/>
                  <c:pt idx="0">
                    <c:v>0.10783277320343841</c:v>
                  </c:pt>
                  <c:pt idx="1">
                    <c:v>0.11396057645963796</c:v>
                  </c:pt>
                  <c:pt idx="2">
                    <c:v>0.12126781251816648</c:v>
                  </c:pt>
                  <c:pt idx="3">
                    <c:v>0.10540925533894598</c:v>
                  </c:pt>
                  <c:pt idx="4">
                    <c:v>0.11547005383792516</c:v>
                  </c:pt>
                  <c:pt idx="5">
                    <c:v>0.1203858530857692</c:v>
                  </c:pt>
                  <c:pt idx="6">
                    <c:v>0.11043152607484655</c:v>
                  </c:pt>
                  <c:pt idx="7">
                    <c:v>0.13867504905630729</c:v>
                  </c:pt>
                  <c:pt idx="8">
                    <c:v>0.12909944487358058</c:v>
                  </c:pt>
                  <c:pt idx="9">
                    <c:v>0.15075567228888181</c:v>
                  </c:pt>
                  <c:pt idx="10">
                    <c:v>0.14433756729740643</c:v>
                  </c:pt>
                  <c:pt idx="11">
                    <c:v>0.15075567228888181</c:v>
                  </c:pt>
                  <c:pt idx="12">
                    <c:v>0.1414213562373095</c:v>
                  </c:pt>
                  <c:pt idx="13">
                    <c:v>0.16012815380508713</c:v>
                  </c:pt>
                  <c:pt idx="14">
                    <c:v>0.15249857033260467</c:v>
                  </c:pt>
                  <c:pt idx="15">
                    <c:v>0.15811388300841897</c:v>
                  </c:pt>
                  <c:pt idx="16">
                    <c:v>0.16903085094570333</c:v>
                  </c:pt>
                  <c:pt idx="17">
                    <c:v>0.17407765595569782</c:v>
                  </c:pt>
                  <c:pt idx="18">
                    <c:v>0.2</c:v>
                  </c:pt>
                  <c:pt idx="19">
                    <c:v>0.17677669529663689</c:v>
                  </c:pt>
                  <c:pt idx="20">
                    <c:v>0.18569533817705186</c:v>
                  </c:pt>
                  <c:pt idx="21">
                    <c:v>0.16903085094570333</c:v>
                  </c:pt>
                  <c:pt idx="22">
                    <c:v>0.18569533817705186</c:v>
                  </c:pt>
                  <c:pt idx="23">
                    <c:v>0.17960530202677488</c:v>
                  </c:pt>
                  <c:pt idx="24">
                    <c:v>0.21821789023599236</c:v>
                  </c:pt>
                  <c:pt idx="25">
                    <c:v>0.24253562503633297</c:v>
                  </c:pt>
                  <c:pt idx="26">
                    <c:v>0.21821789023599236</c:v>
                  </c:pt>
                  <c:pt idx="27">
                    <c:v>0.21821789023599236</c:v>
                  </c:pt>
                  <c:pt idx="28">
                    <c:v>0.20851441405707474</c:v>
                  </c:pt>
                  <c:pt idx="29">
                    <c:v>0.22360679774997899</c:v>
                  </c:pt>
                  <c:pt idx="30">
                    <c:v>0.27735009811261457</c:v>
                  </c:pt>
                  <c:pt idx="31">
                    <c:v>0.30151134457776363</c:v>
                  </c:pt>
                  <c:pt idx="32">
                    <c:v>0.35355339059327379</c:v>
                  </c:pt>
                  <c:pt idx="33">
                    <c:v>0.27735009811261457</c:v>
                  </c:pt>
                  <c:pt idx="34">
                    <c:v>0.22360679774997899</c:v>
                  </c:pt>
                  <c:pt idx="35">
                    <c:v>0.24253562503633297</c:v>
                  </c:pt>
                  <c:pt idx="36">
                    <c:v>0.30151134457776363</c:v>
                  </c:pt>
                  <c:pt idx="37">
                    <c:v>0.25</c:v>
                  </c:pt>
                  <c:pt idx="38">
                    <c:v>0.33333333333333331</c:v>
                  </c:pt>
                  <c:pt idx="39">
                    <c:v>0.31622776601683794</c:v>
                  </c:pt>
                  <c:pt idx="40">
                    <c:v>0.30151134457776363</c:v>
                  </c:pt>
                  <c:pt idx="41">
                    <c:v>0.35355339059327379</c:v>
                  </c:pt>
                  <c:pt idx="42">
                    <c:v>0.31622776601683794</c:v>
                  </c:pt>
                  <c:pt idx="43">
                    <c:v>0.31622776601683794</c:v>
                  </c:pt>
                  <c:pt idx="44">
                    <c:v>0.35355339059327379</c:v>
                  </c:pt>
                  <c:pt idx="45">
                    <c:v>0.35355339059327379</c:v>
                  </c:pt>
                  <c:pt idx="46">
                    <c:v>0.33333333333333331</c:v>
                  </c:pt>
                  <c:pt idx="47">
                    <c:v>0.37796447300922725</c:v>
                  </c:pt>
                  <c:pt idx="48">
                    <c:v>0.37796447300922725</c:v>
                  </c:pt>
                  <c:pt idx="49">
                    <c:v>0.70710678118654757</c:v>
                  </c:pt>
                  <c:pt idx="50">
                    <c:v>0.35355339059327379</c:v>
                  </c:pt>
                </c:numCache>
              </c:numRef>
            </c:plus>
            <c:minus>
              <c:numRef>
                <c:f>'sample data'!$H$12:$H$62</c:f>
                <c:numCache>
                  <c:formatCode>General</c:formatCode>
                  <c:ptCount val="51"/>
                  <c:pt idx="0">
                    <c:v>0.10783277320343841</c:v>
                  </c:pt>
                  <c:pt idx="1">
                    <c:v>0.11396057645963796</c:v>
                  </c:pt>
                  <c:pt idx="2">
                    <c:v>0.12126781251816648</c:v>
                  </c:pt>
                  <c:pt idx="3">
                    <c:v>0.10540925533894598</c:v>
                  </c:pt>
                  <c:pt idx="4">
                    <c:v>0.11547005383792516</c:v>
                  </c:pt>
                  <c:pt idx="5">
                    <c:v>0.1203858530857692</c:v>
                  </c:pt>
                  <c:pt idx="6">
                    <c:v>0.11043152607484655</c:v>
                  </c:pt>
                  <c:pt idx="7">
                    <c:v>0.13867504905630729</c:v>
                  </c:pt>
                  <c:pt idx="8">
                    <c:v>0.12909944487358058</c:v>
                  </c:pt>
                  <c:pt idx="9">
                    <c:v>0.15075567228888181</c:v>
                  </c:pt>
                  <c:pt idx="10">
                    <c:v>0.14433756729740643</c:v>
                  </c:pt>
                  <c:pt idx="11">
                    <c:v>0.15075567228888181</c:v>
                  </c:pt>
                  <c:pt idx="12">
                    <c:v>0.1414213562373095</c:v>
                  </c:pt>
                  <c:pt idx="13">
                    <c:v>0.16012815380508713</c:v>
                  </c:pt>
                  <c:pt idx="14">
                    <c:v>0.15249857033260467</c:v>
                  </c:pt>
                  <c:pt idx="15">
                    <c:v>0.15811388300841897</c:v>
                  </c:pt>
                  <c:pt idx="16">
                    <c:v>0.16903085094570333</c:v>
                  </c:pt>
                  <c:pt idx="17">
                    <c:v>0.17407765595569782</c:v>
                  </c:pt>
                  <c:pt idx="18">
                    <c:v>0.2</c:v>
                  </c:pt>
                  <c:pt idx="19">
                    <c:v>0.17677669529663689</c:v>
                  </c:pt>
                  <c:pt idx="20">
                    <c:v>0.18569533817705186</c:v>
                  </c:pt>
                  <c:pt idx="21">
                    <c:v>0.16903085094570333</c:v>
                  </c:pt>
                  <c:pt idx="22">
                    <c:v>0.18569533817705186</c:v>
                  </c:pt>
                  <c:pt idx="23">
                    <c:v>0.17960530202677488</c:v>
                  </c:pt>
                  <c:pt idx="24">
                    <c:v>0.21821789023599236</c:v>
                  </c:pt>
                  <c:pt idx="25">
                    <c:v>0.24253562503633297</c:v>
                  </c:pt>
                  <c:pt idx="26">
                    <c:v>0.21821789023599236</c:v>
                  </c:pt>
                  <c:pt idx="27">
                    <c:v>0.21821789023599236</c:v>
                  </c:pt>
                  <c:pt idx="28">
                    <c:v>0.20851441405707474</c:v>
                  </c:pt>
                  <c:pt idx="29">
                    <c:v>0.22360679774997899</c:v>
                  </c:pt>
                  <c:pt idx="30">
                    <c:v>0.27735009811261457</c:v>
                  </c:pt>
                  <c:pt idx="31">
                    <c:v>0.30151134457776363</c:v>
                  </c:pt>
                  <c:pt idx="32">
                    <c:v>0.35355339059327379</c:v>
                  </c:pt>
                  <c:pt idx="33">
                    <c:v>0.27735009811261457</c:v>
                  </c:pt>
                  <c:pt idx="34">
                    <c:v>0.22360679774997899</c:v>
                  </c:pt>
                  <c:pt idx="35">
                    <c:v>0.24253562503633297</c:v>
                  </c:pt>
                  <c:pt idx="36">
                    <c:v>0.30151134457776363</c:v>
                  </c:pt>
                  <c:pt idx="37">
                    <c:v>0.25</c:v>
                  </c:pt>
                  <c:pt idx="38">
                    <c:v>0.33333333333333331</c:v>
                  </c:pt>
                  <c:pt idx="39">
                    <c:v>0.31622776601683794</c:v>
                  </c:pt>
                  <c:pt idx="40">
                    <c:v>0.30151134457776363</c:v>
                  </c:pt>
                  <c:pt idx="41">
                    <c:v>0.35355339059327379</c:v>
                  </c:pt>
                  <c:pt idx="42">
                    <c:v>0.31622776601683794</c:v>
                  </c:pt>
                  <c:pt idx="43">
                    <c:v>0.31622776601683794</c:v>
                  </c:pt>
                  <c:pt idx="44">
                    <c:v>0.35355339059327379</c:v>
                  </c:pt>
                  <c:pt idx="45">
                    <c:v>0.35355339059327379</c:v>
                  </c:pt>
                  <c:pt idx="46">
                    <c:v>0.33333333333333331</c:v>
                  </c:pt>
                  <c:pt idx="47">
                    <c:v>0.37796447300922725</c:v>
                  </c:pt>
                  <c:pt idx="48">
                    <c:v>0.37796447300922725</c:v>
                  </c:pt>
                  <c:pt idx="49">
                    <c:v>0.70710678118654757</c:v>
                  </c:pt>
                  <c:pt idx="50">
                    <c:v>0.35355339059327379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data'!$B$12:$B$62</c:f>
              <c:numCache>
                <c:formatCode>0</c:formatCode>
                <c:ptCount val="5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</c:numCache>
            </c:numRef>
          </c:xVal>
          <c:yVal>
            <c:numRef>
              <c:f>'sample data'!$G$12:$G$62</c:f>
              <c:numCache>
                <c:formatCode>0.00</c:formatCode>
                <c:ptCount val="51"/>
                <c:pt idx="0">
                  <c:v>4.4543472962535073</c:v>
                </c:pt>
                <c:pt idx="1">
                  <c:v>4.3438054218536841</c:v>
                </c:pt>
                <c:pt idx="2">
                  <c:v>4.219507705176107</c:v>
                </c:pt>
                <c:pt idx="3">
                  <c:v>4.499809670330265</c:v>
                </c:pt>
                <c:pt idx="4">
                  <c:v>4.3174881135363101</c:v>
                </c:pt>
                <c:pt idx="5">
                  <c:v>4.2341065045972597</c:v>
                </c:pt>
                <c:pt idx="6">
                  <c:v>4.4067192472642533</c:v>
                </c:pt>
                <c:pt idx="7">
                  <c:v>3.9512437185814275</c:v>
                </c:pt>
                <c:pt idx="8">
                  <c:v>4.0943445622221004</c:v>
                </c:pt>
                <c:pt idx="9">
                  <c:v>3.784189633918261</c:v>
                </c:pt>
                <c:pt idx="10">
                  <c:v>3.8712010109078911</c:v>
                </c:pt>
                <c:pt idx="11">
                  <c:v>3.784189633918261</c:v>
                </c:pt>
                <c:pt idx="12">
                  <c:v>3.912023005428146</c:v>
                </c:pt>
                <c:pt idx="13">
                  <c:v>3.6635616461296463</c:v>
                </c:pt>
                <c:pt idx="14">
                  <c:v>3.7612001156935624</c:v>
                </c:pt>
                <c:pt idx="15">
                  <c:v>3.6888794541139363</c:v>
                </c:pt>
                <c:pt idx="16">
                  <c:v>3.5553480614894135</c:v>
                </c:pt>
                <c:pt idx="17">
                  <c:v>3.4965075614664802</c:v>
                </c:pt>
                <c:pt idx="18">
                  <c:v>3.2188758248682006</c:v>
                </c:pt>
                <c:pt idx="19">
                  <c:v>3.4657359027997265</c:v>
                </c:pt>
                <c:pt idx="20">
                  <c:v>3.3672958299864741</c:v>
                </c:pt>
                <c:pt idx="21">
                  <c:v>3.5553480614894135</c:v>
                </c:pt>
                <c:pt idx="22">
                  <c:v>3.3672958299864741</c:v>
                </c:pt>
                <c:pt idx="23">
                  <c:v>3.4339872044851463</c:v>
                </c:pt>
                <c:pt idx="24">
                  <c:v>3.044522437723423</c:v>
                </c:pt>
                <c:pt idx="25">
                  <c:v>2.8332133440562162</c:v>
                </c:pt>
                <c:pt idx="26">
                  <c:v>3.044522437723423</c:v>
                </c:pt>
                <c:pt idx="27">
                  <c:v>3.044522437723423</c:v>
                </c:pt>
                <c:pt idx="28">
                  <c:v>3.1354942159291497</c:v>
                </c:pt>
                <c:pt idx="29">
                  <c:v>2.9957322735539909</c:v>
                </c:pt>
                <c:pt idx="30">
                  <c:v>2.5649493574615367</c:v>
                </c:pt>
                <c:pt idx="31">
                  <c:v>2.3978952727983707</c:v>
                </c:pt>
                <c:pt idx="32">
                  <c:v>2.0794415416798357</c:v>
                </c:pt>
                <c:pt idx="33">
                  <c:v>2.5649493574615367</c:v>
                </c:pt>
                <c:pt idx="34">
                  <c:v>2.9957322735539909</c:v>
                </c:pt>
                <c:pt idx="35">
                  <c:v>2.8332133440562162</c:v>
                </c:pt>
                <c:pt idx="36">
                  <c:v>2.3978952727983707</c:v>
                </c:pt>
                <c:pt idx="37">
                  <c:v>2.7725887222397811</c:v>
                </c:pt>
                <c:pt idx="38">
                  <c:v>2.1972245773362196</c:v>
                </c:pt>
                <c:pt idx="39">
                  <c:v>2.3025850929940459</c:v>
                </c:pt>
                <c:pt idx="40">
                  <c:v>2.3978952727983707</c:v>
                </c:pt>
                <c:pt idx="41">
                  <c:v>2.0794415416798357</c:v>
                </c:pt>
                <c:pt idx="42">
                  <c:v>2.3025850929940459</c:v>
                </c:pt>
                <c:pt idx="43">
                  <c:v>2.3025850929940459</c:v>
                </c:pt>
                <c:pt idx="44">
                  <c:v>2.0794415416798357</c:v>
                </c:pt>
                <c:pt idx="45">
                  <c:v>2.0794415416798357</c:v>
                </c:pt>
                <c:pt idx="46">
                  <c:v>2.1972245773362196</c:v>
                </c:pt>
                <c:pt idx="47">
                  <c:v>1.9459101490553132</c:v>
                </c:pt>
                <c:pt idx="48">
                  <c:v>1.9459101490553132</c:v>
                </c:pt>
                <c:pt idx="49">
                  <c:v>0.69314718055994529</c:v>
                </c:pt>
                <c:pt idx="50">
                  <c:v>2.0794415416798357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D1-43C5-9CC9-5C44FFB24C50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'dependent independent values'!$E$12:$E$21</c:f>
              <c:numCache>
                <c:formatCode>0.00</c:formatCode>
                <c:ptCount val="1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</c:numCache>
            </c:numRef>
          </c:xVal>
          <c:yVal>
            <c:numRef>
              <c:f>'dependent independent values'!$G$12:$G$21</c:f>
              <c:numCache>
                <c:formatCode>0.00</c:formatCode>
                <c:ptCount val="10"/>
                <c:pt idx="0">
                  <c:v>87.305555555555557</c:v>
                </c:pt>
                <c:pt idx="1">
                  <c:v>83.555555555555557</c:v>
                </c:pt>
                <c:pt idx="2">
                  <c:v>79.805555555555557</c:v>
                </c:pt>
                <c:pt idx="3">
                  <c:v>76.055555555555557</c:v>
                </c:pt>
                <c:pt idx="4">
                  <c:v>72.305555555555557</c:v>
                </c:pt>
                <c:pt idx="5">
                  <c:v>68.555555555555557</c:v>
                </c:pt>
                <c:pt idx="6">
                  <c:v>64.805555555555557</c:v>
                </c:pt>
                <c:pt idx="7">
                  <c:v>61.055555555555557</c:v>
                </c:pt>
                <c:pt idx="8">
                  <c:v>57.305555555555557</c:v>
                </c:pt>
                <c:pt idx="9">
                  <c:v>53.555555555555564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D1-43C5-9CC9-5C44FFB24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(min)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500"/>
      </c:valAx>
      <c:valAx>
        <c:axId val="994851144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ln A(t)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1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8363495714253"/>
          <c:y val="0.10111515001762998"/>
          <c:w val="0.8180417866912274"/>
          <c:h val="0.77288980169985233"/>
        </c:manualLayout>
      </c:layout>
      <c:scatterChart>
        <c:scatterStyle val="lineMarker"/>
        <c:varyColors val="0"/>
        <c:ser>
          <c:idx val="1"/>
          <c:order val="0"/>
          <c:tx>
            <c:v>Residuals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'dependent independent values'!$E$12:$E$21</c:f>
              <c:numCache>
                <c:formatCode>0.00</c:formatCode>
                <c:ptCount val="1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</c:numCache>
            </c:numRef>
          </c:xVal>
          <c:yVal>
            <c:numRef>
              <c:f>'dependent independent values'!$I$12:$I$21</c:f>
              <c:numCache>
                <c:formatCode>0.0000</c:formatCode>
                <c:ptCount val="10"/>
                <c:pt idx="0">
                  <c:v>-1.3055555555555571</c:v>
                </c:pt>
                <c:pt idx="1">
                  <c:v>-6.5555555555555571</c:v>
                </c:pt>
                <c:pt idx="2">
                  <c:v>-11.805555555555557</c:v>
                </c:pt>
                <c:pt idx="3">
                  <c:v>13.944444444444443</c:v>
                </c:pt>
                <c:pt idx="4">
                  <c:v>2.6944444444444429</c:v>
                </c:pt>
                <c:pt idx="5">
                  <c:v>0.44444444444444287</c:v>
                </c:pt>
                <c:pt idx="6">
                  <c:v>17.194444444444443</c:v>
                </c:pt>
                <c:pt idx="7">
                  <c:v>-9.0555555555555571</c:v>
                </c:pt>
                <c:pt idx="8">
                  <c:v>2.6944444444444429</c:v>
                </c:pt>
                <c:pt idx="9">
                  <c:v>-9.5555555555555642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85-49CA-9B77-9507FD42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2"/>
      </c:valAx>
      <c:valAx>
        <c:axId val="994851144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r(x)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DAFB45-2822-4EA3-9AED-ACB27E9F3A17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11419-9711-47F2-B887-CF07FDC07A9F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CEFC0-4AF6-4911-8A7E-CBC0BBBF6087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16B52-0DFC-4BFD-B94F-4D0AF50E75CA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9288F-0356-494C-BB84-44F75A8C4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4C4FC-B881-43A8-8FC8-87F3A571F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F736F-31F6-4A3C-9C1C-1ADDFF953D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B8B4A-805B-456A-B585-38EDA73392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6" sqref="F16"/>
    </sheetView>
  </sheetViews>
  <sheetFormatPr defaultRowHeight="15" x14ac:dyDescent="0.25"/>
  <cols>
    <col min="1" max="1" width="16" bestFit="1" customWidth="1"/>
    <col min="2" max="2" width="16" customWidth="1"/>
  </cols>
  <sheetData>
    <row r="1" spans="1:3" x14ac:dyDescent="0.25">
      <c r="A1" s="2"/>
      <c r="B1" s="2"/>
    </row>
    <row r="2" spans="1:3" s="1" customFormat="1" ht="22.5" x14ac:dyDescent="0.3">
      <c r="A2" s="36" t="s">
        <v>8</v>
      </c>
      <c r="B2" s="36"/>
      <c r="C2" s="36"/>
    </row>
    <row r="3" spans="1:3" ht="5.0999999999999996" customHeight="1" thickBot="1" x14ac:dyDescent="0.3">
      <c r="A3" s="2"/>
      <c r="B3" s="2"/>
      <c r="C3" s="2"/>
    </row>
    <row r="4" spans="1:3" ht="5.0999999999999996" customHeight="1" thickBot="1" x14ac:dyDescent="0.3">
      <c r="A4" s="3"/>
      <c r="B4" s="3"/>
      <c r="C4" s="3"/>
    </row>
    <row r="5" spans="1:3" ht="5.0999999999999996" customHeight="1" x14ac:dyDescent="0.25">
      <c r="A5" s="5"/>
      <c r="B5" s="5"/>
      <c r="C5" s="5"/>
    </row>
    <row r="6" spans="1:3" ht="18" x14ac:dyDescent="0.25">
      <c r="A6" s="4" t="s">
        <v>2</v>
      </c>
      <c r="B6" s="4" t="s">
        <v>0</v>
      </c>
      <c r="C6" s="4" t="s">
        <v>1</v>
      </c>
    </row>
    <row r="7" spans="1:3" ht="5.0999999999999996" customHeight="1" thickBot="1" x14ac:dyDescent="0.3">
      <c r="A7" s="6"/>
      <c r="B7" s="6"/>
      <c r="C7" s="6"/>
    </row>
    <row r="8" spans="1:3" ht="5.0999999999999996" customHeight="1" x14ac:dyDescent="0.25">
      <c r="A8" s="7"/>
      <c r="B8" s="7"/>
      <c r="C8" s="7"/>
    </row>
    <row r="9" spans="1:3" ht="19.5" x14ac:dyDescent="0.35">
      <c r="A9" s="8">
        <v>0</v>
      </c>
      <c r="B9" s="8" t="s">
        <v>5</v>
      </c>
      <c r="C9" s="20">
        <v>-2310</v>
      </c>
    </row>
    <row r="10" spans="1:3" ht="19.5" x14ac:dyDescent="0.35">
      <c r="A10" s="8">
        <v>1</v>
      </c>
      <c r="B10" s="8" t="s">
        <v>6</v>
      </c>
      <c r="C10" s="20">
        <v>727</v>
      </c>
    </row>
    <row r="11" spans="1:3" ht="5.0999999999999996" customHeight="1" thickBot="1" x14ac:dyDescent="0.3">
      <c r="A11" s="9"/>
      <c r="B11" s="9"/>
      <c r="C11" s="9"/>
    </row>
    <row r="12" spans="1:3" ht="16.5" x14ac:dyDescent="0.25">
      <c r="A12" s="7"/>
      <c r="B12" s="7"/>
      <c r="C12" s="7"/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5777-9A14-42FE-88B1-B3057FE8E751}">
  <dimension ref="A2:H62"/>
  <sheetViews>
    <sheetView topLeftCell="A42" workbookViewId="0">
      <selection activeCell="A12" sqref="A12"/>
    </sheetView>
  </sheetViews>
  <sheetFormatPr defaultRowHeight="16.5" x14ac:dyDescent="0.25"/>
  <cols>
    <col min="1" max="1" width="9.140625" style="10" bestFit="1" customWidth="1"/>
    <col min="2" max="2" width="8.140625" style="10" bestFit="1" customWidth="1"/>
    <col min="3" max="6" width="20.85546875" style="10" bestFit="1" customWidth="1"/>
    <col min="7" max="7" width="11.42578125" style="10" bestFit="1" customWidth="1"/>
    <col min="8" max="8" width="13.85546875" style="10" bestFit="1" customWidth="1"/>
    <col min="11" max="11" width="11" bestFit="1" customWidth="1"/>
  </cols>
  <sheetData>
    <row r="2" spans="1:8" x14ac:dyDescent="0.25">
      <c r="D2" s="27"/>
    </row>
    <row r="3" spans="1:8" x14ac:dyDescent="0.25">
      <c r="D3" s="27"/>
    </row>
    <row r="4" spans="1:8" x14ac:dyDescent="0.25">
      <c r="A4" s="10" t="s">
        <v>22</v>
      </c>
      <c r="B4" s="10">
        <v>90</v>
      </c>
      <c r="D4" s="27"/>
    </row>
    <row r="5" spans="1:8" x14ac:dyDescent="0.25">
      <c r="A5" s="10" t="s">
        <v>21</v>
      </c>
      <c r="B5" s="10">
        <v>360</v>
      </c>
    </row>
    <row r="6" spans="1:8" x14ac:dyDescent="0.25">
      <c r="A6" s="10" t="s">
        <v>23</v>
      </c>
      <c r="B6" s="10">
        <v>30</v>
      </c>
    </row>
    <row r="7" spans="1:8" ht="18" x14ac:dyDescent="0.25">
      <c r="A7" s="49"/>
      <c r="B7" s="49"/>
      <c r="C7" s="38" t="s">
        <v>31</v>
      </c>
      <c r="D7" s="38"/>
      <c r="E7" s="38" t="s">
        <v>24</v>
      </c>
      <c r="F7" s="38"/>
      <c r="G7" s="49"/>
      <c r="H7" s="49"/>
    </row>
    <row r="8" spans="1:8" ht="21" x14ac:dyDescent="0.35">
      <c r="A8" s="29" t="s">
        <v>2</v>
      </c>
      <c r="B8" s="40" t="s">
        <v>33</v>
      </c>
      <c r="C8" s="40" t="s">
        <v>32</v>
      </c>
      <c r="D8" s="40" t="s">
        <v>34</v>
      </c>
      <c r="E8" s="40" t="s">
        <v>25</v>
      </c>
      <c r="F8" s="40" t="s">
        <v>26</v>
      </c>
      <c r="G8" s="40" t="s">
        <v>29</v>
      </c>
      <c r="H8" s="40" t="s">
        <v>30</v>
      </c>
    </row>
    <row r="9" spans="1:8" ht="18" x14ac:dyDescent="0.25">
      <c r="A9" s="29"/>
      <c r="B9" s="40" t="s">
        <v>27</v>
      </c>
      <c r="C9" s="41" t="s">
        <v>28</v>
      </c>
      <c r="D9" s="41" t="s">
        <v>28</v>
      </c>
      <c r="E9" s="41" t="s">
        <v>28</v>
      </c>
      <c r="F9" s="41" t="s">
        <v>28</v>
      </c>
      <c r="G9" s="41"/>
      <c r="H9" s="41"/>
    </row>
    <row r="10" spans="1:8" ht="17.25" thickBot="1" x14ac:dyDescent="0.3">
      <c r="A10" s="42"/>
      <c r="B10" s="43"/>
      <c r="C10" s="21"/>
      <c r="D10" s="21"/>
      <c r="E10" s="21"/>
      <c r="F10" s="21"/>
      <c r="G10" s="21"/>
      <c r="H10" s="21"/>
    </row>
    <row r="11" spans="1:8" x14ac:dyDescent="0.25">
      <c r="A11" s="44"/>
      <c r="B11" s="45"/>
      <c r="C11" s="22"/>
      <c r="D11" s="22"/>
      <c r="E11" s="22"/>
      <c r="F11" s="22"/>
      <c r="G11" s="22"/>
      <c r="H11" s="22"/>
    </row>
    <row r="12" spans="1:8" x14ac:dyDescent="0.25">
      <c r="A12" s="47">
        <v>0</v>
      </c>
      <c r="B12" s="46">
        <f>$B$6*A12</f>
        <v>0</v>
      </c>
      <c r="C12" s="23">
        <f>$B$4*(0.5)^(B12/$B$5)</f>
        <v>90</v>
      </c>
      <c r="D12" s="23">
        <f>SQRT(C12)</f>
        <v>9.4868329805051381</v>
      </c>
      <c r="E12" s="10">
        <f ca="1">IF(ROUND(_xlfn.NORM.INV(RAND(),C12,D12),0)&lt;=0,0,ROUND(_xlfn.NORM.INV(RAND(),C12,D12),0))</f>
        <v>86</v>
      </c>
      <c r="F12" s="48">
        <f ca="1">SQRT(E12)</f>
        <v>9.2736184954957039</v>
      </c>
      <c r="G12" s="23">
        <f ca="1">LN(E12)</f>
        <v>4.4543472962535073</v>
      </c>
      <c r="H12" s="23">
        <f ca="1">F12/E12</f>
        <v>0.10783277320343841</v>
      </c>
    </row>
    <row r="13" spans="1:8" x14ac:dyDescent="0.25">
      <c r="A13" s="47">
        <f>A12+1</f>
        <v>1</v>
      </c>
      <c r="B13" s="46">
        <f>$B$6*A13</f>
        <v>30</v>
      </c>
      <c r="C13" s="23">
        <f>$B$4*(0.5)^(B13/$B$5)</f>
        <v>84.94868814135242</v>
      </c>
      <c r="D13" s="23">
        <f t="shared" ref="D13:D62" si="0">SQRT(C13)</f>
        <v>9.2167612609502054</v>
      </c>
      <c r="E13" s="10">
        <f t="shared" ref="E13:E62" ca="1" si="1">IF(ROUND(_xlfn.NORM.INV(RAND(),C13,D13),0)&lt;=0,0,ROUND(_xlfn.NORM.INV(RAND(),C13,D13),0))</f>
        <v>77</v>
      </c>
      <c r="F13" s="48">
        <f t="shared" ref="F13:F62" ca="1" si="2">SQRT(E13)</f>
        <v>8.7749643873921226</v>
      </c>
      <c r="G13" s="23">
        <f t="shared" ref="G13:G62" ca="1" si="3">LN(E13)</f>
        <v>4.3438054218536841</v>
      </c>
      <c r="H13" s="23">
        <f t="shared" ref="H13:H62" ca="1" si="4">F13/E13</f>
        <v>0.11396057645963796</v>
      </c>
    </row>
    <row r="14" spans="1:8" x14ac:dyDescent="0.25">
      <c r="A14" s="47">
        <f>A13+1</f>
        <v>2</v>
      </c>
      <c r="B14" s="46">
        <f t="shared" ref="B14:B62" si="5">$B$6*A14</f>
        <v>60</v>
      </c>
      <c r="C14" s="23">
        <f>$B$4*(0.5)^(B14/$B$5)</f>
        <v>80.180884632630537</v>
      </c>
      <c r="D14" s="23">
        <f t="shared" si="0"/>
        <v>8.9543779590003094</v>
      </c>
      <c r="E14" s="10">
        <f t="shared" ca="1" si="1"/>
        <v>68</v>
      </c>
      <c r="F14" s="48">
        <f t="shared" ca="1" si="2"/>
        <v>8.2462112512353212</v>
      </c>
      <c r="G14" s="23">
        <f t="shared" ca="1" si="3"/>
        <v>4.219507705176107</v>
      </c>
      <c r="H14" s="23">
        <f t="shared" ca="1" si="4"/>
        <v>0.12126781251816648</v>
      </c>
    </row>
    <row r="15" spans="1:8" x14ac:dyDescent="0.25">
      <c r="A15" s="47">
        <f t="shared" ref="A15:A62" si="6">A14+1</f>
        <v>3</v>
      </c>
      <c r="B15" s="46">
        <f t="shared" si="5"/>
        <v>90</v>
      </c>
      <c r="C15" s="23">
        <f>$B$4*(0.5)^(B15/$B$5)</f>
        <v>75.68067737283431</v>
      </c>
      <c r="D15" s="23">
        <f t="shared" si="0"/>
        <v>8.6994642003306328</v>
      </c>
      <c r="E15" s="10">
        <f t="shared" ca="1" si="1"/>
        <v>90</v>
      </c>
      <c r="F15" s="48">
        <f t="shared" ca="1" si="2"/>
        <v>9.4868329805051381</v>
      </c>
      <c r="G15" s="23">
        <f t="shared" ca="1" si="3"/>
        <v>4.499809670330265</v>
      </c>
      <c r="H15" s="23">
        <f t="shared" ca="1" si="4"/>
        <v>0.10540925533894598</v>
      </c>
    </row>
    <row r="16" spans="1:8" x14ac:dyDescent="0.25">
      <c r="A16" s="47">
        <f t="shared" si="6"/>
        <v>4</v>
      </c>
      <c r="B16" s="46">
        <f t="shared" si="5"/>
        <v>120</v>
      </c>
      <c r="C16" s="23">
        <f>$B$4*(0.5)^(B16/$B$5)</f>
        <v>71.433047338568983</v>
      </c>
      <c r="D16" s="23">
        <f t="shared" si="0"/>
        <v>8.4518073415435229</v>
      </c>
      <c r="E16" s="10">
        <f t="shared" ca="1" si="1"/>
        <v>75</v>
      </c>
      <c r="F16" s="48">
        <f t="shared" ca="1" si="2"/>
        <v>8.6602540378443873</v>
      </c>
      <c r="G16" s="23">
        <f t="shared" ca="1" si="3"/>
        <v>4.3174881135363101</v>
      </c>
      <c r="H16" s="23">
        <f t="shared" ca="1" si="4"/>
        <v>0.11547005383792516</v>
      </c>
    </row>
    <row r="17" spans="1:8" x14ac:dyDescent="0.25">
      <c r="A17" s="47">
        <f t="shared" si="6"/>
        <v>5</v>
      </c>
      <c r="B17" s="46">
        <f t="shared" si="5"/>
        <v>150</v>
      </c>
      <c r="C17" s="23">
        <f>$B$4*(0.5)^(B17/$B$5)</f>
        <v>67.423818459450672</v>
      </c>
      <c r="D17" s="23">
        <f t="shared" si="0"/>
        <v>8.2112007927860748</v>
      </c>
      <c r="E17" s="10">
        <f t="shared" ca="1" si="1"/>
        <v>69</v>
      </c>
      <c r="F17" s="48">
        <f t="shared" ca="1" si="2"/>
        <v>8.3066238629180749</v>
      </c>
      <c r="G17" s="23">
        <f t="shared" ca="1" si="3"/>
        <v>4.2341065045972597</v>
      </c>
      <c r="H17" s="23">
        <f t="shared" ca="1" si="4"/>
        <v>0.1203858530857692</v>
      </c>
    </row>
    <row r="18" spans="1:8" x14ac:dyDescent="0.25">
      <c r="A18" s="47">
        <f t="shared" si="6"/>
        <v>6</v>
      </c>
      <c r="B18" s="46">
        <f t="shared" si="5"/>
        <v>180</v>
      </c>
      <c r="C18" s="23">
        <f>$B$4*(0.5)^(B18/$B$5)</f>
        <v>63.63961030678928</v>
      </c>
      <c r="D18" s="23">
        <f t="shared" si="0"/>
        <v>7.9774438454174827</v>
      </c>
      <c r="E18" s="10">
        <f t="shared" ca="1" si="1"/>
        <v>82</v>
      </c>
      <c r="F18" s="48">
        <f t="shared" ca="1" si="2"/>
        <v>9.0553851381374173</v>
      </c>
      <c r="G18" s="23">
        <f t="shared" ca="1" si="3"/>
        <v>4.4067192472642533</v>
      </c>
      <c r="H18" s="23">
        <f t="shared" ca="1" si="4"/>
        <v>0.11043152607484655</v>
      </c>
    </row>
    <row r="19" spans="1:8" x14ac:dyDescent="0.25">
      <c r="A19" s="47">
        <f t="shared" si="6"/>
        <v>7</v>
      </c>
      <c r="B19" s="46">
        <f t="shared" si="5"/>
        <v>210</v>
      </c>
      <c r="C19" s="23">
        <f>$B$4*(0.5)^(B19/$B$5)</f>
        <v>60.067793437651545</v>
      </c>
      <c r="D19" s="23">
        <f t="shared" si="0"/>
        <v>7.750341504582333</v>
      </c>
      <c r="E19" s="10">
        <f t="shared" ca="1" si="1"/>
        <v>52</v>
      </c>
      <c r="F19" s="48">
        <f t="shared" ca="1" si="2"/>
        <v>7.2111025509279782</v>
      </c>
      <c r="G19" s="23">
        <f t="shared" ca="1" si="3"/>
        <v>3.9512437185814275</v>
      </c>
      <c r="H19" s="23">
        <f t="shared" ca="1" si="4"/>
        <v>0.13867504905630729</v>
      </c>
    </row>
    <row r="20" spans="1:8" x14ac:dyDescent="0.25">
      <c r="A20" s="47">
        <f t="shared" si="6"/>
        <v>8</v>
      </c>
      <c r="B20" s="46">
        <f t="shared" si="5"/>
        <v>240</v>
      </c>
      <c r="C20" s="23">
        <f>$B$4*(0.5)^(B20/$B$5)</f>
        <v>56.69644724526929</v>
      </c>
      <c r="D20" s="23">
        <f t="shared" si="0"/>
        <v>7.5297043265502328</v>
      </c>
      <c r="E20" s="10">
        <f t="shared" ca="1" si="1"/>
        <v>60</v>
      </c>
      <c r="F20" s="48">
        <f t="shared" ca="1" si="2"/>
        <v>7.745966692414834</v>
      </c>
      <c r="G20" s="23">
        <f t="shared" ca="1" si="3"/>
        <v>4.0943445622221004</v>
      </c>
      <c r="H20" s="23">
        <f t="shared" ca="1" si="4"/>
        <v>0.12909944487358058</v>
      </c>
    </row>
    <row r="21" spans="1:8" x14ac:dyDescent="0.25">
      <c r="A21" s="47">
        <f t="shared" si="6"/>
        <v>9</v>
      </c>
      <c r="B21" s="46">
        <f t="shared" si="5"/>
        <v>270</v>
      </c>
      <c r="C21" s="23">
        <f>$B$4*(0.5)^(B21/$B$5)</f>
        <v>53.51432017512245</v>
      </c>
      <c r="D21" s="23">
        <f t="shared" si="0"/>
        <v>7.3153482606860525</v>
      </c>
      <c r="E21" s="10">
        <f t="shared" ca="1" si="1"/>
        <v>44</v>
      </c>
      <c r="F21" s="48">
        <f t="shared" ca="1" si="2"/>
        <v>6.6332495807107996</v>
      </c>
      <c r="G21" s="23">
        <f t="shared" ca="1" si="3"/>
        <v>3.784189633918261</v>
      </c>
      <c r="H21" s="23">
        <f t="shared" ca="1" si="4"/>
        <v>0.15075567228888181</v>
      </c>
    </row>
    <row r="22" spans="1:8" x14ac:dyDescent="0.25">
      <c r="A22" s="47">
        <f t="shared" si="6"/>
        <v>10</v>
      </c>
      <c r="B22" s="46">
        <f t="shared" si="5"/>
        <v>300</v>
      </c>
      <c r="C22" s="23">
        <f>$B$4*(0.5)^(B22/$B$5)</f>
        <v>50.510792173921786</v>
      </c>
      <c r="D22" s="23">
        <f t="shared" si="0"/>
        <v>7.1070944959189744</v>
      </c>
      <c r="E22" s="10">
        <f t="shared" ca="1" si="1"/>
        <v>48</v>
      </c>
      <c r="F22" s="48">
        <f t="shared" ca="1" si="2"/>
        <v>6.9282032302755088</v>
      </c>
      <c r="G22" s="23">
        <f t="shared" ca="1" si="3"/>
        <v>3.8712010109078911</v>
      </c>
      <c r="H22" s="23">
        <f t="shared" ca="1" si="4"/>
        <v>0.14433756729740643</v>
      </c>
    </row>
    <row r="23" spans="1:8" x14ac:dyDescent="0.25">
      <c r="A23" s="47">
        <f t="shared" si="6"/>
        <v>11</v>
      </c>
      <c r="B23" s="46">
        <f t="shared" si="5"/>
        <v>330</v>
      </c>
      <c r="C23" s="23">
        <f>$B$4*(0.5)^(B23/$B$5)</f>
        <v>47.675839246168287</v>
      </c>
      <c r="D23" s="23">
        <f t="shared" si="0"/>
        <v>6.9047693115822693</v>
      </c>
      <c r="E23" s="10">
        <f t="shared" ca="1" si="1"/>
        <v>44</v>
      </c>
      <c r="F23" s="48">
        <f t="shared" ca="1" si="2"/>
        <v>6.6332495807107996</v>
      </c>
      <c r="G23" s="23">
        <f t="shared" ca="1" si="3"/>
        <v>3.784189633918261</v>
      </c>
      <c r="H23" s="23">
        <f t="shared" ca="1" si="4"/>
        <v>0.15075567228888181</v>
      </c>
    </row>
    <row r="24" spans="1:8" x14ac:dyDescent="0.25">
      <c r="A24" s="47">
        <f t="shared" si="6"/>
        <v>12</v>
      </c>
      <c r="B24" s="46">
        <f t="shared" si="5"/>
        <v>360</v>
      </c>
      <c r="C24" s="23">
        <f>$B$4*(0.5)^(B24/$B$5)</f>
        <v>45</v>
      </c>
      <c r="D24" s="23">
        <f t="shared" si="0"/>
        <v>6.7082039324993694</v>
      </c>
      <c r="E24" s="10">
        <f t="shared" ca="1" si="1"/>
        <v>50</v>
      </c>
      <c r="F24" s="48">
        <f t="shared" ca="1" si="2"/>
        <v>7.0710678118654755</v>
      </c>
      <c r="G24" s="23">
        <f t="shared" ca="1" si="3"/>
        <v>3.912023005428146</v>
      </c>
      <c r="H24" s="23">
        <f t="shared" ca="1" si="4"/>
        <v>0.1414213562373095</v>
      </c>
    </row>
    <row r="25" spans="1:8" x14ac:dyDescent="0.25">
      <c r="A25" s="47">
        <f t="shared" si="6"/>
        <v>13</v>
      </c>
      <c r="B25" s="46">
        <f t="shared" si="5"/>
        <v>390</v>
      </c>
      <c r="C25" s="23">
        <f>$B$4*(0.5)^(B25/$B$5)</f>
        <v>42.47434407067621</v>
      </c>
      <c r="D25" s="23">
        <f t="shared" si="0"/>
        <v>6.5172343881953649</v>
      </c>
      <c r="E25" s="10">
        <f t="shared" ca="1" si="1"/>
        <v>39</v>
      </c>
      <c r="F25" s="48">
        <f t="shared" ca="1" si="2"/>
        <v>6.2449979983983983</v>
      </c>
      <c r="G25" s="23">
        <f t="shared" ca="1" si="3"/>
        <v>3.6635616461296463</v>
      </c>
      <c r="H25" s="23">
        <f t="shared" ca="1" si="4"/>
        <v>0.16012815380508713</v>
      </c>
    </row>
    <row r="26" spans="1:8" x14ac:dyDescent="0.25">
      <c r="A26" s="47">
        <f t="shared" si="6"/>
        <v>14</v>
      </c>
      <c r="B26" s="46">
        <f t="shared" si="5"/>
        <v>420</v>
      </c>
      <c r="C26" s="23">
        <f>$B$4*(0.5)^(B26/$B$5)</f>
        <v>40.090442316315269</v>
      </c>
      <c r="D26" s="23">
        <f t="shared" si="0"/>
        <v>6.3317013761164755</v>
      </c>
      <c r="E26" s="10">
        <f t="shared" ca="1" si="1"/>
        <v>43</v>
      </c>
      <c r="F26" s="48">
        <f t="shared" ca="1" si="2"/>
        <v>6.5574385243020004</v>
      </c>
      <c r="G26" s="23">
        <f t="shared" ca="1" si="3"/>
        <v>3.7612001156935624</v>
      </c>
      <c r="H26" s="23">
        <f t="shared" ca="1" si="4"/>
        <v>0.15249857033260467</v>
      </c>
    </row>
    <row r="27" spans="1:8" x14ac:dyDescent="0.25">
      <c r="A27" s="47">
        <f t="shared" si="6"/>
        <v>15</v>
      </c>
      <c r="B27" s="46">
        <f t="shared" si="5"/>
        <v>450</v>
      </c>
      <c r="C27" s="23">
        <f>$B$4*(0.5)^(B27/$B$5)</f>
        <v>37.840338686417155</v>
      </c>
      <c r="D27" s="23">
        <f t="shared" si="0"/>
        <v>6.1514501287433969</v>
      </c>
      <c r="E27" s="10">
        <f t="shared" ca="1" si="1"/>
        <v>40</v>
      </c>
      <c r="F27" s="48">
        <f t="shared" ca="1" si="2"/>
        <v>6.324555320336759</v>
      </c>
      <c r="G27" s="23">
        <f t="shared" ca="1" si="3"/>
        <v>3.6888794541139363</v>
      </c>
      <c r="H27" s="23">
        <f t="shared" ca="1" si="4"/>
        <v>0.15811388300841897</v>
      </c>
    </row>
    <row r="28" spans="1:8" x14ac:dyDescent="0.25">
      <c r="A28" s="47">
        <f t="shared" si="6"/>
        <v>16</v>
      </c>
      <c r="B28" s="46">
        <f t="shared" si="5"/>
        <v>480</v>
      </c>
      <c r="C28" s="23">
        <f>$B$4*(0.5)^(B28/$B$5)</f>
        <v>35.716523669284491</v>
      </c>
      <c r="D28" s="23">
        <f t="shared" si="0"/>
        <v>5.9763302844876716</v>
      </c>
      <c r="E28" s="10">
        <f t="shared" ca="1" si="1"/>
        <v>35</v>
      </c>
      <c r="F28" s="48">
        <f t="shared" ca="1" si="2"/>
        <v>5.9160797830996161</v>
      </c>
      <c r="G28" s="23">
        <f t="shared" ca="1" si="3"/>
        <v>3.5553480614894135</v>
      </c>
      <c r="H28" s="23">
        <f t="shared" ca="1" si="4"/>
        <v>0.16903085094570333</v>
      </c>
    </row>
    <row r="29" spans="1:8" x14ac:dyDescent="0.25">
      <c r="A29" s="47">
        <f t="shared" si="6"/>
        <v>17</v>
      </c>
      <c r="B29" s="46">
        <f t="shared" si="5"/>
        <v>510</v>
      </c>
      <c r="C29" s="23">
        <f>$B$4*(0.5)^(B29/$B$5)</f>
        <v>33.711909229725336</v>
      </c>
      <c r="D29" s="23">
        <f t="shared" si="0"/>
        <v>5.8061957622633891</v>
      </c>
      <c r="E29" s="10">
        <f t="shared" ca="1" si="1"/>
        <v>33</v>
      </c>
      <c r="F29" s="48">
        <f t="shared" ca="1" si="2"/>
        <v>5.7445626465380286</v>
      </c>
      <c r="G29" s="23">
        <f t="shared" ca="1" si="3"/>
        <v>3.4965075614664802</v>
      </c>
      <c r="H29" s="23">
        <f t="shared" ca="1" si="4"/>
        <v>0.17407765595569782</v>
      </c>
    </row>
    <row r="30" spans="1:8" x14ac:dyDescent="0.25">
      <c r="A30" s="47">
        <f t="shared" si="6"/>
        <v>18</v>
      </c>
      <c r="B30" s="46">
        <f t="shared" si="5"/>
        <v>540</v>
      </c>
      <c r="C30" s="23">
        <f>$B$4*(0.5)^(B30/$B$5)</f>
        <v>31.81980515339464</v>
      </c>
      <c r="D30" s="23">
        <f t="shared" si="0"/>
        <v>5.6409046396295901</v>
      </c>
      <c r="E30" s="10">
        <f t="shared" ca="1" si="1"/>
        <v>25</v>
      </c>
      <c r="F30" s="48">
        <f t="shared" ca="1" si="2"/>
        <v>5</v>
      </c>
      <c r="G30" s="23">
        <f t="shared" ca="1" si="3"/>
        <v>3.2188758248682006</v>
      </c>
      <c r="H30" s="23">
        <f t="shared" ca="1" si="4"/>
        <v>0.2</v>
      </c>
    </row>
    <row r="31" spans="1:8" x14ac:dyDescent="0.25">
      <c r="A31" s="47">
        <f t="shared" si="6"/>
        <v>19</v>
      </c>
      <c r="B31" s="46">
        <f t="shared" si="5"/>
        <v>570</v>
      </c>
      <c r="C31" s="23">
        <f>$B$4*(0.5)^(B31/$B$5)</f>
        <v>30.03389671882578</v>
      </c>
      <c r="D31" s="23">
        <f t="shared" si="0"/>
        <v>5.4803190344017185</v>
      </c>
      <c r="E31" s="10">
        <f t="shared" ca="1" si="1"/>
        <v>32</v>
      </c>
      <c r="F31" s="48">
        <f t="shared" ca="1" si="2"/>
        <v>5.6568542494923806</v>
      </c>
      <c r="G31" s="23">
        <f t="shared" ca="1" si="3"/>
        <v>3.4657359027997265</v>
      </c>
      <c r="H31" s="23">
        <f t="shared" ca="1" si="4"/>
        <v>0.17677669529663689</v>
      </c>
    </row>
    <row r="32" spans="1:8" x14ac:dyDescent="0.25">
      <c r="A32" s="47">
        <f t="shared" si="6"/>
        <v>20</v>
      </c>
      <c r="B32" s="46">
        <f t="shared" si="5"/>
        <v>600</v>
      </c>
      <c r="C32" s="23">
        <f>$B$4*(0.5)^(B32/$B$5)</f>
        <v>28.348223622634645</v>
      </c>
      <c r="D32" s="23">
        <f t="shared" si="0"/>
        <v>5.3243049896333554</v>
      </c>
      <c r="E32" s="10">
        <f t="shared" ca="1" si="1"/>
        <v>29</v>
      </c>
      <c r="F32" s="48">
        <f t="shared" ca="1" si="2"/>
        <v>5.3851648071345037</v>
      </c>
      <c r="G32" s="23">
        <f t="shared" ca="1" si="3"/>
        <v>3.3672958299864741</v>
      </c>
      <c r="H32" s="23">
        <f t="shared" ca="1" si="4"/>
        <v>0.18569533817705186</v>
      </c>
    </row>
    <row r="33" spans="1:8" x14ac:dyDescent="0.25">
      <c r="A33" s="47">
        <f t="shared" si="6"/>
        <v>21</v>
      </c>
      <c r="B33" s="46">
        <f t="shared" si="5"/>
        <v>630</v>
      </c>
      <c r="C33" s="23">
        <f>$B$4*(0.5)^(B33/$B$5)</f>
        <v>26.757160087561228</v>
      </c>
      <c r="D33" s="23">
        <f t="shared" si="0"/>
        <v>5.172732361872324</v>
      </c>
      <c r="E33" s="10">
        <f t="shared" ca="1" si="1"/>
        <v>35</v>
      </c>
      <c r="F33" s="48">
        <f t="shared" ca="1" si="2"/>
        <v>5.9160797830996161</v>
      </c>
      <c r="G33" s="23">
        <f t="shared" ca="1" si="3"/>
        <v>3.5553480614894135</v>
      </c>
      <c r="H33" s="23">
        <f t="shared" ca="1" si="4"/>
        <v>0.16903085094570333</v>
      </c>
    </row>
    <row r="34" spans="1:8" x14ac:dyDescent="0.25">
      <c r="A34" s="47">
        <f t="shared" si="6"/>
        <v>22</v>
      </c>
      <c r="B34" s="46">
        <f t="shared" si="5"/>
        <v>660</v>
      </c>
      <c r="C34" s="23">
        <f>$B$4*(0.5)^(B34/$B$5)</f>
        <v>25.255396086960896</v>
      </c>
      <c r="D34" s="23">
        <f t="shared" si="0"/>
        <v>5.0254747125978954</v>
      </c>
      <c r="E34" s="10">
        <f t="shared" ca="1" si="1"/>
        <v>29</v>
      </c>
      <c r="F34" s="48">
        <f t="shared" ca="1" si="2"/>
        <v>5.3851648071345037</v>
      </c>
      <c r="G34" s="23">
        <f t="shared" ca="1" si="3"/>
        <v>3.3672958299864741</v>
      </c>
      <c r="H34" s="23">
        <f t="shared" ca="1" si="4"/>
        <v>0.18569533817705186</v>
      </c>
    </row>
    <row r="35" spans="1:8" x14ac:dyDescent="0.25">
      <c r="A35" s="47">
        <f t="shared" si="6"/>
        <v>23</v>
      </c>
      <c r="B35" s="46">
        <f t="shared" si="5"/>
        <v>690</v>
      </c>
      <c r="C35" s="23">
        <f>$B$4*(0.5)^(B35/$B$5)</f>
        <v>23.837919623084144</v>
      </c>
      <c r="D35" s="23">
        <f t="shared" si="0"/>
        <v>4.8824092027485921</v>
      </c>
      <c r="E35" s="10">
        <f t="shared" ca="1" si="1"/>
        <v>31</v>
      </c>
      <c r="F35" s="48">
        <f t="shared" ca="1" si="2"/>
        <v>5.5677643628300215</v>
      </c>
      <c r="G35" s="23">
        <f t="shared" ca="1" si="3"/>
        <v>3.4339872044851463</v>
      </c>
      <c r="H35" s="23">
        <f t="shared" ca="1" si="4"/>
        <v>0.17960530202677488</v>
      </c>
    </row>
    <row r="36" spans="1:8" x14ac:dyDescent="0.25">
      <c r="A36" s="47">
        <f t="shared" si="6"/>
        <v>24</v>
      </c>
      <c r="B36" s="46">
        <f t="shared" si="5"/>
        <v>720</v>
      </c>
      <c r="C36" s="23">
        <f>$B$4*(0.5)^(B36/$B$5)</f>
        <v>22.5</v>
      </c>
      <c r="D36" s="23">
        <f t="shared" si="0"/>
        <v>4.7434164902525691</v>
      </c>
      <c r="E36" s="10">
        <f t="shared" ca="1" si="1"/>
        <v>21</v>
      </c>
      <c r="F36" s="48">
        <f t="shared" ca="1" si="2"/>
        <v>4.5825756949558398</v>
      </c>
      <c r="G36" s="23">
        <f t="shared" ca="1" si="3"/>
        <v>3.044522437723423</v>
      </c>
      <c r="H36" s="23">
        <f t="shared" ca="1" si="4"/>
        <v>0.21821789023599236</v>
      </c>
    </row>
    <row r="37" spans="1:8" x14ac:dyDescent="0.25">
      <c r="A37" s="47">
        <f t="shared" si="6"/>
        <v>25</v>
      </c>
      <c r="B37" s="46">
        <f t="shared" si="5"/>
        <v>750</v>
      </c>
      <c r="C37" s="23">
        <f>$B$4*(0.5)^(B37/$B$5)</f>
        <v>21.237172035338101</v>
      </c>
      <c r="D37" s="23">
        <f t="shared" si="0"/>
        <v>4.6083806304751027</v>
      </c>
      <c r="E37" s="10">
        <f t="shared" ca="1" si="1"/>
        <v>17</v>
      </c>
      <c r="F37" s="48">
        <f t="shared" ca="1" si="2"/>
        <v>4.1231056256176606</v>
      </c>
      <c r="G37" s="23">
        <f t="shared" ca="1" si="3"/>
        <v>2.8332133440562162</v>
      </c>
      <c r="H37" s="23">
        <f t="shared" ca="1" si="4"/>
        <v>0.24253562503633297</v>
      </c>
    </row>
    <row r="38" spans="1:8" x14ac:dyDescent="0.25">
      <c r="A38" s="47">
        <f t="shared" si="6"/>
        <v>26</v>
      </c>
      <c r="B38" s="46">
        <f t="shared" si="5"/>
        <v>780</v>
      </c>
      <c r="C38" s="23">
        <f>$B$4*(0.5)^(B38/$B$5)</f>
        <v>20.045221158157638</v>
      </c>
      <c r="D38" s="23">
        <f t="shared" si="0"/>
        <v>4.4771889795001547</v>
      </c>
      <c r="E38" s="10">
        <f t="shared" ca="1" si="1"/>
        <v>21</v>
      </c>
      <c r="F38" s="48">
        <f t="shared" ca="1" si="2"/>
        <v>4.5825756949558398</v>
      </c>
      <c r="G38" s="23">
        <f t="shared" ca="1" si="3"/>
        <v>3.044522437723423</v>
      </c>
      <c r="H38" s="23">
        <f t="shared" ca="1" si="4"/>
        <v>0.21821789023599236</v>
      </c>
    </row>
    <row r="39" spans="1:8" x14ac:dyDescent="0.25">
      <c r="A39" s="47">
        <f t="shared" si="6"/>
        <v>27</v>
      </c>
      <c r="B39" s="46">
        <f t="shared" si="5"/>
        <v>810</v>
      </c>
      <c r="C39" s="23">
        <f>$B$4*(0.5)^(B39/$B$5)</f>
        <v>18.920169343208578</v>
      </c>
      <c r="D39" s="23">
        <f t="shared" si="0"/>
        <v>4.3497321001653164</v>
      </c>
      <c r="E39" s="10">
        <f t="shared" ca="1" si="1"/>
        <v>21</v>
      </c>
      <c r="F39" s="48">
        <f t="shared" ca="1" si="2"/>
        <v>4.5825756949558398</v>
      </c>
      <c r="G39" s="23">
        <f t="shared" ca="1" si="3"/>
        <v>3.044522437723423</v>
      </c>
      <c r="H39" s="23">
        <f t="shared" ca="1" si="4"/>
        <v>0.21821789023599236</v>
      </c>
    </row>
    <row r="40" spans="1:8" x14ac:dyDescent="0.25">
      <c r="A40" s="47">
        <f t="shared" si="6"/>
        <v>28</v>
      </c>
      <c r="B40" s="46">
        <f t="shared" si="5"/>
        <v>840</v>
      </c>
      <c r="C40" s="23">
        <f>$B$4*(0.5)^(B40/$B$5)</f>
        <v>17.858261834642242</v>
      </c>
      <c r="D40" s="23">
        <f t="shared" si="0"/>
        <v>4.2259036707717605</v>
      </c>
      <c r="E40" s="10">
        <f t="shared" ca="1" si="1"/>
        <v>23</v>
      </c>
      <c r="F40" s="48">
        <f t="shared" ca="1" si="2"/>
        <v>4.7958315233127191</v>
      </c>
      <c r="G40" s="23">
        <f t="shared" ca="1" si="3"/>
        <v>3.1354942159291497</v>
      </c>
      <c r="H40" s="23">
        <f t="shared" ca="1" si="4"/>
        <v>0.20851441405707474</v>
      </c>
    </row>
    <row r="41" spans="1:8" x14ac:dyDescent="0.25">
      <c r="A41" s="47">
        <f t="shared" si="6"/>
        <v>29</v>
      </c>
      <c r="B41" s="46">
        <f t="shared" si="5"/>
        <v>870</v>
      </c>
      <c r="C41" s="23">
        <f>$B$4*(0.5)^(B41/$B$5)</f>
        <v>16.855954614862668</v>
      </c>
      <c r="D41" s="23">
        <f t="shared" si="0"/>
        <v>4.1056003963930374</v>
      </c>
      <c r="E41" s="10">
        <f t="shared" ca="1" si="1"/>
        <v>20</v>
      </c>
      <c r="F41" s="48">
        <f t="shared" ca="1" si="2"/>
        <v>4.4721359549995796</v>
      </c>
      <c r="G41" s="23">
        <f t="shared" ca="1" si="3"/>
        <v>2.9957322735539909</v>
      </c>
      <c r="H41" s="23">
        <f t="shared" ca="1" si="4"/>
        <v>0.22360679774997899</v>
      </c>
    </row>
    <row r="42" spans="1:8" x14ac:dyDescent="0.25">
      <c r="A42" s="47">
        <f t="shared" si="6"/>
        <v>30</v>
      </c>
      <c r="B42" s="46">
        <f t="shared" si="5"/>
        <v>900</v>
      </c>
      <c r="C42" s="23">
        <f>$B$4*(0.5)^(B42/$B$5)</f>
        <v>15.90990257669732</v>
      </c>
      <c r="D42" s="23">
        <f t="shared" si="0"/>
        <v>3.9887219227087414</v>
      </c>
      <c r="E42" s="10">
        <f t="shared" ca="1" si="1"/>
        <v>13</v>
      </c>
      <c r="F42" s="48">
        <f t="shared" ca="1" si="2"/>
        <v>3.6055512754639891</v>
      </c>
      <c r="G42" s="23">
        <f t="shared" ca="1" si="3"/>
        <v>2.5649493574615367</v>
      </c>
      <c r="H42" s="23">
        <f t="shared" ca="1" si="4"/>
        <v>0.27735009811261457</v>
      </c>
    </row>
    <row r="43" spans="1:8" x14ac:dyDescent="0.25">
      <c r="A43" s="47">
        <f t="shared" si="6"/>
        <v>31</v>
      </c>
      <c r="B43" s="46">
        <f t="shared" si="5"/>
        <v>930</v>
      </c>
      <c r="C43" s="23">
        <f>$B$4*(0.5)^(B43/$B$5)</f>
        <v>15.016948359412885</v>
      </c>
      <c r="D43" s="23">
        <f t="shared" si="0"/>
        <v>3.8751707522911665</v>
      </c>
      <c r="E43" s="10">
        <f t="shared" ca="1" si="1"/>
        <v>11</v>
      </c>
      <c r="F43" s="48">
        <f t="shared" ca="1" si="2"/>
        <v>3.3166247903553998</v>
      </c>
      <c r="G43" s="23">
        <f t="shared" ca="1" si="3"/>
        <v>2.3978952727983707</v>
      </c>
      <c r="H43" s="23">
        <f t="shared" ca="1" si="4"/>
        <v>0.30151134457776363</v>
      </c>
    </row>
    <row r="44" spans="1:8" x14ac:dyDescent="0.25">
      <c r="A44" s="47">
        <f t="shared" si="6"/>
        <v>32</v>
      </c>
      <c r="B44" s="46">
        <f t="shared" si="5"/>
        <v>960</v>
      </c>
      <c r="C44" s="23">
        <f>$B$4*(0.5)^(B44/$B$5)</f>
        <v>14.174111811317326</v>
      </c>
      <c r="D44" s="23">
        <f t="shared" si="0"/>
        <v>3.7648521632751168</v>
      </c>
      <c r="E44" s="10">
        <f t="shared" ca="1" si="1"/>
        <v>8</v>
      </c>
      <c r="F44" s="48">
        <f t="shared" ca="1" si="2"/>
        <v>2.8284271247461903</v>
      </c>
      <c r="G44" s="23">
        <f t="shared" ca="1" si="3"/>
        <v>2.0794415416798357</v>
      </c>
      <c r="H44" s="23">
        <f t="shared" ca="1" si="4"/>
        <v>0.35355339059327379</v>
      </c>
    </row>
    <row r="45" spans="1:8" x14ac:dyDescent="0.25">
      <c r="A45" s="47">
        <f t="shared" si="6"/>
        <v>33</v>
      </c>
      <c r="B45" s="46">
        <f t="shared" si="5"/>
        <v>990</v>
      </c>
      <c r="C45" s="23">
        <f>$B$4*(0.5)^(B45/$B$5)</f>
        <v>13.378580043780612</v>
      </c>
      <c r="D45" s="23">
        <f t="shared" si="0"/>
        <v>3.6576741303430262</v>
      </c>
      <c r="E45" s="10">
        <f t="shared" ca="1" si="1"/>
        <v>13</v>
      </c>
      <c r="F45" s="48">
        <f t="shared" ca="1" si="2"/>
        <v>3.6055512754639891</v>
      </c>
      <c r="G45" s="23">
        <f t="shared" ca="1" si="3"/>
        <v>2.5649493574615367</v>
      </c>
      <c r="H45" s="23">
        <f t="shared" ca="1" si="4"/>
        <v>0.27735009811261457</v>
      </c>
    </row>
    <row r="46" spans="1:8" x14ac:dyDescent="0.25">
      <c r="A46" s="47">
        <f t="shared" si="6"/>
        <v>34</v>
      </c>
      <c r="B46" s="46">
        <f t="shared" si="5"/>
        <v>1020</v>
      </c>
      <c r="C46" s="23">
        <f>$B$4*(0.5)^(B46/$B$5)</f>
        <v>12.627698043480446</v>
      </c>
      <c r="D46" s="23">
        <f t="shared" si="0"/>
        <v>3.5535472479594872</v>
      </c>
      <c r="E46" s="10">
        <f t="shared" ca="1" si="1"/>
        <v>20</v>
      </c>
      <c r="F46" s="48">
        <f ca="1">SQRT(E46)</f>
        <v>4.4721359549995796</v>
      </c>
      <c r="G46" s="23">
        <f t="shared" ca="1" si="3"/>
        <v>2.9957322735539909</v>
      </c>
      <c r="H46" s="23">
        <f t="shared" ca="1" si="4"/>
        <v>0.22360679774997899</v>
      </c>
    </row>
    <row r="47" spans="1:8" x14ac:dyDescent="0.25">
      <c r="A47" s="47">
        <f t="shared" si="6"/>
        <v>35</v>
      </c>
      <c r="B47" s="46">
        <f t="shared" si="5"/>
        <v>1050</v>
      </c>
      <c r="C47" s="23">
        <f>$B$4*(0.5)^(B47/$B$5)</f>
        <v>11.918959811542075</v>
      </c>
      <c r="D47" s="23">
        <f t="shared" si="0"/>
        <v>3.4523846557911351</v>
      </c>
      <c r="E47" s="10">
        <f t="shared" ca="1" si="1"/>
        <v>17</v>
      </c>
      <c r="F47" s="48">
        <f t="shared" ca="1" si="2"/>
        <v>4.1231056256176606</v>
      </c>
      <c r="G47" s="23">
        <f t="shared" ca="1" si="3"/>
        <v>2.8332133440562162</v>
      </c>
      <c r="H47" s="23">
        <f t="shared" ca="1" si="4"/>
        <v>0.24253562503633297</v>
      </c>
    </row>
    <row r="48" spans="1:8" x14ac:dyDescent="0.25">
      <c r="A48" s="47">
        <f t="shared" si="6"/>
        <v>36</v>
      </c>
      <c r="B48" s="46">
        <f t="shared" si="5"/>
        <v>1080</v>
      </c>
      <c r="C48" s="23">
        <f>$B$4*(0.5)^(B48/$B$5)</f>
        <v>11.25</v>
      </c>
      <c r="D48" s="23">
        <f t="shared" si="0"/>
        <v>3.3541019662496847</v>
      </c>
      <c r="E48" s="10">
        <f t="shared" ca="1" si="1"/>
        <v>11</v>
      </c>
      <c r="F48" s="48">
        <f t="shared" ca="1" si="2"/>
        <v>3.3166247903553998</v>
      </c>
      <c r="G48" s="23">
        <f t="shared" ca="1" si="3"/>
        <v>2.3978952727983707</v>
      </c>
      <c r="H48" s="23">
        <f t="shared" ca="1" si="4"/>
        <v>0.30151134457776363</v>
      </c>
    </row>
    <row r="49" spans="1:8" x14ac:dyDescent="0.25">
      <c r="A49" s="47">
        <f t="shared" si="6"/>
        <v>37</v>
      </c>
      <c r="B49" s="46">
        <f t="shared" si="5"/>
        <v>1110</v>
      </c>
      <c r="C49" s="23">
        <f>$B$4*(0.5)^(B49/$B$5)</f>
        <v>10.618586017669053</v>
      </c>
      <c r="D49" s="23">
        <f t="shared" si="0"/>
        <v>3.2586171940976825</v>
      </c>
      <c r="E49" s="10">
        <f t="shared" ca="1" si="1"/>
        <v>16</v>
      </c>
      <c r="F49" s="48">
        <f t="shared" ca="1" si="2"/>
        <v>4</v>
      </c>
      <c r="G49" s="23">
        <f t="shared" ca="1" si="3"/>
        <v>2.7725887222397811</v>
      </c>
      <c r="H49" s="23">
        <f t="shared" ca="1" si="4"/>
        <v>0.25</v>
      </c>
    </row>
    <row r="50" spans="1:8" x14ac:dyDescent="0.25">
      <c r="A50" s="47">
        <f t="shared" si="6"/>
        <v>38</v>
      </c>
      <c r="B50" s="46">
        <f t="shared" si="5"/>
        <v>1140</v>
      </c>
      <c r="C50" s="23">
        <f>$B$4*(0.5)^(B50/$B$5)</f>
        <v>10.022610579078821</v>
      </c>
      <c r="D50" s="23">
        <f t="shared" si="0"/>
        <v>3.1658506880582382</v>
      </c>
      <c r="E50" s="10">
        <f t="shared" ca="1" si="1"/>
        <v>9</v>
      </c>
      <c r="F50" s="48">
        <f t="shared" ca="1" si="2"/>
        <v>3</v>
      </c>
      <c r="G50" s="23">
        <f t="shared" ca="1" si="3"/>
        <v>2.1972245773362196</v>
      </c>
      <c r="H50" s="23">
        <f t="shared" ca="1" si="4"/>
        <v>0.33333333333333331</v>
      </c>
    </row>
    <row r="51" spans="1:8" x14ac:dyDescent="0.25">
      <c r="A51" s="47">
        <f t="shared" si="6"/>
        <v>39</v>
      </c>
      <c r="B51" s="46">
        <f t="shared" si="5"/>
        <v>1170</v>
      </c>
      <c r="C51" s="23">
        <f>$B$4*(0.5)^(B51/$B$5)</f>
        <v>9.4600846716042906</v>
      </c>
      <c r="D51" s="23">
        <f t="shared" si="0"/>
        <v>3.0757250643716989</v>
      </c>
      <c r="E51" s="10">
        <f t="shared" ca="1" si="1"/>
        <v>10</v>
      </c>
      <c r="F51" s="48">
        <f t="shared" ca="1" si="2"/>
        <v>3.1622776601683795</v>
      </c>
      <c r="G51" s="23">
        <f t="shared" ca="1" si="3"/>
        <v>2.3025850929940459</v>
      </c>
      <c r="H51" s="23">
        <f t="shared" ca="1" si="4"/>
        <v>0.31622776601683794</v>
      </c>
    </row>
    <row r="52" spans="1:8" x14ac:dyDescent="0.25">
      <c r="A52" s="47">
        <f t="shared" si="6"/>
        <v>40</v>
      </c>
      <c r="B52" s="46">
        <f t="shared" si="5"/>
        <v>1200</v>
      </c>
      <c r="C52" s="23">
        <f>$B$4*(0.5)^(B52/$B$5)</f>
        <v>8.9291309173211229</v>
      </c>
      <c r="D52" s="23">
        <f t="shared" si="0"/>
        <v>2.9881651422438358</v>
      </c>
      <c r="E52" s="10">
        <f t="shared" ca="1" si="1"/>
        <v>11</v>
      </c>
      <c r="F52" s="48">
        <f t="shared" ca="1" si="2"/>
        <v>3.3166247903553998</v>
      </c>
      <c r="G52" s="23">
        <f t="shared" ca="1" si="3"/>
        <v>2.3978952727983707</v>
      </c>
      <c r="H52" s="23">
        <f t="shared" ca="1" si="4"/>
        <v>0.30151134457776363</v>
      </c>
    </row>
    <row r="53" spans="1:8" x14ac:dyDescent="0.25">
      <c r="A53" s="47">
        <f t="shared" si="6"/>
        <v>41</v>
      </c>
      <c r="B53" s="46">
        <f t="shared" si="5"/>
        <v>1230</v>
      </c>
      <c r="C53" s="23">
        <f>$B$4*(0.5)^(B53/$B$5)</f>
        <v>8.4279773074313358</v>
      </c>
      <c r="D53" s="23">
        <f t="shared" si="0"/>
        <v>2.903097881131695</v>
      </c>
      <c r="E53" s="10">
        <f t="shared" ca="1" si="1"/>
        <v>8</v>
      </c>
      <c r="F53" s="48">
        <f t="shared" ca="1" si="2"/>
        <v>2.8284271247461903</v>
      </c>
      <c r="G53" s="23">
        <f t="shared" ca="1" si="3"/>
        <v>2.0794415416798357</v>
      </c>
      <c r="H53" s="23">
        <f t="shared" ca="1" si="4"/>
        <v>0.35355339059327379</v>
      </c>
    </row>
    <row r="54" spans="1:8" x14ac:dyDescent="0.25">
      <c r="A54" s="47">
        <f t="shared" si="6"/>
        <v>42</v>
      </c>
      <c r="B54" s="46">
        <f t="shared" si="5"/>
        <v>1260</v>
      </c>
      <c r="C54" s="23">
        <f>$B$4*(0.5)^(B54/$B$5)</f>
        <v>7.9549512883486599</v>
      </c>
      <c r="D54" s="23">
        <f t="shared" si="0"/>
        <v>2.8204523198147951</v>
      </c>
      <c r="E54" s="10">
        <f t="shared" ca="1" si="1"/>
        <v>10</v>
      </c>
      <c r="F54" s="48">
        <f t="shared" ca="1" si="2"/>
        <v>3.1622776601683795</v>
      </c>
      <c r="G54" s="23">
        <f t="shared" ca="1" si="3"/>
        <v>2.3025850929940459</v>
      </c>
      <c r="H54" s="23">
        <f t="shared" ca="1" si="4"/>
        <v>0.31622776601683794</v>
      </c>
    </row>
    <row r="55" spans="1:8" x14ac:dyDescent="0.25">
      <c r="A55" s="47">
        <f t="shared" si="6"/>
        <v>43</v>
      </c>
      <c r="B55" s="46">
        <f t="shared" si="5"/>
        <v>1290</v>
      </c>
      <c r="C55" s="23">
        <f>$B$4*(0.5)^(B55/$B$5)</f>
        <v>7.5084741797064432</v>
      </c>
      <c r="D55" s="23">
        <f t="shared" si="0"/>
        <v>2.7401595172008588</v>
      </c>
      <c r="E55" s="10">
        <f t="shared" ca="1" si="1"/>
        <v>10</v>
      </c>
      <c r="F55" s="48">
        <f t="shared" ca="1" si="2"/>
        <v>3.1622776601683795</v>
      </c>
      <c r="G55" s="23">
        <f t="shared" ca="1" si="3"/>
        <v>2.3025850929940459</v>
      </c>
      <c r="H55" s="23">
        <f t="shared" ca="1" si="4"/>
        <v>0.31622776601683794</v>
      </c>
    </row>
    <row r="56" spans="1:8" x14ac:dyDescent="0.25">
      <c r="A56" s="47">
        <f t="shared" si="6"/>
        <v>44</v>
      </c>
      <c r="B56" s="46">
        <f t="shared" si="5"/>
        <v>1320</v>
      </c>
      <c r="C56" s="23">
        <f>$B$4*(0.5)^(B56/$B$5)</f>
        <v>7.0870559056586631</v>
      </c>
      <c r="D56" s="23">
        <f t="shared" si="0"/>
        <v>2.6621524948166781</v>
      </c>
      <c r="E56" s="10">
        <f t="shared" ca="1" si="1"/>
        <v>8</v>
      </c>
      <c r="F56" s="48">
        <f t="shared" ca="1" si="2"/>
        <v>2.8284271247461903</v>
      </c>
      <c r="G56" s="23">
        <f t="shared" ca="1" si="3"/>
        <v>2.0794415416798357</v>
      </c>
      <c r="H56" s="23">
        <f t="shared" ca="1" si="4"/>
        <v>0.35355339059327379</v>
      </c>
    </row>
    <row r="57" spans="1:8" x14ac:dyDescent="0.25">
      <c r="A57" s="47">
        <f t="shared" si="6"/>
        <v>45</v>
      </c>
      <c r="B57" s="46">
        <f t="shared" si="5"/>
        <v>1350</v>
      </c>
      <c r="C57" s="23">
        <f>$B$4*(0.5)^(B57/$B$5)</f>
        <v>6.6892900218903071</v>
      </c>
      <c r="D57" s="23">
        <f t="shared" si="0"/>
        <v>2.586366180936162</v>
      </c>
      <c r="E57" s="10">
        <f t="shared" ca="1" si="1"/>
        <v>8</v>
      </c>
      <c r="F57" s="48">
        <f t="shared" ca="1" si="2"/>
        <v>2.8284271247461903</v>
      </c>
      <c r="G57" s="23">
        <f t="shared" ca="1" si="3"/>
        <v>2.0794415416798357</v>
      </c>
      <c r="H57" s="23">
        <f t="shared" ca="1" si="4"/>
        <v>0.35355339059327379</v>
      </c>
    </row>
    <row r="58" spans="1:8" x14ac:dyDescent="0.25">
      <c r="A58" s="47">
        <f t="shared" si="6"/>
        <v>46</v>
      </c>
      <c r="B58" s="46">
        <f t="shared" si="5"/>
        <v>1380</v>
      </c>
      <c r="C58" s="23">
        <f>$B$4*(0.5)^(B58/$B$5)</f>
        <v>6.3138490217402232</v>
      </c>
      <c r="D58" s="23">
        <f t="shared" si="0"/>
        <v>2.5127373562989472</v>
      </c>
      <c r="E58" s="10">
        <f t="shared" ca="1" si="1"/>
        <v>9</v>
      </c>
      <c r="F58" s="48">
        <f t="shared" ca="1" si="2"/>
        <v>3</v>
      </c>
      <c r="G58" s="23">
        <f t="shared" ca="1" si="3"/>
        <v>2.1972245773362196</v>
      </c>
      <c r="H58" s="23">
        <f t="shared" ca="1" si="4"/>
        <v>0.33333333333333331</v>
      </c>
    </row>
    <row r="59" spans="1:8" x14ac:dyDescent="0.25">
      <c r="A59" s="47">
        <f t="shared" si="6"/>
        <v>47</v>
      </c>
      <c r="B59" s="46">
        <f t="shared" si="5"/>
        <v>1410</v>
      </c>
      <c r="C59" s="23">
        <f>$B$4*(0.5)^(B59/$B$5)</f>
        <v>5.9594799057710377</v>
      </c>
      <c r="D59" s="23">
        <f t="shared" si="0"/>
        <v>2.4412046013742965</v>
      </c>
      <c r="E59" s="10">
        <f t="shared" ca="1" si="1"/>
        <v>7</v>
      </c>
      <c r="F59" s="48">
        <f t="shared" ca="1" si="2"/>
        <v>2.6457513110645907</v>
      </c>
      <c r="G59" s="23">
        <f t="shared" ca="1" si="3"/>
        <v>1.9459101490553132</v>
      </c>
      <c r="H59" s="23">
        <f t="shared" ca="1" si="4"/>
        <v>0.37796447300922725</v>
      </c>
    </row>
    <row r="60" spans="1:8" x14ac:dyDescent="0.25">
      <c r="A60" s="47">
        <f t="shared" si="6"/>
        <v>48</v>
      </c>
      <c r="B60" s="46">
        <f t="shared" si="5"/>
        <v>1440</v>
      </c>
      <c r="C60" s="23">
        <f>$B$4*(0.5)^(B60/$B$5)</f>
        <v>5.625</v>
      </c>
      <c r="D60" s="23">
        <f t="shared" si="0"/>
        <v>2.3717082451262845</v>
      </c>
      <c r="E60" s="10">
        <f t="shared" ca="1" si="1"/>
        <v>7</v>
      </c>
      <c r="F60" s="48">
        <f t="shared" ca="1" si="2"/>
        <v>2.6457513110645907</v>
      </c>
      <c r="G60" s="23">
        <f t="shared" ca="1" si="3"/>
        <v>1.9459101490553132</v>
      </c>
      <c r="H60" s="23">
        <f t="shared" ca="1" si="4"/>
        <v>0.37796447300922725</v>
      </c>
    </row>
    <row r="61" spans="1:8" x14ac:dyDescent="0.25">
      <c r="A61" s="47">
        <f t="shared" si="6"/>
        <v>49</v>
      </c>
      <c r="B61" s="46">
        <f t="shared" si="5"/>
        <v>1470</v>
      </c>
      <c r="C61" s="23">
        <f>$B$4*(0.5)^(B61/$B$5)</f>
        <v>5.309293008834528</v>
      </c>
      <c r="D61" s="23">
        <f t="shared" si="0"/>
        <v>2.3041903152375518</v>
      </c>
      <c r="E61" s="10">
        <f t="shared" ca="1" si="1"/>
        <v>2</v>
      </c>
      <c r="F61" s="48">
        <f t="shared" ca="1" si="2"/>
        <v>1.4142135623730951</v>
      </c>
      <c r="G61" s="23">
        <f t="shared" ca="1" si="3"/>
        <v>0.69314718055994529</v>
      </c>
      <c r="H61" s="23">
        <f t="shared" ca="1" si="4"/>
        <v>0.70710678118654757</v>
      </c>
    </row>
    <row r="62" spans="1:8" x14ac:dyDescent="0.25">
      <c r="A62" s="47">
        <f t="shared" si="6"/>
        <v>50</v>
      </c>
      <c r="B62" s="46">
        <f t="shared" si="5"/>
        <v>1500</v>
      </c>
      <c r="C62" s="23">
        <f>$B$4*(0.5)^(B62/$B$5)</f>
        <v>5.0113052895394077</v>
      </c>
      <c r="D62" s="23">
        <f t="shared" si="0"/>
        <v>2.2385944897500769</v>
      </c>
      <c r="E62" s="10">
        <f t="shared" ca="1" si="1"/>
        <v>8</v>
      </c>
      <c r="F62" s="48">
        <f t="shared" ca="1" si="2"/>
        <v>2.8284271247461903</v>
      </c>
      <c r="G62" s="23">
        <f t="shared" ca="1" si="3"/>
        <v>2.0794415416798357</v>
      </c>
      <c r="H62" s="23">
        <f t="shared" ca="1" si="4"/>
        <v>0.35355339059327379</v>
      </c>
    </row>
  </sheetData>
  <mergeCells count="2"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680-DB12-4713-AD7E-C9A7A2248375}">
  <dimension ref="A6:J83"/>
  <sheetViews>
    <sheetView tabSelected="1" workbookViewId="0">
      <selection activeCell="M12" sqref="M12"/>
    </sheetView>
  </sheetViews>
  <sheetFormatPr defaultRowHeight="15" x14ac:dyDescent="0.25"/>
  <cols>
    <col min="1" max="1" width="9.28515625" bestFit="1" customWidth="1"/>
    <col min="2" max="4" width="14" style="39" customWidth="1"/>
    <col min="5" max="5" width="15" customWidth="1"/>
    <col min="6" max="9" width="9.28515625" bestFit="1" customWidth="1"/>
    <col min="10" max="10" width="19" customWidth="1"/>
  </cols>
  <sheetData>
    <row r="6" spans="1:10" ht="5.0999999999999996" customHeight="1" thickBot="1" x14ac:dyDescent="0.3">
      <c r="A6" s="15"/>
      <c r="B6" s="50"/>
      <c r="C6" s="50"/>
      <c r="D6" s="50"/>
      <c r="E6" s="15"/>
    </row>
    <row r="7" spans="1:10" ht="5.0999999999999996" customHeight="1" thickBot="1" x14ac:dyDescent="0.3">
      <c r="A7" s="17"/>
      <c r="B7" s="51"/>
      <c r="C7" s="51"/>
      <c r="D7" s="51"/>
      <c r="E7" s="17"/>
    </row>
    <row r="8" spans="1:10" ht="5.0999999999999996" customHeight="1" x14ac:dyDescent="0.25">
      <c r="A8" s="16"/>
      <c r="B8" s="52"/>
      <c r="C8" s="52"/>
      <c r="D8" s="52"/>
      <c r="E8" s="16"/>
    </row>
    <row r="9" spans="1:10" ht="21" x14ac:dyDescent="0.35">
      <c r="A9" s="12" t="s">
        <v>2</v>
      </c>
      <c r="B9" s="53" t="s">
        <v>4</v>
      </c>
      <c r="C9" s="53" t="s">
        <v>35</v>
      </c>
      <c r="D9" s="53" t="s">
        <v>36</v>
      </c>
      <c r="E9" s="12" t="s">
        <v>3</v>
      </c>
      <c r="G9" s="12" t="s">
        <v>18</v>
      </c>
    </row>
    <row r="10" spans="1:10" ht="5.0999999999999996" customHeight="1" thickBot="1" x14ac:dyDescent="0.3">
      <c r="A10" s="13"/>
      <c r="B10" s="54"/>
      <c r="C10" s="54"/>
      <c r="D10" s="54"/>
      <c r="E10" s="13"/>
    </row>
    <row r="11" spans="1:10" ht="5.0999999999999996" customHeight="1" x14ac:dyDescent="0.25">
      <c r="A11" s="14"/>
      <c r="B11" s="55"/>
      <c r="C11" s="55"/>
      <c r="D11" s="55"/>
      <c r="E11" s="14"/>
    </row>
    <row r="12" spans="1:10" ht="16.5" x14ac:dyDescent="0.25">
      <c r="A12" s="10">
        <f>'sample data'!A12</f>
        <v>0</v>
      </c>
      <c r="B12" s="47">
        <f ca="1">'sample data'!E12</f>
        <v>86</v>
      </c>
      <c r="C12" s="47">
        <f ca="1">SQRT(B12)</f>
        <v>9.2736184954957039</v>
      </c>
      <c r="D12" s="27">
        <f ca="1">1/C12^2</f>
        <v>1.1627906976744186E-2</v>
      </c>
      <c r="E12" s="23">
        <f>'sample data'!B12</f>
        <v>0</v>
      </c>
      <c r="G12" s="25">
        <f ca="1">'linest fit'!$C$9*'dependent independent values'!E12+'linest fit'!$D$9</f>
        <v>87.305555555555557</v>
      </c>
      <c r="I12" s="26">
        <f t="shared" ref="I12" ca="1" si="0">B12-G12</f>
        <v>-1.3055555555555571</v>
      </c>
      <c r="J12" s="26">
        <f t="shared" ref="J12:J21" ca="1" si="1">I12^2</f>
        <v>1.7044753086419795</v>
      </c>
    </row>
    <row r="13" spans="1:10" ht="16.5" x14ac:dyDescent="0.25">
      <c r="A13" s="10">
        <f>'sample data'!A13</f>
        <v>1</v>
      </c>
      <c r="B13" s="47">
        <f ca="1">'sample data'!E13</f>
        <v>77</v>
      </c>
      <c r="C13" s="47">
        <f t="shared" ref="C13:C62" ca="1" si="2">SQRT(B13)</f>
        <v>8.7749643873921226</v>
      </c>
      <c r="D13" s="27">
        <f t="shared" ref="D13:D62" ca="1" si="3">1/C13^2</f>
        <v>1.2987012987012984E-2</v>
      </c>
      <c r="E13" s="23">
        <f>'sample data'!B13</f>
        <v>30</v>
      </c>
      <c r="G13" s="25">
        <f ca="1">'linest fit'!$C$9*'dependent independent values'!E13+'linest fit'!$D$9</f>
        <v>83.555555555555557</v>
      </c>
      <c r="I13" s="26">
        <f ca="1">B13-G13</f>
        <v>-6.5555555555555571</v>
      </c>
      <c r="J13" s="26">
        <f ca="1">I13^2</f>
        <v>42.975308641975332</v>
      </c>
    </row>
    <row r="14" spans="1:10" ht="16.5" x14ac:dyDescent="0.25">
      <c r="A14" s="10">
        <f>'sample data'!A14</f>
        <v>2</v>
      </c>
      <c r="B14" s="47">
        <f ca="1">'sample data'!E14</f>
        <v>68</v>
      </c>
      <c r="C14" s="47">
        <f t="shared" ca="1" si="2"/>
        <v>8.2462112512353212</v>
      </c>
      <c r="D14" s="27">
        <f t="shared" ca="1" si="3"/>
        <v>1.4705882352941176E-2</v>
      </c>
      <c r="E14" s="23">
        <f>'sample data'!B14</f>
        <v>60</v>
      </c>
      <c r="G14" s="25">
        <f ca="1">'linest fit'!$C$9*'dependent independent values'!E14+'linest fit'!$D$9</f>
        <v>79.805555555555557</v>
      </c>
      <c r="I14" s="26">
        <f t="shared" ref="I14:I21" ca="1" si="4">B14-G14</f>
        <v>-11.805555555555557</v>
      </c>
      <c r="J14" s="26">
        <f t="shared" ca="1" si="1"/>
        <v>139.37114197530869</v>
      </c>
    </row>
    <row r="15" spans="1:10" ht="16.5" x14ac:dyDescent="0.25">
      <c r="A15" s="10">
        <f>'sample data'!A15</f>
        <v>3</v>
      </c>
      <c r="B15" s="47">
        <f ca="1">'sample data'!E15</f>
        <v>90</v>
      </c>
      <c r="C15" s="47">
        <f t="shared" ca="1" si="2"/>
        <v>9.4868329805051381</v>
      </c>
      <c r="D15" s="27">
        <f t="shared" ca="1" si="3"/>
        <v>1.1111111111111112E-2</v>
      </c>
      <c r="E15" s="23">
        <f>'sample data'!B15</f>
        <v>90</v>
      </c>
      <c r="F15" s="18"/>
      <c r="G15" s="25">
        <f ca="1">'linest fit'!$C$9*'dependent independent values'!E15+'linest fit'!$D$9</f>
        <v>76.055555555555557</v>
      </c>
      <c r="H15" s="18"/>
      <c r="I15" s="26">
        <f t="shared" ca="1" si="4"/>
        <v>13.944444444444443</v>
      </c>
      <c r="J15" s="26">
        <f t="shared" ca="1" si="1"/>
        <v>194.44753086419749</v>
      </c>
    </row>
    <row r="16" spans="1:10" ht="16.5" x14ac:dyDescent="0.25">
      <c r="A16" s="10">
        <f>'sample data'!A16</f>
        <v>4</v>
      </c>
      <c r="B16" s="47">
        <f ca="1">'sample data'!E16</f>
        <v>75</v>
      </c>
      <c r="C16" s="47">
        <f t="shared" ca="1" si="2"/>
        <v>8.6602540378443873</v>
      </c>
      <c r="D16" s="27">
        <f t="shared" ca="1" si="3"/>
        <v>1.3333333333333331E-2</v>
      </c>
      <c r="E16" s="23">
        <f>'sample data'!B16</f>
        <v>120</v>
      </c>
      <c r="F16" s="18"/>
      <c r="G16" s="25">
        <f ca="1">'linest fit'!$C$9*'dependent independent values'!E16+'linest fit'!$D$9</f>
        <v>72.305555555555557</v>
      </c>
      <c r="H16" s="18"/>
      <c r="I16" s="26">
        <f t="shared" ca="1" si="4"/>
        <v>2.6944444444444429</v>
      </c>
      <c r="J16" s="26">
        <f t="shared" ca="1" si="1"/>
        <v>7.260030864197522</v>
      </c>
    </row>
    <row r="17" spans="1:10" ht="16.5" x14ac:dyDescent="0.25">
      <c r="A17" s="10">
        <f>'sample data'!A17</f>
        <v>5</v>
      </c>
      <c r="B17" s="47">
        <f ca="1">'sample data'!E17</f>
        <v>69</v>
      </c>
      <c r="C17" s="47">
        <f t="shared" ca="1" si="2"/>
        <v>8.3066238629180749</v>
      </c>
      <c r="D17" s="27">
        <f t="shared" ca="1" si="3"/>
        <v>1.4492753623188406E-2</v>
      </c>
      <c r="E17" s="23">
        <f>'sample data'!B17</f>
        <v>150</v>
      </c>
      <c r="F17" s="18"/>
      <c r="G17" s="25">
        <f ca="1">'linest fit'!$C$9*'dependent independent values'!E17+'linest fit'!$D$9</f>
        <v>68.555555555555557</v>
      </c>
      <c r="H17" s="18"/>
      <c r="I17" s="26">
        <f t="shared" ca="1" si="4"/>
        <v>0.44444444444444287</v>
      </c>
      <c r="J17" s="26">
        <f t="shared" ca="1" si="1"/>
        <v>0.19753086419752947</v>
      </c>
    </row>
    <row r="18" spans="1:10" ht="16.5" x14ac:dyDescent="0.25">
      <c r="A18" s="10">
        <f>'sample data'!A18</f>
        <v>6</v>
      </c>
      <c r="B18" s="47">
        <f ca="1">'sample data'!E18</f>
        <v>82</v>
      </c>
      <c r="C18" s="47">
        <f t="shared" ca="1" si="2"/>
        <v>9.0553851381374173</v>
      </c>
      <c r="D18" s="27">
        <f t="shared" ca="1" si="3"/>
        <v>1.2195121951219511E-2</v>
      </c>
      <c r="E18" s="23">
        <f>'sample data'!B18</f>
        <v>180</v>
      </c>
      <c r="G18" s="25">
        <f ca="1">'linest fit'!$C$9*'dependent independent values'!E18+'linest fit'!$D$9</f>
        <v>64.805555555555557</v>
      </c>
      <c r="I18" s="26">
        <f t="shared" ca="1" si="4"/>
        <v>17.194444444444443</v>
      </c>
      <c r="J18" s="26">
        <f t="shared" ca="1" si="1"/>
        <v>295.64891975308637</v>
      </c>
    </row>
    <row r="19" spans="1:10" ht="16.5" x14ac:dyDescent="0.25">
      <c r="A19" s="10">
        <f>'sample data'!A19</f>
        <v>7</v>
      </c>
      <c r="B19" s="47">
        <f ca="1">'sample data'!E19</f>
        <v>52</v>
      </c>
      <c r="C19" s="47">
        <f t="shared" ca="1" si="2"/>
        <v>7.2111025509279782</v>
      </c>
      <c r="D19" s="27">
        <f t="shared" ca="1" si="3"/>
        <v>1.9230769230769232E-2</v>
      </c>
      <c r="E19" s="23">
        <f>'sample data'!B19</f>
        <v>210</v>
      </c>
      <c r="G19" s="25">
        <f ca="1">'linest fit'!$C$9*'dependent independent values'!E19+'linest fit'!$D$9</f>
        <v>61.055555555555557</v>
      </c>
      <c r="I19" s="26">
        <f t="shared" ca="1" si="4"/>
        <v>-9.0555555555555571</v>
      </c>
      <c r="J19" s="26">
        <f t="shared" ca="1" si="1"/>
        <v>82.003086419753117</v>
      </c>
    </row>
    <row r="20" spans="1:10" ht="16.5" x14ac:dyDescent="0.25">
      <c r="A20" s="10">
        <f>'sample data'!A20</f>
        <v>8</v>
      </c>
      <c r="B20" s="47">
        <f ca="1">'sample data'!E20</f>
        <v>60</v>
      </c>
      <c r="C20" s="47">
        <f t="shared" ca="1" si="2"/>
        <v>7.745966692414834</v>
      </c>
      <c r="D20" s="27">
        <f t="shared" ca="1" si="3"/>
        <v>1.6666666666666663E-2</v>
      </c>
      <c r="E20" s="23">
        <f>'sample data'!B20</f>
        <v>240</v>
      </c>
      <c r="G20" s="25">
        <f ca="1">'linest fit'!$C$9*'dependent independent values'!E20+'linest fit'!$D$9</f>
        <v>57.305555555555557</v>
      </c>
      <c r="I20" s="26">
        <f t="shared" ca="1" si="4"/>
        <v>2.6944444444444429</v>
      </c>
      <c r="J20" s="26">
        <f t="shared" ca="1" si="1"/>
        <v>7.260030864197522</v>
      </c>
    </row>
    <row r="21" spans="1:10" ht="16.5" x14ac:dyDescent="0.25">
      <c r="A21" s="10">
        <f>'sample data'!A21</f>
        <v>9</v>
      </c>
      <c r="B21" s="47">
        <f ca="1">'sample data'!E21</f>
        <v>44</v>
      </c>
      <c r="C21" s="47">
        <f t="shared" ca="1" si="2"/>
        <v>6.6332495807107996</v>
      </c>
      <c r="D21" s="27">
        <f t="shared" ca="1" si="3"/>
        <v>2.2727272727272728E-2</v>
      </c>
      <c r="E21" s="23">
        <f>'sample data'!B21</f>
        <v>270</v>
      </c>
      <c r="G21" s="25">
        <f ca="1">'linest fit'!$C$9*'dependent independent values'!E21+'linest fit'!$D$9</f>
        <v>53.555555555555564</v>
      </c>
      <c r="I21" s="26">
        <f t="shared" ca="1" si="4"/>
        <v>-9.5555555555555642</v>
      </c>
      <c r="J21" s="26">
        <f t="shared" ca="1" si="1"/>
        <v>91.308641975308802</v>
      </c>
    </row>
    <row r="22" spans="1:10" ht="16.5" x14ac:dyDescent="0.25">
      <c r="A22" s="10">
        <f>'sample data'!A22</f>
        <v>10</v>
      </c>
      <c r="B22" s="47">
        <f ca="1">'sample data'!E22</f>
        <v>48</v>
      </c>
      <c r="C22" s="47">
        <f t="shared" ca="1" si="2"/>
        <v>6.9282032302755088</v>
      </c>
      <c r="D22" s="27">
        <f t="shared" ca="1" si="3"/>
        <v>2.0833333333333336E-2</v>
      </c>
    </row>
    <row r="23" spans="1:10" ht="16.5" x14ac:dyDescent="0.25">
      <c r="A23" s="10">
        <f>'sample data'!A23</f>
        <v>11</v>
      </c>
      <c r="B23" s="47">
        <f ca="1">'sample data'!E23</f>
        <v>44</v>
      </c>
      <c r="C23" s="47">
        <f t="shared" ca="1" si="2"/>
        <v>6.6332495807107996</v>
      </c>
      <c r="D23" s="27">
        <f t="shared" ca="1" si="3"/>
        <v>2.2727272727272728E-2</v>
      </c>
    </row>
    <row r="24" spans="1:10" ht="16.5" x14ac:dyDescent="0.25">
      <c r="A24" s="10">
        <f>'sample data'!A24</f>
        <v>12</v>
      </c>
      <c r="B24" s="47">
        <f ca="1">'sample data'!E24</f>
        <v>50</v>
      </c>
      <c r="C24" s="47">
        <f t="shared" ca="1" si="2"/>
        <v>7.0710678118654755</v>
      </c>
      <c r="D24" s="27">
        <f t="shared" ca="1" si="3"/>
        <v>1.9999999999999997E-2</v>
      </c>
    </row>
    <row r="25" spans="1:10" ht="16.5" x14ac:dyDescent="0.25">
      <c r="A25" s="10">
        <f>'sample data'!A25</f>
        <v>13</v>
      </c>
      <c r="B25" s="47">
        <f ca="1">'sample data'!E25</f>
        <v>39</v>
      </c>
      <c r="C25" s="47">
        <f t="shared" ca="1" si="2"/>
        <v>6.2449979983983983</v>
      </c>
      <c r="D25" s="27">
        <f t="shared" ca="1" si="3"/>
        <v>2.564102564102564E-2</v>
      </c>
    </row>
    <row r="26" spans="1:10" ht="16.5" x14ac:dyDescent="0.25">
      <c r="A26" s="10">
        <f>'sample data'!A26</f>
        <v>14</v>
      </c>
      <c r="B26" s="47">
        <f ca="1">'sample data'!E26</f>
        <v>43</v>
      </c>
      <c r="C26" s="47">
        <f t="shared" ca="1" si="2"/>
        <v>6.5574385243020004</v>
      </c>
      <c r="D26" s="27">
        <f t="shared" ca="1" si="3"/>
        <v>2.3255813953488375E-2</v>
      </c>
    </row>
    <row r="27" spans="1:10" ht="16.5" x14ac:dyDescent="0.25">
      <c r="A27" s="10">
        <f>'sample data'!A27</f>
        <v>15</v>
      </c>
      <c r="B27" s="47">
        <f ca="1">'sample data'!E27</f>
        <v>40</v>
      </c>
      <c r="C27" s="47">
        <f t="shared" ca="1" si="2"/>
        <v>6.324555320336759</v>
      </c>
      <c r="D27" s="27">
        <f t="shared" ca="1" si="3"/>
        <v>2.4999999999999994E-2</v>
      </c>
    </row>
    <row r="28" spans="1:10" ht="16.5" x14ac:dyDescent="0.25">
      <c r="A28" s="10">
        <f>'sample data'!A28</f>
        <v>16</v>
      </c>
      <c r="B28" s="47">
        <f ca="1">'sample data'!E28</f>
        <v>35</v>
      </c>
      <c r="C28" s="47">
        <f t="shared" ca="1" si="2"/>
        <v>5.9160797830996161</v>
      </c>
      <c r="D28" s="27">
        <f t="shared" ca="1" si="3"/>
        <v>2.8571428571428571E-2</v>
      </c>
    </row>
    <row r="29" spans="1:10" ht="16.5" x14ac:dyDescent="0.25">
      <c r="A29" s="10">
        <f>'sample data'!A29</f>
        <v>17</v>
      </c>
      <c r="B29" s="47">
        <f ca="1">'sample data'!E29</f>
        <v>33</v>
      </c>
      <c r="C29" s="47">
        <f t="shared" ca="1" si="2"/>
        <v>5.7445626465380286</v>
      </c>
      <c r="D29" s="27">
        <f t="shared" ca="1" si="3"/>
        <v>3.0303030303030304E-2</v>
      </c>
    </row>
    <row r="30" spans="1:10" ht="16.5" x14ac:dyDescent="0.25">
      <c r="A30" s="10">
        <f>'sample data'!A30</f>
        <v>18</v>
      </c>
      <c r="B30" s="47">
        <f ca="1">'sample data'!E30</f>
        <v>25</v>
      </c>
      <c r="C30" s="47">
        <f t="shared" ca="1" si="2"/>
        <v>5</v>
      </c>
      <c r="D30" s="27">
        <f t="shared" ca="1" si="3"/>
        <v>0.04</v>
      </c>
    </row>
    <row r="31" spans="1:10" ht="16.5" x14ac:dyDescent="0.25">
      <c r="A31" s="10">
        <f>'sample data'!A31</f>
        <v>19</v>
      </c>
      <c r="B31" s="47">
        <f ca="1">'sample data'!E31</f>
        <v>32</v>
      </c>
      <c r="C31" s="47">
        <f t="shared" ca="1" si="2"/>
        <v>5.6568542494923806</v>
      </c>
      <c r="D31" s="27">
        <f t="shared" ca="1" si="3"/>
        <v>3.1249999999999993E-2</v>
      </c>
    </row>
    <row r="32" spans="1:10" ht="16.5" x14ac:dyDescent="0.25">
      <c r="A32" s="10">
        <f>'sample data'!A32</f>
        <v>20</v>
      </c>
      <c r="B32" s="47">
        <f ca="1">'sample data'!E32</f>
        <v>29</v>
      </c>
      <c r="C32" s="47">
        <f t="shared" ca="1" si="2"/>
        <v>5.3851648071345037</v>
      </c>
      <c r="D32" s="27">
        <f t="shared" ca="1" si="3"/>
        <v>3.4482758620689662E-2</v>
      </c>
    </row>
    <row r="33" spans="1:4" ht="16.5" x14ac:dyDescent="0.25">
      <c r="A33" s="10">
        <f>'sample data'!A33</f>
        <v>21</v>
      </c>
      <c r="B33" s="47">
        <f ca="1">'sample data'!E33</f>
        <v>35</v>
      </c>
      <c r="C33" s="47">
        <f t="shared" ca="1" si="2"/>
        <v>5.9160797830996161</v>
      </c>
      <c r="D33" s="27">
        <f t="shared" ca="1" si="3"/>
        <v>2.8571428571428571E-2</v>
      </c>
    </row>
    <row r="34" spans="1:4" ht="16.5" x14ac:dyDescent="0.25">
      <c r="A34" s="10">
        <f>'sample data'!A34</f>
        <v>22</v>
      </c>
      <c r="B34" s="47">
        <f ca="1">'sample data'!E34</f>
        <v>29</v>
      </c>
      <c r="C34" s="47">
        <f t="shared" ca="1" si="2"/>
        <v>5.3851648071345037</v>
      </c>
      <c r="D34" s="27">
        <f t="shared" ca="1" si="3"/>
        <v>3.4482758620689662E-2</v>
      </c>
    </row>
    <row r="35" spans="1:4" ht="16.5" x14ac:dyDescent="0.25">
      <c r="A35" s="10">
        <f>'sample data'!A35</f>
        <v>23</v>
      </c>
      <c r="B35" s="47">
        <f ca="1">'sample data'!E35</f>
        <v>31</v>
      </c>
      <c r="C35" s="47">
        <f t="shared" ca="1" si="2"/>
        <v>5.5677643628300215</v>
      </c>
      <c r="D35" s="27">
        <f t="shared" ca="1" si="3"/>
        <v>3.2258064516129038E-2</v>
      </c>
    </row>
    <row r="36" spans="1:4" ht="16.5" x14ac:dyDescent="0.25">
      <c r="A36" s="10">
        <f>'sample data'!A36</f>
        <v>24</v>
      </c>
      <c r="B36" s="47">
        <f ca="1">'sample data'!E36</f>
        <v>21</v>
      </c>
      <c r="C36" s="47">
        <f t="shared" ca="1" si="2"/>
        <v>4.5825756949558398</v>
      </c>
      <c r="D36" s="27">
        <f t="shared" ca="1" si="3"/>
        <v>4.7619047619047616E-2</v>
      </c>
    </row>
    <row r="37" spans="1:4" ht="16.5" x14ac:dyDescent="0.25">
      <c r="A37" s="10">
        <f>'sample data'!A37</f>
        <v>25</v>
      </c>
      <c r="B37" s="47">
        <f ca="1">'sample data'!E37</f>
        <v>17</v>
      </c>
      <c r="C37" s="47">
        <f t="shared" ca="1" si="2"/>
        <v>4.1231056256176606</v>
      </c>
      <c r="D37" s="27">
        <f t="shared" ca="1" si="3"/>
        <v>5.8823529411764705E-2</v>
      </c>
    </row>
    <row r="38" spans="1:4" ht="16.5" x14ac:dyDescent="0.25">
      <c r="A38" s="10">
        <f>'sample data'!A38</f>
        <v>26</v>
      </c>
      <c r="B38" s="47">
        <f ca="1">'sample data'!E38</f>
        <v>21</v>
      </c>
      <c r="C38" s="47">
        <f t="shared" ca="1" si="2"/>
        <v>4.5825756949558398</v>
      </c>
      <c r="D38" s="27">
        <f t="shared" ca="1" si="3"/>
        <v>4.7619047619047616E-2</v>
      </c>
    </row>
    <row r="39" spans="1:4" ht="16.5" x14ac:dyDescent="0.25">
      <c r="A39" s="10">
        <f>'sample data'!A39</f>
        <v>27</v>
      </c>
      <c r="B39" s="47">
        <f ca="1">'sample data'!E39</f>
        <v>21</v>
      </c>
      <c r="C39" s="47">
        <f t="shared" ca="1" si="2"/>
        <v>4.5825756949558398</v>
      </c>
      <c r="D39" s="27">
        <f t="shared" ca="1" si="3"/>
        <v>4.7619047619047616E-2</v>
      </c>
    </row>
    <row r="40" spans="1:4" ht="16.5" x14ac:dyDescent="0.25">
      <c r="A40" s="10">
        <f>'sample data'!A40</f>
        <v>28</v>
      </c>
      <c r="B40" s="47">
        <f ca="1">'sample data'!E40</f>
        <v>23</v>
      </c>
      <c r="C40" s="47">
        <f t="shared" ca="1" si="2"/>
        <v>4.7958315233127191</v>
      </c>
      <c r="D40" s="27">
        <f t="shared" ca="1" si="3"/>
        <v>4.3478260869565223E-2</v>
      </c>
    </row>
    <row r="41" spans="1:4" ht="16.5" x14ac:dyDescent="0.25">
      <c r="A41" s="10">
        <f>'sample data'!A41</f>
        <v>29</v>
      </c>
      <c r="B41" s="47">
        <f ca="1">'sample data'!E41</f>
        <v>20</v>
      </c>
      <c r="C41" s="47">
        <f t="shared" ca="1" si="2"/>
        <v>4.4721359549995796</v>
      </c>
      <c r="D41" s="27">
        <f t="shared" ca="1" si="3"/>
        <v>4.9999999999999989E-2</v>
      </c>
    </row>
    <row r="42" spans="1:4" ht="16.5" x14ac:dyDescent="0.25">
      <c r="A42" s="10">
        <f>'sample data'!A42</f>
        <v>30</v>
      </c>
      <c r="B42" s="47">
        <f ca="1">'sample data'!E42</f>
        <v>13</v>
      </c>
      <c r="C42" s="47">
        <f t="shared" ca="1" si="2"/>
        <v>3.6055512754639891</v>
      </c>
      <c r="D42" s="27">
        <f t="shared" ca="1" si="3"/>
        <v>7.6923076923076927E-2</v>
      </c>
    </row>
    <row r="43" spans="1:4" ht="16.5" x14ac:dyDescent="0.25">
      <c r="A43" s="10">
        <f>'sample data'!A43</f>
        <v>31</v>
      </c>
      <c r="B43" s="47">
        <f ca="1">'sample data'!E43</f>
        <v>11</v>
      </c>
      <c r="C43" s="47">
        <f t="shared" ca="1" si="2"/>
        <v>3.3166247903553998</v>
      </c>
      <c r="D43" s="27">
        <f t="shared" ca="1" si="3"/>
        <v>9.0909090909090912E-2</v>
      </c>
    </row>
    <row r="44" spans="1:4" ht="16.5" x14ac:dyDescent="0.25">
      <c r="A44" s="10">
        <f>'sample data'!A44</f>
        <v>32</v>
      </c>
      <c r="B44" s="47">
        <f ca="1">'sample data'!E44</f>
        <v>8</v>
      </c>
      <c r="C44" s="47">
        <f t="shared" ca="1" si="2"/>
        <v>2.8284271247461903</v>
      </c>
      <c r="D44" s="27">
        <f t="shared" ca="1" si="3"/>
        <v>0.12499999999999997</v>
      </c>
    </row>
    <row r="45" spans="1:4" ht="16.5" x14ac:dyDescent="0.25">
      <c r="A45" s="10">
        <f>'sample data'!A45</f>
        <v>33</v>
      </c>
      <c r="B45" s="47">
        <f ca="1">'sample data'!E45</f>
        <v>13</v>
      </c>
      <c r="C45" s="47">
        <f t="shared" ca="1" si="2"/>
        <v>3.6055512754639891</v>
      </c>
      <c r="D45" s="27">
        <f t="shared" ca="1" si="3"/>
        <v>7.6923076923076927E-2</v>
      </c>
    </row>
    <row r="46" spans="1:4" ht="16.5" x14ac:dyDescent="0.25">
      <c r="A46" s="10">
        <f>'sample data'!A46</f>
        <v>34</v>
      </c>
      <c r="B46" s="47">
        <f ca="1">'sample data'!E46</f>
        <v>20</v>
      </c>
      <c r="C46" s="47">
        <f t="shared" ca="1" si="2"/>
        <v>4.4721359549995796</v>
      </c>
      <c r="D46" s="27">
        <f t="shared" ca="1" si="3"/>
        <v>4.9999999999999989E-2</v>
      </c>
    </row>
    <row r="47" spans="1:4" ht="16.5" x14ac:dyDescent="0.25">
      <c r="A47" s="10">
        <f>'sample data'!A47</f>
        <v>35</v>
      </c>
      <c r="B47" s="47">
        <f ca="1">'sample data'!E47</f>
        <v>17</v>
      </c>
      <c r="C47" s="47">
        <f t="shared" ca="1" si="2"/>
        <v>4.1231056256176606</v>
      </c>
      <c r="D47" s="27">
        <f t="shared" ca="1" si="3"/>
        <v>5.8823529411764705E-2</v>
      </c>
    </row>
    <row r="48" spans="1:4" ht="16.5" x14ac:dyDescent="0.25">
      <c r="A48" s="10">
        <f>'sample data'!A48</f>
        <v>36</v>
      </c>
      <c r="B48" s="47">
        <f ca="1">'sample data'!E48</f>
        <v>11</v>
      </c>
      <c r="C48" s="47">
        <f t="shared" ca="1" si="2"/>
        <v>3.3166247903553998</v>
      </c>
      <c r="D48" s="27">
        <f t="shared" ca="1" si="3"/>
        <v>9.0909090909090912E-2</v>
      </c>
    </row>
    <row r="49" spans="1:4" ht="16.5" x14ac:dyDescent="0.25">
      <c r="A49" s="10">
        <f>'sample data'!A49</f>
        <v>37</v>
      </c>
      <c r="B49" s="47">
        <f ca="1">'sample data'!E49</f>
        <v>16</v>
      </c>
      <c r="C49" s="47">
        <f t="shared" ca="1" si="2"/>
        <v>4</v>
      </c>
      <c r="D49" s="27">
        <f t="shared" ca="1" si="3"/>
        <v>6.25E-2</v>
      </c>
    </row>
    <row r="50" spans="1:4" ht="16.5" x14ac:dyDescent="0.25">
      <c r="A50" s="10">
        <f>'sample data'!A50</f>
        <v>38</v>
      </c>
      <c r="B50" s="47">
        <f ca="1">'sample data'!E50</f>
        <v>9</v>
      </c>
      <c r="C50" s="47">
        <f t="shared" ca="1" si="2"/>
        <v>3</v>
      </c>
      <c r="D50" s="27">
        <f t="shared" ca="1" si="3"/>
        <v>0.1111111111111111</v>
      </c>
    </row>
    <row r="51" spans="1:4" ht="16.5" x14ac:dyDescent="0.25">
      <c r="A51" s="10">
        <f>'sample data'!A51</f>
        <v>39</v>
      </c>
      <c r="B51" s="47">
        <f ca="1">'sample data'!E51</f>
        <v>10</v>
      </c>
      <c r="C51" s="47">
        <f t="shared" ca="1" si="2"/>
        <v>3.1622776601683795</v>
      </c>
      <c r="D51" s="27">
        <f t="shared" ca="1" si="3"/>
        <v>9.9999999999999978E-2</v>
      </c>
    </row>
    <row r="52" spans="1:4" ht="16.5" x14ac:dyDescent="0.25">
      <c r="A52" s="10">
        <f>'sample data'!A52</f>
        <v>40</v>
      </c>
      <c r="B52" s="47">
        <f ca="1">'sample data'!E52</f>
        <v>11</v>
      </c>
      <c r="C52" s="47">
        <f t="shared" ca="1" si="2"/>
        <v>3.3166247903553998</v>
      </c>
      <c r="D52" s="27">
        <f t="shared" ca="1" si="3"/>
        <v>9.0909090909090912E-2</v>
      </c>
    </row>
    <row r="53" spans="1:4" ht="16.5" x14ac:dyDescent="0.25">
      <c r="A53" s="10">
        <f>'sample data'!A53</f>
        <v>41</v>
      </c>
      <c r="B53" s="47">
        <f ca="1">'sample data'!E53</f>
        <v>8</v>
      </c>
      <c r="C53" s="47">
        <f t="shared" ca="1" si="2"/>
        <v>2.8284271247461903</v>
      </c>
      <c r="D53" s="27">
        <f t="shared" ca="1" si="3"/>
        <v>0.12499999999999997</v>
      </c>
    </row>
    <row r="54" spans="1:4" ht="16.5" x14ac:dyDescent="0.25">
      <c r="A54" s="10">
        <f>'sample data'!A54</f>
        <v>42</v>
      </c>
      <c r="B54" s="47">
        <f ca="1">'sample data'!E54</f>
        <v>10</v>
      </c>
      <c r="C54" s="47">
        <f t="shared" ca="1" si="2"/>
        <v>3.1622776601683795</v>
      </c>
      <c r="D54" s="27">
        <f t="shared" ca="1" si="3"/>
        <v>9.9999999999999978E-2</v>
      </c>
    </row>
    <row r="55" spans="1:4" ht="16.5" x14ac:dyDescent="0.25">
      <c r="A55" s="10">
        <f>'sample data'!A55</f>
        <v>43</v>
      </c>
      <c r="B55" s="47">
        <f ca="1">'sample data'!E55</f>
        <v>10</v>
      </c>
      <c r="C55" s="47">
        <f t="shared" ca="1" si="2"/>
        <v>3.1622776601683795</v>
      </c>
      <c r="D55" s="27">
        <f t="shared" ca="1" si="3"/>
        <v>9.9999999999999978E-2</v>
      </c>
    </row>
    <row r="56" spans="1:4" ht="16.5" x14ac:dyDescent="0.25">
      <c r="A56" s="10">
        <f>'sample data'!A56</f>
        <v>44</v>
      </c>
      <c r="B56" s="47">
        <f ca="1">'sample data'!E56</f>
        <v>8</v>
      </c>
      <c r="C56" s="47">
        <f t="shared" ca="1" si="2"/>
        <v>2.8284271247461903</v>
      </c>
      <c r="D56" s="27">
        <f t="shared" ca="1" si="3"/>
        <v>0.12499999999999997</v>
      </c>
    </row>
    <row r="57" spans="1:4" ht="16.5" x14ac:dyDescent="0.25">
      <c r="A57" s="10">
        <f>'sample data'!A57</f>
        <v>45</v>
      </c>
      <c r="B57" s="47">
        <f ca="1">'sample data'!E57</f>
        <v>8</v>
      </c>
      <c r="C57" s="47">
        <f t="shared" ca="1" si="2"/>
        <v>2.8284271247461903</v>
      </c>
      <c r="D57" s="27">
        <f t="shared" ca="1" si="3"/>
        <v>0.12499999999999997</v>
      </c>
    </row>
    <row r="58" spans="1:4" ht="16.5" x14ac:dyDescent="0.25">
      <c r="A58" s="10">
        <f>'sample data'!A58</f>
        <v>46</v>
      </c>
      <c r="B58" s="47">
        <f ca="1">'sample data'!E58</f>
        <v>9</v>
      </c>
      <c r="C58" s="47">
        <f t="shared" ca="1" si="2"/>
        <v>3</v>
      </c>
      <c r="D58" s="27">
        <f t="shared" ca="1" si="3"/>
        <v>0.1111111111111111</v>
      </c>
    </row>
    <row r="59" spans="1:4" ht="16.5" x14ac:dyDescent="0.25">
      <c r="A59" s="10">
        <f>'sample data'!A59</f>
        <v>47</v>
      </c>
      <c r="B59" s="47">
        <f ca="1">'sample data'!E59</f>
        <v>7</v>
      </c>
      <c r="C59" s="47">
        <f t="shared" ca="1" si="2"/>
        <v>2.6457513110645907</v>
      </c>
      <c r="D59" s="27">
        <f t="shared" ca="1" si="3"/>
        <v>0.14285714285714285</v>
      </c>
    </row>
    <row r="60" spans="1:4" ht="16.5" x14ac:dyDescent="0.25">
      <c r="A60" s="10">
        <f>'sample data'!A60</f>
        <v>48</v>
      </c>
      <c r="B60" s="47">
        <f ca="1">'sample data'!E60</f>
        <v>7</v>
      </c>
      <c r="C60" s="47">
        <f t="shared" ca="1" si="2"/>
        <v>2.6457513110645907</v>
      </c>
      <c r="D60" s="27">
        <f t="shared" ca="1" si="3"/>
        <v>0.14285714285714285</v>
      </c>
    </row>
    <row r="61" spans="1:4" ht="16.5" x14ac:dyDescent="0.25">
      <c r="A61" s="10">
        <f>'sample data'!A61</f>
        <v>49</v>
      </c>
      <c r="B61" s="47">
        <f ca="1">'sample data'!E61</f>
        <v>2</v>
      </c>
      <c r="C61" s="47">
        <f t="shared" ca="1" si="2"/>
        <v>1.4142135623730951</v>
      </c>
      <c r="D61" s="27">
        <f t="shared" ca="1" si="3"/>
        <v>0.49999999999999989</v>
      </c>
    </row>
    <row r="62" spans="1:4" ht="16.5" x14ac:dyDescent="0.25">
      <c r="A62" s="10">
        <f>'sample data'!A62</f>
        <v>50</v>
      </c>
      <c r="B62" s="47">
        <f ca="1">'sample data'!E62</f>
        <v>8</v>
      </c>
      <c r="C62" s="47">
        <f t="shared" ca="1" si="2"/>
        <v>2.8284271247461903</v>
      </c>
      <c r="D62" s="27">
        <f t="shared" ca="1" si="3"/>
        <v>0.12499999999999997</v>
      </c>
    </row>
    <row r="63" spans="1:4" ht="16.5" x14ac:dyDescent="0.25">
      <c r="A63" s="10"/>
    </row>
    <row r="64" spans="1:4" ht="16.5" x14ac:dyDescent="0.25">
      <c r="A64" s="10"/>
    </row>
    <row r="65" spans="1:1" ht="16.5" x14ac:dyDescent="0.25">
      <c r="A65" s="10"/>
    </row>
    <row r="66" spans="1:1" ht="16.5" x14ac:dyDescent="0.25">
      <c r="A66" s="10"/>
    </row>
    <row r="67" spans="1:1" ht="16.5" x14ac:dyDescent="0.25">
      <c r="A67" s="10"/>
    </row>
    <row r="68" spans="1:1" ht="16.5" x14ac:dyDescent="0.25">
      <c r="A68" s="10"/>
    </row>
    <row r="69" spans="1:1" ht="16.5" x14ac:dyDescent="0.25">
      <c r="A69" s="10"/>
    </row>
    <row r="70" spans="1:1" ht="16.5" x14ac:dyDescent="0.25">
      <c r="A70" s="10"/>
    </row>
    <row r="71" spans="1:1" ht="16.5" x14ac:dyDescent="0.25">
      <c r="A71" s="10"/>
    </row>
    <row r="72" spans="1:1" ht="16.5" x14ac:dyDescent="0.25">
      <c r="A72" s="10"/>
    </row>
    <row r="73" spans="1:1" ht="16.5" x14ac:dyDescent="0.25">
      <c r="A73" s="10"/>
    </row>
    <row r="74" spans="1:1" ht="16.5" x14ac:dyDescent="0.25">
      <c r="A74" s="10"/>
    </row>
    <row r="75" spans="1:1" ht="16.5" x14ac:dyDescent="0.25">
      <c r="A75" s="10"/>
    </row>
    <row r="76" spans="1:1" ht="16.5" x14ac:dyDescent="0.25">
      <c r="A76" s="10"/>
    </row>
    <row r="77" spans="1:1" ht="16.5" x14ac:dyDescent="0.25">
      <c r="A77" s="10"/>
    </row>
    <row r="78" spans="1:1" ht="16.5" x14ac:dyDescent="0.25">
      <c r="A78" s="10"/>
    </row>
    <row r="79" spans="1:1" ht="16.5" x14ac:dyDescent="0.25">
      <c r="A79" s="10"/>
    </row>
    <row r="80" spans="1:1" ht="16.5" x14ac:dyDescent="0.25">
      <c r="A80" s="10"/>
    </row>
    <row r="81" spans="1:1" ht="16.5" x14ac:dyDescent="0.25">
      <c r="A81" s="10"/>
    </row>
    <row r="82" spans="1:1" ht="16.5" x14ac:dyDescent="0.25">
      <c r="A82" s="10"/>
    </row>
    <row r="83" spans="1:1" ht="16.5" x14ac:dyDescent="0.25">
      <c r="A8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654-92A8-4C6E-8F84-83EE1F8A139C}">
  <dimension ref="B3:E13"/>
  <sheetViews>
    <sheetView workbookViewId="0">
      <selection activeCell="E32" sqref="E32"/>
    </sheetView>
  </sheetViews>
  <sheetFormatPr defaultRowHeight="15" x14ac:dyDescent="0.25"/>
  <cols>
    <col min="2" max="2" width="10.42578125" bestFit="1" customWidth="1"/>
    <col min="3" max="3" width="23.85546875" bestFit="1" customWidth="1"/>
    <col min="4" max="4" width="19.42578125" bestFit="1" customWidth="1"/>
  </cols>
  <sheetData>
    <row r="3" spans="2:5" ht="5.0999999999999996" customHeight="1" x14ac:dyDescent="0.25"/>
    <row r="4" spans="2:5" ht="5.0999999999999996" customHeight="1" x14ac:dyDescent="0.25"/>
    <row r="5" spans="2:5" ht="5.0999999999999996" customHeight="1" x14ac:dyDescent="0.25"/>
    <row r="6" spans="2:5" ht="16.5" x14ac:dyDescent="0.25">
      <c r="B6" s="11" t="s">
        <v>2</v>
      </c>
      <c r="C6" s="11">
        <v>1</v>
      </c>
      <c r="D6" s="11">
        <v>0</v>
      </c>
    </row>
    <row r="7" spans="2:5" ht="5.0999999999999996" customHeight="1" thickBot="1" x14ac:dyDescent="0.3">
      <c r="B7" s="21"/>
      <c r="C7" s="21"/>
      <c r="D7" s="21"/>
    </row>
    <row r="8" spans="2:5" ht="5.0999999999999996" customHeight="1" x14ac:dyDescent="0.25">
      <c r="B8" s="22"/>
      <c r="C8" s="22"/>
      <c r="D8" s="22"/>
    </row>
    <row r="9" spans="2:5" ht="19.5" x14ac:dyDescent="0.35">
      <c r="B9" s="24" t="s">
        <v>13</v>
      </c>
      <c r="C9" s="33">
        <f t="array" aca="1" ref="C9:D13" ca="1">LINEST('dependent independent values'!B13:B21,'dependent independent values'!E13:E21,TRUE(),TRUE())</f>
        <v>-0.12499999999999999</v>
      </c>
      <c r="D9" s="31">
        <f ca="1"/>
        <v>87.305555555555557</v>
      </c>
    </row>
    <row r="10" spans="2:5" ht="19.5" x14ac:dyDescent="0.35">
      <c r="B10" s="24" t="s">
        <v>14</v>
      </c>
      <c r="C10" s="31">
        <f ca="1"/>
        <v>4.7711440349987651E-2</v>
      </c>
      <c r="D10" s="32">
        <f ca="1"/>
        <v>8.0546181720617422</v>
      </c>
    </row>
    <row r="11" spans="2:5" ht="18.75" x14ac:dyDescent="0.25">
      <c r="B11" s="24" t="s">
        <v>16</v>
      </c>
      <c r="C11" s="23">
        <f ca="1"/>
        <v>0.49509388446994379</v>
      </c>
      <c r="D11" s="27">
        <f ca="1"/>
        <v>11.087136833944244</v>
      </c>
      <c r="E11" s="11" t="s">
        <v>17</v>
      </c>
    </row>
    <row r="12" spans="2:5" ht="16.5" x14ac:dyDescent="0.25">
      <c r="B12" s="24" t="s">
        <v>10</v>
      </c>
      <c r="C12" s="23">
        <f ca="1"/>
        <v>6.8639635858862995</v>
      </c>
      <c r="D12" s="10">
        <f ca="1"/>
        <v>7</v>
      </c>
      <c r="E12" s="11" t="s">
        <v>11</v>
      </c>
    </row>
    <row r="13" spans="2:5" ht="19.5" x14ac:dyDescent="0.35">
      <c r="B13" s="24" t="s">
        <v>15</v>
      </c>
      <c r="C13" s="10">
        <f ca="1"/>
        <v>843.74999999999977</v>
      </c>
      <c r="D13" s="27">
        <f ca="1"/>
        <v>860.4722222222224</v>
      </c>
      <c r="E13" s="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378-47C2-4409-B5B2-1C8D1F5A5905}">
  <dimension ref="B2:F13"/>
  <sheetViews>
    <sheetView workbookViewId="0">
      <selection activeCell="D21" sqref="D21"/>
    </sheetView>
  </sheetViews>
  <sheetFormatPr defaultRowHeight="15" x14ac:dyDescent="0.25"/>
  <cols>
    <col min="2" max="2" width="8.7109375" bestFit="1" customWidth="1"/>
    <col min="3" max="3" width="18" bestFit="1" customWidth="1"/>
    <col min="4" max="6" width="9.7109375" customWidth="1"/>
  </cols>
  <sheetData>
    <row r="2" spans="2:6" s="1" customFormat="1" ht="22.5" x14ac:dyDescent="0.3">
      <c r="B2" s="37" t="s">
        <v>9</v>
      </c>
      <c r="C2" s="37"/>
      <c r="D2" s="37"/>
      <c r="E2" s="37"/>
      <c r="F2" s="37"/>
    </row>
    <row r="3" spans="2:6" ht="5.0999999999999996" customHeight="1" thickBot="1" x14ac:dyDescent="0.3">
      <c r="B3" s="2"/>
      <c r="C3" s="2"/>
      <c r="D3" s="2"/>
      <c r="E3" s="2"/>
      <c r="F3" s="2"/>
    </row>
    <row r="4" spans="2:6" ht="5.0999999999999996" customHeight="1" thickBot="1" x14ac:dyDescent="0.3">
      <c r="B4" s="3"/>
      <c r="C4" s="3"/>
      <c r="D4" s="3"/>
      <c r="E4" s="3"/>
      <c r="F4" s="3"/>
    </row>
    <row r="5" spans="2:6" ht="5.0999999999999996" customHeight="1" x14ac:dyDescent="0.25">
      <c r="B5" s="5"/>
      <c r="C5" s="5"/>
      <c r="D5" s="5"/>
      <c r="E5" s="5"/>
      <c r="F5" s="5"/>
    </row>
    <row r="6" spans="2:6" ht="18" x14ac:dyDescent="0.25">
      <c r="B6" s="12" t="s">
        <v>2</v>
      </c>
      <c r="C6" s="12" t="s">
        <v>0</v>
      </c>
      <c r="D6" s="12" t="s">
        <v>1</v>
      </c>
      <c r="E6" s="38" t="s">
        <v>7</v>
      </c>
      <c r="F6" s="38"/>
    </row>
    <row r="7" spans="2:6" ht="5.0999999999999996" customHeight="1" thickBot="1" x14ac:dyDescent="0.3">
      <c r="B7" s="30"/>
      <c r="C7" s="30"/>
      <c r="D7" s="30"/>
      <c r="E7" s="30"/>
      <c r="F7" s="30"/>
    </row>
    <row r="8" spans="2:6" ht="5.0999999999999996" customHeight="1" x14ac:dyDescent="0.25">
      <c r="B8" s="7"/>
      <c r="C8" s="7"/>
      <c r="D8" s="7"/>
      <c r="E8" s="7"/>
      <c r="F8" s="7"/>
    </row>
    <row r="9" spans="2:6" ht="16.5" x14ac:dyDescent="0.25">
      <c r="B9" s="28">
        <v>0</v>
      </c>
      <c r="C9" s="28" t="s">
        <v>20</v>
      </c>
      <c r="D9" s="34">
        <f ca="1">'linest fit'!D9</f>
        <v>87.305555555555557</v>
      </c>
      <c r="E9" s="34">
        <f ca="1">'linest fit'!D10</f>
        <v>8.0546181720617422</v>
      </c>
      <c r="F9" s="19">
        <f t="shared" ref="F9:F10" ca="1" si="0">IF(D9=0,"",E9/ABS(D9))</f>
        <v>9.225779643468747E-2</v>
      </c>
    </row>
    <row r="10" spans="2:6" ht="16.5" x14ac:dyDescent="0.25">
      <c r="B10" s="28">
        <v>1</v>
      </c>
      <c r="C10" s="28" t="s">
        <v>19</v>
      </c>
      <c r="D10" s="34">
        <f ca="1">'linest fit'!C9</f>
        <v>-0.12499999999999999</v>
      </c>
      <c r="E10" s="34">
        <f ca="1">'linest fit'!C10</f>
        <v>4.7711440349987651E-2</v>
      </c>
      <c r="F10" s="19">
        <f t="shared" ca="1" si="0"/>
        <v>0.38169152279990126</v>
      </c>
    </row>
    <row r="11" spans="2:6" ht="5.0999999999999996" customHeight="1" thickBot="1" x14ac:dyDescent="0.3">
      <c r="B11" s="9"/>
      <c r="C11" s="9"/>
      <c r="D11" s="9"/>
      <c r="E11" s="9"/>
      <c r="F11" s="9"/>
    </row>
    <row r="12" spans="2:6" ht="5.0999999999999996" customHeight="1" x14ac:dyDescent="0.25">
      <c r="B12" s="7"/>
      <c r="C12" s="7"/>
      <c r="D12" s="7"/>
      <c r="E12" s="7"/>
      <c r="F12" s="7"/>
    </row>
    <row r="13" spans="2:6" ht="18" x14ac:dyDescent="0.25">
      <c r="D13" s="12"/>
      <c r="E13" s="35"/>
      <c r="F13" s="35"/>
    </row>
  </sheetData>
  <mergeCells count="2">
    <mergeCell ref="B2:F2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polynomial coefficients</vt:lpstr>
      <vt:lpstr>sample data</vt:lpstr>
      <vt:lpstr>dependent independent values</vt:lpstr>
      <vt:lpstr>linest fit</vt:lpstr>
      <vt:lpstr>fitted coefficients</vt:lpstr>
      <vt:lpstr>calculated-data</vt:lpstr>
      <vt:lpstr>sample data chart</vt:lpstr>
      <vt:lpstr>sample data chart (2)</vt:lpstr>
      <vt:lpstr>residuals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Six-Degree Polynomial Least Squares Fit</dc:title>
  <dc:creator>Mark Jensen</dc:creator>
  <cp:keywords>Least Squares</cp:keywords>
  <cp:lastModifiedBy>Mark Jensen</cp:lastModifiedBy>
  <dcterms:created xsi:type="dcterms:W3CDTF">2015-06-05T18:17:20Z</dcterms:created>
  <dcterms:modified xsi:type="dcterms:W3CDTF">2022-02-12T19:33:49Z</dcterms:modified>
</cp:coreProperties>
</file>