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lsq-J71953071\var\"/>
    </mc:Choice>
  </mc:AlternateContent>
  <xr:revisionPtr revIDLastSave="0" documentId="13_ncr:1_{1FADBE35-5416-4541-99AD-2DC142D916FC}" xr6:coauthVersionLast="47" xr6:coauthVersionMax="47" xr10:uidLastSave="{00000000-0000-0000-0000-000000000000}"/>
  <bookViews>
    <workbookView xWindow="-25260" yWindow="1170" windowWidth="23550" windowHeight="12630" firstSheet="2" activeTab="2" xr2:uid="{00000000-000D-0000-FFFF-FFFF00000000}"/>
  </bookViews>
  <sheets>
    <sheet name="polynomial coefficients" sheetId="1" r:id="rId1"/>
    <sheet name="sample data" sheetId="5" r:id="rId2"/>
    <sheet name="sample data chart" sheetId="3" r:id="rId3"/>
    <sheet name="sample data chart (2)" sheetId="11" r:id="rId4"/>
    <sheet name="dependent independent values" sheetId="4" r:id="rId5"/>
    <sheet name="linest fit" sheetId="7" r:id="rId6"/>
    <sheet name="fitted coefficients" sheetId="6" r:id="rId7"/>
    <sheet name="residuals chart" sheetId="9" r:id="rId8"/>
  </sheets>
  <definedNames>
    <definedName name="c_0">'fitted coefficients'!#REF!</definedName>
    <definedName name="c_1">'fitted coefficients'!#REF!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5" l="1"/>
  <c r="F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10" i="5"/>
  <c r="B12" i="5"/>
  <c r="B13" i="5" s="1"/>
  <c r="A11" i="4"/>
  <c r="A10" i="4"/>
  <c r="C10" i="4"/>
  <c r="B10" i="4"/>
  <c r="A11" i="5"/>
  <c r="H11" i="5" l="1"/>
  <c r="B14" i="5"/>
  <c r="F13" i="5"/>
  <c r="F12" i="5"/>
  <c r="G12" i="5" s="1"/>
  <c r="G13" i="5"/>
  <c r="G10" i="5"/>
  <c r="G11" i="5"/>
  <c r="B12" i="4"/>
  <c r="B13" i="4"/>
  <c r="B14" i="4"/>
  <c r="B15" i="4"/>
  <c r="B16" i="4"/>
  <c r="B17" i="4"/>
  <c r="B18" i="4"/>
  <c r="B19" i="4"/>
  <c r="B11" i="4"/>
  <c r="K11" i="5" l="1"/>
  <c r="H12" i="5"/>
  <c r="K12" i="5" s="1"/>
  <c r="H10" i="5"/>
  <c r="I10" i="5" s="1"/>
  <c r="L10" i="5" s="1"/>
  <c r="B15" i="5"/>
  <c r="F14" i="5"/>
  <c r="H13" i="5"/>
  <c r="I13" i="5" s="1"/>
  <c r="L13" i="5" s="1"/>
  <c r="I11" i="5"/>
  <c r="L11" i="5" s="1"/>
  <c r="G14" i="5"/>
  <c r="C11" i="4"/>
  <c r="A12" i="5"/>
  <c r="K10" i="5" l="1"/>
  <c r="I12" i="5"/>
  <c r="L12" i="5" s="1"/>
  <c r="K13" i="5"/>
  <c r="H14" i="5"/>
  <c r="K14" i="5" s="1"/>
  <c r="B16" i="5"/>
  <c r="F15" i="5"/>
  <c r="A13" i="5"/>
  <c r="A12" i="4"/>
  <c r="C12" i="4"/>
  <c r="A14" i="5" l="1"/>
  <c r="A13" i="4"/>
  <c r="G15" i="5"/>
  <c r="H15" i="5" s="1"/>
  <c r="I14" i="5"/>
  <c r="L14" i="5" s="1"/>
  <c r="B17" i="5"/>
  <c r="F16" i="5"/>
  <c r="C13" i="4"/>
  <c r="I15" i="5" l="1"/>
  <c r="L15" i="5" s="1"/>
  <c r="K15" i="5"/>
  <c r="A15" i="5"/>
  <c r="A14" i="4"/>
  <c r="G16" i="5"/>
  <c r="H16" i="5" s="1"/>
  <c r="B18" i="5"/>
  <c r="F17" i="5"/>
  <c r="C14" i="4"/>
  <c r="K16" i="5" l="1"/>
  <c r="I16" i="5"/>
  <c r="L16" i="5" s="1"/>
  <c r="G17" i="5"/>
  <c r="B19" i="5"/>
  <c r="F18" i="5"/>
  <c r="A16" i="5"/>
  <c r="A15" i="4"/>
  <c r="C15" i="4"/>
  <c r="A17" i="5" l="1"/>
  <c r="A16" i="4"/>
  <c r="G18" i="5"/>
  <c r="B20" i="5"/>
  <c r="F19" i="5"/>
  <c r="H17" i="5"/>
  <c r="I17" i="5" s="1"/>
  <c r="L17" i="5" s="1"/>
  <c r="C16" i="4"/>
  <c r="A18" i="5" l="1"/>
  <c r="A17" i="4"/>
  <c r="K17" i="5"/>
  <c r="G19" i="5"/>
  <c r="B21" i="5"/>
  <c r="F20" i="5"/>
  <c r="H18" i="5"/>
  <c r="I18" i="5" s="1"/>
  <c r="L18" i="5" s="1"/>
  <c r="C17" i="4"/>
  <c r="K18" i="5" l="1"/>
  <c r="G20" i="5"/>
  <c r="H20" i="5" s="1"/>
  <c r="I20" i="5" s="1"/>
  <c r="L20" i="5" s="1"/>
  <c r="B22" i="5"/>
  <c r="F21" i="5"/>
  <c r="H19" i="5"/>
  <c r="I19" i="5" s="1"/>
  <c r="L19" i="5" s="1"/>
  <c r="A19" i="5"/>
  <c r="A18" i="4"/>
  <c r="C18" i="4"/>
  <c r="A19" i="4" l="1"/>
  <c r="A20" i="5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H21" i="5"/>
  <c r="I21" i="5" s="1"/>
  <c r="L21" i="5" s="1"/>
  <c r="G21" i="5"/>
  <c r="B23" i="5"/>
  <c r="F22" i="5"/>
  <c r="K19" i="5"/>
  <c r="K20" i="5"/>
  <c r="C19" i="4"/>
  <c r="C9" i="7" s="1" a="1"/>
  <c r="B24" i="5" l="1"/>
  <c r="F23" i="5"/>
  <c r="G22" i="5"/>
  <c r="H22" i="5" s="1"/>
  <c r="I22" i="5" s="1"/>
  <c r="L22" i="5" s="1"/>
  <c r="K21" i="5"/>
  <c r="D13" i="7"/>
  <c r="C9" i="7"/>
  <c r="D11" i="7"/>
  <c r="D10" i="7"/>
  <c r="C10" i="7"/>
  <c r="D12" i="7"/>
  <c r="D9" i="7"/>
  <c r="C13" i="7"/>
  <c r="C12" i="7"/>
  <c r="C11" i="7"/>
  <c r="K22" i="5" l="1"/>
  <c r="G23" i="5"/>
  <c r="H23" i="5" s="1"/>
  <c r="B25" i="5"/>
  <c r="F24" i="5"/>
  <c r="E10" i="4"/>
  <c r="G10" i="4" s="1"/>
  <c r="H10" i="4" s="1"/>
  <c r="E18" i="4"/>
  <c r="G18" i="4" s="1"/>
  <c r="H18" i="4" s="1"/>
  <c r="E15" i="4"/>
  <c r="G15" i="4" s="1"/>
  <c r="H15" i="4" s="1"/>
  <c r="E19" i="4"/>
  <c r="G19" i="4" s="1"/>
  <c r="H19" i="4" s="1"/>
  <c r="E11" i="4"/>
  <c r="G11" i="4" s="1"/>
  <c r="H11" i="4" s="1"/>
  <c r="E13" i="4"/>
  <c r="G13" i="4" s="1"/>
  <c r="H13" i="4" s="1"/>
  <c r="E12" i="4"/>
  <c r="G12" i="4" s="1"/>
  <c r="H12" i="4" s="1"/>
  <c r="E16" i="4"/>
  <c r="G16" i="4" s="1"/>
  <c r="H16" i="4" s="1"/>
  <c r="E17" i="4"/>
  <c r="G17" i="4" s="1"/>
  <c r="H17" i="4" s="1"/>
  <c r="E14" i="4"/>
  <c r="G14" i="4" s="1"/>
  <c r="H14" i="4" s="1"/>
  <c r="E10" i="6"/>
  <c r="E9" i="6"/>
  <c r="D9" i="6"/>
  <c r="D10" i="6"/>
  <c r="K23" i="5" l="1"/>
  <c r="I23" i="5"/>
  <c r="L23" i="5" s="1"/>
  <c r="B26" i="5"/>
  <c r="F25" i="5"/>
  <c r="G24" i="5"/>
  <c r="H24" i="5"/>
  <c r="F10" i="6"/>
  <c r="F9" i="6"/>
  <c r="K24" i="5" l="1"/>
  <c r="I24" i="5"/>
  <c r="L24" i="5" s="1"/>
  <c r="G25" i="5"/>
  <c r="B27" i="5"/>
  <c r="F26" i="5"/>
  <c r="B28" i="5" l="1"/>
  <c r="F27" i="5"/>
  <c r="G26" i="5"/>
  <c r="H25" i="5"/>
  <c r="I25" i="5" s="1"/>
  <c r="L25" i="5" s="1"/>
  <c r="K25" i="5" l="1"/>
  <c r="H26" i="5"/>
  <c r="I26" i="5" s="1"/>
  <c r="L26" i="5" s="1"/>
  <c r="G27" i="5"/>
  <c r="B29" i="5"/>
  <c r="F28" i="5"/>
  <c r="G28" i="5" l="1"/>
  <c r="H28" i="5" s="1"/>
  <c r="B30" i="5"/>
  <c r="F29" i="5"/>
  <c r="H27" i="5"/>
  <c r="I27" i="5" s="1"/>
  <c r="L27" i="5" s="1"/>
  <c r="K26" i="5"/>
  <c r="K28" i="5" l="1"/>
  <c r="I28" i="5"/>
  <c r="L28" i="5" s="1"/>
  <c r="G29" i="5"/>
  <c r="K27" i="5"/>
  <c r="B31" i="5"/>
  <c r="F30" i="5"/>
  <c r="G30" i="5" l="1"/>
  <c r="B32" i="5"/>
  <c r="F31" i="5"/>
  <c r="H29" i="5"/>
  <c r="I29" i="5" s="1"/>
  <c r="L29" i="5" s="1"/>
  <c r="B33" i="5" l="1"/>
  <c r="F32" i="5"/>
  <c r="G31" i="5"/>
  <c r="H30" i="5"/>
  <c r="I30" i="5" s="1"/>
  <c r="L30" i="5" s="1"/>
  <c r="K29" i="5"/>
  <c r="K30" i="5" l="1"/>
  <c r="H31" i="5"/>
  <c r="K31" i="5" s="1"/>
  <c r="G32" i="5"/>
  <c r="H32" i="5"/>
  <c r="B34" i="5"/>
  <c r="F33" i="5"/>
  <c r="G33" i="5" l="1"/>
  <c r="K32" i="5"/>
  <c r="I32" i="5"/>
  <c r="L32" i="5" s="1"/>
  <c r="B35" i="5"/>
  <c r="F34" i="5"/>
  <c r="I31" i="5"/>
  <c r="L31" i="5" s="1"/>
  <c r="G34" i="5" l="1"/>
  <c r="B36" i="5"/>
  <c r="F35" i="5"/>
  <c r="H33" i="5"/>
  <c r="I33" i="5" s="1"/>
  <c r="L33" i="5" s="1"/>
  <c r="K33" i="5" l="1"/>
  <c r="B37" i="5"/>
  <c r="F36" i="5"/>
  <c r="G35" i="5"/>
  <c r="H35" i="5" s="1"/>
  <c r="I35" i="5" s="1"/>
  <c r="L35" i="5" s="1"/>
  <c r="H34" i="5"/>
  <c r="I34" i="5" s="1"/>
  <c r="L34" i="5" s="1"/>
  <c r="K34" i="5" l="1"/>
  <c r="K35" i="5"/>
  <c r="G36" i="5"/>
  <c r="B38" i="5"/>
  <c r="F37" i="5"/>
  <c r="G37" i="5" l="1"/>
  <c r="B39" i="5"/>
  <c r="F38" i="5"/>
  <c r="H36" i="5"/>
  <c r="I36" i="5" s="1"/>
  <c r="L36" i="5" s="1"/>
  <c r="G38" i="5" l="1"/>
  <c r="H38" i="5" s="1"/>
  <c r="I38" i="5" s="1"/>
  <c r="L38" i="5" s="1"/>
  <c r="B40" i="5"/>
  <c r="F39" i="5"/>
  <c r="H37" i="5"/>
  <c r="I37" i="5" s="1"/>
  <c r="L37" i="5" s="1"/>
  <c r="K36" i="5"/>
  <c r="G39" i="5" l="1"/>
  <c r="H39" i="5" s="1"/>
  <c r="B41" i="5"/>
  <c r="F40" i="5"/>
  <c r="K38" i="5"/>
  <c r="K37" i="5"/>
  <c r="K39" i="5" l="1"/>
  <c r="I39" i="5"/>
  <c r="L39" i="5" s="1"/>
  <c r="B42" i="5"/>
  <c r="F41" i="5"/>
  <c r="G40" i="5"/>
  <c r="H40" i="5" s="1"/>
  <c r="K40" i="5" l="1"/>
  <c r="I40" i="5"/>
  <c r="L40" i="5" s="1"/>
  <c r="G41" i="5"/>
  <c r="B43" i="5"/>
  <c r="F42" i="5"/>
  <c r="H41" i="5" l="1"/>
  <c r="I41" i="5" s="1"/>
  <c r="L41" i="5" s="1"/>
  <c r="G42" i="5"/>
  <c r="B44" i="5"/>
  <c r="F43" i="5"/>
  <c r="G43" i="5" l="1"/>
  <c r="H43" i="5" s="1"/>
  <c r="I43" i="5" s="1"/>
  <c r="L43" i="5" s="1"/>
  <c r="B45" i="5"/>
  <c r="F44" i="5"/>
  <c r="H42" i="5"/>
  <c r="I42" i="5" s="1"/>
  <c r="L42" i="5" s="1"/>
  <c r="K41" i="5"/>
  <c r="B46" i="5" l="1"/>
  <c r="F45" i="5"/>
  <c r="G44" i="5"/>
  <c r="H44" i="5" s="1"/>
  <c r="K43" i="5"/>
  <c r="K42" i="5"/>
  <c r="K44" i="5" l="1"/>
  <c r="I44" i="5"/>
  <c r="L44" i="5" s="1"/>
  <c r="G45" i="5"/>
  <c r="H45" i="5" s="1"/>
  <c r="I45" i="5" s="1"/>
  <c r="L45" i="5" s="1"/>
  <c r="B47" i="5"/>
  <c r="F46" i="5"/>
  <c r="G46" i="5" l="1"/>
  <c r="B48" i="5"/>
  <c r="F47" i="5"/>
  <c r="K45" i="5"/>
  <c r="G47" i="5" l="1"/>
  <c r="H47" i="5"/>
  <c r="B49" i="5"/>
  <c r="F48" i="5"/>
  <c r="H46" i="5"/>
  <c r="I46" i="5" s="1"/>
  <c r="L46" i="5" s="1"/>
  <c r="K46" i="5" l="1"/>
  <c r="G48" i="5"/>
  <c r="H48" i="5"/>
  <c r="F49" i="5"/>
  <c r="B50" i="5"/>
  <c r="F50" i="5" s="1"/>
  <c r="K47" i="5"/>
  <c r="I47" i="5"/>
  <c r="L47" i="5" s="1"/>
  <c r="G50" i="5" l="1"/>
  <c r="G49" i="5"/>
  <c r="K48" i="5"/>
  <c r="I48" i="5"/>
  <c r="L48" i="5" s="1"/>
  <c r="H49" i="5" l="1"/>
  <c r="I49" i="5" s="1"/>
  <c r="L49" i="5" s="1"/>
  <c r="H50" i="5"/>
  <c r="I50" i="5" s="1"/>
  <c r="L50" i="5" s="1"/>
  <c r="K49" i="5" l="1"/>
  <c r="K50" i="5"/>
</calcChain>
</file>

<file path=xl/sharedStrings.xml><?xml version="1.0" encoding="utf-8"?>
<sst xmlns="http://schemas.openxmlformats.org/spreadsheetml/2006/main" count="32" uniqueCount="26">
  <si>
    <t>Coefficient</t>
  </si>
  <si>
    <t>Value</t>
  </si>
  <si>
    <t>Index</t>
  </si>
  <si>
    <r>
      <t>x</t>
    </r>
    <r>
      <rPr>
        <b/>
        <vertAlign val="subscript"/>
        <sz val="14"/>
        <color theme="1"/>
        <rFont val="Lucida Sans Unicode"/>
        <family val="2"/>
      </rPr>
      <t>i</t>
    </r>
  </si>
  <si>
    <r>
      <t>y</t>
    </r>
    <r>
      <rPr>
        <b/>
        <vertAlign val="subscript"/>
        <sz val="14"/>
        <color theme="1"/>
        <rFont val="Lucida Sans Unicode"/>
        <family val="2"/>
      </rPr>
      <t>i</t>
    </r>
  </si>
  <si>
    <r>
      <t>c</t>
    </r>
    <r>
      <rPr>
        <vertAlign val="subscript"/>
        <sz val="12"/>
        <color theme="1"/>
        <rFont val="Lucida Sans Unicode"/>
        <family val="2"/>
      </rPr>
      <t>0</t>
    </r>
  </si>
  <si>
    <r>
      <t>c</t>
    </r>
    <r>
      <rPr>
        <vertAlign val="subscript"/>
        <sz val="12"/>
        <color theme="1"/>
        <rFont val="Lucida Sans Unicode"/>
        <family val="2"/>
      </rPr>
      <t>1</t>
    </r>
  </si>
  <si>
    <t>Uncertainty</t>
  </si>
  <si>
    <t>Polynomial Coefficients</t>
  </si>
  <si>
    <t>Fitted Polynomial Coefficients</t>
  </si>
  <si>
    <t>F stat</t>
  </si>
  <si>
    <t>Degrees of Feedom</t>
  </si>
  <si>
    <r>
      <t>SS</t>
    </r>
    <r>
      <rPr>
        <b/>
        <vertAlign val="subscript"/>
        <sz val="12"/>
        <color theme="1"/>
        <rFont val="Lucida Sans Unicode"/>
        <family val="2"/>
      </rPr>
      <t>resid</t>
    </r>
  </si>
  <si>
    <r>
      <t>c</t>
    </r>
    <r>
      <rPr>
        <b/>
        <vertAlign val="subscript"/>
        <sz val="12"/>
        <color theme="1"/>
        <rFont val="Lucida Sans Unicode"/>
        <family val="2"/>
      </rPr>
      <t>i</t>
    </r>
  </si>
  <si>
    <r>
      <t>se(c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>)</t>
    </r>
  </si>
  <si>
    <r>
      <t>SS</t>
    </r>
    <r>
      <rPr>
        <b/>
        <vertAlign val="subscript"/>
        <sz val="12"/>
        <color theme="1"/>
        <rFont val="Lucida Sans Unicode"/>
        <family val="2"/>
      </rPr>
      <t>reg</t>
    </r>
  </si>
  <si>
    <r>
      <t>R</t>
    </r>
    <r>
      <rPr>
        <b/>
        <vertAlign val="superscript"/>
        <sz val="12"/>
        <color theme="1"/>
        <rFont val="Lucida Sans Unicode"/>
        <family val="2"/>
      </rPr>
      <t>2</t>
    </r>
  </si>
  <si>
    <t>Std Error y</t>
  </si>
  <si>
    <r>
      <rPr>
        <b/>
        <sz val="12"/>
        <color theme="1"/>
        <rFont val="Lucida Sans Unicode"/>
        <family val="2"/>
      </rPr>
      <t>σ</t>
    </r>
    <r>
      <rPr>
        <b/>
        <i/>
        <sz val="12"/>
        <color theme="1"/>
        <rFont val="Lucida Sans Typewriter"/>
        <family val="3"/>
      </rPr>
      <t>(p</t>
    </r>
    <r>
      <rPr>
        <b/>
        <i/>
        <vertAlign val="subscript"/>
        <sz val="12"/>
        <color theme="1"/>
        <rFont val="Lucida Sans Typewriter"/>
        <family val="3"/>
      </rPr>
      <t>i</t>
    </r>
    <r>
      <rPr>
        <b/>
        <i/>
        <sz val="12"/>
        <color theme="1"/>
        <rFont val="Lucida Sans Typewriter"/>
        <family val="3"/>
      </rPr>
      <t>)</t>
    </r>
  </si>
  <si>
    <r>
      <t>f(x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sz val="14"/>
        <color theme="1"/>
        <rFont val="Lucida Sans Unicode"/>
        <family val="2"/>
      </rPr>
      <t>)</t>
    </r>
  </si>
  <si>
    <t>a</t>
  </si>
  <si>
    <t>b</t>
  </si>
  <si>
    <r>
      <t>t</t>
    </r>
    <r>
      <rPr>
        <b/>
        <i/>
        <vertAlign val="subscript"/>
        <sz val="12"/>
        <color theme="1"/>
        <rFont val="Lucida Sans Typewriter"/>
        <family val="3"/>
      </rPr>
      <t>i</t>
    </r>
  </si>
  <si>
    <t>Counts</t>
  </si>
  <si>
    <t>t1/2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</si>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</sst>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0000"/>
    <numFmt numFmtId="167" formatCode="0.0000000000"/>
    <numFmt numFmtId="168" formatCode="0.?"/>
    <numFmt numFmtId="169" formatCode="0.0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Lucida Sans Unicode"/>
      <family val="2"/>
    </font>
    <font>
      <sz val="11"/>
      <color theme="1"/>
      <name val="Lucida Sans Unicode"/>
      <family val="2"/>
    </font>
    <font>
      <sz val="14"/>
      <color theme="1"/>
      <name val="Lucida Sans Unicode"/>
      <family val="2"/>
    </font>
    <font>
      <sz val="12"/>
      <color theme="1"/>
      <name val="Lucida Sans Unicode"/>
      <family val="2"/>
    </font>
    <font>
      <vertAlign val="subscript"/>
      <sz val="12"/>
      <color theme="1"/>
      <name val="Lucida Sans Unicode"/>
      <family val="2"/>
    </font>
    <font>
      <b/>
      <sz val="14"/>
      <color theme="1"/>
      <name val="Lucida Sans Unicode"/>
      <family val="2"/>
    </font>
    <font>
      <b/>
      <vertAlign val="subscript"/>
      <sz val="14"/>
      <color theme="1"/>
      <name val="Lucida Sans Unicode"/>
      <family val="2"/>
    </font>
    <font>
      <b/>
      <sz val="12"/>
      <color theme="1"/>
      <name val="Lucida Sans Unicode"/>
      <family val="2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Lucida Sans Unicode"/>
      <family val="2"/>
    </font>
    <font>
      <b/>
      <vertAlign val="superscript"/>
      <sz val="12"/>
      <color theme="1"/>
      <name val="Lucida Sans Unicode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Lucida Sans Unicode"/>
      <family val="2"/>
    </font>
    <font>
      <b/>
      <sz val="11"/>
      <color theme="1"/>
      <name val="Lucida Sans Unicode"/>
      <family val="2"/>
    </font>
    <font>
      <b/>
      <sz val="12"/>
      <color theme="1"/>
      <name val="Lucida Sans Typewriter"/>
      <family val="3"/>
    </font>
    <font>
      <b/>
      <i/>
      <sz val="12"/>
      <color theme="1"/>
      <name val="Lucida Sans Typewriter"/>
      <family val="3"/>
    </font>
    <font>
      <b/>
      <i/>
      <vertAlign val="subscript"/>
      <sz val="12"/>
      <color theme="1"/>
      <name val="Lucida Sans Typewriter"/>
      <family val="3"/>
    </font>
    <font>
      <b/>
      <i/>
      <sz val="12"/>
      <color theme="1"/>
      <name val="Lucida Sans Typewriter"/>
      <family val="2"/>
    </font>
    <font>
      <sz val="18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9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2" fontId="5" fillId="0" borderId="0" xfId="0" applyNumberFormat="1" applyFont="1"/>
    <xf numFmtId="0" fontId="9" fillId="0" borderId="0" xfId="0" applyFont="1" applyAlignment="1">
      <alignment horizontal="right"/>
    </xf>
    <xf numFmtId="2" fontId="0" fillId="0" borderId="0" xfId="0" applyNumberForma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0" fillId="0" borderId="0" xfId="0" applyNumberFormat="1"/>
    <xf numFmtId="164" fontId="5" fillId="0" borderId="0" xfId="0" applyNumberFormat="1" applyFont="1"/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166" fontId="5" fillId="0" borderId="0" xfId="0" applyNumberFormat="1" applyFont="1"/>
    <xf numFmtId="165" fontId="5" fillId="0" borderId="0" xfId="0" applyNumberFormat="1" applyFont="1"/>
    <xf numFmtId="167" fontId="5" fillId="0" borderId="0" xfId="0" applyNumberFormat="1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right"/>
    </xf>
    <xf numFmtId="0" fontId="7" fillId="0" borderId="0" xfId="0" applyFont="1" applyAlignment="1"/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Function </a:t>
            </a:r>
            <a:r>
              <a:rPr lang="en-US" sz="1800" b="1" i="1">
                <a:latin typeface="Lucida Sans Unicode" panose="020B0602030504020204" pitchFamily="34" charset="0"/>
                <a:cs typeface="Lucida Sans Unicode" panose="020B0602030504020204" pitchFamily="34" charset="0"/>
              </a:rPr>
              <a:t>f(x)</a:t>
            </a: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 Sample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8486155935951"/>
          <c:y val="9.7060746903321088E-2"/>
          <c:w val="0.86527285535478027"/>
          <c:h val="0.77288980169985233"/>
        </c:manualLayout>
      </c:layout>
      <c:scatterChart>
        <c:scatterStyle val="lineMarker"/>
        <c:varyColors val="0"/>
        <c:ser>
          <c:idx val="0"/>
          <c:order val="0"/>
          <c:tx>
            <c:v>Temperature Measured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'sample data'!$I$10:$I$50</c:f>
                <c:numCache>
                  <c:formatCode>General</c:formatCode>
                  <c:ptCount val="41"/>
                  <c:pt idx="0">
                    <c:v>9.0553851381374173</c:v>
                  </c:pt>
                  <c:pt idx="1">
                    <c:v>9.2736184954957039</c:v>
                  </c:pt>
                  <c:pt idx="2">
                    <c:v>8.8317608663278477</c:v>
                  </c:pt>
                  <c:pt idx="3">
                    <c:v>8.2462112512353212</c:v>
                  </c:pt>
                  <c:pt idx="4">
                    <c:v>8.1853527718724504</c:v>
                  </c:pt>
                  <c:pt idx="5">
                    <c:v>7.1414284285428504</c:v>
                  </c:pt>
                  <c:pt idx="6">
                    <c:v>6.7082039324993694</c:v>
                  </c:pt>
                  <c:pt idx="7">
                    <c:v>6.324555320336759</c:v>
                  </c:pt>
                  <c:pt idx="8">
                    <c:v>6.8556546004010439</c:v>
                  </c:pt>
                  <c:pt idx="9">
                    <c:v>5.8309518948453007</c:v>
                  </c:pt>
                  <c:pt idx="10">
                    <c:v>5.5677643628300215</c:v>
                  </c:pt>
                  <c:pt idx="11">
                    <c:v>5.5677643628300215</c:v>
                  </c:pt>
                  <c:pt idx="12">
                    <c:v>5.6568542494923806</c:v>
                  </c:pt>
                  <c:pt idx="13">
                    <c:v>3.872983346207417</c:v>
                  </c:pt>
                  <c:pt idx="14">
                    <c:v>5.0990195135927845</c:v>
                  </c:pt>
                  <c:pt idx="15">
                    <c:v>3.4641016151377544</c:v>
                  </c:pt>
                  <c:pt idx="16">
                    <c:v>4.6904157598234297</c:v>
                  </c:pt>
                  <c:pt idx="17">
                    <c:v>4.2426406871192848</c:v>
                  </c:pt>
                  <c:pt idx="18">
                    <c:v>3</c:v>
                  </c:pt>
                  <c:pt idx="19">
                    <c:v>4.1231056256176606</c:v>
                  </c:pt>
                  <c:pt idx="20">
                    <c:v>3</c:v>
                  </c:pt>
                  <c:pt idx="21">
                    <c:v>3.1622776601683795</c:v>
                  </c:pt>
                  <c:pt idx="22">
                    <c:v>3.4641016151377544</c:v>
                  </c:pt>
                  <c:pt idx="23">
                    <c:v>2.4494897427831779</c:v>
                  </c:pt>
                  <c:pt idx="24">
                    <c:v>2.6457513110645907</c:v>
                  </c:pt>
                  <c:pt idx="25">
                    <c:v>3.6055512754639891</c:v>
                  </c:pt>
                  <c:pt idx="26">
                    <c:v>2.2360679774997898</c:v>
                  </c:pt>
                  <c:pt idx="27">
                    <c:v>3.1622776601683795</c:v>
                  </c:pt>
                  <c:pt idx="28">
                    <c:v>2</c:v>
                  </c:pt>
                  <c:pt idx="29">
                    <c:v>2.4494897427831779</c:v>
                  </c:pt>
                  <c:pt idx="30">
                    <c:v>1.7320508075688772</c:v>
                  </c:pt>
                  <c:pt idx="31">
                    <c:v>1.4142135623730951</c:v>
                  </c:pt>
                  <c:pt idx="32">
                    <c:v>2</c:v>
                  </c:pt>
                  <c:pt idx="33">
                    <c:v>2</c:v>
                  </c:pt>
                  <c:pt idx="34">
                    <c:v>1.4142135623730951</c:v>
                  </c:pt>
                  <c:pt idx="35">
                    <c:v>1.4142135623730951</c:v>
                  </c:pt>
                  <c:pt idx="36">
                    <c:v>1.4142135623730951</c:v>
                  </c:pt>
                  <c:pt idx="37">
                    <c:v>1.4142135623730951</c:v>
                  </c:pt>
                  <c:pt idx="38">
                    <c:v>1.4142135623730951</c:v>
                  </c:pt>
                  <c:pt idx="39">
                    <c:v>1.7320508075688772</c:v>
                  </c:pt>
                  <c:pt idx="40">
                    <c:v>1</c:v>
                  </c:pt>
                </c:numCache>
              </c:numRef>
            </c:plus>
            <c:minus>
              <c:numRef>
                <c:f>'sample data'!$I$10:$I$50</c:f>
                <c:numCache>
                  <c:formatCode>General</c:formatCode>
                  <c:ptCount val="41"/>
                  <c:pt idx="0">
                    <c:v>9.0553851381374173</c:v>
                  </c:pt>
                  <c:pt idx="1">
                    <c:v>9.2736184954957039</c:v>
                  </c:pt>
                  <c:pt idx="2">
                    <c:v>8.8317608663278477</c:v>
                  </c:pt>
                  <c:pt idx="3">
                    <c:v>8.2462112512353212</c:v>
                  </c:pt>
                  <c:pt idx="4">
                    <c:v>8.1853527718724504</c:v>
                  </c:pt>
                  <c:pt idx="5">
                    <c:v>7.1414284285428504</c:v>
                  </c:pt>
                  <c:pt idx="6">
                    <c:v>6.7082039324993694</c:v>
                  </c:pt>
                  <c:pt idx="7">
                    <c:v>6.324555320336759</c:v>
                  </c:pt>
                  <c:pt idx="8">
                    <c:v>6.8556546004010439</c:v>
                  </c:pt>
                  <c:pt idx="9">
                    <c:v>5.8309518948453007</c:v>
                  </c:pt>
                  <c:pt idx="10">
                    <c:v>5.5677643628300215</c:v>
                  </c:pt>
                  <c:pt idx="11">
                    <c:v>5.5677643628300215</c:v>
                  </c:pt>
                  <c:pt idx="12">
                    <c:v>5.6568542494923806</c:v>
                  </c:pt>
                  <c:pt idx="13">
                    <c:v>3.872983346207417</c:v>
                  </c:pt>
                  <c:pt idx="14">
                    <c:v>5.0990195135927845</c:v>
                  </c:pt>
                  <c:pt idx="15">
                    <c:v>3.4641016151377544</c:v>
                  </c:pt>
                  <c:pt idx="16">
                    <c:v>4.6904157598234297</c:v>
                  </c:pt>
                  <c:pt idx="17">
                    <c:v>4.2426406871192848</c:v>
                  </c:pt>
                  <c:pt idx="18">
                    <c:v>3</c:v>
                  </c:pt>
                  <c:pt idx="19">
                    <c:v>4.1231056256176606</c:v>
                  </c:pt>
                  <c:pt idx="20">
                    <c:v>3</c:v>
                  </c:pt>
                  <c:pt idx="21">
                    <c:v>3.1622776601683795</c:v>
                  </c:pt>
                  <c:pt idx="22">
                    <c:v>3.4641016151377544</c:v>
                  </c:pt>
                  <c:pt idx="23">
                    <c:v>2.4494897427831779</c:v>
                  </c:pt>
                  <c:pt idx="24">
                    <c:v>2.6457513110645907</c:v>
                  </c:pt>
                  <c:pt idx="25">
                    <c:v>3.6055512754639891</c:v>
                  </c:pt>
                  <c:pt idx="26">
                    <c:v>2.2360679774997898</c:v>
                  </c:pt>
                  <c:pt idx="27">
                    <c:v>3.1622776601683795</c:v>
                  </c:pt>
                  <c:pt idx="28">
                    <c:v>2</c:v>
                  </c:pt>
                  <c:pt idx="29">
                    <c:v>2.4494897427831779</c:v>
                  </c:pt>
                  <c:pt idx="30">
                    <c:v>1.7320508075688772</c:v>
                  </c:pt>
                  <c:pt idx="31">
                    <c:v>1.4142135623730951</c:v>
                  </c:pt>
                  <c:pt idx="32">
                    <c:v>2</c:v>
                  </c:pt>
                  <c:pt idx="33">
                    <c:v>2</c:v>
                  </c:pt>
                  <c:pt idx="34">
                    <c:v>1.4142135623730951</c:v>
                  </c:pt>
                  <c:pt idx="35">
                    <c:v>1.4142135623730951</c:v>
                  </c:pt>
                  <c:pt idx="36">
                    <c:v>1.4142135623730951</c:v>
                  </c:pt>
                  <c:pt idx="37">
                    <c:v>1.4142135623730951</c:v>
                  </c:pt>
                  <c:pt idx="38">
                    <c:v>1.4142135623730951</c:v>
                  </c:pt>
                  <c:pt idx="39">
                    <c:v>1.7320508075688772</c:v>
                  </c:pt>
                  <c:pt idx="4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'sample data'!$B$10:$B$50</c:f>
              <c:numCache>
                <c:formatCode>0.00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</c:numCache>
            </c:numRef>
          </c:xVal>
          <c:yVal>
            <c:numRef>
              <c:f>'sample data'!$H$10:$H$50</c:f>
              <c:numCache>
                <c:formatCode>General</c:formatCode>
                <c:ptCount val="41"/>
                <c:pt idx="0">
                  <c:v>82</c:v>
                </c:pt>
                <c:pt idx="1">
                  <c:v>86</c:v>
                </c:pt>
                <c:pt idx="2">
                  <c:v>78</c:v>
                </c:pt>
                <c:pt idx="3">
                  <c:v>68</c:v>
                </c:pt>
                <c:pt idx="4">
                  <c:v>67</c:v>
                </c:pt>
                <c:pt idx="5">
                  <c:v>51</c:v>
                </c:pt>
                <c:pt idx="6">
                  <c:v>45</c:v>
                </c:pt>
                <c:pt idx="7">
                  <c:v>40</c:v>
                </c:pt>
                <c:pt idx="8">
                  <c:v>47</c:v>
                </c:pt>
                <c:pt idx="9">
                  <c:v>34</c:v>
                </c:pt>
                <c:pt idx="10">
                  <c:v>31</c:v>
                </c:pt>
                <c:pt idx="11">
                  <c:v>31</c:v>
                </c:pt>
                <c:pt idx="12">
                  <c:v>32</c:v>
                </c:pt>
                <c:pt idx="13">
                  <c:v>15</c:v>
                </c:pt>
                <c:pt idx="14">
                  <c:v>26</c:v>
                </c:pt>
                <c:pt idx="15">
                  <c:v>12</c:v>
                </c:pt>
                <c:pt idx="16">
                  <c:v>22</c:v>
                </c:pt>
                <c:pt idx="17">
                  <c:v>18</c:v>
                </c:pt>
                <c:pt idx="18">
                  <c:v>9</c:v>
                </c:pt>
                <c:pt idx="19">
                  <c:v>17</c:v>
                </c:pt>
                <c:pt idx="20">
                  <c:v>9</c:v>
                </c:pt>
                <c:pt idx="21">
                  <c:v>10</c:v>
                </c:pt>
                <c:pt idx="22">
                  <c:v>12</c:v>
                </c:pt>
                <c:pt idx="23">
                  <c:v>6</c:v>
                </c:pt>
                <c:pt idx="24">
                  <c:v>7</c:v>
                </c:pt>
                <c:pt idx="25">
                  <c:v>13</c:v>
                </c:pt>
                <c:pt idx="26">
                  <c:v>5</c:v>
                </c:pt>
                <c:pt idx="27">
                  <c:v>10</c:v>
                </c:pt>
                <c:pt idx="28">
                  <c:v>4</c:v>
                </c:pt>
                <c:pt idx="29">
                  <c:v>6</c:v>
                </c:pt>
                <c:pt idx="30">
                  <c:v>3</c:v>
                </c:pt>
                <c:pt idx="31">
                  <c:v>2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52-4941-89E6-00906FC5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(hours)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100"/>
      </c:valAx>
      <c:valAx>
        <c:axId val="9948511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A(t) (Counts/s)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  <c:majorUnit val="25"/>
        <c:minorUnit val="2"/>
      </c:valAx>
      <c:spPr>
        <a:noFill/>
        <a:ln w="12700">
          <a:solidFill>
            <a:srgbClr val="BFBFBF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Function </a:t>
            </a:r>
            <a:r>
              <a:rPr lang="en-US" sz="1800" b="1" i="1">
                <a:latin typeface="Lucida Sans Unicode" panose="020B0602030504020204" pitchFamily="34" charset="0"/>
                <a:cs typeface="Lucida Sans Unicode" panose="020B0602030504020204" pitchFamily="34" charset="0"/>
              </a:rPr>
              <a:t>f(x)</a:t>
            </a: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 Sample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2184634206612"/>
          <c:y val="9.7060813609545382E-2"/>
          <c:w val="0.86527285535478027"/>
          <c:h val="0.77288980169985233"/>
        </c:manualLayout>
      </c:layout>
      <c:scatterChart>
        <c:scatterStyle val="lineMarker"/>
        <c:varyColors val="0"/>
        <c:ser>
          <c:idx val="0"/>
          <c:order val="0"/>
          <c:tx>
            <c:v>Temperature Measured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'sample data'!$L$10:$L$50</c:f>
                <c:numCache>
                  <c:formatCode>General</c:formatCode>
                  <c:ptCount val="41"/>
                  <c:pt idx="0">
                    <c:v>0.11043152607484655</c:v>
                  </c:pt>
                  <c:pt idx="1">
                    <c:v>0.10783277320343841</c:v>
                  </c:pt>
                  <c:pt idx="2">
                    <c:v>0.11322770341445959</c:v>
                  </c:pt>
                  <c:pt idx="3">
                    <c:v>0.12126781251816648</c:v>
                  </c:pt>
                  <c:pt idx="4">
                    <c:v>0.12216944435630522</c:v>
                  </c:pt>
                  <c:pt idx="5">
                    <c:v>0.140028008402801</c:v>
                  </c:pt>
                  <c:pt idx="6">
                    <c:v>0.14907119849998599</c:v>
                  </c:pt>
                  <c:pt idx="7">
                    <c:v>0.15811388300841897</c:v>
                  </c:pt>
                  <c:pt idx="8">
                    <c:v>0.14586499149789456</c:v>
                  </c:pt>
                  <c:pt idx="9">
                    <c:v>0.17149858514250885</c:v>
                  </c:pt>
                  <c:pt idx="10">
                    <c:v>0.17960530202677488</c:v>
                  </c:pt>
                  <c:pt idx="11">
                    <c:v>0.17960530202677488</c:v>
                  </c:pt>
                  <c:pt idx="12">
                    <c:v>0.17677669529663689</c:v>
                  </c:pt>
                  <c:pt idx="13">
                    <c:v>0.25819888974716115</c:v>
                  </c:pt>
                  <c:pt idx="14">
                    <c:v>0.19611613513818402</c:v>
                  </c:pt>
                  <c:pt idx="15">
                    <c:v>0.28867513459481287</c:v>
                  </c:pt>
                  <c:pt idx="16">
                    <c:v>0.21320071635561044</c:v>
                  </c:pt>
                  <c:pt idx="17">
                    <c:v>0.23570226039551581</c:v>
                  </c:pt>
                  <c:pt idx="18">
                    <c:v>0.33333333333333331</c:v>
                  </c:pt>
                  <c:pt idx="19">
                    <c:v>0.24253562503633297</c:v>
                  </c:pt>
                  <c:pt idx="20">
                    <c:v>0.33333333333333331</c:v>
                  </c:pt>
                  <c:pt idx="21">
                    <c:v>0.31622776601683794</c:v>
                  </c:pt>
                  <c:pt idx="22">
                    <c:v>0.28867513459481287</c:v>
                  </c:pt>
                  <c:pt idx="23">
                    <c:v>0.40824829046386296</c:v>
                  </c:pt>
                  <c:pt idx="24">
                    <c:v>0.37796447300922725</c:v>
                  </c:pt>
                  <c:pt idx="25">
                    <c:v>0.27735009811261457</c:v>
                  </c:pt>
                  <c:pt idx="26">
                    <c:v>0.44721359549995798</c:v>
                  </c:pt>
                  <c:pt idx="27">
                    <c:v>0.31622776601683794</c:v>
                  </c:pt>
                  <c:pt idx="28">
                    <c:v>0.5</c:v>
                  </c:pt>
                  <c:pt idx="29">
                    <c:v>0.40824829046386296</c:v>
                  </c:pt>
                  <c:pt idx="30">
                    <c:v>0.57735026918962573</c:v>
                  </c:pt>
                  <c:pt idx="31">
                    <c:v>0.70710678118654757</c:v>
                  </c:pt>
                  <c:pt idx="32">
                    <c:v>0.5</c:v>
                  </c:pt>
                  <c:pt idx="33">
                    <c:v>0.5</c:v>
                  </c:pt>
                  <c:pt idx="34">
                    <c:v>0.70710678118654757</c:v>
                  </c:pt>
                  <c:pt idx="35">
                    <c:v>0.70710678118654757</c:v>
                  </c:pt>
                  <c:pt idx="36">
                    <c:v>0.70710678118654757</c:v>
                  </c:pt>
                  <c:pt idx="37">
                    <c:v>0.70710678118654757</c:v>
                  </c:pt>
                  <c:pt idx="38">
                    <c:v>0.70710678118654757</c:v>
                  </c:pt>
                  <c:pt idx="39">
                    <c:v>0.57735026918962573</c:v>
                  </c:pt>
                  <c:pt idx="40">
                    <c:v>1</c:v>
                  </c:pt>
                </c:numCache>
              </c:numRef>
            </c:plus>
            <c:minus>
              <c:numRef>
                <c:f>'sample data'!$L$10:$L$50</c:f>
                <c:numCache>
                  <c:formatCode>General</c:formatCode>
                  <c:ptCount val="41"/>
                  <c:pt idx="0">
                    <c:v>0.11043152607484655</c:v>
                  </c:pt>
                  <c:pt idx="1">
                    <c:v>0.10783277320343841</c:v>
                  </c:pt>
                  <c:pt idx="2">
                    <c:v>0.11322770341445959</c:v>
                  </c:pt>
                  <c:pt idx="3">
                    <c:v>0.12126781251816648</c:v>
                  </c:pt>
                  <c:pt idx="4">
                    <c:v>0.12216944435630522</c:v>
                  </c:pt>
                  <c:pt idx="5">
                    <c:v>0.140028008402801</c:v>
                  </c:pt>
                  <c:pt idx="6">
                    <c:v>0.14907119849998599</c:v>
                  </c:pt>
                  <c:pt idx="7">
                    <c:v>0.15811388300841897</c:v>
                  </c:pt>
                  <c:pt idx="8">
                    <c:v>0.14586499149789456</c:v>
                  </c:pt>
                  <c:pt idx="9">
                    <c:v>0.17149858514250885</c:v>
                  </c:pt>
                  <c:pt idx="10">
                    <c:v>0.17960530202677488</c:v>
                  </c:pt>
                  <c:pt idx="11">
                    <c:v>0.17960530202677488</c:v>
                  </c:pt>
                  <c:pt idx="12">
                    <c:v>0.17677669529663689</c:v>
                  </c:pt>
                  <c:pt idx="13">
                    <c:v>0.25819888974716115</c:v>
                  </c:pt>
                  <c:pt idx="14">
                    <c:v>0.19611613513818402</c:v>
                  </c:pt>
                  <c:pt idx="15">
                    <c:v>0.28867513459481287</c:v>
                  </c:pt>
                  <c:pt idx="16">
                    <c:v>0.21320071635561044</c:v>
                  </c:pt>
                  <c:pt idx="17">
                    <c:v>0.23570226039551581</c:v>
                  </c:pt>
                  <c:pt idx="18">
                    <c:v>0.33333333333333331</c:v>
                  </c:pt>
                  <c:pt idx="19">
                    <c:v>0.24253562503633297</c:v>
                  </c:pt>
                  <c:pt idx="20">
                    <c:v>0.33333333333333331</c:v>
                  </c:pt>
                  <c:pt idx="21">
                    <c:v>0.31622776601683794</c:v>
                  </c:pt>
                  <c:pt idx="22">
                    <c:v>0.28867513459481287</c:v>
                  </c:pt>
                  <c:pt idx="23">
                    <c:v>0.40824829046386296</c:v>
                  </c:pt>
                  <c:pt idx="24">
                    <c:v>0.37796447300922725</c:v>
                  </c:pt>
                  <c:pt idx="25">
                    <c:v>0.27735009811261457</c:v>
                  </c:pt>
                  <c:pt idx="26">
                    <c:v>0.44721359549995798</c:v>
                  </c:pt>
                  <c:pt idx="27">
                    <c:v>0.31622776601683794</c:v>
                  </c:pt>
                  <c:pt idx="28">
                    <c:v>0.5</c:v>
                  </c:pt>
                  <c:pt idx="29">
                    <c:v>0.40824829046386296</c:v>
                  </c:pt>
                  <c:pt idx="30">
                    <c:v>0.57735026918962573</c:v>
                  </c:pt>
                  <c:pt idx="31">
                    <c:v>0.70710678118654757</c:v>
                  </c:pt>
                  <c:pt idx="32">
                    <c:v>0.5</c:v>
                  </c:pt>
                  <c:pt idx="33">
                    <c:v>0.5</c:v>
                  </c:pt>
                  <c:pt idx="34">
                    <c:v>0.70710678118654757</c:v>
                  </c:pt>
                  <c:pt idx="35">
                    <c:v>0.70710678118654757</c:v>
                  </c:pt>
                  <c:pt idx="36">
                    <c:v>0.70710678118654757</c:v>
                  </c:pt>
                  <c:pt idx="37">
                    <c:v>0.70710678118654757</c:v>
                  </c:pt>
                  <c:pt idx="38">
                    <c:v>0.70710678118654757</c:v>
                  </c:pt>
                  <c:pt idx="39">
                    <c:v>0.57735026918962573</c:v>
                  </c:pt>
                  <c:pt idx="4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'sample data'!$B$10:$B$50</c:f>
              <c:numCache>
                <c:formatCode>0.00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</c:numCache>
            </c:numRef>
          </c:xVal>
          <c:yVal>
            <c:numRef>
              <c:f>'sample data'!$K$10:$K$50</c:f>
              <c:numCache>
                <c:formatCode>0.00</c:formatCode>
                <c:ptCount val="41"/>
                <c:pt idx="0">
                  <c:v>4.4067192472642533</c:v>
                </c:pt>
                <c:pt idx="1">
                  <c:v>4.4543472962535073</c:v>
                </c:pt>
                <c:pt idx="2">
                  <c:v>4.3567088266895917</c:v>
                </c:pt>
                <c:pt idx="3">
                  <c:v>4.219507705176107</c:v>
                </c:pt>
                <c:pt idx="4">
                  <c:v>4.2046926193909657</c:v>
                </c:pt>
                <c:pt idx="5">
                  <c:v>3.9318256327243257</c:v>
                </c:pt>
                <c:pt idx="6">
                  <c:v>3.8066624897703196</c:v>
                </c:pt>
                <c:pt idx="7">
                  <c:v>3.6888794541139363</c:v>
                </c:pt>
                <c:pt idx="8">
                  <c:v>3.8501476017100584</c:v>
                </c:pt>
                <c:pt idx="9">
                  <c:v>3.5263605246161616</c:v>
                </c:pt>
                <c:pt idx="10">
                  <c:v>3.4339872044851463</c:v>
                </c:pt>
                <c:pt idx="11">
                  <c:v>3.4339872044851463</c:v>
                </c:pt>
                <c:pt idx="12">
                  <c:v>3.4657359027997265</c:v>
                </c:pt>
                <c:pt idx="13">
                  <c:v>2.7080502011022101</c:v>
                </c:pt>
                <c:pt idx="14">
                  <c:v>3.2580965380214821</c:v>
                </c:pt>
                <c:pt idx="15">
                  <c:v>2.4849066497880004</c:v>
                </c:pt>
                <c:pt idx="16">
                  <c:v>3.0910424533583161</c:v>
                </c:pt>
                <c:pt idx="17">
                  <c:v>2.8903717578961645</c:v>
                </c:pt>
                <c:pt idx="18">
                  <c:v>2.1972245773362196</c:v>
                </c:pt>
                <c:pt idx="19">
                  <c:v>2.8332133440562162</c:v>
                </c:pt>
                <c:pt idx="20">
                  <c:v>2.1972245773362196</c:v>
                </c:pt>
                <c:pt idx="21">
                  <c:v>2.3025850929940459</c:v>
                </c:pt>
                <c:pt idx="22">
                  <c:v>2.4849066497880004</c:v>
                </c:pt>
                <c:pt idx="23">
                  <c:v>1.791759469228055</c:v>
                </c:pt>
                <c:pt idx="24">
                  <c:v>1.9459101490553132</c:v>
                </c:pt>
                <c:pt idx="25">
                  <c:v>2.5649493574615367</c:v>
                </c:pt>
                <c:pt idx="26">
                  <c:v>1.6094379124341003</c:v>
                </c:pt>
                <c:pt idx="27">
                  <c:v>2.3025850929940459</c:v>
                </c:pt>
                <c:pt idx="28">
                  <c:v>1.3862943611198906</c:v>
                </c:pt>
                <c:pt idx="29">
                  <c:v>1.791759469228055</c:v>
                </c:pt>
                <c:pt idx="30">
                  <c:v>1.0986122886681098</c:v>
                </c:pt>
                <c:pt idx="31">
                  <c:v>0.69314718055994529</c:v>
                </c:pt>
                <c:pt idx="32">
                  <c:v>1.3862943611198906</c:v>
                </c:pt>
                <c:pt idx="33">
                  <c:v>1.3862943611198906</c:v>
                </c:pt>
                <c:pt idx="34">
                  <c:v>0.69314718055994529</c:v>
                </c:pt>
                <c:pt idx="35">
                  <c:v>0.69314718055994529</c:v>
                </c:pt>
                <c:pt idx="36">
                  <c:v>0.69314718055994529</c:v>
                </c:pt>
                <c:pt idx="37">
                  <c:v>0.69314718055994529</c:v>
                </c:pt>
                <c:pt idx="38">
                  <c:v>0.69314718055994529</c:v>
                </c:pt>
                <c:pt idx="39">
                  <c:v>1.0986122886681098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D1-43C5-9CC9-5C44FFB24C50}"/>
            </c:ext>
          </c:extLst>
        </c:ser>
        <c:ser>
          <c:idx val="1"/>
          <c:order val="1"/>
          <c:tx>
            <c:v>Fitted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'dependent independent values'!$C$10:$C$19</c:f>
              <c:numCache>
                <c:formatCode>0.00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'dependent independent values'!$E$10:$E$19</c:f>
              <c:numCache>
                <c:formatCode>0.00</c:formatCode>
                <c:ptCount val="10"/>
                <c:pt idx="0">
                  <c:v>1858.6111111111111</c:v>
                </c:pt>
                <c:pt idx="1">
                  <c:v>1731.3777777777777</c:v>
                </c:pt>
                <c:pt idx="2">
                  <c:v>1604.1444444444444</c:v>
                </c:pt>
                <c:pt idx="3">
                  <c:v>1476.911111111111</c:v>
                </c:pt>
                <c:pt idx="4">
                  <c:v>1349.6777777777777</c:v>
                </c:pt>
                <c:pt idx="5">
                  <c:v>1222.4444444444443</c:v>
                </c:pt>
                <c:pt idx="6">
                  <c:v>1095.211111111111</c:v>
                </c:pt>
                <c:pt idx="7">
                  <c:v>967.97777777777765</c:v>
                </c:pt>
                <c:pt idx="8">
                  <c:v>840.7444444444443</c:v>
                </c:pt>
                <c:pt idx="9">
                  <c:v>713.51111111111095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D1-43C5-9CC9-5C44FFB24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(cm)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100"/>
      </c:valAx>
      <c:valAx>
        <c:axId val="994851144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ln A(t) (Counts/s)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  <c:majorUnit val="1"/>
      </c:valAx>
      <c:spPr>
        <a:noFill/>
        <a:ln w="12700">
          <a:solidFill>
            <a:srgbClr val="BFBFBF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8363495714253"/>
          <c:y val="0.10111515001762998"/>
          <c:w val="0.8180417866912274"/>
          <c:h val="0.77288980169985233"/>
        </c:manualLayout>
      </c:layout>
      <c:scatterChart>
        <c:scatterStyle val="lineMarker"/>
        <c:varyColors val="0"/>
        <c:ser>
          <c:idx val="1"/>
          <c:order val="0"/>
          <c:tx>
            <c:v>Residuals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'dependent independent values'!$C$10:$C$19</c:f>
              <c:numCache>
                <c:formatCode>0.00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'dependent independent values'!$G$10:$G$19</c:f>
              <c:numCache>
                <c:formatCode>0.0000</c:formatCode>
                <c:ptCount val="10"/>
                <c:pt idx="0">
                  <c:v>131.38888888888891</c:v>
                </c:pt>
                <c:pt idx="1">
                  <c:v>58.622222222222263</c:v>
                </c:pt>
                <c:pt idx="2">
                  <c:v>18.855555555555611</c:v>
                </c:pt>
                <c:pt idx="3">
                  <c:v>-66.91111111111104</c:v>
                </c:pt>
                <c:pt idx="4">
                  <c:v>7.3222222222223081</c:v>
                </c:pt>
                <c:pt idx="5">
                  <c:v>-10.444444444444343</c:v>
                </c:pt>
                <c:pt idx="6">
                  <c:v>-39.211111111110995</c:v>
                </c:pt>
                <c:pt idx="7">
                  <c:v>-44.977777777777646</c:v>
                </c:pt>
                <c:pt idx="8">
                  <c:v>13.255555555555702</c:v>
                </c:pt>
                <c:pt idx="9">
                  <c:v>63.488888888889051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85-49CA-9B77-9507FD42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2"/>
      </c:valAx>
      <c:valAx>
        <c:axId val="994851144"/>
        <c:scaling>
          <c:orientation val="minMax"/>
          <c:max val="2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r(x)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E11419-9711-47F2-B887-CF07FDC07A9F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2CEFC0-4AF6-4911-8A7E-CBC0BBBF6087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616B52-0DFC-4BFD-B94F-4D0AF50E75CA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34C4FC-B881-43A8-8FC8-87F3A571F1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F736F-31F6-4A3C-9C1C-1ADDFF953D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B8B4A-805B-456A-B585-38EDA73392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6" sqref="F16"/>
    </sheetView>
  </sheetViews>
  <sheetFormatPr defaultRowHeight="15" x14ac:dyDescent="0.25"/>
  <cols>
    <col min="1" max="1" width="16" bestFit="1" customWidth="1"/>
    <col min="2" max="2" width="16" customWidth="1"/>
  </cols>
  <sheetData>
    <row r="1" spans="1:3" x14ac:dyDescent="0.25">
      <c r="A1" s="2"/>
      <c r="B1" s="2"/>
    </row>
    <row r="2" spans="1:3" s="1" customFormat="1" ht="22.5" x14ac:dyDescent="0.3">
      <c r="A2" s="42" t="s">
        <v>8</v>
      </c>
      <c r="B2" s="42"/>
      <c r="C2" s="42"/>
    </row>
    <row r="3" spans="1:3" ht="5.0999999999999996" customHeight="1" thickBot="1" x14ac:dyDescent="0.3">
      <c r="A3" s="2"/>
      <c r="B3" s="2"/>
      <c r="C3" s="2"/>
    </row>
    <row r="4" spans="1:3" ht="5.0999999999999996" customHeight="1" thickBot="1" x14ac:dyDescent="0.3">
      <c r="A4" s="3"/>
      <c r="B4" s="3"/>
      <c r="C4" s="3"/>
    </row>
    <row r="5" spans="1:3" ht="5.0999999999999996" customHeight="1" x14ac:dyDescent="0.25">
      <c r="A5" s="5"/>
      <c r="B5" s="5"/>
      <c r="C5" s="5"/>
    </row>
    <row r="6" spans="1:3" ht="18" x14ac:dyDescent="0.25">
      <c r="A6" s="4" t="s">
        <v>2</v>
      </c>
      <c r="B6" s="4" t="s">
        <v>0</v>
      </c>
      <c r="C6" s="4" t="s">
        <v>1</v>
      </c>
    </row>
    <row r="7" spans="1:3" ht="5.0999999999999996" customHeight="1" thickBot="1" x14ac:dyDescent="0.3">
      <c r="A7" s="6"/>
      <c r="B7" s="6"/>
      <c r="C7" s="6"/>
    </row>
    <row r="8" spans="1:3" ht="5.0999999999999996" customHeight="1" x14ac:dyDescent="0.25">
      <c r="A8" s="7"/>
      <c r="B8" s="7"/>
      <c r="C8" s="7"/>
    </row>
    <row r="9" spans="1:3" ht="19.5" x14ac:dyDescent="0.35">
      <c r="A9" s="8">
        <v>0</v>
      </c>
      <c r="B9" s="8" t="s">
        <v>5</v>
      </c>
      <c r="C9" s="20">
        <v>-2310</v>
      </c>
    </row>
    <row r="10" spans="1:3" ht="19.5" x14ac:dyDescent="0.35">
      <c r="A10" s="8">
        <v>1</v>
      </c>
      <c r="B10" s="8" t="s">
        <v>6</v>
      </c>
      <c r="C10" s="20">
        <v>727</v>
      </c>
    </row>
    <row r="11" spans="1:3" ht="5.0999999999999996" customHeight="1" thickBot="1" x14ac:dyDescent="0.3">
      <c r="A11" s="9"/>
      <c r="B11" s="9"/>
      <c r="C11" s="9"/>
    </row>
    <row r="12" spans="1:3" ht="16.5" x14ac:dyDescent="0.25">
      <c r="A12" s="7"/>
      <c r="B12" s="7"/>
      <c r="C12" s="7"/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5777-9A14-42FE-88B1-B3057FE8E751}">
  <dimension ref="A2:L50"/>
  <sheetViews>
    <sheetView workbookViewId="0">
      <selection activeCell="P17" sqref="P17"/>
    </sheetView>
  </sheetViews>
  <sheetFormatPr defaultRowHeight="15" x14ac:dyDescent="0.25"/>
  <cols>
    <col min="1" max="4" width="10.7109375" customWidth="1"/>
    <col min="6" max="6" width="9" customWidth="1"/>
    <col min="7" max="7" width="10.5703125" bestFit="1" customWidth="1"/>
    <col min="15" max="15" width="11" bestFit="1" customWidth="1"/>
  </cols>
  <sheetData>
    <row r="2" spans="1:12" x14ac:dyDescent="0.25">
      <c r="G2" s="28"/>
    </row>
    <row r="3" spans="1:12" x14ac:dyDescent="0.25">
      <c r="G3" s="28"/>
    </row>
    <row r="4" spans="1:12" x14ac:dyDescent="0.25">
      <c r="A4" t="s">
        <v>25</v>
      </c>
      <c r="B4">
        <v>90</v>
      </c>
      <c r="G4" s="28"/>
    </row>
    <row r="5" spans="1:12" x14ac:dyDescent="0.25">
      <c r="A5" t="s">
        <v>24</v>
      </c>
      <c r="B5">
        <v>65.975999999999999</v>
      </c>
    </row>
    <row r="7" spans="1:12" ht="18" x14ac:dyDescent="0.3">
      <c r="A7" s="35" t="s">
        <v>2</v>
      </c>
      <c r="B7" s="36" t="s">
        <v>22</v>
      </c>
      <c r="C7" s="36" t="s">
        <v>23</v>
      </c>
      <c r="D7" s="37" t="s">
        <v>18</v>
      </c>
    </row>
    <row r="8" spans="1:12" ht="15.75" x14ac:dyDescent="0.25">
      <c r="A8" s="26"/>
      <c r="B8" s="27"/>
      <c r="C8" s="27"/>
      <c r="D8" s="27"/>
    </row>
    <row r="9" spans="1:12" ht="15.75" x14ac:dyDescent="0.25">
      <c r="A9" s="26"/>
      <c r="B9" s="38"/>
      <c r="C9" s="27"/>
      <c r="D9" s="27"/>
    </row>
    <row r="10" spans="1:12" ht="15.75" x14ac:dyDescent="0.25">
      <c r="A10" s="25">
        <v>1</v>
      </c>
      <c r="B10" s="41">
        <v>0</v>
      </c>
      <c r="C10" s="45">
        <v>1990</v>
      </c>
      <c r="D10" s="45">
        <f>SQRT(C10)</f>
        <v>44.609416046390926</v>
      </c>
      <c r="F10">
        <f>B4</f>
        <v>90</v>
      </c>
      <c r="G10">
        <f>SQRT(F10)</f>
        <v>9.4868329805051381</v>
      </c>
      <c r="H10">
        <f ca="1">IF(ROUND(_xlfn.NORM.INV(RAND(),F10,G10),0)&lt;=0,0,ROUND(_xlfn.NORM.INV(RAND(),F10,G10),0))</f>
        <v>82</v>
      </c>
      <c r="I10" s="46">
        <f ca="1">SQRT(H10)</f>
        <v>9.0553851381374173</v>
      </c>
      <c r="K10" s="25">
        <f ca="1">LN(H10)</f>
        <v>4.4067192472642533</v>
      </c>
      <c r="L10" s="25">
        <f ca="1">I10/H10</f>
        <v>0.11043152607484655</v>
      </c>
    </row>
    <row r="11" spans="1:12" x14ac:dyDescent="0.25">
      <c r="A11" s="25">
        <f>A10+1</f>
        <v>2</v>
      </c>
      <c r="B11" s="25">
        <v>10</v>
      </c>
      <c r="C11" s="45">
        <v>1790</v>
      </c>
      <c r="D11" s="45">
        <f t="shared" ref="D11:D50" si="0">SQRT(C11)</f>
        <v>42.30839160261236</v>
      </c>
      <c r="F11">
        <f>$B$4*(0.5)^(B11/$B$5)</f>
        <v>81.024304597674316</v>
      </c>
      <c r="G11">
        <f t="shared" ref="G11:G50" si="1">SQRT(F11)</f>
        <v>9.0013501541532275</v>
      </c>
      <c r="H11">
        <f t="shared" ref="H11:H50" ca="1" si="2">IF(ROUND(_xlfn.NORM.INV(RAND(),F11,G11),0)&lt;=0,0,ROUND(_xlfn.NORM.INV(RAND(),F11,G11),0))</f>
        <v>86</v>
      </c>
      <c r="I11" s="46">
        <f t="shared" ref="I11:I50" ca="1" si="3">SQRT(H11)</f>
        <v>9.2736184954957039</v>
      </c>
      <c r="K11" s="25">
        <f t="shared" ref="K11:K50" ca="1" si="4">LN(H11)</f>
        <v>4.4543472962535073</v>
      </c>
      <c r="L11" s="25">
        <f t="shared" ref="L11:L50" ca="1" si="5">I11/H11</f>
        <v>0.10783277320343841</v>
      </c>
    </row>
    <row r="12" spans="1:12" x14ac:dyDescent="0.25">
      <c r="A12" s="25">
        <f>A11+1</f>
        <v>3</v>
      </c>
      <c r="B12" s="25">
        <f>B11+10</f>
        <v>20</v>
      </c>
      <c r="C12" s="45">
        <v>1623</v>
      </c>
      <c r="D12" s="45">
        <f t="shared" si="0"/>
        <v>40.286474156967373</v>
      </c>
      <c r="F12">
        <f t="shared" ref="F12:F50" si="6">$B$4*(0.5)^(B12/$B$5)</f>
        <v>72.943754839296759</v>
      </c>
      <c r="G12">
        <f t="shared" si="1"/>
        <v>8.5407116119967874</v>
      </c>
      <c r="H12">
        <f t="shared" ca="1" si="2"/>
        <v>78</v>
      </c>
      <c r="I12" s="46">
        <f t="shared" ca="1" si="3"/>
        <v>8.8317608663278477</v>
      </c>
      <c r="K12" s="25">
        <f t="shared" ca="1" si="4"/>
        <v>4.3567088266895917</v>
      </c>
      <c r="L12" s="25">
        <f t="shared" ca="1" si="5"/>
        <v>0.11322770341445959</v>
      </c>
    </row>
    <row r="13" spans="1:12" x14ac:dyDescent="0.25">
      <c r="A13" s="25">
        <f t="shared" ref="A13:A50" si="7">A12+1</f>
        <v>4</v>
      </c>
      <c r="B13" s="25">
        <f t="shared" ref="B13:B49" si="8">B12+10</f>
        <v>30</v>
      </c>
      <c r="C13" s="45">
        <v>1410</v>
      </c>
      <c r="D13" s="45">
        <f t="shared" si="0"/>
        <v>37.549966711037172</v>
      </c>
      <c r="F13">
        <f t="shared" si="6"/>
        <v>65.669077895525135</v>
      </c>
      <c r="G13">
        <f t="shared" si="1"/>
        <v>8.1036459631159321</v>
      </c>
      <c r="H13">
        <f t="shared" ca="1" si="2"/>
        <v>68</v>
      </c>
      <c r="I13" s="46">
        <f t="shared" ca="1" si="3"/>
        <v>8.2462112512353212</v>
      </c>
      <c r="K13" s="25">
        <f t="shared" ca="1" si="4"/>
        <v>4.219507705176107</v>
      </c>
      <c r="L13" s="25">
        <f t="shared" ca="1" si="5"/>
        <v>0.12126781251816648</v>
      </c>
    </row>
    <row r="14" spans="1:12" x14ac:dyDescent="0.25">
      <c r="A14" s="25">
        <f t="shared" si="7"/>
        <v>5</v>
      </c>
      <c r="B14" s="25">
        <f t="shared" si="8"/>
        <v>40</v>
      </c>
      <c r="C14" s="45">
        <v>1357</v>
      </c>
      <c r="D14" s="45">
        <f t="shared" si="0"/>
        <v>36.837480912787726</v>
      </c>
      <c r="F14">
        <f t="shared" si="6"/>
        <v>59.119904111727003</v>
      </c>
      <c r="G14">
        <f t="shared" si="1"/>
        <v>7.6889468792369087</v>
      </c>
      <c r="H14">
        <f t="shared" ca="1" si="2"/>
        <v>67</v>
      </c>
      <c r="I14" s="46">
        <f t="shared" ca="1" si="3"/>
        <v>8.1853527718724504</v>
      </c>
      <c r="K14" s="25">
        <f t="shared" ca="1" si="4"/>
        <v>4.2046926193909657</v>
      </c>
      <c r="L14" s="25">
        <f t="shared" ca="1" si="5"/>
        <v>0.12216944435630522</v>
      </c>
    </row>
    <row r="15" spans="1:12" x14ac:dyDescent="0.25">
      <c r="A15" s="25">
        <f t="shared" si="7"/>
        <v>6</v>
      </c>
      <c r="B15" s="25">
        <f t="shared" si="8"/>
        <v>50</v>
      </c>
      <c r="C15" s="45">
        <v>1212</v>
      </c>
      <c r="D15" s="45">
        <f t="shared" si="0"/>
        <v>34.813790371058424</v>
      </c>
      <c r="F15">
        <f t="shared" si="6"/>
        <v>53.223879094820752</v>
      </c>
      <c r="G15">
        <f t="shared" si="1"/>
        <v>7.2954697651913243</v>
      </c>
      <c r="H15">
        <f t="shared" ca="1" si="2"/>
        <v>51</v>
      </c>
      <c r="I15" s="46">
        <f t="shared" ca="1" si="3"/>
        <v>7.1414284285428504</v>
      </c>
      <c r="K15" s="25">
        <f t="shared" ca="1" si="4"/>
        <v>3.9318256327243257</v>
      </c>
      <c r="L15" s="25">
        <f t="shared" ca="1" si="5"/>
        <v>0.140028008402801</v>
      </c>
    </row>
    <row r="16" spans="1:12" x14ac:dyDescent="0.25">
      <c r="A16" s="25">
        <f t="shared" si="7"/>
        <v>7</v>
      </c>
      <c r="B16" s="25">
        <f t="shared" si="8"/>
        <v>60</v>
      </c>
      <c r="C16" s="45">
        <v>1056</v>
      </c>
      <c r="D16" s="45">
        <f t="shared" si="0"/>
        <v>32.496153618543843</v>
      </c>
      <c r="F16">
        <f t="shared" si="6"/>
        <v>47.915864351650526</v>
      </c>
      <c r="G16">
        <f t="shared" si="1"/>
        <v>6.9221285997625417</v>
      </c>
      <c r="H16">
        <f t="shared" ca="1" si="2"/>
        <v>45</v>
      </c>
      <c r="I16" s="46">
        <f t="shared" ca="1" si="3"/>
        <v>6.7082039324993694</v>
      </c>
      <c r="K16" s="25">
        <f t="shared" ca="1" si="4"/>
        <v>3.8066624897703196</v>
      </c>
      <c r="L16" s="25">
        <f t="shared" ca="1" si="5"/>
        <v>0.14907119849998599</v>
      </c>
    </row>
    <row r="17" spans="1:12" x14ac:dyDescent="0.25">
      <c r="A17" s="25">
        <f t="shared" si="7"/>
        <v>8</v>
      </c>
      <c r="B17" s="25">
        <f t="shared" si="8"/>
        <v>70</v>
      </c>
      <c r="C17" s="45">
        <v>923</v>
      </c>
      <c r="D17" s="45">
        <f t="shared" si="0"/>
        <v>30.380915061926625</v>
      </c>
      <c r="F17">
        <f t="shared" si="6"/>
        <v>43.137217647655305</v>
      </c>
      <c r="G17">
        <f t="shared" si="1"/>
        <v>6.5678929381998383</v>
      </c>
      <c r="H17">
        <f t="shared" ca="1" si="2"/>
        <v>40</v>
      </c>
      <c r="I17" s="46">
        <f t="shared" ca="1" si="3"/>
        <v>6.324555320336759</v>
      </c>
      <c r="K17" s="25">
        <f t="shared" ca="1" si="4"/>
        <v>3.6888794541139363</v>
      </c>
      <c r="L17" s="25">
        <f t="shared" ca="1" si="5"/>
        <v>0.15811388300841897</v>
      </c>
    </row>
    <row r="18" spans="1:12" x14ac:dyDescent="0.25">
      <c r="A18" s="25">
        <f t="shared" si="7"/>
        <v>9</v>
      </c>
      <c r="B18" s="25">
        <f t="shared" si="8"/>
        <v>80</v>
      </c>
      <c r="C18" s="45">
        <v>854</v>
      </c>
      <c r="D18" s="45">
        <f t="shared" si="0"/>
        <v>29.223278392404914</v>
      </c>
      <c r="F18">
        <f t="shared" si="6"/>
        <v>38.835145135331061</v>
      </c>
      <c r="G18">
        <f t="shared" si="1"/>
        <v>6.2317850681270341</v>
      </c>
      <c r="H18">
        <f t="shared" ca="1" si="2"/>
        <v>47</v>
      </c>
      <c r="I18" s="46">
        <f t="shared" ca="1" si="3"/>
        <v>6.8556546004010439</v>
      </c>
      <c r="K18" s="25">
        <f t="shared" ca="1" si="4"/>
        <v>3.8501476017100584</v>
      </c>
      <c r="L18" s="25">
        <f t="shared" ca="1" si="5"/>
        <v>0.14586499149789456</v>
      </c>
    </row>
    <row r="19" spans="1:12" x14ac:dyDescent="0.25">
      <c r="A19" s="25">
        <f t="shared" si="7"/>
        <v>10</v>
      </c>
      <c r="B19" s="25">
        <f t="shared" si="8"/>
        <v>90</v>
      </c>
      <c r="C19" s="45">
        <v>777</v>
      </c>
      <c r="D19" s="45">
        <f t="shared" si="0"/>
        <v>27.874719729532707</v>
      </c>
      <c r="F19">
        <f t="shared" si="6"/>
        <v>34.962118094888382</v>
      </c>
      <c r="G19">
        <f t="shared" si="1"/>
        <v>5.9128773109957544</v>
      </c>
      <c r="H19">
        <f t="shared" ca="1" si="2"/>
        <v>34</v>
      </c>
      <c r="I19" s="46">
        <f t="shared" ca="1" si="3"/>
        <v>5.8309518948453007</v>
      </c>
      <c r="K19" s="25">
        <f t="shared" ca="1" si="4"/>
        <v>3.5263605246161616</v>
      </c>
      <c r="L19" s="25">
        <f t="shared" ca="1" si="5"/>
        <v>0.17149858514250885</v>
      </c>
    </row>
    <row r="20" spans="1:12" x14ac:dyDescent="0.25">
      <c r="A20" s="25">
        <f t="shared" si="7"/>
        <v>11</v>
      </c>
      <c r="B20" s="25">
        <f t="shared" si="8"/>
        <v>100</v>
      </c>
      <c r="C20" s="45">
        <v>703</v>
      </c>
      <c r="D20" s="45">
        <f t="shared" si="0"/>
        <v>26.514147167125703</v>
      </c>
      <c r="F20">
        <f t="shared" si="6"/>
        <v>31.475347843334415</v>
      </c>
      <c r="G20">
        <f t="shared" si="1"/>
        <v>5.6102894616351495</v>
      </c>
      <c r="H20">
        <f t="shared" ca="1" si="2"/>
        <v>31</v>
      </c>
      <c r="I20" s="46">
        <f t="shared" ca="1" si="3"/>
        <v>5.5677643628300215</v>
      </c>
      <c r="K20" s="25">
        <f t="shared" ca="1" si="4"/>
        <v>3.4339872044851463</v>
      </c>
      <c r="L20" s="25">
        <f t="shared" ca="1" si="5"/>
        <v>0.17960530202677488</v>
      </c>
    </row>
    <row r="21" spans="1:12" x14ac:dyDescent="0.25">
      <c r="A21" s="25">
        <f t="shared" si="7"/>
        <v>12</v>
      </c>
      <c r="B21" s="25">
        <f t="shared" si="8"/>
        <v>110</v>
      </c>
      <c r="C21" s="45">
        <v>608</v>
      </c>
      <c r="D21" s="45">
        <f t="shared" si="0"/>
        <v>24.657656011875904</v>
      </c>
      <c r="F21">
        <f t="shared" si="6"/>
        <v>28.336313010845327</v>
      </c>
      <c r="G21">
        <f t="shared" si="1"/>
        <v>5.3231863588310837</v>
      </c>
      <c r="H21">
        <f t="shared" ca="1" si="2"/>
        <v>31</v>
      </c>
      <c r="I21" s="46">
        <f t="shared" ca="1" si="3"/>
        <v>5.5677643628300215</v>
      </c>
      <c r="K21" s="25">
        <f t="shared" ca="1" si="4"/>
        <v>3.4339872044851463</v>
      </c>
      <c r="L21" s="25">
        <f t="shared" ca="1" si="5"/>
        <v>0.17960530202677488</v>
      </c>
    </row>
    <row r="22" spans="1:12" x14ac:dyDescent="0.25">
      <c r="A22" s="25">
        <f t="shared" si="7"/>
        <v>13</v>
      </c>
      <c r="B22" s="25">
        <f t="shared" si="8"/>
        <v>120</v>
      </c>
      <c r="C22" s="45">
        <v>546</v>
      </c>
      <c r="D22" s="45">
        <f t="shared" si="0"/>
        <v>23.366642891095847</v>
      </c>
      <c r="F22">
        <f t="shared" si="6"/>
        <v>25.510333961841937</v>
      </c>
      <c r="G22">
        <f t="shared" si="1"/>
        <v>5.0507755802294305</v>
      </c>
      <c r="H22">
        <f t="shared" ca="1" si="2"/>
        <v>32</v>
      </c>
      <c r="I22" s="46">
        <f t="shared" ca="1" si="3"/>
        <v>5.6568542494923806</v>
      </c>
      <c r="K22" s="25">
        <f t="shared" ca="1" si="4"/>
        <v>3.4657359027997265</v>
      </c>
      <c r="L22" s="25">
        <f t="shared" ca="1" si="5"/>
        <v>0.17677669529663689</v>
      </c>
    </row>
    <row r="23" spans="1:12" x14ac:dyDescent="0.25">
      <c r="A23" s="25">
        <f t="shared" si="7"/>
        <v>14</v>
      </c>
      <c r="B23" s="25">
        <f t="shared" si="8"/>
        <v>130</v>
      </c>
      <c r="C23" s="45">
        <v>506</v>
      </c>
      <c r="D23" s="45">
        <f t="shared" si="0"/>
        <v>22.494443758403985</v>
      </c>
      <c r="F23">
        <f t="shared" si="6"/>
        <v>22.966189659029741</v>
      </c>
      <c r="G23">
        <f t="shared" si="1"/>
        <v>4.7923052552012733</v>
      </c>
      <c r="H23">
        <f t="shared" ca="1" si="2"/>
        <v>15</v>
      </c>
      <c r="I23" s="46">
        <f t="shared" ca="1" si="3"/>
        <v>3.872983346207417</v>
      </c>
      <c r="K23" s="25">
        <f t="shared" ca="1" si="4"/>
        <v>2.7080502011022101</v>
      </c>
      <c r="L23" s="25">
        <f t="shared" ca="1" si="5"/>
        <v>0.25819888974716115</v>
      </c>
    </row>
    <row r="24" spans="1:12" x14ac:dyDescent="0.25">
      <c r="A24" s="25">
        <f t="shared" si="7"/>
        <v>15</v>
      </c>
      <c r="B24" s="25">
        <f t="shared" si="8"/>
        <v>140</v>
      </c>
      <c r="C24" s="45">
        <v>469</v>
      </c>
      <c r="D24" s="45">
        <f t="shared" si="0"/>
        <v>21.656407827707714</v>
      </c>
      <c r="F24">
        <f t="shared" si="6"/>
        <v>20.67577273756871</v>
      </c>
      <c r="G24">
        <f t="shared" si="1"/>
        <v>4.5470619896333844</v>
      </c>
      <c r="H24">
        <f t="shared" ca="1" si="2"/>
        <v>26</v>
      </c>
      <c r="I24" s="46">
        <f t="shared" ca="1" si="3"/>
        <v>5.0990195135927845</v>
      </c>
      <c r="K24" s="25">
        <f t="shared" ca="1" si="4"/>
        <v>3.2580965380214821</v>
      </c>
      <c r="L24" s="25">
        <f t="shared" ca="1" si="5"/>
        <v>0.19611613513818402</v>
      </c>
    </row>
    <row r="25" spans="1:12" x14ac:dyDescent="0.25">
      <c r="A25" s="25">
        <f t="shared" si="7"/>
        <v>16</v>
      </c>
      <c r="B25" s="25">
        <f t="shared" si="8"/>
        <v>150</v>
      </c>
      <c r="C25" s="45">
        <v>419</v>
      </c>
      <c r="D25" s="45">
        <f t="shared" si="0"/>
        <v>20.46948949045872</v>
      </c>
      <c r="F25">
        <f t="shared" si="6"/>
        <v>18.613778978678425</v>
      </c>
      <c r="G25">
        <f t="shared" si="1"/>
        <v>4.3143688969162604</v>
      </c>
      <c r="H25">
        <f t="shared" ca="1" si="2"/>
        <v>12</v>
      </c>
      <c r="I25" s="46">
        <f t="shared" ca="1" si="3"/>
        <v>3.4641016151377544</v>
      </c>
      <c r="K25" s="25">
        <f t="shared" ca="1" si="4"/>
        <v>2.4849066497880004</v>
      </c>
      <c r="L25" s="25">
        <f t="shared" ca="1" si="5"/>
        <v>0.28867513459481287</v>
      </c>
    </row>
    <row r="26" spans="1:12" x14ac:dyDescent="0.25">
      <c r="A26" s="25">
        <f t="shared" si="7"/>
        <v>17</v>
      </c>
      <c r="B26" s="25">
        <f t="shared" si="8"/>
        <v>160</v>
      </c>
      <c r="C26" s="45">
        <v>364</v>
      </c>
      <c r="D26" s="45">
        <f t="shared" si="0"/>
        <v>19.078784028338912</v>
      </c>
      <c r="F26">
        <f t="shared" si="6"/>
        <v>16.757427752024753</v>
      </c>
      <c r="G26">
        <f t="shared" si="1"/>
        <v>4.0935837296951378</v>
      </c>
      <c r="H26">
        <f t="shared" ca="1" si="2"/>
        <v>22</v>
      </c>
      <c r="I26" s="46">
        <f t="shared" ca="1" si="3"/>
        <v>4.6904157598234297</v>
      </c>
      <c r="K26" s="25">
        <f t="shared" ca="1" si="4"/>
        <v>3.0910424533583161</v>
      </c>
      <c r="L26" s="25">
        <f t="shared" ca="1" si="5"/>
        <v>0.21320071635561044</v>
      </c>
    </row>
    <row r="27" spans="1:12" x14ac:dyDescent="0.25">
      <c r="A27" s="25">
        <f t="shared" si="7"/>
        <v>18</v>
      </c>
      <c r="B27" s="25">
        <f t="shared" si="8"/>
        <v>170</v>
      </c>
      <c r="C27" s="45">
        <v>341</v>
      </c>
      <c r="D27" s="45">
        <f t="shared" si="0"/>
        <v>18.466185312619388</v>
      </c>
      <c r="F27">
        <f t="shared" si="6"/>
        <v>15.086210338373052</v>
      </c>
      <c r="G27">
        <f t="shared" si="1"/>
        <v>3.8840971072275021</v>
      </c>
      <c r="H27">
        <f t="shared" ca="1" si="2"/>
        <v>18</v>
      </c>
      <c r="I27" s="46">
        <f t="shared" ca="1" si="3"/>
        <v>4.2426406871192848</v>
      </c>
      <c r="K27" s="25">
        <f t="shared" ca="1" si="4"/>
        <v>2.8903717578961645</v>
      </c>
      <c r="L27" s="25">
        <f t="shared" ca="1" si="5"/>
        <v>0.23570226039551581</v>
      </c>
    </row>
    <row r="28" spans="1:12" x14ac:dyDescent="0.25">
      <c r="A28" s="25">
        <f t="shared" si="7"/>
        <v>19</v>
      </c>
      <c r="B28" s="25">
        <f t="shared" si="8"/>
        <v>180</v>
      </c>
      <c r="C28" s="45">
        <v>263</v>
      </c>
      <c r="D28" s="45">
        <f t="shared" si="0"/>
        <v>16.217274740226856</v>
      </c>
      <c r="F28">
        <f t="shared" si="6"/>
        <v>13.581663352010242</v>
      </c>
      <c r="G28">
        <f t="shared" si="1"/>
        <v>3.685330833454473</v>
      </c>
      <c r="H28">
        <f t="shared" ca="1" si="2"/>
        <v>9</v>
      </c>
      <c r="I28" s="46">
        <f t="shared" ca="1" si="3"/>
        <v>3</v>
      </c>
      <c r="K28" s="25">
        <f t="shared" ca="1" si="4"/>
        <v>2.1972245773362196</v>
      </c>
      <c r="L28" s="25">
        <f t="shared" ca="1" si="5"/>
        <v>0.33333333333333331</v>
      </c>
    </row>
    <row r="29" spans="1:12" x14ac:dyDescent="0.25">
      <c r="A29" s="25">
        <f t="shared" si="7"/>
        <v>20</v>
      </c>
      <c r="B29" s="25">
        <f t="shared" si="8"/>
        <v>190</v>
      </c>
      <c r="C29" s="45">
        <v>270</v>
      </c>
      <c r="D29" s="45">
        <f t="shared" si="0"/>
        <v>16.431676725154983</v>
      </c>
      <c r="F29">
        <f t="shared" si="6"/>
        <v>12.2271647597372</v>
      </c>
      <c r="G29">
        <f t="shared" si="1"/>
        <v>3.4967363011438537</v>
      </c>
      <c r="H29">
        <f t="shared" ca="1" si="2"/>
        <v>17</v>
      </c>
      <c r="I29" s="46">
        <f t="shared" ca="1" si="3"/>
        <v>4.1231056256176606</v>
      </c>
      <c r="K29" s="25">
        <f t="shared" ca="1" si="4"/>
        <v>2.8332133440562162</v>
      </c>
      <c r="L29" s="25">
        <f t="shared" ca="1" si="5"/>
        <v>0.24253562503633297</v>
      </c>
    </row>
    <row r="30" spans="1:12" x14ac:dyDescent="0.25">
      <c r="A30" s="25">
        <f t="shared" si="7"/>
        <v>21</v>
      </c>
      <c r="B30" s="25">
        <f t="shared" si="8"/>
        <v>200</v>
      </c>
      <c r="C30" s="45">
        <v>245</v>
      </c>
      <c r="D30" s="45">
        <f t="shared" si="0"/>
        <v>15.652475842498529</v>
      </c>
      <c r="F30">
        <f t="shared" si="6"/>
        <v>11.007750242876629</v>
      </c>
      <c r="G30">
        <f t="shared" si="1"/>
        <v>3.3177929777001802</v>
      </c>
      <c r="H30">
        <f t="shared" ca="1" si="2"/>
        <v>9</v>
      </c>
      <c r="I30" s="46">
        <f t="shared" ca="1" si="3"/>
        <v>3</v>
      </c>
      <c r="K30" s="25">
        <f t="shared" ca="1" si="4"/>
        <v>2.1972245773362196</v>
      </c>
      <c r="L30" s="25">
        <f t="shared" ca="1" si="5"/>
        <v>0.33333333333333331</v>
      </c>
    </row>
    <row r="31" spans="1:12" x14ac:dyDescent="0.25">
      <c r="A31" s="25">
        <f t="shared" si="7"/>
        <v>22</v>
      </c>
      <c r="B31" s="25">
        <f t="shared" si="8"/>
        <v>210</v>
      </c>
      <c r="C31" s="45">
        <v>214</v>
      </c>
      <c r="D31" s="45">
        <f t="shared" si="0"/>
        <v>14.628738838327793</v>
      </c>
      <c r="F31">
        <f t="shared" si="6"/>
        <v>9.9099478734884396</v>
      </c>
      <c r="G31">
        <f t="shared" si="1"/>
        <v>3.1480069684624969</v>
      </c>
      <c r="H31">
        <f t="shared" ca="1" si="2"/>
        <v>10</v>
      </c>
      <c r="I31" s="46">
        <f t="shared" ca="1" si="3"/>
        <v>3.1622776601683795</v>
      </c>
      <c r="K31" s="25">
        <f t="shared" ca="1" si="4"/>
        <v>2.3025850929940459</v>
      </c>
      <c r="L31" s="25">
        <f t="shared" ca="1" si="5"/>
        <v>0.31622776601683794</v>
      </c>
    </row>
    <row r="32" spans="1:12" x14ac:dyDescent="0.25">
      <c r="A32" s="25">
        <f t="shared" si="7"/>
        <v>23</v>
      </c>
      <c r="B32" s="25">
        <f t="shared" si="8"/>
        <v>220</v>
      </c>
      <c r="C32" s="45">
        <v>203</v>
      </c>
      <c r="D32" s="45">
        <f t="shared" si="0"/>
        <v>14.247806848775006</v>
      </c>
      <c r="F32">
        <f t="shared" si="6"/>
        <v>8.9216292783178002</v>
      </c>
      <c r="G32">
        <f t="shared" si="1"/>
        <v>2.9869096535244917</v>
      </c>
      <c r="H32">
        <f t="shared" ca="1" si="2"/>
        <v>12</v>
      </c>
      <c r="I32" s="46">
        <f t="shared" ca="1" si="3"/>
        <v>3.4641016151377544</v>
      </c>
      <c r="K32" s="25">
        <f t="shared" ca="1" si="4"/>
        <v>2.4849066497880004</v>
      </c>
      <c r="L32" s="25">
        <f t="shared" ca="1" si="5"/>
        <v>0.28867513459481287</v>
      </c>
    </row>
    <row r="33" spans="1:12" x14ac:dyDescent="0.25">
      <c r="A33" s="25">
        <f t="shared" si="7"/>
        <v>24</v>
      </c>
      <c r="B33" s="25">
        <f t="shared" si="8"/>
        <v>230</v>
      </c>
      <c r="C33" s="45">
        <v>186</v>
      </c>
      <c r="D33" s="45">
        <f t="shared" si="0"/>
        <v>13.638181696985855</v>
      </c>
      <c r="F33">
        <f t="shared" si="6"/>
        <v>8.0318756461550116</v>
      </c>
      <c r="G33">
        <f t="shared" si="1"/>
        <v>2.8340563943145187</v>
      </c>
      <c r="H33">
        <f t="shared" ca="1" si="2"/>
        <v>6</v>
      </c>
      <c r="I33" s="46">
        <f t="shared" ca="1" si="3"/>
        <v>2.4494897427831779</v>
      </c>
      <c r="K33" s="25">
        <f t="shared" ca="1" si="4"/>
        <v>1.791759469228055</v>
      </c>
      <c r="L33" s="25">
        <f t="shared" ca="1" si="5"/>
        <v>0.40824829046386296</v>
      </c>
    </row>
    <row r="34" spans="1:12" x14ac:dyDescent="0.25">
      <c r="A34" s="25">
        <f t="shared" si="7"/>
        <v>25</v>
      </c>
      <c r="B34" s="25">
        <f t="shared" si="8"/>
        <v>240</v>
      </c>
      <c r="C34" s="45">
        <v>171</v>
      </c>
      <c r="D34" s="45">
        <f t="shared" si="0"/>
        <v>13.076696830622021</v>
      </c>
      <c r="F34">
        <f t="shared" si="6"/>
        <v>7.2308570982745106</v>
      </c>
      <c r="G34">
        <f t="shared" si="1"/>
        <v>2.6890253063655818</v>
      </c>
      <c r="H34">
        <f t="shared" ca="1" si="2"/>
        <v>7</v>
      </c>
      <c r="I34" s="46">
        <f t="shared" ca="1" si="3"/>
        <v>2.6457513110645907</v>
      </c>
      <c r="K34" s="25">
        <f t="shared" ca="1" si="4"/>
        <v>1.9459101490553132</v>
      </c>
      <c r="L34" s="25">
        <f t="shared" ca="1" si="5"/>
        <v>0.37796447300922725</v>
      </c>
    </row>
    <row r="35" spans="1:12" x14ac:dyDescent="0.25">
      <c r="A35" s="25">
        <f t="shared" si="7"/>
        <v>26</v>
      </c>
      <c r="B35" s="25">
        <f t="shared" si="8"/>
        <v>250</v>
      </c>
      <c r="C35" s="45">
        <v>150</v>
      </c>
      <c r="D35" s="45">
        <f t="shared" si="0"/>
        <v>12.24744871391589</v>
      </c>
      <c r="F35">
        <f t="shared" si="6"/>
        <v>6.509724089253881</v>
      </c>
      <c r="G35">
        <f t="shared" si="1"/>
        <v>2.5514160948880686</v>
      </c>
      <c r="H35">
        <f t="shared" ca="1" si="2"/>
        <v>13</v>
      </c>
      <c r="I35" s="46">
        <f t="shared" ca="1" si="3"/>
        <v>3.6055512754639891</v>
      </c>
      <c r="K35" s="25">
        <f t="shared" ca="1" si="4"/>
        <v>2.5649493574615367</v>
      </c>
      <c r="L35" s="25">
        <f t="shared" ca="1" si="5"/>
        <v>0.27735009811261457</v>
      </c>
    </row>
    <row r="36" spans="1:12" x14ac:dyDescent="0.25">
      <c r="A36" s="25">
        <f t="shared" si="7"/>
        <v>27</v>
      </c>
      <c r="B36" s="25">
        <f t="shared" si="8"/>
        <v>260</v>
      </c>
      <c r="C36" s="45">
        <v>131</v>
      </c>
      <c r="D36" s="45">
        <f t="shared" si="0"/>
        <v>11.445523142259598</v>
      </c>
      <c r="F36">
        <f t="shared" si="6"/>
        <v>5.8605096383836077</v>
      </c>
      <c r="G36">
        <f t="shared" si="1"/>
        <v>2.4208489499313268</v>
      </c>
      <c r="H36">
        <f t="shared" ca="1" si="2"/>
        <v>5</v>
      </c>
      <c r="I36" s="46">
        <f t="shared" ca="1" si="3"/>
        <v>2.2360679774997898</v>
      </c>
      <c r="K36" s="25">
        <f t="shared" ca="1" si="4"/>
        <v>1.6094379124341003</v>
      </c>
      <c r="L36" s="25">
        <f t="shared" ca="1" si="5"/>
        <v>0.44721359549995798</v>
      </c>
    </row>
    <row r="37" spans="1:12" x14ac:dyDescent="0.25">
      <c r="A37" s="25">
        <f t="shared" si="7"/>
        <v>28</v>
      </c>
      <c r="B37" s="25">
        <f t="shared" si="8"/>
        <v>270</v>
      </c>
      <c r="C37" s="45">
        <v>133</v>
      </c>
      <c r="D37" s="45">
        <f t="shared" si="0"/>
        <v>11.532562594670797</v>
      </c>
      <c r="F37">
        <f t="shared" si="6"/>
        <v>5.2760413115333282</v>
      </c>
      <c r="G37">
        <f t="shared" si="1"/>
        <v>2.2969634980846623</v>
      </c>
      <c r="H37">
        <f t="shared" ca="1" si="2"/>
        <v>10</v>
      </c>
      <c r="I37" s="46">
        <f t="shared" ca="1" si="3"/>
        <v>3.1622776601683795</v>
      </c>
      <c r="K37" s="25">
        <f t="shared" ca="1" si="4"/>
        <v>2.3025850929940459</v>
      </c>
      <c r="L37" s="25">
        <f t="shared" ca="1" si="5"/>
        <v>0.31622776601683794</v>
      </c>
    </row>
    <row r="38" spans="1:12" x14ac:dyDescent="0.25">
      <c r="A38" s="25">
        <f t="shared" si="7"/>
        <v>29</v>
      </c>
      <c r="B38" s="25">
        <f t="shared" si="8"/>
        <v>280</v>
      </c>
      <c r="C38" s="45">
        <v>109</v>
      </c>
      <c r="D38" s="45">
        <f t="shared" si="0"/>
        <v>10.440306508910551</v>
      </c>
      <c r="F38">
        <f t="shared" si="6"/>
        <v>4.7498619810621054</v>
      </c>
      <c r="G38">
        <f t="shared" si="1"/>
        <v>2.179417807824398</v>
      </c>
      <c r="H38">
        <f t="shared" ca="1" si="2"/>
        <v>4</v>
      </c>
      <c r="I38" s="46">
        <f t="shared" ca="1" si="3"/>
        <v>2</v>
      </c>
      <c r="K38" s="25">
        <f t="shared" ca="1" si="4"/>
        <v>1.3862943611198906</v>
      </c>
      <c r="L38" s="25">
        <f t="shared" ca="1" si="5"/>
        <v>0.5</v>
      </c>
    </row>
    <row r="39" spans="1:12" x14ac:dyDescent="0.25">
      <c r="A39" s="25">
        <f t="shared" si="7"/>
        <v>30</v>
      </c>
      <c r="B39" s="25">
        <f t="shared" si="8"/>
        <v>290</v>
      </c>
      <c r="C39" s="45">
        <v>102</v>
      </c>
      <c r="D39" s="45">
        <f t="shared" si="0"/>
        <v>10.099504938362077</v>
      </c>
      <c r="F39">
        <f t="shared" si="6"/>
        <v>4.2761584883387664</v>
      </c>
      <c r="G39">
        <f t="shared" si="1"/>
        <v>2.0678874457616803</v>
      </c>
      <c r="H39">
        <f t="shared" ca="1" si="2"/>
        <v>6</v>
      </c>
      <c r="I39" s="46">
        <f t="shared" ca="1" si="3"/>
        <v>2.4494897427831779</v>
      </c>
      <c r="K39" s="25">
        <f t="shared" ca="1" si="4"/>
        <v>1.791759469228055</v>
      </c>
      <c r="L39" s="25">
        <f t="shared" ca="1" si="5"/>
        <v>0.40824829046386296</v>
      </c>
    </row>
    <row r="40" spans="1:12" x14ac:dyDescent="0.25">
      <c r="A40" s="25">
        <f t="shared" si="7"/>
        <v>31</v>
      </c>
      <c r="B40" s="25">
        <f t="shared" si="8"/>
        <v>300</v>
      </c>
      <c r="C40" s="45">
        <v>79</v>
      </c>
      <c r="D40" s="45">
        <f t="shared" si="0"/>
        <v>8.8881944173155887</v>
      </c>
      <c r="F40">
        <f t="shared" si="6"/>
        <v>3.8496974207454535</v>
      </c>
      <c r="G40">
        <f t="shared" si="1"/>
        <v>1.9620645811862192</v>
      </c>
      <c r="H40">
        <f t="shared" ca="1" si="2"/>
        <v>3</v>
      </c>
      <c r="I40" s="46">
        <f t="shared" ca="1" si="3"/>
        <v>1.7320508075688772</v>
      </c>
      <c r="K40" s="25">
        <f t="shared" ca="1" si="4"/>
        <v>1.0986122886681098</v>
      </c>
      <c r="L40" s="25">
        <f t="shared" ca="1" si="5"/>
        <v>0.57735026918962573</v>
      </c>
    </row>
    <row r="41" spans="1:12" x14ac:dyDescent="0.25">
      <c r="A41" s="25">
        <f t="shared" si="7"/>
        <v>32</v>
      </c>
      <c r="B41" s="25">
        <f t="shared" si="8"/>
        <v>310</v>
      </c>
      <c r="C41" s="45">
        <v>77</v>
      </c>
      <c r="D41" s="45">
        <f t="shared" si="0"/>
        <v>8.7749643873921226</v>
      </c>
      <c r="F41">
        <f t="shared" si="6"/>
        <v>3.4657672936373434</v>
      </c>
      <c r="G41">
        <f t="shared" si="1"/>
        <v>1.8616571364344572</v>
      </c>
      <c r="H41">
        <f t="shared" ca="1" si="2"/>
        <v>2</v>
      </c>
      <c r="I41" s="46">
        <f t="shared" ca="1" si="3"/>
        <v>1.4142135623730951</v>
      </c>
      <c r="K41" s="25">
        <f t="shared" ca="1" si="4"/>
        <v>0.69314718055994529</v>
      </c>
      <c r="L41" s="25">
        <f t="shared" ca="1" si="5"/>
        <v>0.70710678118654757</v>
      </c>
    </row>
    <row r="42" spans="1:12" x14ac:dyDescent="0.25">
      <c r="A42" s="25">
        <f t="shared" si="7"/>
        <v>33</v>
      </c>
      <c r="B42" s="25">
        <f t="shared" si="8"/>
        <v>320</v>
      </c>
      <c r="C42" s="45">
        <v>50</v>
      </c>
      <c r="D42" s="45">
        <f t="shared" si="0"/>
        <v>7.0710678118654755</v>
      </c>
      <c r="F42">
        <f t="shared" si="6"/>
        <v>3.1201264984925476</v>
      </c>
      <c r="G42">
        <f t="shared" si="1"/>
        <v>1.7663879807371163</v>
      </c>
      <c r="H42">
        <f t="shared" ca="1" si="2"/>
        <v>4</v>
      </c>
      <c r="I42" s="46">
        <f t="shared" ca="1" si="3"/>
        <v>2</v>
      </c>
      <c r="K42" s="25">
        <f t="shared" ca="1" si="4"/>
        <v>1.3862943611198906</v>
      </c>
      <c r="L42" s="25">
        <f t="shared" ca="1" si="5"/>
        <v>0.5</v>
      </c>
    </row>
    <row r="43" spans="1:12" x14ac:dyDescent="0.25">
      <c r="A43" s="25">
        <f t="shared" si="7"/>
        <v>34</v>
      </c>
      <c r="B43" s="25">
        <f t="shared" si="8"/>
        <v>330</v>
      </c>
      <c r="C43" s="45">
        <v>79</v>
      </c>
      <c r="D43" s="45">
        <f t="shared" si="0"/>
        <v>8.8881944173155887</v>
      </c>
      <c r="F43">
        <f t="shared" si="6"/>
        <v>2.8089564421903921</v>
      </c>
      <c r="G43">
        <f t="shared" si="1"/>
        <v>1.6759941653211063</v>
      </c>
      <c r="H43">
        <f t="shared" ca="1" si="2"/>
        <v>4</v>
      </c>
      <c r="I43" s="46">
        <f t="shared" ca="1" si="3"/>
        <v>2</v>
      </c>
      <c r="K43" s="25">
        <f t="shared" ca="1" si="4"/>
        <v>1.3862943611198906</v>
      </c>
      <c r="L43" s="25">
        <f t="shared" ca="1" si="5"/>
        <v>0.5</v>
      </c>
    </row>
    <row r="44" spans="1:12" x14ac:dyDescent="0.25">
      <c r="A44" s="25">
        <f t="shared" si="7"/>
        <v>35</v>
      </c>
      <c r="B44" s="25">
        <f t="shared" si="8"/>
        <v>340</v>
      </c>
      <c r="C44" s="45">
        <v>62</v>
      </c>
      <c r="D44" s="45">
        <f t="shared" si="0"/>
        <v>7.8740078740118111</v>
      </c>
      <c r="F44">
        <f t="shared" si="6"/>
        <v>2.5288193597070436</v>
      </c>
      <c r="G44">
        <f t="shared" si="1"/>
        <v>1.5902261976546115</v>
      </c>
      <c r="H44">
        <f t="shared" ca="1" si="2"/>
        <v>2</v>
      </c>
      <c r="I44" s="46">
        <f ca="1">SQRT(H44)</f>
        <v>1.4142135623730951</v>
      </c>
      <c r="K44" s="25">
        <f t="shared" ca="1" si="4"/>
        <v>0.69314718055994529</v>
      </c>
      <c r="L44" s="25">
        <f t="shared" ca="1" si="5"/>
        <v>0.70710678118654757</v>
      </c>
    </row>
    <row r="45" spans="1:12" x14ac:dyDescent="0.25">
      <c r="A45" s="25">
        <f t="shared" si="7"/>
        <v>36</v>
      </c>
      <c r="B45" s="25">
        <f t="shared" si="8"/>
        <v>350</v>
      </c>
      <c r="C45" s="45">
        <v>53</v>
      </c>
      <c r="D45" s="45">
        <f t="shared" si="0"/>
        <v>7.2801098892805181</v>
      </c>
      <c r="F45">
        <f t="shared" si="6"/>
        <v>2.2766203341488813</v>
      </c>
      <c r="G45">
        <f t="shared" si="1"/>
        <v>1.5088473528322477</v>
      </c>
      <c r="H45">
        <f t="shared" ca="1" si="2"/>
        <v>2</v>
      </c>
      <c r="I45" s="46">
        <f t="shared" ca="1" si="3"/>
        <v>1.4142135623730951</v>
      </c>
      <c r="K45" s="25">
        <f t="shared" ca="1" si="4"/>
        <v>0.69314718055994529</v>
      </c>
      <c r="L45" s="25">
        <f t="shared" ca="1" si="5"/>
        <v>0.70710678118654757</v>
      </c>
    </row>
    <row r="46" spans="1:12" x14ac:dyDescent="0.25">
      <c r="A46" s="25">
        <f t="shared" si="7"/>
        <v>37</v>
      </c>
      <c r="B46" s="25">
        <f t="shared" si="8"/>
        <v>360</v>
      </c>
      <c r="C46" s="45">
        <v>47</v>
      </c>
      <c r="D46" s="45">
        <f t="shared" si="0"/>
        <v>6.8556546004010439</v>
      </c>
      <c r="F46">
        <f t="shared" si="6"/>
        <v>2.0495731045259786</v>
      </c>
      <c r="G46">
        <f t="shared" si="1"/>
        <v>1.4316330201996526</v>
      </c>
      <c r="H46">
        <f t="shared" ca="1" si="2"/>
        <v>2</v>
      </c>
      <c r="I46" s="46">
        <f t="shared" ca="1" si="3"/>
        <v>1.4142135623730951</v>
      </c>
      <c r="K46" s="25">
        <f t="shared" ca="1" si="4"/>
        <v>0.69314718055994529</v>
      </c>
      <c r="L46" s="25">
        <f t="shared" ca="1" si="5"/>
        <v>0.70710678118654757</v>
      </c>
    </row>
    <row r="47" spans="1:12" x14ac:dyDescent="0.25">
      <c r="A47" s="25">
        <f t="shared" si="7"/>
        <v>38</v>
      </c>
      <c r="B47" s="25">
        <f t="shared" si="8"/>
        <v>370</v>
      </c>
      <c r="C47" s="45">
        <v>53</v>
      </c>
      <c r="D47" s="45">
        <f t="shared" si="0"/>
        <v>7.2801098892805181</v>
      </c>
      <c r="F47">
        <f t="shared" si="6"/>
        <v>1.845169283514599</v>
      </c>
      <c r="G47">
        <f t="shared" si="1"/>
        <v>1.3583700834141625</v>
      </c>
      <c r="H47">
        <f t="shared" ca="1" si="2"/>
        <v>2</v>
      </c>
      <c r="I47" s="46">
        <f t="shared" ca="1" si="3"/>
        <v>1.4142135623730951</v>
      </c>
      <c r="K47" s="25">
        <f t="shared" ca="1" si="4"/>
        <v>0.69314718055994529</v>
      </c>
      <c r="L47" s="25">
        <f t="shared" ca="1" si="5"/>
        <v>0.70710678118654757</v>
      </c>
    </row>
    <row r="48" spans="1:12" x14ac:dyDescent="0.25">
      <c r="A48" s="25">
        <f t="shared" si="7"/>
        <v>39</v>
      </c>
      <c r="B48" s="25">
        <f t="shared" si="8"/>
        <v>380</v>
      </c>
      <c r="C48" s="45">
        <v>42</v>
      </c>
      <c r="D48" s="45">
        <f t="shared" si="0"/>
        <v>6.4807406984078604</v>
      </c>
      <c r="F48">
        <f t="shared" si="6"/>
        <v>1.6611506451306586</v>
      </c>
      <c r="G48">
        <f t="shared" si="1"/>
        <v>1.2888563322305007</v>
      </c>
      <c r="H48">
        <f t="shared" ca="1" si="2"/>
        <v>2</v>
      </c>
      <c r="I48" s="46">
        <f t="shared" ca="1" si="3"/>
        <v>1.4142135623730951</v>
      </c>
      <c r="K48" s="25">
        <f t="shared" ca="1" si="4"/>
        <v>0.69314718055994529</v>
      </c>
      <c r="L48" s="25">
        <f t="shared" ca="1" si="5"/>
        <v>0.70710678118654757</v>
      </c>
    </row>
    <row r="49" spans="1:12" x14ac:dyDescent="0.25">
      <c r="A49" s="25">
        <f t="shared" si="7"/>
        <v>40</v>
      </c>
      <c r="B49" s="25">
        <f t="shared" si="8"/>
        <v>390</v>
      </c>
      <c r="C49" s="45">
        <v>28</v>
      </c>
      <c r="D49" s="45">
        <f t="shared" si="0"/>
        <v>5.2915026221291814</v>
      </c>
      <c r="F49">
        <f t="shared" si="6"/>
        <v>1.4954841761521078</v>
      </c>
      <c r="G49">
        <f t="shared" si="1"/>
        <v>1.2228999043879707</v>
      </c>
      <c r="H49">
        <f t="shared" ca="1" si="2"/>
        <v>3</v>
      </c>
      <c r="I49" s="46">
        <f t="shared" ca="1" si="3"/>
        <v>1.7320508075688772</v>
      </c>
      <c r="K49" s="25">
        <f t="shared" ca="1" si="4"/>
        <v>1.0986122886681098</v>
      </c>
      <c r="L49" s="25">
        <f t="shared" ca="1" si="5"/>
        <v>0.57735026918962573</v>
      </c>
    </row>
    <row r="50" spans="1:12" x14ac:dyDescent="0.25">
      <c r="A50" s="25">
        <f t="shared" si="7"/>
        <v>41</v>
      </c>
      <c r="B50" s="25">
        <f t="shared" ref="B50" si="9">B49+10</f>
        <v>400</v>
      </c>
      <c r="C50" s="45">
        <v>26</v>
      </c>
      <c r="D50" s="45">
        <f t="shared" si="0"/>
        <v>5.0990195135927845</v>
      </c>
      <c r="F50">
        <f t="shared" si="6"/>
        <v>1.3463396156616718</v>
      </c>
      <c r="G50">
        <f t="shared" si="1"/>
        <v>1.1603187560587271</v>
      </c>
      <c r="H50">
        <f t="shared" ca="1" si="2"/>
        <v>1</v>
      </c>
      <c r="I50" s="46">
        <f t="shared" ca="1" si="3"/>
        <v>1</v>
      </c>
      <c r="K50" s="25">
        <f t="shared" ca="1" si="4"/>
        <v>0</v>
      </c>
      <c r="L50" s="25">
        <f t="shared" ca="1" si="5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C680-DB12-4713-AD7E-C9A7A2248375}">
  <dimension ref="A4:H19"/>
  <sheetViews>
    <sheetView workbookViewId="0">
      <selection activeCell="E10" sqref="E10"/>
    </sheetView>
  </sheetViews>
  <sheetFormatPr defaultRowHeight="15" x14ac:dyDescent="0.25"/>
  <cols>
    <col min="1" max="1" width="9.28515625" bestFit="1" customWidth="1"/>
    <col min="2" max="2" width="10.42578125" customWidth="1"/>
    <col min="3" max="3" width="7.7109375" bestFit="1" customWidth="1"/>
    <col min="4" max="7" width="9.28515625" bestFit="1" customWidth="1"/>
    <col min="8" max="8" width="19" customWidth="1"/>
  </cols>
  <sheetData>
    <row r="4" spans="1:8" ht="5.0999999999999996" customHeight="1" thickBot="1" x14ac:dyDescent="0.3">
      <c r="A4" s="15"/>
      <c r="B4" s="15"/>
      <c r="C4" s="15"/>
    </row>
    <row r="5" spans="1:8" ht="5.0999999999999996" customHeight="1" thickBot="1" x14ac:dyDescent="0.3">
      <c r="A5" s="17"/>
      <c r="B5" s="17"/>
      <c r="C5" s="17"/>
    </row>
    <row r="6" spans="1:8" ht="5.0999999999999996" customHeight="1" x14ac:dyDescent="0.25">
      <c r="A6" s="16"/>
      <c r="B6" s="16"/>
      <c r="C6" s="16"/>
    </row>
    <row r="7" spans="1:8" ht="21" x14ac:dyDescent="0.35">
      <c r="A7" s="12" t="s">
        <v>2</v>
      </c>
      <c r="B7" s="12" t="s">
        <v>4</v>
      </c>
      <c r="C7" s="12" t="s">
        <v>3</v>
      </c>
      <c r="E7" s="12" t="s">
        <v>19</v>
      </c>
    </row>
    <row r="8" spans="1:8" ht="5.0999999999999996" customHeight="1" thickBot="1" x14ac:dyDescent="0.3">
      <c r="A8" s="13"/>
      <c r="B8" s="13"/>
      <c r="C8" s="13"/>
    </row>
    <row r="9" spans="1:8" ht="5.0999999999999996" customHeight="1" x14ac:dyDescent="0.25">
      <c r="A9" s="14"/>
      <c r="B9" s="14"/>
      <c r="C9" s="14"/>
    </row>
    <row r="10" spans="1:8" ht="16.5" x14ac:dyDescent="0.25">
      <c r="A10" s="10">
        <f>'sample data'!A10</f>
        <v>1</v>
      </c>
      <c r="B10" s="29">
        <f>'sample data'!C10</f>
        <v>1990</v>
      </c>
      <c r="C10" s="23">
        <f>'sample data'!B10</f>
        <v>0</v>
      </c>
      <c r="E10" s="25">
        <f>'linest fit'!$C$9*'dependent independent values'!C10+'linest fit'!$D$9</f>
        <v>1858.6111111111111</v>
      </c>
      <c r="G10" s="28">
        <f t="shared" ref="G10" si="0">B10-E10</f>
        <v>131.38888888888891</v>
      </c>
      <c r="H10" s="28">
        <f t="shared" ref="H10:H19" si="1">G10^2</f>
        <v>17263.040123456798</v>
      </c>
    </row>
    <row r="11" spans="1:8" ht="16.5" x14ac:dyDescent="0.25">
      <c r="A11" s="10">
        <f>'sample data'!A11</f>
        <v>2</v>
      </c>
      <c r="B11" s="29">
        <f>'sample data'!C11</f>
        <v>1790</v>
      </c>
      <c r="C11" s="23">
        <f>'sample data'!B11</f>
        <v>10</v>
      </c>
      <c r="E11" s="25">
        <f>'linest fit'!$C$9*'dependent independent values'!C11+'linest fit'!$D$9</f>
        <v>1731.3777777777777</v>
      </c>
      <c r="G11" s="28">
        <f>B11-E11</f>
        <v>58.622222222222263</v>
      </c>
      <c r="H11" s="28">
        <f>G11^2</f>
        <v>3436.5649382716097</v>
      </c>
    </row>
    <row r="12" spans="1:8" ht="16.5" x14ac:dyDescent="0.25">
      <c r="A12" s="10">
        <f>'sample data'!A12</f>
        <v>3</v>
      </c>
      <c r="B12" s="29">
        <f>'sample data'!C12</f>
        <v>1623</v>
      </c>
      <c r="C12" s="23">
        <f>'sample data'!B12</f>
        <v>20</v>
      </c>
      <c r="E12" s="25">
        <f>'linest fit'!$C$9*'dependent independent values'!C12+'linest fit'!$D$9</f>
        <v>1604.1444444444444</v>
      </c>
      <c r="G12" s="28">
        <f t="shared" ref="G12:G19" si="2">B12-E12</f>
        <v>18.855555555555611</v>
      </c>
      <c r="H12" s="28">
        <f t="shared" si="1"/>
        <v>355.53197530864406</v>
      </c>
    </row>
    <row r="13" spans="1:8" ht="16.5" x14ac:dyDescent="0.25">
      <c r="A13" s="10">
        <f>'sample data'!A13</f>
        <v>4</v>
      </c>
      <c r="B13" s="29">
        <f>'sample data'!C13</f>
        <v>1410</v>
      </c>
      <c r="C13" s="23">
        <f>'sample data'!B13</f>
        <v>30</v>
      </c>
      <c r="D13" s="18"/>
      <c r="E13" s="25">
        <f>'linest fit'!$C$9*'dependent independent values'!C13+'linest fit'!$D$9</f>
        <v>1476.911111111111</v>
      </c>
      <c r="F13" s="18"/>
      <c r="G13" s="28">
        <f t="shared" si="2"/>
        <v>-66.91111111111104</v>
      </c>
      <c r="H13" s="28">
        <f t="shared" si="1"/>
        <v>4477.0967901234471</v>
      </c>
    </row>
    <row r="14" spans="1:8" ht="16.5" x14ac:dyDescent="0.25">
      <c r="A14" s="10">
        <f>'sample data'!A14</f>
        <v>5</v>
      </c>
      <c r="B14" s="29">
        <f>'sample data'!C14</f>
        <v>1357</v>
      </c>
      <c r="C14" s="23">
        <f>'sample data'!B14</f>
        <v>40</v>
      </c>
      <c r="D14" s="18"/>
      <c r="E14" s="25">
        <f>'linest fit'!$C$9*'dependent independent values'!C14+'linest fit'!$D$9</f>
        <v>1349.6777777777777</v>
      </c>
      <c r="F14" s="18"/>
      <c r="G14" s="28">
        <f t="shared" si="2"/>
        <v>7.3222222222223081</v>
      </c>
      <c r="H14" s="28">
        <f t="shared" si="1"/>
        <v>53.614938271606199</v>
      </c>
    </row>
    <row r="15" spans="1:8" ht="16.5" x14ac:dyDescent="0.25">
      <c r="A15" s="10">
        <f>'sample data'!A15</f>
        <v>6</v>
      </c>
      <c r="B15" s="29">
        <f>'sample data'!C15</f>
        <v>1212</v>
      </c>
      <c r="C15" s="23">
        <f>'sample data'!B15</f>
        <v>50</v>
      </c>
      <c r="D15" s="18"/>
      <c r="E15" s="25">
        <f>'linest fit'!$C$9*'dependent independent values'!C15+'linest fit'!$D$9</f>
        <v>1222.4444444444443</v>
      </c>
      <c r="F15" s="18"/>
      <c r="G15" s="28">
        <f t="shared" si="2"/>
        <v>-10.444444444444343</v>
      </c>
      <c r="H15" s="28">
        <f t="shared" si="1"/>
        <v>109.08641975308431</v>
      </c>
    </row>
    <row r="16" spans="1:8" ht="16.5" x14ac:dyDescent="0.25">
      <c r="A16" s="10">
        <f>'sample data'!A16</f>
        <v>7</v>
      </c>
      <c r="B16" s="29">
        <f>'sample data'!C16</f>
        <v>1056</v>
      </c>
      <c r="C16" s="23">
        <f>'sample data'!B16</f>
        <v>60</v>
      </c>
      <c r="E16" s="25">
        <f>'linest fit'!$C$9*'dependent independent values'!C16+'linest fit'!$D$9</f>
        <v>1095.211111111111</v>
      </c>
      <c r="G16" s="28">
        <f t="shared" si="2"/>
        <v>-39.211111111110995</v>
      </c>
      <c r="H16" s="28">
        <f t="shared" si="1"/>
        <v>1537.5112345678922</v>
      </c>
    </row>
    <row r="17" spans="1:8" ht="16.5" x14ac:dyDescent="0.25">
      <c r="A17" s="10">
        <f>'sample data'!A17</f>
        <v>8</v>
      </c>
      <c r="B17" s="29">
        <f>'sample data'!C17</f>
        <v>923</v>
      </c>
      <c r="C17" s="23">
        <f>'sample data'!B17</f>
        <v>70</v>
      </c>
      <c r="E17" s="25">
        <f>'linest fit'!$C$9*'dependent independent values'!C17+'linest fit'!$D$9</f>
        <v>967.97777777777765</v>
      </c>
      <c r="G17" s="28">
        <f t="shared" si="2"/>
        <v>-44.977777777777646</v>
      </c>
      <c r="H17" s="28">
        <f t="shared" si="1"/>
        <v>2023.0004938271486</v>
      </c>
    </row>
    <row r="18" spans="1:8" ht="16.5" x14ac:dyDescent="0.25">
      <c r="A18" s="10">
        <f>'sample data'!A18</f>
        <v>9</v>
      </c>
      <c r="B18" s="29">
        <f>'sample data'!C18</f>
        <v>854</v>
      </c>
      <c r="C18" s="23">
        <f>'sample data'!B18</f>
        <v>80</v>
      </c>
      <c r="E18" s="25">
        <f>'linest fit'!$C$9*'dependent independent values'!C18+'linest fit'!$D$9</f>
        <v>840.7444444444443</v>
      </c>
      <c r="G18" s="28">
        <f t="shared" si="2"/>
        <v>13.255555555555702</v>
      </c>
      <c r="H18" s="28">
        <f t="shared" si="1"/>
        <v>175.70975308642363</v>
      </c>
    </row>
    <row r="19" spans="1:8" ht="16.5" x14ac:dyDescent="0.25">
      <c r="A19" s="10">
        <f>'sample data'!A19</f>
        <v>10</v>
      </c>
      <c r="B19" s="29">
        <f>'sample data'!C19</f>
        <v>777</v>
      </c>
      <c r="C19" s="23">
        <f>'sample data'!B19</f>
        <v>90</v>
      </c>
      <c r="E19" s="25">
        <f>'linest fit'!$C$9*'dependent independent values'!C19+'linest fit'!$D$9</f>
        <v>713.51111111111095</v>
      </c>
      <c r="G19" s="28">
        <f t="shared" si="2"/>
        <v>63.488888888889051</v>
      </c>
      <c r="H19" s="28">
        <f t="shared" si="1"/>
        <v>4030.8390123456998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654-92A8-4C6E-8F84-83EE1F8A139C}">
  <dimension ref="B3:E13"/>
  <sheetViews>
    <sheetView workbookViewId="0">
      <selection activeCell="E32" sqref="E32"/>
    </sheetView>
  </sheetViews>
  <sheetFormatPr defaultRowHeight="15" x14ac:dyDescent="0.25"/>
  <cols>
    <col min="2" max="2" width="10.42578125" bestFit="1" customWidth="1"/>
    <col min="3" max="3" width="23.85546875" bestFit="1" customWidth="1"/>
    <col min="4" max="4" width="19.42578125" bestFit="1" customWidth="1"/>
  </cols>
  <sheetData>
    <row r="3" spans="2:5" ht="5.0999999999999996" customHeight="1" x14ac:dyDescent="0.25"/>
    <row r="4" spans="2:5" ht="5.0999999999999996" customHeight="1" x14ac:dyDescent="0.25"/>
    <row r="5" spans="2:5" ht="5.0999999999999996" customHeight="1" x14ac:dyDescent="0.25"/>
    <row r="6" spans="2:5" ht="16.5" x14ac:dyDescent="0.25">
      <c r="B6" s="11" t="s">
        <v>2</v>
      </c>
      <c r="C6" s="11">
        <v>1</v>
      </c>
      <c r="D6" s="11">
        <v>0</v>
      </c>
    </row>
    <row r="7" spans="2:5" ht="5.0999999999999996" customHeight="1" thickBot="1" x14ac:dyDescent="0.3">
      <c r="B7" s="21"/>
      <c r="C7" s="21"/>
      <c r="D7" s="21"/>
    </row>
    <row r="8" spans="2:5" ht="5.0999999999999996" customHeight="1" x14ac:dyDescent="0.25">
      <c r="B8" s="22"/>
      <c r="C8" s="22"/>
      <c r="D8" s="22"/>
    </row>
    <row r="9" spans="2:5" ht="19.5" x14ac:dyDescent="0.35">
      <c r="B9" s="24" t="s">
        <v>13</v>
      </c>
      <c r="C9" s="34">
        <f t="array" ref="C9:D13">LINEST('dependent independent values'!B11:B19,'dependent independent values'!C11:C19,TRUE(),TRUE())</f>
        <v>-12.723333333333334</v>
      </c>
      <c r="D9" s="32">
        <v>1858.6111111111111</v>
      </c>
    </row>
    <row r="10" spans="2:5" ht="19.5" x14ac:dyDescent="0.35">
      <c r="B10" s="24" t="s">
        <v>14</v>
      </c>
      <c r="C10" s="32">
        <v>0.62103898266487123</v>
      </c>
      <c r="D10" s="33">
        <v>34.947815720487561</v>
      </c>
    </row>
    <row r="11" spans="2:5" ht="18.75" x14ac:dyDescent="0.25">
      <c r="B11" s="24" t="s">
        <v>16</v>
      </c>
      <c r="C11" s="23">
        <v>0.98359596484224332</v>
      </c>
      <c r="D11" s="29">
        <v>48.105472744132854</v>
      </c>
      <c r="E11" s="11" t="s">
        <v>17</v>
      </c>
    </row>
    <row r="12" spans="2:5" ht="16.5" x14ac:dyDescent="0.25">
      <c r="B12" s="24" t="s">
        <v>10</v>
      </c>
      <c r="C12" s="23">
        <v>419.72427440452242</v>
      </c>
      <c r="D12" s="10">
        <v>7</v>
      </c>
      <c r="E12" s="11" t="s">
        <v>11</v>
      </c>
    </row>
    <row r="13" spans="2:5" ht="19.5" x14ac:dyDescent="0.35">
      <c r="B13" s="24" t="s">
        <v>15</v>
      </c>
      <c r="C13" s="10">
        <v>971299.2666666666</v>
      </c>
      <c r="D13" s="29">
        <v>16198.955555555563</v>
      </c>
      <c r="E13" s="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378-47C2-4409-B5B2-1C8D1F5A5905}">
  <dimension ref="B2:F13"/>
  <sheetViews>
    <sheetView workbookViewId="0">
      <selection activeCell="D21" sqref="D21"/>
    </sheetView>
  </sheetViews>
  <sheetFormatPr defaultRowHeight="15" x14ac:dyDescent="0.25"/>
  <cols>
    <col min="2" max="2" width="8.7109375" bestFit="1" customWidth="1"/>
    <col min="3" max="3" width="18" bestFit="1" customWidth="1"/>
    <col min="4" max="6" width="9.7109375" customWidth="1"/>
  </cols>
  <sheetData>
    <row r="2" spans="2:6" s="1" customFormat="1" ht="22.5" x14ac:dyDescent="0.3">
      <c r="B2" s="43" t="s">
        <v>9</v>
      </c>
      <c r="C2" s="43"/>
      <c r="D2" s="43"/>
      <c r="E2" s="43"/>
      <c r="F2" s="43"/>
    </row>
    <row r="3" spans="2:6" ht="5.0999999999999996" customHeight="1" thickBot="1" x14ac:dyDescent="0.3">
      <c r="B3" s="2"/>
      <c r="C3" s="2"/>
      <c r="D3" s="2"/>
      <c r="E3" s="2"/>
      <c r="F3" s="2"/>
    </row>
    <row r="4" spans="2:6" ht="5.0999999999999996" customHeight="1" thickBot="1" x14ac:dyDescent="0.3">
      <c r="B4" s="3"/>
      <c r="C4" s="3"/>
      <c r="D4" s="3"/>
      <c r="E4" s="3"/>
      <c r="F4" s="3"/>
    </row>
    <row r="5" spans="2:6" ht="5.0999999999999996" customHeight="1" x14ac:dyDescent="0.25">
      <c r="B5" s="5"/>
      <c r="C5" s="5"/>
      <c r="D5" s="5"/>
      <c r="E5" s="5"/>
      <c r="F5" s="5"/>
    </row>
    <row r="6" spans="2:6" ht="18" x14ac:dyDescent="0.25">
      <c r="B6" s="12" t="s">
        <v>2</v>
      </c>
      <c r="C6" s="12" t="s">
        <v>0</v>
      </c>
      <c r="D6" s="12" t="s">
        <v>1</v>
      </c>
      <c r="E6" s="44" t="s">
        <v>7</v>
      </c>
      <c r="F6" s="44"/>
    </row>
    <row r="7" spans="2:6" ht="5.0999999999999996" customHeight="1" thickBot="1" x14ac:dyDescent="0.3">
      <c r="B7" s="31"/>
      <c r="C7" s="31"/>
      <c r="D7" s="31"/>
      <c r="E7" s="31"/>
      <c r="F7" s="31"/>
    </row>
    <row r="8" spans="2:6" ht="5.0999999999999996" customHeight="1" x14ac:dyDescent="0.25">
      <c r="B8" s="7"/>
      <c r="C8" s="7"/>
      <c r="D8" s="7"/>
      <c r="E8" s="7"/>
      <c r="F8" s="7"/>
    </row>
    <row r="9" spans="2:6" ht="16.5" x14ac:dyDescent="0.25">
      <c r="B9" s="30">
        <v>0</v>
      </c>
      <c r="C9" s="30" t="s">
        <v>21</v>
      </c>
      <c r="D9" s="39">
        <f>'linest fit'!D9</f>
        <v>1858.6111111111111</v>
      </c>
      <c r="E9" s="39">
        <f>'linest fit'!D10</f>
        <v>34.947815720487561</v>
      </c>
      <c r="F9" s="19">
        <f t="shared" ref="F9:F10" si="0">IF(D9=0,"",E9/ABS(D9))</f>
        <v>1.8803188849761652E-2</v>
      </c>
    </row>
    <row r="10" spans="2:6" ht="16.5" x14ac:dyDescent="0.25">
      <c r="B10" s="30">
        <v>1</v>
      </c>
      <c r="C10" s="30" t="s">
        <v>20</v>
      </c>
      <c r="D10" s="39">
        <f>'linest fit'!C9</f>
        <v>-12.723333333333334</v>
      </c>
      <c r="E10" s="39">
        <f>'linest fit'!C10</f>
        <v>0.62103898266487123</v>
      </c>
      <c r="F10" s="19">
        <f t="shared" si="0"/>
        <v>4.8811028241933813E-2</v>
      </c>
    </row>
    <row r="11" spans="2:6" ht="5.0999999999999996" customHeight="1" thickBot="1" x14ac:dyDescent="0.3">
      <c r="B11" s="9"/>
      <c r="C11" s="9"/>
      <c r="D11" s="9"/>
      <c r="E11" s="9"/>
      <c r="F11" s="9"/>
    </row>
    <row r="12" spans="2:6" ht="5.0999999999999996" customHeight="1" x14ac:dyDescent="0.25">
      <c r="B12" s="7"/>
      <c r="C12" s="7"/>
      <c r="D12" s="7"/>
      <c r="E12" s="7"/>
      <c r="F12" s="7"/>
    </row>
    <row r="13" spans="2:6" ht="18" x14ac:dyDescent="0.25">
      <c r="D13" s="12"/>
      <c r="E13" s="40"/>
      <c r="F13" s="40"/>
    </row>
  </sheetData>
  <mergeCells count="2">
    <mergeCell ref="B2:F2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polynomial coefficients</vt:lpstr>
      <vt:lpstr>sample data</vt:lpstr>
      <vt:lpstr>dependent independent values</vt:lpstr>
      <vt:lpstr>linest fit</vt:lpstr>
      <vt:lpstr>fitted coefficients</vt:lpstr>
      <vt:lpstr>sample data chart</vt:lpstr>
      <vt:lpstr>sample data chart (2)</vt:lpstr>
      <vt:lpstr>residuals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Six-Degree Polynomial Least Squares Fit</dc:title>
  <dc:creator>Mark Jensen</dc:creator>
  <cp:keywords>Least Squares</cp:keywords>
  <cp:lastModifiedBy>Mark Jensen</cp:lastModifiedBy>
  <dcterms:created xsi:type="dcterms:W3CDTF">2015-06-05T18:17:20Z</dcterms:created>
  <dcterms:modified xsi:type="dcterms:W3CDTF">2022-02-12T13:11:13Z</dcterms:modified>
</cp:coreProperties>
</file>