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lsq-J71953071\var\"/>
    </mc:Choice>
  </mc:AlternateContent>
  <xr:revisionPtr revIDLastSave="0" documentId="13_ncr:1_{F7E58208-8EE0-46D2-9C67-9ED987039229}" xr6:coauthVersionLast="47" xr6:coauthVersionMax="47" xr10:uidLastSave="{00000000-0000-0000-0000-000000000000}"/>
  <bookViews>
    <workbookView xWindow="-120" yWindow="-120" windowWidth="29040" windowHeight="15840" firstSheet="2" activeTab="3" xr2:uid="{00000000-000D-0000-FFFF-FFFF00000000}"/>
  </bookViews>
  <sheets>
    <sheet name="polynomial coefficients" sheetId="1" r:id="rId1"/>
    <sheet name="Sheet1" sheetId="10" r:id="rId2"/>
    <sheet name="sample data" sheetId="5" r:id="rId3"/>
    <sheet name="sample data chart" sheetId="3" r:id="rId4"/>
    <sheet name="dependent independent values" sheetId="4" r:id="rId5"/>
    <sheet name="linest fit" sheetId="7" r:id="rId6"/>
    <sheet name="fitted coefficients" sheetId="6" r:id="rId7"/>
    <sheet name="residuals chart" sheetId="9" r:id="rId8"/>
  </sheets>
  <definedNames>
    <definedName name="c_0">'fitted coefficients'!#REF!</definedName>
    <definedName name="c_1">'fitted coefficients'!#REF!</definedName>
  </definedNam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" i="4" l="1"/>
  <c r="A12" i="4"/>
  <c r="A13" i="4"/>
  <c r="A14" i="4"/>
  <c r="A15" i="4"/>
  <c r="A16" i="4"/>
  <c r="A17" i="4"/>
  <c r="A18" i="4"/>
  <c r="A19" i="4"/>
  <c r="A10" i="4"/>
  <c r="C10" i="4"/>
  <c r="F10" i="5"/>
  <c r="C10" i="5" s="1"/>
  <c r="B10" i="4" s="1"/>
  <c r="A11" i="5"/>
  <c r="C18" i="5"/>
  <c r="C19" i="5"/>
  <c r="F11" i="5"/>
  <c r="C11" i="5" s="1"/>
  <c r="F12" i="5"/>
  <c r="C12" i="5" s="1"/>
  <c r="F13" i="5"/>
  <c r="C13" i="5" s="1"/>
  <c r="F14" i="5"/>
  <c r="C14" i="5" s="1"/>
  <c r="F15" i="5"/>
  <c r="C15" i="5" s="1"/>
  <c r="F16" i="5"/>
  <c r="C16" i="5" s="1"/>
  <c r="F17" i="5"/>
  <c r="C17" i="5" s="1"/>
  <c r="F18" i="5"/>
  <c r="F19" i="5"/>
  <c r="F20" i="5"/>
  <c r="F9" i="5"/>
  <c r="C22" i="5" l="1"/>
  <c r="B12" i="4" l="1"/>
  <c r="B13" i="4"/>
  <c r="B14" i="4"/>
  <c r="B15" i="4"/>
  <c r="B16" i="4"/>
  <c r="B17" i="4"/>
  <c r="B18" i="4"/>
  <c r="B19" i="4"/>
  <c r="B11" i="4"/>
  <c r="C23" i="5"/>
  <c r="C26" i="5"/>
  <c r="C24" i="5"/>
  <c r="C25" i="5"/>
  <c r="C27" i="5"/>
  <c r="C28" i="5"/>
  <c r="C29" i="5"/>
  <c r="C31" i="5"/>
  <c r="C32" i="5"/>
  <c r="C30" i="5" s="1"/>
  <c r="C33" i="5"/>
  <c r="C34" i="5"/>
  <c r="C11" i="4" l="1"/>
  <c r="A12" i="5"/>
  <c r="A13" i="5" s="1"/>
  <c r="A14" i="5" s="1"/>
  <c r="A15" i="5" s="1"/>
  <c r="A16" i="5" s="1"/>
  <c r="A17" i="5" s="1"/>
  <c r="A18" i="5" s="1"/>
  <c r="A19" i="5" s="1"/>
  <c r="C12" i="4" l="1"/>
  <c r="C13" i="4" l="1"/>
  <c r="C14" i="4" l="1"/>
  <c r="C15" i="4" l="1"/>
  <c r="C16" i="4" l="1"/>
  <c r="C17" i="4" l="1"/>
  <c r="C18" i="4" l="1"/>
  <c r="C19" i="4" l="1"/>
  <c r="C9" i="7" s="1" a="1"/>
  <c r="D13" i="7" l="1"/>
  <c r="C9" i="7"/>
  <c r="D11" i="7"/>
  <c r="D10" i="7"/>
  <c r="C10" i="7"/>
  <c r="D12" i="7"/>
  <c r="D9" i="7"/>
  <c r="C13" i="7"/>
  <c r="C12" i="7"/>
  <c r="C11" i="7"/>
  <c r="E10" i="4" l="1"/>
  <c r="G10" i="4" s="1"/>
  <c r="H10" i="4" s="1"/>
  <c r="E18" i="4"/>
  <c r="G18" i="4" s="1"/>
  <c r="H18" i="4" s="1"/>
  <c r="E15" i="4"/>
  <c r="G15" i="4" s="1"/>
  <c r="H15" i="4" s="1"/>
  <c r="E19" i="4"/>
  <c r="G19" i="4" s="1"/>
  <c r="H19" i="4" s="1"/>
  <c r="E11" i="4"/>
  <c r="G11" i="4" s="1"/>
  <c r="H11" i="4" s="1"/>
  <c r="E13" i="4"/>
  <c r="G13" i="4" s="1"/>
  <c r="H13" i="4" s="1"/>
  <c r="E12" i="4"/>
  <c r="G12" i="4" s="1"/>
  <c r="H12" i="4" s="1"/>
  <c r="E16" i="4"/>
  <c r="G16" i="4" s="1"/>
  <c r="H16" i="4" s="1"/>
  <c r="E17" i="4"/>
  <c r="G17" i="4" s="1"/>
  <c r="H17" i="4" s="1"/>
  <c r="E14" i="4"/>
  <c r="G14" i="4" s="1"/>
  <c r="H14" i="4" s="1"/>
  <c r="E10" i="6"/>
  <c r="E9" i="6"/>
  <c r="D9" i="6"/>
  <c r="D10" i="6"/>
  <c r="F10" i="6" s="1"/>
  <c r="F9" i="6" l="1"/>
  <c r="G20" i="5"/>
  <c r="G9" i="5"/>
</calcChain>
</file>

<file path=xl/sharedStrings.xml><?xml version="1.0" encoding="utf-8"?>
<sst xmlns="http://schemas.openxmlformats.org/spreadsheetml/2006/main" count="43" uniqueCount="37">
  <si>
    <t>Coefficient</t>
  </si>
  <si>
    <t>Value</t>
  </si>
  <si>
    <t>Index</t>
  </si>
  <si>
    <r>
      <t>x</t>
    </r>
    <r>
      <rPr>
        <b/>
        <vertAlign val="subscript"/>
        <sz val="14"/>
        <color theme="1"/>
        <rFont val="Lucida Sans Unicode"/>
        <family val="2"/>
      </rPr>
      <t>i</t>
    </r>
  </si>
  <si>
    <r>
      <t>y</t>
    </r>
    <r>
      <rPr>
        <b/>
        <vertAlign val="subscript"/>
        <sz val="14"/>
        <color theme="1"/>
        <rFont val="Lucida Sans Unicode"/>
        <family val="2"/>
      </rPr>
      <t>i</t>
    </r>
  </si>
  <si>
    <r>
      <t>c</t>
    </r>
    <r>
      <rPr>
        <vertAlign val="subscript"/>
        <sz val="12"/>
        <color theme="1"/>
        <rFont val="Lucida Sans Unicode"/>
        <family val="2"/>
      </rPr>
      <t>0</t>
    </r>
  </si>
  <si>
    <r>
      <t>c</t>
    </r>
    <r>
      <rPr>
        <vertAlign val="subscript"/>
        <sz val="12"/>
        <color theme="1"/>
        <rFont val="Lucida Sans Unicode"/>
        <family val="2"/>
      </rPr>
      <t>1</t>
    </r>
  </si>
  <si>
    <t>Uncertainty</t>
  </si>
  <si>
    <t>Polynomial Coefficients</t>
  </si>
  <si>
    <t>Fitted Polynomial Coefficients</t>
  </si>
  <si>
    <t>F stat</t>
  </si>
  <si>
    <t>Degrees of Feedom</t>
  </si>
  <si>
    <r>
      <t>SS</t>
    </r>
    <r>
      <rPr>
        <b/>
        <vertAlign val="subscript"/>
        <sz val="12"/>
        <color theme="1"/>
        <rFont val="Lucida Sans Unicode"/>
        <family val="2"/>
      </rPr>
      <t>resid</t>
    </r>
  </si>
  <si>
    <r>
      <t>c</t>
    </r>
    <r>
      <rPr>
        <b/>
        <vertAlign val="subscript"/>
        <sz val="12"/>
        <color theme="1"/>
        <rFont val="Lucida Sans Unicode"/>
        <family val="2"/>
      </rPr>
      <t>i</t>
    </r>
  </si>
  <si>
    <r>
      <t>se(c</t>
    </r>
    <r>
      <rPr>
        <b/>
        <vertAlign val="subscript"/>
        <sz val="12"/>
        <color theme="1"/>
        <rFont val="Lucida Sans Unicode"/>
        <family val="2"/>
      </rPr>
      <t>i</t>
    </r>
    <r>
      <rPr>
        <b/>
        <sz val="12"/>
        <color theme="1"/>
        <rFont val="Lucida Sans Unicode"/>
        <family val="2"/>
      </rPr>
      <t>)</t>
    </r>
  </si>
  <si>
    <r>
      <t>SS</t>
    </r>
    <r>
      <rPr>
        <b/>
        <vertAlign val="subscript"/>
        <sz val="12"/>
        <color theme="1"/>
        <rFont val="Lucida Sans Unicode"/>
        <family val="2"/>
      </rPr>
      <t>reg</t>
    </r>
  </si>
  <si>
    <r>
      <t>R</t>
    </r>
    <r>
      <rPr>
        <b/>
        <vertAlign val="superscript"/>
        <sz val="12"/>
        <color theme="1"/>
        <rFont val="Lucida Sans Unicode"/>
        <family val="2"/>
      </rPr>
      <t>2</t>
    </r>
  </si>
  <si>
    <t>Std Error y</t>
  </si>
  <si>
    <t>Range</t>
  </si>
  <si>
    <t>Mean</t>
  </si>
  <si>
    <t>Standard Error</t>
  </si>
  <si>
    <t>Median</t>
  </si>
  <si>
    <t>Mode</t>
  </si>
  <si>
    <t>Sample Variance</t>
  </si>
  <si>
    <t>Sum</t>
  </si>
  <si>
    <t>Count</t>
  </si>
  <si>
    <r>
      <t>x</t>
    </r>
    <r>
      <rPr>
        <b/>
        <i/>
        <vertAlign val="subscript"/>
        <sz val="12"/>
        <color theme="1"/>
        <rFont val="Lucida Sans Typewriter"/>
        <family val="3"/>
      </rPr>
      <t>i</t>
    </r>
  </si>
  <si>
    <r>
      <t>p(x</t>
    </r>
    <r>
      <rPr>
        <b/>
        <i/>
        <vertAlign val="subscript"/>
        <sz val="12"/>
        <color theme="1"/>
        <rFont val="Lucida Sans Typewriter"/>
        <family val="3"/>
      </rPr>
      <t>i</t>
    </r>
    <r>
      <rPr>
        <b/>
        <i/>
        <sz val="12"/>
        <color theme="1"/>
        <rFont val="Lucida Sans Typewriter"/>
        <family val="3"/>
      </rPr>
      <t>)</t>
    </r>
  </si>
  <si>
    <t>Excess Kurtosis</t>
  </si>
  <si>
    <t>Skew</t>
  </si>
  <si>
    <t>Min</t>
  </si>
  <si>
    <t>Mas</t>
  </si>
  <si>
    <t xml:space="preserve">Standard Deviation  </t>
  </si>
  <si>
    <r>
      <rPr>
        <b/>
        <sz val="12"/>
        <color theme="1"/>
        <rFont val="Lucida Sans Unicode"/>
        <family val="2"/>
      </rPr>
      <t>σ</t>
    </r>
    <r>
      <rPr>
        <b/>
        <i/>
        <sz val="12"/>
        <color theme="1"/>
        <rFont val="Lucida Sans Typewriter"/>
        <family val="3"/>
      </rPr>
      <t>(p</t>
    </r>
    <r>
      <rPr>
        <b/>
        <i/>
        <vertAlign val="subscript"/>
        <sz val="12"/>
        <color theme="1"/>
        <rFont val="Lucida Sans Typewriter"/>
        <family val="3"/>
      </rPr>
      <t>i</t>
    </r>
    <r>
      <rPr>
        <b/>
        <i/>
        <sz val="12"/>
        <color theme="1"/>
        <rFont val="Lucida Sans Typewriter"/>
        <family val="3"/>
      </rPr>
      <t>)</t>
    </r>
  </si>
  <si>
    <r>
      <t>f(x</t>
    </r>
    <r>
      <rPr>
        <b/>
        <vertAlign val="subscript"/>
        <sz val="14"/>
        <color theme="1"/>
        <rFont val="Lucida Sans Unicode"/>
        <family val="2"/>
      </rPr>
      <t>i</t>
    </r>
    <r>
      <rPr>
        <b/>
        <sz val="14"/>
        <color theme="1"/>
        <rFont val="Lucida Sans Unicode"/>
        <family val="2"/>
      </rPr>
      <t>)</t>
    </r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</si>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</sst>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000"/>
    <numFmt numFmtId="166" formatCode="0.00000"/>
    <numFmt numFmtId="171" formatCode="0.00000000"/>
    <numFmt numFmtId="173" formatCode="0.0000000000"/>
    <numFmt numFmtId="177" formatCode="0.?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Lucida Sans Unicode"/>
      <family val="2"/>
    </font>
    <font>
      <sz val="11"/>
      <color theme="1"/>
      <name val="Lucida Sans Unicode"/>
      <family val="2"/>
    </font>
    <font>
      <sz val="14"/>
      <color theme="1"/>
      <name val="Lucida Sans Unicode"/>
      <family val="2"/>
    </font>
    <font>
      <sz val="12"/>
      <color theme="1"/>
      <name val="Lucida Sans Unicode"/>
      <family val="2"/>
    </font>
    <font>
      <vertAlign val="subscript"/>
      <sz val="12"/>
      <color theme="1"/>
      <name val="Lucida Sans Unicode"/>
      <family val="2"/>
    </font>
    <font>
      <b/>
      <sz val="14"/>
      <color theme="1"/>
      <name val="Lucida Sans Unicode"/>
      <family val="2"/>
    </font>
    <font>
      <b/>
      <vertAlign val="subscript"/>
      <sz val="14"/>
      <color theme="1"/>
      <name val="Lucida Sans Unicode"/>
      <family val="2"/>
    </font>
    <font>
      <b/>
      <sz val="12"/>
      <color theme="1"/>
      <name val="Lucida Sans Unicode"/>
      <family val="2"/>
    </font>
    <font>
      <sz val="11"/>
      <color theme="0"/>
      <name val="Calibri"/>
      <family val="2"/>
      <scheme val="minor"/>
    </font>
    <font>
      <b/>
      <vertAlign val="subscript"/>
      <sz val="12"/>
      <color theme="1"/>
      <name val="Lucida Sans Unicode"/>
      <family val="2"/>
    </font>
    <font>
      <b/>
      <vertAlign val="superscript"/>
      <sz val="12"/>
      <color theme="1"/>
      <name val="Lucida Sans Unicode"/>
      <family val="2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Lucida Sans Unicode"/>
      <family val="2"/>
    </font>
    <font>
      <b/>
      <sz val="11"/>
      <color theme="1"/>
      <name val="Lucida Sans Unicode"/>
      <family val="2"/>
    </font>
    <font>
      <b/>
      <sz val="12"/>
      <color theme="1"/>
      <name val="Lucida Sans Typewriter"/>
      <family val="3"/>
    </font>
    <font>
      <b/>
      <i/>
      <sz val="12"/>
      <color theme="1"/>
      <name val="Lucida Sans Typewriter"/>
      <family val="3"/>
    </font>
    <font>
      <b/>
      <i/>
      <vertAlign val="subscript"/>
      <sz val="12"/>
      <color theme="1"/>
      <name val="Lucida Sans Typewriter"/>
      <family val="3"/>
    </font>
    <font>
      <b/>
      <i/>
      <sz val="12"/>
      <color theme="1"/>
      <name val="Lucida Sans Typewriter"/>
      <family val="2"/>
    </font>
    <font>
      <sz val="18"/>
      <name val="Lucida Sans Unicod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3" xfId="0" applyFont="1" applyBorder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1" fontId="0" fillId="0" borderId="0" xfId="0" applyNumberFormat="1"/>
    <xf numFmtId="0" fontId="5" fillId="0" borderId="0" xfId="0" applyFont="1"/>
    <xf numFmtId="0" fontId="9" fillId="0" borderId="0" xfId="0" applyFont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0" fillId="0" borderId="0" xfId="0" applyFont="1"/>
    <xf numFmtId="9" fontId="5" fillId="0" borderId="0" xfId="0" applyNumberFormat="1" applyFont="1"/>
    <xf numFmtId="0" fontId="5" fillId="0" borderId="0" xfId="0" applyFont="1" applyAlignment="1">
      <alignment horizontal="right"/>
    </xf>
    <xf numFmtId="0" fontId="5" fillId="0" borderId="1" xfId="0" applyFont="1" applyBorder="1"/>
    <xf numFmtId="0" fontId="5" fillId="0" borderId="2" xfId="0" applyFont="1" applyBorder="1"/>
    <xf numFmtId="2" fontId="5" fillId="0" borderId="0" xfId="0" applyNumberFormat="1" applyFont="1"/>
    <xf numFmtId="0" fontId="9" fillId="0" borderId="0" xfId="0" applyFont="1" applyAlignment="1">
      <alignment horizontal="right"/>
    </xf>
    <xf numFmtId="2" fontId="0" fillId="0" borderId="0" xfId="0" applyNumberFormat="1"/>
    <xf numFmtId="0" fontId="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165" fontId="0" fillId="0" borderId="0" xfId="0" applyNumberFormat="1"/>
    <xf numFmtId="165" fontId="5" fillId="0" borderId="0" xfId="0" applyNumberFormat="1" applyFont="1"/>
    <xf numFmtId="0" fontId="1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171" fontId="5" fillId="0" borderId="0" xfId="0" applyNumberFormat="1" applyFont="1"/>
    <xf numFmtId="166" fontId="5" fillId="0" borderId="0" xfId="0" applyNumberFormat="1" applyFont="1"/>
    <xf numFmtId="173" fontId="5" fillId="0" borderId="0" xfId="0" applyNumberFormat="1" applyFo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/>
    <xf numFmtId="177" fontId="0" fillId="0" borderId="0" xfId="0" applyNumberFormat="1"/>
    <xf numFmtId="177" fontId="0" fillId="0" borderId="0" xfId="0" applyNumberFormat="1" applyAlignment="1">
      <alignment horizontal="right"/>
    </xf>
    <xf numFmtId="0" fontId="20" fillId="0" borderId="0" xfId="0" applyFont="1" applyAlignment="1">
      <alignment horizontal="center"/>
    </xf>
    <xf numFmtId="2" fontId="14" fillId="0" borderId="0" xfId="0" applyNumberFormat="1" applyFont="1" applyAlignment="1">
      <alignment horizontal="center"/>
    </xf>
    <xf numFmtId="177" fontId="5" fillId="0" borderId="0" xfId="0" applyNumberFormat="1" applyFont="1" applyAlignment="1">
      <alignment horizontal="right"/>
    </xf>
    <xf numFmtId="0" fontId="21" fillId="0" borderId="0" xfId="0" applyFont="1" applyAlignment="1">
      <alignment horizontal="center"/>
    </xf>
    <xf numFmtId="0" fontId="7" fillId="0" borderId="0" xfId="0" applyFont="1" applyAlignmen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latin typeface="Lucida Sans Unicode" panose="020B0602030504020204" pitchFamily="34" charset="0"/>
                <a:cs typeface="Lucida Sans Unicode" panose="020B0602030504020204" pitchFamily="34" charset="0"/>
              </a:rPr>
              <a:t>Function </a:t>
            </a:r>
            <a:r>
              <a:rPr lang="en-US" sz="1800" b="1" i="1">
                <a:latin typeface="Lucida Sans Unicode" panose="020B0602030504020204" pitchFamily="34" charset="0"/>
                <a:cs typeface="Lucida Sans Unicode" panose="020B0602030504020204" pitchFamily="34" charset="0"/>
              </a:rPr>
              <a:t>f(x)</a:t>
            </a:r>
            <a:r>
              <a:rPr lang="en-US" sz="1800" b="1">
                <a:latin typeface="Lucida Sans Unicode" panose="020B0602030504020204" pitchFamily="34" charset="0"/>
                <a:cs typeface="Lucida Sans Unicode" panose="020B0602030504020204" pitchFamily="34" charset="0"/>
              </a:rPr>
              <a:t> Sample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52184634206612"/>
          <c:y val="9.7060813609545382E-2"/>
          <c:w val="0.86527285535478027"/>
          <c:h val="0.77288980169985233"/>
        </c:manualLayout>
      </c:layout>
      <c:scatterChart>
        <c:scatterStyle val="lineMarker"/>
        <c:varyColors val="0"/>
        <c:ser>
          <c:idx val="0"/>
          <c:order val="0"/>
          <c:tx>
            <c:v>Temperature Measured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7"/>
              <c:spPr>
                <a:solidFill>
                  <a:srgbClr val="00B0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errBars>
            <c:errDir val="x"/>
            <c:errBarType val="both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6.7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'sample data'!$B$10:$B$19</c:f>
              <c:numCache>
                <c:formatCode>0.00</c:formatCode>
                <c:ptCount val="10"/>
                <c:pt idx="0">
                  <c:v>1</c:v>
                </c:pt>
                <c:pt idx="1">
                  <c:v>1.7025073646619351</c:v>
                </c:pt>
                <c:pt idx="2">
                  <c:v>2.165220731123596</c:v>
                </c:pt>
                <c:pt idx="3">
                  <c:v>2.5518743369859154</c:v>
                </c:pt>
                <c:pt idx="4">
                  <c:v>4.0349175227338137</c:v>
                </c:pt>
                <c:pt idx="5">
                  <c:v>4.9617578452169582</c:v>
                </c:pt>
                <c:pt idx="6">
                  <c:v>5.9474643784444536</c:v>
                </c:pt>
                <c:pt idx="7">
                  <c:v>6.9381910000294909</c:v>
                </c:pt>
                <c:pt idx="8">
                  <c:v>7.8660888060837735</c:v>
                </c:pt>
                <c:pt idx="9">
                  <c:v>8.7797768005804766</c:v>
                </c:pt>
              </c:numCache>
            </c:numRef>
          </c:xVal>
          <c:yVal>
            <c:numRef>
              <c:f>'sample data'!$C$10:$C$19</c:f>
              <c:numCache>
                <c:formatCode>0.00</c:formatCode>
                <c:ptCount val="10"/>
                <c:pt idx="0">
                  <c:v>19.438301854521544</c:v>
                </c:pt>
                <c:pt idx="1">
                  <c:v>17.962172512545511</c:v>
                </c:pt>
                <c:pt idx="2">
                  <c:v>30.339719588985179</c:v>
                </c:pt>
                <c:pt idx="3">
                  <c:v>31.765226516676897</c:v>
                </c:pt>
                <c:pt idx="4">
                  <c:v>42.408980050786631</c:v>
                </c:pt>
                <c:pt idx="5">
                  <c:v>52.217467299595569</c:v>
                </c:pt>
                <c:pt idx="6">
                  <c:v>68.931469916904035</c:v>
                </c:pt>
                <c:pt idx="7">
                  <c:v>65.261066766335233</c:v>
                </c:pt>
                <c:pt idx="8">
                  <c:v>77.540805941948918</c:v>
                </c:pt>
                <c:pt idx="9">
                  <c:v>84.276594966596022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52-4941-89E6-00906FC53991}"/>
            </c:ext>
          </c:extLst>
        </c:ser>
        <c:ser>
          <c:idx val="1"/>
          <c:order val="1"/>
          <c:tx>
            <c:v>Fitted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'dependent independent values'!$C$10:$C$19</c:f>
              <c:numCache>
                <c:formatCode>0.00</c:formatCode>
                <c:ptCount val="10"/>
                <c:pt idx="0">
                  <c:v>1</c:v>
                </c:pt>
                <c:pt idx="1">
                  <c:v>1.7025073646619351</c:v>
                </c:pt>
                <c:pt idx="2">
                  <c:v>2.165220731123596</c:v>
                </c:pt>
                <c:pt idx="3">
                  <c:v>2.5518743369859154</c:v>
                </c:pt>
                <c:pt idx="4">
                  <c:v>4.0349175227338137</c:v>
                </c:pt>
                <c:pt idx="5">
                  <c:v>4.9617578452169582</c:v>
                </c:pt>
                <c:pt idx="6">
                  <c:v>5.9474643784444536</c:v>
                </c:pt>
                <c:pt idx="7">
                  <c:v>6.9381910000294909</c:v>
                </c:pt>
                <c:pt idx="8">
                  <c:v>7.8660888060837735</c:v>
                </c:pt>
                <c:pt idx="9">
                  <c:v>8.7797768005804766</c:v>
                </c:pt>
              </c:numCache>
            </c:numRef>
          </c:xVal>
          <c:yVal>
            <c:numRef>
              <c:f>'dependent independent values'!$E$10:$E$19</c:f>
              <c:numCache>
                <c:formatCode>0.00</c:formatCode>
                <c:ptCount val="10"/>
                <c:pt idx="0">
                  <c:v>16.920119295082991</c:v>
                </c:pt>
                <c:pt idx="1">
                  <c:v>23.142867547739183</c:v>
                </c:pt>
                <c:pt idx="2">
                  <c:v>27.241541721803653</c:v>
                </c:pt>
                <c:pt idx="3">
                  <c:v>30.666485247371984</c:v>
                </c:pt>
                <c:pt idx="4">
                  <c:v>43.803150935093925</c:v>
                </c:pt>
                <c:pt idx="5">
                  <c:v>52.013020734820159</c:v>
                </c:pt>
                <c:pt idx="6">
                  <c:v>60.744322235445622</c:v>
                </c:pt>
                <c:pt idx="7">
                  <c:v>69.52009123581054</c:v>
                </c:pt>
                <c:pt idx="8">
                  <c:v>77.739328131706202</c:v>
                </c:pt>
                <c:pt idx="9">
                  <c:v>85.83269577058266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052-4941-89E6-00906FC53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849504"/>
        <c:axId val="994851144"/>
        <c:extLst/>
      </c:scatterChart>
      <c:valAx>
        <c:axId val="994849504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x (cm)</a:t>
                </a:r>
              </a:p>
            </c:rich>
          </c:tx>
          <c:layout>
            <c:manualLayout>
              <c:xMode val="edge"/>
              <c:yMode val="edge"/>
              <c:x val="0.54484851019114922"/>
              <c:y val="0.94691799503000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Lucida Sans Unicode" panose="020B0602030504020204" pitchFamily="34" charset="0"/>
              </a:defRPr>
            </a:pPr>
            <a:endParaRPr lang="en-US"/>
          </a:p>
        </c:txPr>
        <c:crossAx val="994851144"/>
        <c:crossesAt val="-25000"/>
        <c:crossBetween val="midCat"/>
        <c:majorUnit val="2"/>
      </c:valAx>
      <c:valAx>
        <c:axId val="9948511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f(x)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Lucida Sans Unicode" panose="020B0602030504020204" pitchFamily="34" charset="0"/>
              </a:defRPr>
            </a:pPr>
            <a:endParaRPr lang="en-US"/>
          </a:p>
        </c:txPr>
        <c:crossAx val="994849504"/>
        <c:crossesAt val="-10"/>
        <c:crossBetween val="midCat"/>
        <c:majorUnit val="25"/>
        <c:minorUnit val="2"/>
      </c:valAx>
      <c:spPr>
        <a:noFill/>
        <a:ln w="12700">
          <a:solidFill>
            <a:srgbClr val="BFBFBF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latin typeface="Lucida Sans Unicode" panose="020B0602030504020204" pitchFamily="34" charset="0"/>
                <a:cs typeface="Lucida Sans Unicode" panose="020B0602030504020204" pitchFamily="34" charset="0"/>
              </a:rPr>
              <a:t>Residuals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78363495714253"/>
          <c:y val="0.10111515001762998"/>
          <c:w val="0.8180417866912274"/>
          <c:h val="0.77288980169985233"/>
        </c:manualLayout>
      </c:layout>
      <c:scatterChart>
        <c:scatterStyle val="lineMarker"/>
        <c:varyColors val="0"/>
        <c:ser>
          <c:idx val="1"/>
          <c:order val="0"/>
          <c:tx>
            <c:v>Residuals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'dependent independent values'!$C$10:$C$19</c:f>
              <c:numCache>
                <c:formatCode>0.00</c:formatCode>
                <c:ptCount val="10"/>
                <c:pt idx="0">
                  <c:v>1</c:v>
                </c:pt>
                <c:pt idx="1">
                  <c:v>1.7025073646619351</c:v>
                </c:pt>
                <c:pt idx="2">
                  <c:v>2.165220731123596</c:v>
                </c:pt>
                <c:pt idx="3">
                  <c:v>2.5518743369859154</c:v>
                </c:pt>
                <c:pt idx="4">
                  <c:v>4.0349175227338137</c:v>
                </c:pt>
                <c:pt idx="5">
                  <c:v>4.9617578452169582</c:v>
                </c:pt>
                <c:pt idx="6">
                  <c:v>5.9474643784444536</c:v>
                </c:pt>
                <c:pt idx="7">
                  <c:v>6.9381910000294909</c:v>
                </c:pt>
                <c:pt idx="8">
                  <c:v>7.8660888060837735</c:v>
                </c:pt>
                <c:pt idx="9">
                  <c:v>8.7797768005804766</c:v>
                </c:pt>
              </c:numCache>
            </c:numRef>
          </c:xVal>
          <c:yVal>
            <c:numRef>
              <c:f>'dependent independent values'!$G$10:$G$19</c:f>
              <c:numCache>
                <c:formatCode>0.0000</c:formatCode>
                <c:ptCount val="10"/>
                <c:pt idx="0">
                  <c:v>2.5181825594385536</c:v>
                </c:pt>
                <c:pt idx="1">
                  <c:v>-5.180695035193672</c:v>
                </c:pt>
                <c:pt idx="2">
                  <c:v>3.0981778671815263</c:v>
                </c:pt>
                <c:pt idx="3">
                  <c:v>1.098741269304913</c:v>
                </c:pt>
                <c:pt idx="4">
                  <c:v>-1.3941708843072931</c:v>
                </c:pt>
                <c:pt idx="5">
                  <c:v>0.20444656477540946</c:v>
                </c:pt>
                <c:pt idx="6">
                  <c:v>8.1871476814584128</c:v>
                </c:pt>
                <c:pt idx="7">
                  <c:v>-4.2590244694753068</c:v>
                </c:pt>
                <c:pt idx="8">
                  <c:v>-0.1985221897572842</c:v>
                </c:pt>
                <c:pt idx="9">
                  <c:v>-1.556100803986638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85-49CA-9B77-9507FD421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849504"/>
        <c:axId val="994851144"/>
        <c:extLst/>
      </c:scatterChart>
      <c:valAx>
        <c:axId val="994849504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x</a:t>
                </a:r>
              </a:p>
            </c:rich>
          </c:tx>
          <c:layout>
            <c:manualLayout>
              <c:xMode val="edge"/>
              <c:yMode val="edge"/>
              <c:x val="0.54484851019114922"/>
              <c:y val="0.94691799503000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Lucida Sans Unicode" panose="020B0602030504020204" pitchFamily="34" charset="0"/>
              </a:defRPr>
            </a:pPr>
            <a:endParaRPr lang="en-US"/>
          </a:p>
        </c:txPr>
        <c:crossAx val="994851144"/>
        <c:crossesAt val="-25000"/>
        <c:crossBetween val="midCat"/>
        <c:majorUnit val="2"/>
      </c:valAx>
      <c:valAx>
        <c:axId val="994851144"/>
        <c:scaling>
          <c:orientation val="minMax"/>
          <c:max val="25"/>
          <c:min val="-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r(x)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Lucida Sans Unicode" panose="020B0602030504020204" pitchFamily="34" charset="0"/>
              </a:defRPr>
            </a:pPr>
            <a:endParaRPr lang="en-US"/>
          </a:p>
        </c:txPr>
        <c:crossAx val="994849504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E11419-9711-47F2-B887-CF07FDC07A9F}">
  <sheetPr/>
  <sheetViews>
    <sheetView tabSelected="1" zoomScale="10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A616B52-0DFC-4BFD-B94F-4D0AF50E75CA}">
  <sheetPr/>
  <sheetViews>
    <sheetView zoomScale="10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515" cy="626489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34C4FC-B881-43A8-8FC8-87F3A571F1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0515" cy="626489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FB8B4A-805B-456A-B585-38EDA733928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F16" sqref="F16"/>
    </sheetView>
  </sheetViews>
  <sheetFormatPr defaultRowHeight="15" x14ac:dyDescent="0.25"/>
  <cols>
    <col min="1" max="1" width="16" bestFit="1" customWidth="1"/>
    <col min="2" max="2" width="16" customWidth="1"/>
  </cols>
  <sheetData>
    <row r="1" spans="1:3" x14ac:dyDescent="0.25">
      <c r="A1" s="2"/>
      <c r="B1" s="2"/>
    </row>
    <row r="2" spans="1:3" s="1" customFormat="1" ht="22.5" x14ac:dyDescent="0.3">
      <c r="A2" s="27" t="s">
        <v>8</v>
      </c>
      <c r="B2" s="27"/>
      <c r="C2" s="27"/>
    </row>
    <row r="3" spans="1:3" ht="5.0999999999999996" customHeight="1" thickBot="1" x14ac:dyDescent="0.3">
      <c r="A3" s="2"/>
      <c r="B3" s="2"/>
      <c r="C3" s="2"/>
    </row>
    <row r="4" spans="1:3" ht="5.0999999999999996" customHeight="1" thickBot="1" x14ac:dyDescent="0.3">
      <c r="A4" s="3"/>
      <c r="B4" s="3"/>
      <c r="C4" s="3"/>
    </row>
    <row r="5" spans="1:3" ht="5.0999999999999996" customHeight="1" x14ac:dyDescent="0.25">
      <c r="A5" s="5"/>
      <c r="B5" s="5"/>
      <c r="C5" s="5"/>
    </row>
    <row r="6" spans="1:3" ht="18" x14ac:dyDescent="0.25">
      <c r="A6" s="4" t="s">
        <v>2</v>
      </c>
      <c r="B6" s="4" t="s">
        <v>0</v>
      </c>
      <c r="C6" s="4" t="s">
        <v>1</v>
      </c>
    </row>
    <row r="7" spans="1:3" ht="5.0999999999999996" customHeight="1" thickBot="1" x14ac:dyDescent="0.3">
      <c r="A7" s="6"/>
      <c r="B7" s="6"/>
      <c r="C7" s="6"/>
    </row>
    <row r="8" spans="1:3" ht="5.0999999999999996" customHeight="1" x14ac:dyDescent="0.25">
      <c r="A8" s="7"/>
      <c r="B8" s="7"/>
      <c r="C8" s="7"/>
    </row>
    <row r="9" spans="1:3" ht="19.5" x14ac:dyDescent="0.35">
      <c r="A9" s="8">
        <v>0</v>
      </c>
      <c r="B9" s="8" t="s">
        <v>5</v>
      </c>
      <c r="C9" s="21">
        <v>-2310</v>
      </c>
    </row>
    <row r="10" spans="1:3" ht="19.5" x14ac:dyDescent="0.35">
      <c r="A10" s="8">
        <v>1</v>
      </c>
      <c r="B10" s="8" t="s">
        <v>6</v>
      </c>
      <c r="C10" s="21">
        <v>727</v>
      </c>
    </row>
    <row r="11" spans="1:3" ht="5.0999999999999996" customHeight="1" thickBot="1" x14ac:dyDescent="0.3">
      <c r="A11" s="9"/>
      <c r="B11" s="9"/>
      <c r="C11" s="9"/>
    </row>
    <row r="12" spans="1:3" ht="16.5" x14ac:dyDescent="0.25">
      <c r="A12" s="7"/>
      <c r="B12" s="7"/>
      <c r="C12" s="7"/>
    </row>
  </sheetData>
  <mergeCells count="1">
    <mergeCell ref="A2:C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B2D6-32B5-4FE7-8F84-4DCBAF60BB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5777-9A14-42FE-88B1-B3057FE8E751}">
  <dimension ref="A2:G34"/>
  <sheetViews>
    <sheetView workbookViewId="0">
      <selection activeCell="C10" sqref="C10"/>
    </sheetView>
  </sheetViews>
  <sheetFormatPr defaultRowHeight="15" x14ac:dyDescent="0.25"/>
  <cols>
    <col min="1" max="4" width="10.7109375" customWidth="1"/>
    <col min="6" max="6" width="9" customWidth="1"/>
    <col min="7" max="7" width="10.5703125" bestFit="1" customWidth="1"/>
  </cols>
  <sheetData>
    <row r="2" spans="1:7" x14ac:dyDescent="0.25">
      <c r="G2" s="30"/>
    </row>
    <row r="3" spans="1:7" x14ac:dyDescent="0.25">
      <c r="G3" s="30"/>
    </row>
    <row r="4" spans="1:7" x14ac:dyDescent="0.25">
      <c r="G4" s="30"/>
    </row>
    <row r="7" spans="1:7" ht="18" x14ac:dyDescent="0.3">
      <c r="A7" s="38" t="s">
        <v>2</v>
      </c>
      <c r="B7" s="39" t="s">
        <v>26</v>
      </c>
      <c r="C7" s="39" t="s">
        <v>27</v>
      </c>
      <c r="D7" s="43" t="s">
        <v>33</v>
      </c>
    </row>
    <row r="8" spans="1:7" ht="15.75" x14ac:dyDescent="0.25">
      <c r="A8" s="28"/>
      <c r="B8" s="29"/>
      <c r="C8" s="29"/>
      <c r="D8" s="29"/>
    </row>
    <row r="9" spans="1:7" ht="15.75" x14ac:dyDescent="0.25">
      <c r="A9" s="28"/>
      <c r="B9" s="44">
        <v>0</v>
      </c>
      <c r="C9" s="29"/>
      <c r="D9" s="29"/>
      <c r="F9">
        <f>10*B9+0</f>
        <v>0</v>
      </c>
      <c r="G9">
        <f ca="1">(C9-'fitted coefficients'!$D$9)/'fitted coefficients'!$D$10</f>
        <v>-0.91017022272763992</v>
      </c>
    </row>
    <row r="10" spans="1:7" ht="15.75" x14ac:dyDescent="0.25">
      <c r="A10">
        <v>1</v>
      </c>
      <c r="B10" s="48">
        <v>1</v>
      </c>
      <c r="C10" s="26">
        <f ca="1">_xlfn.NORM.INV(RAND(),F10,6.7)</f>
        <v>19.438301854521544</v>
      </c>
      <c r="D10" s="30">
        <v>6.7</v>
      </c>
      <c r="F10" s="10">
        <f t="shared" ref="F10:F20" si="0">10*B10+0</f>
        <v>10</v>
      </c>
    </row>
    <row r="11" spans="1:7" x14ac:dyDescent="0.25">
      <c r="A11">
        <f>A10+1</f>
        <v>2</v>
      </c>
      <c r="B11" s="26">
        <v>1.7025073646619351</v>
      </c>
      <c r="C11" s="26">
        <f ca="1">_xlfn.NORM.INV(RAND(),F11,6.7)</f>
        <v>17.962172512545511</v>
      </c>
      <c r="D11" s="30">
        <v>6.7</v>
      </c>
      <c r="F11" s="10">
        <f t="shared" si="0"/>
        <v>17.025073646619351</v>
      </c>
    </row>
    <row r="12" spans="1:7" x14ac:dyDescent="0.25">
      <c r="A12">
        <f>A11+1</f>
        <v>3</v>
      </c>
      <c r="B12" s="26">
        <v>2.165220731123596</v>
      </c>
      <c r="C12" s="26">
        <f t="shared" ref="C12:C19" ca="1" si="1">_xlfn.NORM.INV(RAND(),F12,6.7)</f>
        <v>30.339719588985179</v>
      </c>
      <c r="D12" s="30">
        <v>6.7</v>
      </c>
      <c r="F12" s="10">
        <f t="shared" si="0"/>
        <v>21.652207311235962</v>
      </c>
    </row>
    <row r="13" spans="1:7" x14ac:dyDescent="0.25">
      <c r="A13">
        <f t="shared" ref="A13:A19" si="2">A12+1</f>
        <v>4</v>
      </c>
      <c r="B13" s="26">
        <v>2.5518743369859154</v>
      </c>
      <c r="C13" s="26">
        <f t="shared" ca="1" si="1"/>
        <v>31.765226516676897</v>
      </c>
      <c r="D13" s="30">
        <v>6.7</v>
      </c>
      <c r="F13" s="10">
        <f t="shared" si="0"/>
        <v>25.518743369859152</v>
      </c>
    </row>
    <row r="14" spans="1:7" x14ac:dyDescent="0.25">
      <c r="A14">
        <f t="shared" si="2"/>
        <v>5</v>
      </c>
      <c r="B14" s="26">
        <v>4.0349175227338137</v>
      </c>
      <c r="C14" s="26">
        <f t="shared" ca="1" si="1"/>
        <v>42.408980050786631</v>
      </c>
      <c r="D14" s="30">
        <v>6.7</v>
      </c>
      <c r="F14" s="10">
        <f t="shared" si="0"/>
        <v>40.349175227338137</v>
      </c>
    </row>
    <row r="15" spans="1:7" x14ac:dyDescent="0.25">
      <c r="A15">
        <f t="shared" si="2"/>
        <v>6</v>
      </c>
      <c r="B15" s="26">
        <v>4.9617578452169582</v>
      </c>
      <c r="C15" s="26">
        <f t="shared" ca="1" si="1"/>
        <v>52.217467299595569</v>
      </c>
      <c r="D15" s="30">
        <v>6.7</v>
      </c>
      <c r="F15" s="10">
        <f t="shared" si="0"/>
        <v>49.617578452169582</v>
      </c>
    </row>
    <row r="16" spans="1:7" x14ac:dyDescent="0.25">
      <c r="A16">
        <f t="shared" si="2"/>
        <v>7</v>
      </c>
      <c r="B16" s="26">
        <v>5.9474643784444536</v>
      </c>
      <c r="C16" s="26">
        <f t="shared" ca="1" si="1"/>
        <v>68.931469916904035</v>
      </c>
      <c r="D16" s="30">
        <v>6.7</v>
      </c>
      <c r="F16" s="10">
        <f t="shared" si="0"/>
        <v>59.474643784444538</v>
      </c>
    </row>
    <row r="17" spans="1:7" x14ac:dyDescent="0.25">
      <c r="A17">
        <f t="shared" si="2"/>
        <v>8</v>
      </c>
      <c r="B17" s="26">
        <v>6.9381910000294909</v>
      </c>
      <c r="C17" s="26">
        <f t="shared" ca="1" si="1"/>
        <v>65.261066766335233</v>
      </c>
      <c r="D17" s="30">
        <v>6.7</v>
      </c>
      <c r="F17" s="10">
        <f t="shared" si="0"/>
        <v>69.381910000294909</v>
      </c>
    </row>
    <row r="18" spans="1:7" x14ac:dyDescent="0.25">
      <c r="A18">
        <f t="shared" si="2"/>
        <v>9</v>
      </c>
      <c r="B18" s="26">
        <v>7.8660888060837735</v>
      </c>
      <c r="C18" s="26">
        <f t="shared" ca="1" si="1"/>
        <v>77.540805941948918</v>
      </c>
      <c r="D18" s="30">
        <v>6.7</v>
      </c>
      <c r="F18" s="10">
        <f t="shared" si="0"/>
        <v>78.660888060837735</v>
      </c>
    </row>
    <row r="19" spans="1:7" x14ac:dyDescent="0.25">
      <c r="A19">
        <f t="shared" si="2"/>
        <v>10</v>
      </c>
      <c r="B19" s="26">
        <v>8.7797768005804766</v>
      </c>
      <c r="C19" s="26">
        <f t="shared" ca="1" si="1"/>
        <v>84.276594966596022</v>
      </c>
      <c r="D19" s="30">
        <v>6.7</v>
      </c>
      <c r="F19" s="10">
        <f t="shared" si="0"/>
        <v>87.79776800580477</v>
      </c>
    </row>
    <row r="20" spans="1:7" x14ac:dyDescent="0.25">
      <c r="B20" s="26">
        <v>10</v>
      </c>
      <c r="C20" s="26"/>
      <c r="F20">
        <f t="shared" si="0"/>
        <v>100</v>
      </c>
      <c r="G20">
        <f ca="1">(C20-'fitted coefficients'!$D$9)/'fitted coefficients'!$D$10</f>
        <v>-0.91017022272763992</v>
      </c>
    </row>
    <row r="22" spans="1:7" x14ac:dyDescent="0.25">
      <c r="A22" t="s">
        <v>19</v>
      </c>
      <c r="C22" s="41">
        <f ca="1">AVERAGE(C9:C20)</f>
        <v>49.014180541489552</v>
      </c>
      <c r="F22" s="30"/>
    </row>
    <row r="23" spans="1:7" x14ac:dyDescent="0.25">
      <c r="A23" t="s">
        <v>20</v>
      </c>
      <c r="C23" s="41">
        <f ca="1">_xlfn.STDEV.S(C9:C20)/SQRT(COUNT(C9:C20))</f>
        <v>7.6426997738748303</v>
      </c>
    </row>
    <row r="24" spans="1:7" x14ac:dyDescent="0.25">
      <c r="A24" t="s">
        <v>21</v>
      </c>
      <c r="C24" s="41">
        <f ca="1">MEDIAN(C9:C20)</f>
        <v>47.313223675191097</v>
      </c>
    </row>
    <row r="25" spans="1:7" x14ac:dyDescent="0.25">
      <c r="A25" t="s">
        <v>22</v>
      </c>
      <c r="C25" s="42" t="e">
        <f ca="1">MODE(C9:C20)</f>
        <v>#N/A</v>
      </c>
    </row>
    <row r="26" spans="1:7" x14ac:dyDescent="0.25">
      <c r="A26" s="40" t="s">
        <v>32</v>
      </c>
      <c r="B26" s="40"/>
      <c r="C26" s="41">
        <f ca="1">_xlfn.STDEV.S(C9:C20)</f>
        <v>24.168338758298301</v>
      </c>
    </row>
    <row r="27" spans="1:7" x14ac:dyDescent="0.25">
      <c r="A27" t="s">
        <v>23</v>
      </c>
      <c r="C27" s="41">
        <f ca="1">_xlfn.VAR.S(C9:C20)</f>
        <v>584.10859833586392</v>
      </c>
    </row>
    <row r="28" spans="1:7" x14ac:dyDescent="0.25">
      <c r="A28" t="s">
        <v>29</v>
      </c>
      <c r="C28" s="41">
        <f ca="1">SKEW(C9:C20)</f>
        <v>0.11352050681181312</v>
      </c>
    </row>
    <row r="29" spans="1:7" x14ac:dyDescent="0.25">
      <c r="A29" t="s">
        <v>28</v>
      </c>
      <c r="C29" s="41">
        <f ca="1">KURT(C9:C20)</f>
        <v>-1.561435634452188</v>
      </c>
    </row>
    <row r="30" spans="1:7" x14ac:dyDescent="0.25">
      <c r="A30" t="s">
        <v>18</v>
      </c>
      <c r="C30" s="41">
        <f ca="1">C32-C31</f>
        <v>66.314422454050515</v>
      </c>
    </row>
    <row r="31" spans="1:7" x14ac:dyDescent="0.25">
      <c r="A31" t="s">
        <v>30</v>
      </c>
      <c r="C31" s="41">
        <f ca="1">MIN(C9:C20)</f>
        <v>17.962172512545511</v>
      </c>
    </row>
    <row r="32" spans="1:7" x14ac:dyDescent="0.25">
      <c r="A32" t="s">
        <v>31</v>
      </c>
      <c r="C32" s="41">
        <f ca="1">MAX(C9:C20)</f>
        <v>84.276594966596022</v>
      </c>
    </row>
    <row r="33" spans="1:3" x14ac:dyDescent="0.25">
      <c r="A33" t="s">
        <v>24</v>
      </c>
      <c r="C33" s="41">
        <f ca="1">SUM(C9:C20)</f>
        <v>490.14180541489549</v>
      </c>
    </row>
    <row r="34" spans="1:3" x14ac:dyDescent="0.25">
      <c r="A34" t="s">
        <v>25</v>
      </c>
      <c r="C34" s="41">
        <f ca="1">COUNT(C9:C20)</f>
        <v>10</v>
      </c>
    </row>
  </sheetData>
  <pageMargins left="0.7" right="0.7" top="0.75" bottom="0.75" header="0.3" footer="0.3"/>
  <ignoredErrors>
    <ignoredError sqref="C25" evalErro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C680-DB12-4713-AD7E-C9A7A2248375}">
  <dimension ref="A4:H19"/>
  <sheetViews>
    <sheetView workbookViewId="0">
      <selection activeCell="E10" sqref="E10"/>
    </sheetView>
  </sheetViews>
  <sheetFormatPr defaultRowHeight="15" x14ac:dyDescent="0.25"/>
  <cols>
    <col min="1" max="1" width="9.28515625" bestFit="1" customWidth="1"/>
    <col min="2" max="2" width="10.42578125" customWidth="1"/>
    <col min="3" max="3" width="7.7109375" bestFit="1" customWidth="1"/>
    <col min="4" max="7" width="9.28515625" bestFit="1" customWidth="1"/>
    <col min="8" max="8" width="19" customWidth="1"/>
  </cols>
  <sheetData>
    <row r="4" spans="1:8" ht="5.0999999999999996" customHeight="1" thickBot="1" x14ac:dyDescent="0.3">
      <c r="A4" s="16"/>
      <c r="B4" s="16"/>
      <c r="C4" s="16"/>
    </row>
    <row r="5" spans="1:8" ht="5.0999999999999996" customHeight="1" thickBot="1" x14ac:dyDescent="0.3">
      <c r="A5" s="18"/>
      <c r="B5" s="18"/>
      <c r="C5" s="18"/>
    </row>
    <row r="6" spans="1:8" ht="5.0999999999999996" customHeight="1" x14ac:dyDescent="0.25">
      <c r="A6" s="17"/>
      <c r="B6" s="17"/>
      <c r="C6" s="17"/>
    </row>
    <row r="7" spans="1:8" ht="21" x14ac:dyDescent="0.35">
      <c r="A7" s="13" t="s">
        <v>2</v>
      </c>
      <c r="B7" s="13" t="s">
        <v>4</v>
      </c>
      <c r="C7" s="13" t="s">
        <v>3</v>
      </c>
      <c r="E7" s="13" t="s">
        <v>34</v>
      </c>
    </row>
    <row r="8" spans="1:8" ht="5.0999999999999996" customHeight="1" thickBot="1" x14ac:dyDescent="0.3">
      <c r="A8" s="14"/>
      <c r="B8" s="14"/>
      <c r="C8" s="14"/>
    </row>
    <row r="9" spans="1:8" ht="5.0999999999999996" customHeight="1" x14ac:dyDescent="0.25">
      <c r="A9" s="15"/>
      <c r="B9" s="15"/>
      <c r="C9" s="15"/>
    </row>
    <row r="10" spans="1:8" ht="16.5" x14ac:dyDescent="0.25">
      <c r="A10" s="11">
        <f>'sample data'!A10</f>
        <v>1</v>
      </c>
      <c r="B10" s="31">
        <f ca="1">'sample data'!C10</f>
        <v>19.438301854521544</v>
      </c>
      <c r="C10" s="24">
        <f>'sample data'!B10</f>
        <v>1</v>
      </c>
      <c r="E10" s="26">
        <f ca="1">'linest fit'!$C$9*'dependent independent values'!C10+'linest fit'!$D$9</f>
        <v>16.920119295082991</v>
      </c>
      <c r="G10" s="30">
        <f t="shared" ref="G10" ca="1" si="0">B10-E10</f>
        <v>2.5181825594385536</v>
      </c>
      <c r="H10" s="30">
        <f t="shared" ref="H10:H19" ca="1" si="1">G10^2</f>
        <v>6.3412434026605045</v>
      </c>
    </row>
    <row r="11" spans="1:8" ht="16.5" x14ac:dyDescent="0.25">
      <c r="A11" s="11">
        <f>'sample data'!A11</f>
        <v>2</v>
      </c>
      <c r="B11" s="31">
        <f ca="1">'sample data'!C11</f>
        <v>17.962172512545511</v>
      </c>
      <c r="C11" s="24">
        <f>'sample data'!B11</f>
        <v>1.7025073646619351</v>
      </c>
      <c r="E11" s="26">
        <f ca="1">'linest fit'!$C$9*'dependent independent values'!C11+'linest fit'!$D$9</f>
        <v>23.142867547739183</v>
      </c>
      <c r="G11" s="30">
        <f ca="1">B11-E11</f>
        <v>-5.180695035193672</v>
      </c>
      <c r="H11" s="30">
        <f ca="1">G11^2</f>
        <v>26.839601047680361</v>
      </c>
    </row>
    <row r="12" spans="1:8" ht="16.5" x14ac:dyDescent="0.25">
      <c r="A12" s="11">
        <f>'sample data'!A12</f>
        <v>3</v>
      </c>
      <c r="B12" s="31">
        <f ca="1">'sample data'!C12</f>
        <v>30.339719588985179</v>
      </c>
      <c r="C12" s="24">
        <f>'sample data'!B12</f>
        <v>2.165220731123596</v>
      </c>
      <c r="E12" s="26">
        <f ca="1">'linest fit'!$C$9*'dependent independent values'!C12+'linest fit'!$D$9</f>
        <v>27.241541721803653</v>
      </c>
      <c r="G12" s="30">
        <f t="shared" ref="G12:G19" ca="1" si="2">B12-E12</f>
        <v>3.0981778671815263</v>
      </c>
      <c r="H12" s="30">
        <f t="shared" ca="1" si="1"/>
        <v>9.598706096693471</v>
      </c>
    </row>
    <row r="13" spans="1:8" ht="16.5" x14ac:dyDescent="0.25">
      <c r="A13" s="11">
        <f>'sample data'!A13</f>
        <v>4</v>
      </c>
      <c r="B13" s="31">
        <f ca="1">'sample data'!C13</f>
        <v>31.765226516676897</v>
      </c>
      <c r="C13" s="24">
        <f>'sample data'!B13</f>
        <v>2.5518743369859154</v>
      </c>
      <c r="D13" s="19"/>
      <c r="E13" s="26">
        <f ca="1">'linest fit'!$C$9*'dependent independent values'!C13+'linest fit'!$D$9</f>
        <v>30.666485247371984</v>
      </c>
      <c r="F13" s="19"/>
      <c r="G13" s="30">
        <f t="shared" ca="1" si="2"/>
        <v>1.098741269304913</v>
      </c>
      <c r="H13" s="30">
        <f t="shared" ca="1" si="1"/>
        <v>1.2072323768737714</v>
      </c>
    </row>
    <row r="14" spans="1:8" ht="16.5" x14ac:dyDescent="0.25">
      <c r="A14" s="11">
        <f>'sample data'!A14</f>
        <v>5</v>
      </c>
      <c r="B14" s="31">
        <f ca="1">'sample data'!C14</f>
        <v>42.408980050786631</v>
      </c>
      <c r="C14" s="24">
        <f>'sample data'!B14</f>
        <v>4.0349175227338137</v>
      </c>
      <c r="D14" s="19"/>
      <c r="E14" s="26">
        <f ca="1">'linest fit'!$C$9*'dependent independent values'!C14+'linest fit'!$D$9</f>
        <v>43.803150935093925</v>
      </c>
      <c r="F14" s="19"/>
      <c r="G14" s="30">
        <f t="shared" ca="1" si="2"/>
        <v>-1.3941708843072931</v>
      </c>
      <c r="H14" s="30">
        <f t="shared" ca="1" si="1"/>
        <v>1.9437124546501796</v>
      </c>
    </row>
    <row r="15" spans="1:8" ht="16.5" x14ac:dyDescent="0.25">
      <c r="A15" s="11">
        <f>'sample data'!A15</f>
        <v>6</v>
      </c>
      <c r="B15" s="31">
        <f ca="1">'sample data'!C15</f>
        <v>52.217467299595569</v>
      </c>
      <c r="C15" s="24">
        <f>'sample data'!B15</f>
        <v>4.9617578452169582</v>
      </c>
      <c r="D15" s="19"/>
      <c r="E15" s="26">
        <f ca="1">'linest fit'!$C$9*'dependent independent values'!C15+'linest fit'!$D$9</f>
        <v>52.013020734820159</v>
      </c>
      <c r="F15" s="19"/>
      <c r="G15" s="30">
        <f t="shared" ca="1" si="2"/>
        <v>0.20444656477540946</v>
      </c>
      <c r="H15" s="30">
        <f t="shared" ca="1" si="1"/>
        <v>4.1798397848465695E-2</v>
      </c>
    </row>
    <row r="16" spans="1:8" ht="16.5" x14ac:dyDescent="0.25">
      <c r="A16" s="11">
        <f>'sample data'!A16</f>
        <v>7</v>
      </c>
      <c r="B16" s="31">
        <f ca="1">'sample data'!C16</f>
        <v>68.931469916904035</v>
      </c>
      <c r="C16" s="24">
        <f>'sample data'!B16</f>
        <v>5.9474643784444536</v>
      </c>
      <c r="E16" s="26">
        <f ca="1">'linest fit'!$C$9*'dependent independent values'!C16+'linest fit'!$D$9</f>
        <v>60.744322235445622</v>
      </c>
      <c r="G16" s="30">
        <f t="shared" ca="1" si="2"/>
        <v>8.1871476814584128</v>
      </c>
      <c r="H16" s="30">
        <f t="shared" ca="1" si="1"/>
        <v>67.029387158009868</v>
      </c>
    </row>
    <row r="17" spans="1:8" ht="16.5" x14ac:dyDescent="0.25">
      <c r="A17" s="11">
        <f>'sample data'!A17</f>
        <v>8</v>
      </c>
      <c r="B17" s="31">
        <f ca="1">'sample data'!C17</f>
        <v>65.261066766335233</v>
      </c>
      <c r="C17" s="24">
        <f>'sample data'!B17</f>
        <v>6.9381910000294909</v>
      </c>
      <c r="E17" s="26">
        <f ca="1">'linest fit'!$C$9*'dependent independent values'!C17+'linest fit'!$D$9</f>
        <v>69.52009123581054</v>
      </c>
      <c r="G17" s="30">
        <f t="shared" ca="1" si="2"/>
        <v>-4.2590244694753068</v>
      </c>
      <c r="H17" s="30">
        <f t="shared" ca="1" si="1"/>
        <v>18.139289431589418</v>
      </c>
    </row>
    <row r="18" spans="1:8" ht="16.5" x14ac:dyDescent="0.25">
      <c r="A18" s="11">
        <f>'sample data'!A18</f>
        <v>9</v>
      </c>
      <c r="B18" s="31">
        <f ca="1">'sample data'!C18</f>
        <v>77.540805941948918</v>
      </c>
      <c r="C18" s="24">
        <f>'sample data'!B18</f>
        <v>7.8660888060837735</v>
      </c>
      <c r="E18" s="26">
        <f ca="1">'linest fit'!$C$9*'dependent independent values'!C18+'linest fit'!$D$9</f>
        <v>77.739328131706202</v>
      </c>
      <c r="G18" s="30">
        <f t="shared" ca="1" si="2"/>
        <v>-0.1985221897572842</v>
      </c>
      <c r="H18" s="30">
        <f t="shared" ca="1" si="1"/>
        <v>3.9411059826027155E-2</v>
      </c>
    </row>
    <row r="19" spans="1:8" ht="16.5" x14ac:dyDescent="0.25">
      <c r="A19" s="11">
        <f>'sample data'!A19</f>
        <v>10</v>
      </c>
      <c r="B19" s="31">
        <f ca="1">'sample data'!C19</f>
        <v>84.276594966596022</v>
      </c>
      <c r="C19" s="24">
        <f>'sample data'!B19</f>
        <v>8.7797768005804766</v>
      </c>
      <c r="E19" s="26">
        <f ca="1">'linest fit'!$C$9*'dependent independent values'!C19+'linest fit'!$D$9</f>
        <v>85.83269577058266</v>
      </c>
      <c r="G19" s="30">
        <f t="shared" ca="1" si="2"/>
        <v>-1.556100803986638</v>
      </c>
      <c r="H19" s="30">
        <f t="shared" ca="1" si="1"/>
        <v>2.4214497121678611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5654-92A8-4C6E-8F84-83EE1F8A139C}">
  <dimension ref="B3:E13"/>
  <sheetViews>
    <sheetView workbookViewId="0">
      <selection activeCell="E32" sqref="E32"/>
    </sheetView>
  </sheetViews>
  <sheetFormatPr defaultRowHeight="15" x14ac:dyDescent="0.25"/>
  <cols>
    <col min="2" max="2" width="10.42578125" bestFit="1" customWidth="1"/>
    <col min="3" max="3" width="23.85546875" bestFit="1" customWidth="1"/>
    <col min="4" max="4" width="19.42578125" bestFit="1" customWidth="1"/>
  </cols>
  <sheetData>
    <row r="3" spans="2:5" ht="5.0999999999999996" customHeight="1" x14ac:dyDescent="0.25"/>
    <row r="4" spans="2:5" ht="5.0999999999999996" customHeight="1" x14ac:dyDescent="0.25"/>
    <row r="5" spans="2:5" ht="5.0999999999999996" customHeight="1" x14ac:dyDescent="0.25"/>
    <row r="6" spans="2:5" ht="16.5" x14ac:dyDescent="0.25">
      <c r="B6" s="12" t="s">
        <v>2</v>
      </c>
      <c r="C6" s="12">
        <v>1</v>
      </c>
      <c r="D6" s="12">
        <v>0</v>
      </c>
    </row>
    <row r="7" spans="2:5" ht="5.0999999999999996" customHeight="1" thickBot="1" x14ac:dyDescent="0.3">
      <c r="B7" s="22"/>
      <c r="C7" s="22"/>
      <c r="D7" s="22"/>
    </row>
    <row r="8" spans="2:5" ht="5.0999999999999996" customHeight="1" x14ac:dyDescent="0.25">
      <c r="B8" s="23"/>
      <c r="C8" s="23"/>
      <c r="D8" s="23"/>
    </row>
    <row r="9" spans="2:5" ht="19.5" x14ac:dyDescent="0.35">
      <c r="B9" s="25" t="s">
        <v>13</v>
      </c>
      <c r="C9" s="37">
        <f t="array" aca="1" ref="C9:D13" ca="1">LINEST('dependent independent values'!B11:B19,'dependent independent values'!C11:C19,TRUE(),TRUE())</f>
        <v>8.8579117681573933</v>
      </c>
      <c r="D9" s="35">
        <f ca="1"/>
        <v>8.0622075269255973</v>
      </c>
    </row>
    <row r="10" spans="2:5" ht="19.5" x14ac:dyDescent="0.35">
      <c r="B10" s="25" t="s">
        <v>14</v>
      </c>
      <c r="C10" s="35">
        <f ca="1"/>
        <v>0.58573062142936361</v>
      </c>
      <c r="D10" s="36">
        <f ca="1"/>
        <v>3.2522501086373676</v>
      </c>
    </row>
    <row r="11" spans="2:5" ht="18.75" x14ac:dyDescent="0.25">
      <c r="B11" s="25" t="s">
        <v>16</v>
      </c>
      <c r="C11" s="24">
        <f ca="1"/>
        <v>0.9703012753161413</v>
      </c>
      <c r="D11" s="31">
        <f ca="1"/>
        <v>4.2638109669861448</v>
      </c>
      <c r="E11" s="12" t="s">
        <v>17</v>
      </c>
    </row>
    <row r="12" spans="2:5" ht="16.5" x14ac:dyDescent="0.25">
      <c r="B12" s="25" t="s">
        <v>10</v>
      </c>
      <c r="C12" s="24">
        <f ca="1"/>
        <v>228.70035664879913</v>
      </c>
      <c r="D12" s="11">
        <f ca="1"/>
        <v>7</v>
      </c>
      <c r="E12" s="12" t="s">
        <v>11</v>
      </c>
    </row>
    <row r="13" spans="2:5" ht="19.5" x14ac:dyDescent="0.35">
      <c r="B13" s="25" t="s">
        <v>15</v>
      </c>
      <c r="C13" s="11">
        <f ca="1"/>
        <v>4157.7916860582691</v>
      </c>
      <c r="D13" s="31">
        <f ca="1"/>
        <v>127.26058773533929</v>
      </c>
      <c r="E13" s="1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A378-47C2-4409-B5B2-1C8D1F5A5905}">
  <dimension ref="B2:F13"/>
  <sheetViews>
    <sheetView workbookViewId="0">
      <selection activeCell="D21" sqref="D21"/>
    </sheetView>
  </sheetViews>
  <sheetFormatPr defaultRowHeight="15" x14ac:dyDescent="0.25"/>
  <cols>
    <col min="2" max="2" width="8.7109375" bestFit="1" customWidth="1"/>
    <col min="3" max="3" width="18" bestFit="1" customWidth="1"/>
    <col min="4" max="6" width="9.7109375" customWidth="1"/>
  </cols>
  <sheetData>
    <row r="2" spans="2:6" s="1" customFormat="1" ht="22.5" x14ac:dyDescent="0.3">
      <c r="B2" s="46" t="s">
        <v>9</v>
      </c>
      <c r="C2" s="46"/>
      <c r="D2" s="46"/>
      <c r="E2" s="46"/>
      <c r="F2" s="46"/>
    </row>
    <row r="3" spans="2:6" ht="5.0999999999999996" customHeight="1" thickBot="1" x14ac:dyDescent="0.3">
      <c r="B3" s="2"/>
      <c r="C3" s="2"/>
      <c r="D3" s="2"/>
      <c r="E3" s="2"/>
      <c r="F3" s="2"/>
    </row>
    <row r="4" spans="2:6" ht="5.0999999999999996" customHeight="1" thickBot="1" x14ac:dyDescent="0.3">
      <c r="B4" s="3"/>
      <c r="C4" s="3"/>
      <c r="D4" s="3"/>
      <c r="E4" s="3"/>
      <c r="F4" s="3"/>
    </row>
    <row r="5" spans="2:6" ht="5.0999999999999996" customHeight="1" x14ac:dyDescent="0.25">
      <c r="B5" s="5"/>
      <c r="C5" s="5"/>
      <c r="D5" s="5"/>
      <c r="E5" s="5"/>
      <c r="F5" s="5"/>
    </row>
    <row r="6" spans="2:6" ht="18" x14ac:dyDescent="0.25">
      <c r="B6" s="13" t="s">
        <v>2</v>
      </c>
      <c r="C6" s="13" t="s">
        <v>0</v>
      </c>
      <c r="D6" s="13" t="s">
        <v>1</v>
      </c>
      <c r="E6" s="33" t="s">
        <v>7</v>
      </c>
      <c r="F6" s="33"/>
    </row>
    <row r="7" spans="2:6" ht="5.0999999999999996" customHeight="1" thickBot="1" x14ac:dyDescent="0.3">
      <c r="B7" s="34"/>
      <c r="C7" s="34"/>
      <c r="D7" s="34"/>
      <c r="E7" s="34"/>
      <c r="F7" s="34"/>
    </row>
    <row r="8" spans="2:6" ht="5.0999999999999996" customHeight="1" x14ac:dyDescent="0.25">
      <c r="B8" s="7"/>
      <c r="C8" s="7"/>
      <c r="D8" s="7"/>
      <c r="E8" s="7"/>
      <c r="F8" s="7"/>
    </row>
    <row r="9" spans="2:6" ht="19.5" x14ac:dyDescent="0.35">
      <c r="B9" s="32">
        <v>0</v>
      </c>
      <c r="C9" s="32" t="s">
        <v>36</v>
      </c>
      <c r="D9" s="45">
        <f ca="1">'linest fit'!D9</f>
        <v>8.0622075269255973</v>
      </c>
      <c r="E9" s="45">
        <f ca="1">'linest fit'!D10</f>
        <v>3.2522501086373676</v>
      </c>
      <c r="F9" s="20">
        <f t="shared" ref="F9:F10" ca="1" si="0">IF(D9=0,"",E9/ABS(D9))</f>
        <v>0.40339449186537685</v>
      </c>
    </row>
    <row r="10" spans="2:6" ht="19.5" x14ac:dyDescent="0.35">
      <c r="B10" s="32">
        <v>1</v>
      </c>
      <c r="C10" s="32" t="s">
        <v>35</v>
      </c>
      <c r="D10" s="45">
        <f ca="1">'linest fit'!C9</f>
        <v>8.8579117681573933</v>
      </c>
      <c r="E10" s="45">
        <f ca="1">'linest fit'!C10</f>
        <v>0.58573062142936361</v>
      </c>
      <c r="F10" s="20">
        <f t="shared" ca="1" si="0"/>
        <v>6.6125136122371447E-2</v>
      </c>
    </row>
    <row r="11" spans="2:6" ht="5.0999999999999996" customHeight="1" thickBot="1" x14ac:dyDescent="0.3">
      <c r="B11" s="9"/>
      <c r="C11" s="9"/>
      <c r="D11" s="9"/>
      <c r="E11" s="9"/>
      <c r="F11" s="9"/>
    </row>
    <row r="12" spans="2:6" ht="5.0999999999999996" customHeight="1" x14ac:dyDescent="0.25">
      <c r="B12" s="7"/>
      <c r="C12" s="7"/>
      <c r="D12" s="7"/>
      <c r="E12" s="7"/>
      <c r="F12" s="7"/>
    </row>
    <row r="13" spans="2:6" ht="18" x14ac:dyDescent="0.25">
      <c r="D13" s="13"/>
      <c r="E13" s="47"/>
      <c r="F13" s="47"/>
    </row>
  </sheetData>
  <mergeCells count="2">
    <mergeCell ref="B2:F2"/>
    <mergeCell ref="E6:F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</vt:i4>
      </vt:variant>
    </vt:vector>
  </HeadingPairs>
  <TitlesOfParts>
    <vt:vector size="8" baseType="lpstr">
      <vt:lpstr>polynomial coefficients</vt:lpstr>
      <vt:lpstr>Sheet1</vt:lpstr>
      <vt:lpstr>sample data</vt:lpstr>
      <vt:lpstr>dependent independent values</vt:lpstr>
      <vt:lpstr>linest fit</vt:lpstr>
      <vt:lpstr>fitted coefficients</vt:lpstr>
      <vt:lpstr>sample data chart</vt:lpstr>
      <vt:lpstr>residuals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Six-Degree Polynomial Least Squares Fit</dc:title>
  <dc:creator>Mark Jensen</dc:creator>
  <cp:keywords>Least Squares</cp:keywords>
  <cp:lastModifiedBy>Mark Jensen</cp:lastModifiedBy>
  <dcterms:created xsi:type="dcterms:W3CDTF">2015-06-05T18:17:20Z</dcterms:created>
  <dcterms:modified xsi:type="dcterms:W3CDTF">2022-02-10T19:36:12Z</dcterms:modified>
</cp:coreProperties>
</file>